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idis.calderon\Desktop\Portal\Legislación Tributaria\Ingresos fiscales\Enero-Diciembre 2018\"/>
    </mc:Choice>
  </mc:AlternateContent>
  <bookViews>
    <workbookView xWindow="120" yWindow="105" windowWidth="28515" windowHeight="12600" activeTab="2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Button_13">"CLAGA2000_Consolidado_2001_List"</definedName>
    <definedName name="FORMATO">#N/A</definedName>
    <definedName name="FUENTE">#REF!</definedName>
    <definedName name="OCTUBRE">#N/A</definedName>
    <definedName name="_xlnm.Print_Area" localSheetId="1">DGA!$B$3:$AD$36</definedName>
    <definedName name="_xlnm.Print_Area" localSheetId="0">DGII!$B$4:$AD$72</definedName>
    <definedName name="_xlnm.Print_Area" localSheetId="2">TESORERIA!$B$3:$AD$79</definedName>
    <definedName name="_xlnm.Print_Titles" localSheetId="0">DGII!$4:$8</definedName>
    <definedName name="_xlnm.Print_Titles" localSheetId="2">TESORERIA!$3:$7</definedName>
    <definedName name="ROS">#N/A</definedName>
  </definedNames>
  <calcPr calcId="162913"/>
</workbook>
</file>

<file path=xl/calcChain.xml><?xml version="1.0" encoding="utf-8"?>
<calcChain xmlns="http://schemas.openxmlformats.org/spreadsheetml/2006/main">
  <c r="AB17" i="2" l="1"/>
  <c r="AB78" i="3"/>
  <c r="O78" i="3"/>
  <c r="AB77" i="3"/>
  <c r="O77" i="3"/>
  <c r="AB76" i="3"/>
  <c r="O76" i="3"/>
  <c r="AC76" i="3" s="1"/>
  <c r="AD76" i="3" s="1"/>
  <c r="AA74" i="3"/>
  <c r="AA73" i="3" s="1"/>
  <c r="Z74" i="3"/>
  <c r="Z73" i="3" s="1"/>
  <c r="Y74" i="3"/>
  <c r="X74" i="3"/>
  <c r="X73" i="3" s="1"/>
  <c r="W74" i="3"/>
  <c r="V74" i="3"/>
  <c r="V73" i="3" s="1"/>
  <c r="U74" i="3"/>
  <c r="U73" i="3" s="1"/>
  <c r="T74" i="3"/>
  <c r="T73" i="3" s="1"/>
  <c r="S74" i="3"/>
  <c r="R74" i="3"/>
  <c r="Q74" i="3"/>
  <c r="P74" i="3"/>
  <c r="P73" i="3" s="1"/>
  <c r="N74" i="3"/>
  <c r="N73" i="3" s="1"/>
  <c r="M74" i="3"/>
  <c r="L74" i="3"/>
  <c r="K74" i="3"/>
  <c r="K73" i="3" s="1"/>
  <c r="J74" i="3"/>
  <c r="J73" i="3" s="1"/>
  <c r="I74" i="3"/>
  <c r="I73" i="3" s="1"/>
  <c r="H74" i="3"/>
  <c r="G74" i="3"/>
  <c r="G73" i="3" s="1"/>
  <c r="F74" i="3"/>
  <c r="E74" i="3"/>
  <c r="E73" i="3" s="1"/>
  <c r="D74" i="3"/>
  <c r="D73" i="3" s="1"/>
  <c r="C74" i="3"/>
  <c r="O74" i="3" s="1"/>
  <c r="O73" i="3" s="1"/>
  <c r="Y73" i="3"/>
  <c r="W73" i="3"/>
  <c r="S73" i="3"/>
  <c r="R73" i="3"/>
  <c r="Q73" i="3"/>
  <c r="M73" i="3"/>
  <c r="L73" i="3"/>
  <c r="H73" i="3"/>
  <c r="F73" i="3"/>
  <c r="AA72" i="3"/>
  <c r="Z72" i="3"/>
  <c r="Y72" i="3"/>
  <c r="X72" i="3"/>
  <c r="W72" i="3"/>
  <c r="V72" i="3"/>
  <c r="U72" i="3"/>
  <c r="T72" i="3"/>
  <c r="S72" i="3"/>
  <c r="R72" i="3"/>
  <c r="Q72" i="3"/>
  <c r="P72" i="3"/>
  <c r="AB72" i="3" s="1"/>
  <c r="N72" i="3"/>
  <c r="M72" i="3"/>
  <c r="L72" i="3"/>
  <c r="K72" i="3"/>
  <c r="J72" i="3"/>
  <c r="I72" i="3"/>
  <c r="H72" i="3"/>
  <c r="G72" i="3"/>
  <c r="F72" i="3"/>
  <c r="E72" i="3"/>
  <c r="D72" i="3"/>
  <c r="C72" i="3"/>
  <c r="O72" i="3" s="1"/>
  <c r="AA71" i="3"/>
  <c r="AA70" i="3" s="1"/>
  <c r="Z71" i="3"/>
  <c r="Z70" i="3" s="1"/>
  <c r="Z68" i="3" s="1"/>
  <c r="Y71" i="3"/>
  <c r="X71" i="3"/>
  <c r="X70" i="3" s="1"/>
  <c r="X68" i="3" s="1"/>
  <c r="W71" i="3"/>
  <c r="V71" i="3"/>
  <c r="V70" i="3" s="1"/>
  <c r="V68" i="3" s="1"/>
  <c r="U71" i="3"/>
  <c r="U70" i="3" s="1"/>
  <c r="U68" i="3" s="1"/>
  <c r="T71" i="3"/>
  <c r="T70" i="3" s="1"/>
  <c r="T68" i="3" s="1"/>
  <c r="S71" i="3"/>
  <c r="R71" i="3"/>
  <c r="R70" i="3" s="1"/>
  <c r="R68" i="3" s="1"/>
  <c r="Q71" i="3"/>
  <c r="P71" i="3"/>
  <c r="P70" i="3" s="1"/>
  <c r="P68" i="3" s="1"/>
  <c r="N71" i="3"/>
  <c r="N70" i="3" s="1"/>
  <c r="M71" i="3"/>
  <c r="L71" i="3"/>
  <c r="K71" i="3"/>
  <c r="J71" i="3"/>
  <c r="J70" i="3" s="1"/>
  <c r="I71" i="3"/>
  <c r="I70" i="3" s="1"/>
  <c r="I68" i="3" s="1"/>
  <c r="H71" i="3"/>
  <c r="G71" i="3"/>
  <c r="F71" i="3"/>
  <c r="E71" i="3"/>
  <c r="E70" i="3" s="1"/>
  <c r="D71" i="3"/>
  <c r="D70" i="3" s="1"/>
  <c r="C71" i="3"/>
  <c r="O71" i="3" s="1"/>
  <c r="O70" i="3" s="1"/>
  <c r="Y70" i="3"/>
  <c r="Y68" i="3" s="1"/>
  <c r="W70" i="3"/>
  <c r="W68" i="3" s="1"/>
  <c r="S70" i="3"/>
  <c r="Q70" i="3"/>
  <c r="Q68" i="3" s="1"/>
  <c r="L70" i="3"/>
  <c r="K70" i="3"/>
  <c r="H70" i="3"/>
  <c r="C70" i="3"/>
  <c r="AA69" i="3"/>
  <c r="AB69" i="3" s="1"/>
  <c r="N69" i="3"/>
  <c r="M69" i="3"/>
  <c r="L69" i="3"/>
  <c r="L68" i="3" s="1"/>
  <c r="K69" i="3"/>
  <c r="J69" i="3"/>
  <c r="I69" i="3"/>
  <c r="H69" i="3"/>
  <c r="G69" i="3"/>
  <c r="F69" i="3"/>
  <c r="E69" i="3"/>
  <c r="D69" i="3"/>
  <c r="C69" i="3"/>
  <c r="S68" i="3"/>
  <c r="S62" i="3" s="1"/>
  <c r="H68" i="3"/>
  <c r="D68" i="3"/>
  <c r="AA67" i="3"/>
  <c r="Z67" i="3"/>
  <c r="Y67" i="3"/>
  <c r="X67" i="3"/>
  <c r="W67" i="3"/>
  <c r="V67" i="3"/>
  <c r="U67" i="3"/>
  <c r="T67" i="3"/>
  <c r="S67" i="3"/>
  <c r="R67" i="3"/>
  <c r="Q67" i="3"/>
  <c r="P67" i="3"/>
  <c r="N67" i="3"/>
  <c r="M67" i="3"/>
  <c r="L67" i="3"/>
  <c r="K67" i="3"/>
  <c r="J67" i="3"/>
  <c r="I67" i="3"/>
  <c r="H67" i="3"/>
  <c r="G67" i="3"/>
  <c r="F67" i="3"/>
  <c r="E67" i="3"/>
  <c r="D67" i="3"/>
  <c r="C67" i="3"/>
  <c r="O67" i="3" s="1"/>
  <c r="AA66" i="3"/>
  <c r="Z66" i="3"/>
  <c r="Y66" i="3"/>
  <c r="Y65" i="3" s="1"/>
  <c r="Y62" i="3" s="1"/>
  <c r="X66" i="3"/>
  <c r="X65" i="3" s="1"/>
  <c r="X62" i="3" s="1"/>
  <c r="W66" i="3"/>
  <c r="W65" i="3" s="1"/>
  <c r="V66" i="3"/>
  <c r="V65" i="3" s="1"/>
  <c r="V62" i="3" s="1"/>
  <c r="U66" i="3"/>
  <c r="T66" i="3"/>
  <c r="T65" i="3" s="1"/>
  <c r="S66" i="3"/>
  <c r="R66" i="3"/>
  <c r="R65" i="3" s="1"/>
  <c r="R62" i="3" s="1"/>
  <c r="Q66" i="3"/>
  <c r="Q65" i="3" s="1"/>
  <c r="P66" i="3"/>
  <c r="N66" i="3"/>
  <c r="M66" i="3"/>
  <c r="M65" i="3" s="1"/>
  <c r="L66" i="3"/>
  <c r="L65" i="3" s="1"/>
  <c r="K66" i="3"/>
  <c r="K65" i="3" s="1"/>
  <c r="J66" i="3"/>
  <c r="I66" i="3"/>
  <c r="H66" i="3"/>
  <c r="G66" i="3"/>
  <c r="F66" i="3"/>
  <c r="F65" i="3" s="1"/>
  <c r="E66" i="3"/>
  <c r="E65" i="3" s="1"/>
  <c r="D66" i="3"/>
  <c r="C66" i="3"/>
  <c r="O66" i="3" s="1"/>
  <c r="O65" i="3" s="1"/>
  <c r="AA65" i="3"/>
  <c r="Z65" i="3"/>
  <c r="U65" i="3"/>
  <c r="U62" i="3" s="1"/>
  <c r="U59" i="3" s="1"/>
  <c r="U55" i="3" s="1"/>
  <c r="S65" i="3"/>
  <c r="N65" i="3"/>
  <c r="J65" i="3"/>
  <c r="H65" i="3"/>
  <c r="G65" i="3"/>
  <c r="D65" i="3"/>
  <c r="AB64" i="3"/>
  <c r="N64" i="3"/>
  <c r="M64" i="3"/>
  <c r="L64" i="3"/>
  <c r="K64" i="3"/>
  <c r="J64" i="3"/>
  <c r="I64" i="3"/>
  <c r="H64" i="3"/>
  <c r="G64" i="3"/>
  <c r="F64" i="3"/>
  <c r="E64" i="3"/>
  <c r="D64" i="3"/>
  <c r="C64" i="3"/>
  <c r="AB63" i="3"/>
  <c r="AC63" i="3" s="1"/>
  <c r="AD63" i="3" s="1"/>
  <c r="L62" i="3"/>
  <c r="L59" i="3" s="1"/>
  <c r="AA61" i="3"/>
  <c r="Z61" i="3"/>
  <c r="Y61" i="3"/>
  <c r="Y60" i="3" s="1"/>
  <c r="X61" i="3"/>
  <c r="X60" i="3" s="1"/>
  <c r="W61" i="3"/>
  <c r="V61" i="3"/>
  <c r="V60" i="3" s="1"/>
  <c r="V59" i="3" s="1"/>
  <c r="U61" i="3"/>
  <c r="T61" i="3"/>
  <c r="S61" i="3"/>
  <c r="S60" i="3" s="1"/>
  <c r="R61" i="3"/>
  <c r="R60" i="3" s="1"/>
  <c r="R59" i="3" s="1"/>
  <c r="R55" i="3" s="1"/>
  <c r="Q61" i="3"/>
  <c r="P61" i="3"/>
  <c r="N61" i="3"/>
  <c r="M61" i="3"/>
  <c r="M60" i="3" s="1"/>
  <c r="L61" i="3"/>
  <c r="L60" i="3" s="1"/>
  <c r="K61" i="3"/>
  <c r="K60" i="3" s="1"/>
  <c r="J61" i="3"/>
  <c r="I61" i="3"/>
  <c r="I60" i="3" s="1"/>
  <c r="H61" i="3"/>
  <c r="G61" i="3"/>
  <c r="G60" i="3" s="1"/>
  <c r="F61" i="3"/>
  <c r="F60" i="3" s="1"/>
  <c r="E61" i="3"/>
  <c r="E60" i="3" s="1"/>
  <c r="D61" i="3"/>
  <c r="D60" i="3" s="1"/>
  <c r="C61" i="3"/>
  <c r="C60" i="3" s="1"/>
  <c r="AA60" i="3"/>
  <c r="Z60" i="3"/>
  <c r="W60" i="3"/>
  <c r="U60" i="3"/>
  <c r="T60" i="3"/>
  <c r="Q60" i="3"/>
  <c r="P60" i="3"/>
  <c r="N60" i="3"/>
  <c r="J60" i="3"/>
  <c r="H60" i="3"/>
  <c r="AA58" i="3"/>
  <c r="Z58" i="3"/>
  <c r="Y58" i="3"/>
  <c r="X58" i="3"/>
  <c r="W58" i="3"/>
  <c r="V58" i="3"/>
  <c r="U58" i="3"/>
  <c r="T58" i="3"/>
  <c r="S58" i="3"/>
  <c r="R58" i="3"/>
  <c r="Q58" i="3"/>
  <c r="P58" i="3"/>
  <c r="AB58" i="3" s="1"/>
  <c r="N58" i="3"/>
  <c r="M58" i="3"/>
  <c r="L58" i="3"/>
  <c r="K58" i="3"/>
  <c r="J58" i="3"/>
  <c r="I58" i="3"/>
  <c r="H58" i="3"/>
  <c r="G58" i="3"/>
  <c r="F58" i="3"/>
  <c r="E58" i="3"/>
  <c r="D58" i="3"/>
  <c r="C58" i="3"/>
  <c r="O58" i="3" s="1"/>
  <c r="AA57" i="3"/>
  <c r="Z57" i="3"/>
  <c r="Z56" i="3" s="1"/>
  <c r="Y57" i="3"/>
  <c r="X57" i="3"/>
  <c r="X56" i="3" s="1"/>
  <c r="W57" i="3"/>
  <c r="V57" i="3"/>
  <c r="V56" i="3" s="1"/>
  <c r="U57" i="3"/>
  <c r="U56" i="3" s="1"/>
  <c r="T57" i="3"/>
  <c r="S57" i="3"/>
  <c r="R57" i="3"/>
  <c r="Q57" i="3"/>
  <c r="P57" i="3"/>
  <c r="P56" i="3" s="1"/>
  <c r="N57" i="3"/>
  <c r="M57" i="3"/>
  <c r="M56" i="3" s="1"/>
  <c r="L57" i="3"/>
  <c r="L56" i="3" s="1"/>
  <c r="K57" i="3"/>
  <c r="K56" i="3" s="1"/>
  <c r="J57" i="3"/>
  <c r="J56" i="3" s="1"/>
  <c r="I57" i="3"/>
  <c r="I56" i="3" s="1"/>
  <c r="H57" i="3"/>
  <c r="G57" i="3"/>
  <c r="G56" i="3" s="1"/>
  <c r="F57" i="3"/>
  <c r="E57" i="3"/>
  <c r="D57" i="3"/>
  <c r="C57" i="3"/>
  <c r="C56" i="3" s="1"/>
  <c r="Y56" i="3"/>
  <c r="W56" i="3"/>
  <c r="T56" i="3"/>
  <c r="S56" i="3"/>
  <c r="R56" i="3"/>
  <c r="Q56" i="3"/>
  <c r="N56" i="3"/>
  <c r="H56" i="3"/>
  <c r="F56" i="3"/>
  <c r="E56" i="3"/>
  <c r="D56" i="3"/>
  <c r="AA54" i="3"/>
  <c r="Z54" i="3"/>
  <c r="Y54" i="3"/>
  <c r="X54" i="3"/>
  <c r="W54" i="3"/>
  <c r="V54" i="3"/>
  <c r="U54" i="3"/>
  <c r="T54" i="3"/>
  <c r="S54" i="3"/>
  <c r="R54" i="3"/>
  <c r="Q54" i="3"/>
  <c r="P54" i="3"/>
  <c r="AB54" i="3" s="1"/>
  <c r="N54" i="3"/>
  <c r="M54" i="3"/>
  <c r="L54" i="3"/>
  <c r="K54" i="3"/>
  <c r="J54" i="3"/>
  <c r="I54" i="3"/>
  <c r="H54" i="3"/>
  <c r="G54" i="3"/>
  <c r="F54" i="3"/>
  <c r="E54" i="3"/>
  <c r="D54" i="3"/>
  <c r="C54" i="3"/>
  <c r="O54" i="3" s="1"/>
  <c r="AB52" i="3"/>
  <c r="AB51" i="3" s="1"/>
  <c r="O52" i="3"/>
  <c r="O51" i="3" s="1"/>
  <c r="AA51" i="3"/>
  <c r="Z51" i="3"/>
  <c r="Y51" i="3"/>
  <c r="X51" i="3"/>
  <c r="W51" i="3"/>
  <c r="V51" i="3"/>
  <c r="U51" i="3"/>
  <c r="T51" i="3"/>
  <c r="S51" i="3"/>
  <c r="R51" i="3"/>
  <c r="Q51" i="3"/>
  <c r="P51" i="3"/>
  <c r="N51" i="3"/>
  <c r="M51" i="3"/>
  <c r="L51" i="3"/>
  <c r="K51" i="3"/>
  <c r="J51" i="3"/>
  <c r="I51" i="3"/>
  <c r="H51" i="3"/>
  <c r="G51" i="3"/>
  <c r="F51" i="3"/>
  <c r="E51" i="3"/>
  <c r="D51" i="3"/>
  <c r="C51" i="3"/>
  <c r="AB50" i="3"/>
  <c r="O50" i="3"/>
  <c r="AB49" i="3"/>
  <c r="O49" i="3"/>
  <c r="O48" i="3"/>
  <c r="AC48" i="3" s="1"/>
  <c r="AB47" i="3"/>
  <c r="O47" i="3"/>
  <c r="AB46" i="3"/>
  <c r="O46" i="3"/>
  <c r="AB45" i="3"/>
  <c r="O45" i="3"/>
  <c r="AB44" i="3"/>
  <c r="O44" i="3"/>
  <c r="O41" i="3" s="1"/>
  <c r="AB43" i="3"/>
  <c r="AC43" i="3" s="1"/>
  <c r="AD43" i="3" s="1"/>
  <c r="O43" i="3"/>
  <c r="AB42" i="3"/>
  <c r="AB41" i="3" s="1"/>
  <c r="O42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L36" i="3" s="1"/>
  <c r="L35" i="3" s="1"/>
  <c r="K41" i="3"/>
  <c r="J41" i="3"/>
  <c r="I41" i="3"/>
  <c r="H41" i="3"/>
  <c r="H36" i="3" s="1"/>
  <c r="H35" i="3" s="1"/>
  <c r="G41" i="3"/>
  <c r="F41" i="3"/>
  <c r="E41" i="3"/>
  <c r="D41" i="3"/>
  <c r="C41" i="3"/>
  <c r="AB40" i="3"/>
  <c r="O40" i="3"/>
  <c r="T39" i="3"/>
  <c r="T37" i="3" s="1"/>
  <c r="T36" i="3" s="1"/>
  <c r="T35" i="3" s="1"/>
  <c r="S39" i="3"/>
  <c r="S37" i="3" s="1"/>
  <c r="R39" i="3"/>
  <c r="Q39" i="3"/>
  <c r="Q37" i="3" s="1"/>
  <c r="P39" i="3"/>
  <c r="P37" i="3" s="1"/>
  <c r="O39" i="3"/>
  <c r="AB38" i="3"/>
  <c r="O38" i="3"/>
  <c r="AA37" i="3"/>
  <c r="AA36" i="3" s="1"/>
  <c r="AA35" i="3" s="1"/>
  <c r="Z37" i="3"/>
  <c r="Y37" i="3"/>
  <c r="X37" i="3"/>
  <c r="W37" i="3"/>
  <c r="W36" i="3" s="1"/>
  <c r="W35" i="3" s="1"/>
  <c r="V37" i="3"/>
  <c r="U37" i="3"/>
  <c r="R37" i="3"/>
  <c r="N37" i="3"/>
  <c r="M37" i="3"/>
  <c r="M36" i="3" s="1"/>
  <c r="M35" i="3" s="1"/>
  <c r="L37" i="3"/>
  <c r="K37" i="3"/>
  <c r="K36" i="3" s="1"/>
  <c r="J37" i="3"/>
  <c r="I37" i="3"/>
  <c r="H37" i="3"/>
  <c r="G37" i="3"/>
  <c r="F37" i="3"/>
  <c r="E37" i="3"/>
  <c r="D37" i="3"/>
  <c r="C37" i="3"/>
  <c r="C36" i="3" s="1"/>
  <c r="C35" i="3" s="1"/>
  <c r="Z36" i="3"/>
  <c r="Z35" i="3" s="1"/>
  <c r="N36" i="3"/>
  <c r="N35" i="3" s="1"/>
  <c r="G36" i="3"/>
  <c r="G35" i="3" s="1"/>
  <c r="E36" i="3"/>
  <c r="E35" i="3" s="1"/>
  <c r="K35" i="3"/>
  <c r="AB34" i="3"/>
  <c r="O34" i="3"/>
  <c r="AA33" i="3"/>
  <c r="Z33" i="3"/>
  <c r="Y33" i="3"/>
  <c r="Y32" i="3" s="1"/>
  <c r="X33" i="3"/>
  <c r="X32" i="3" s="1"/>
  <c r="W33" i="3"/>
  <c r="W32" i="3" s="1"/>
  <c r="V33" i="3"/>
  <c r="V32" i="3" s="1"/>
  <c r="U33" i="3"/>
  <c r="T33" i="3"/>
  <c r="T32" i="3" s="1"/>
  <c r="S33" i="3"/>
  <c r="S32" i="3" s="1"/>
  <c r="R33" i="3"/>
  <c r="R32" i="3" s="1"/>
  <c r="Q33" i="3"/>
  <c r="Q32" i="3" s="1"/>
  <c r="P33" i="3"/>
  <c r="N33" i="3"/>
  <c r="M33" i="3"/>
  <c r="M32" i="3" s="1"/>
  <c r="L33" i="3"/>
  <c r="L32" i="3" s="1"/>
  <c r="K33" i="3"/>
  <c r="K32" i="3" s="1"/>
  <c r="J33" i="3"/>
  <c r="I33" i="3"/>
  <c r="I32" i="3" s="1"/>
  <c r="H33" i="3"/>
  <c r="G33" i="3"/>
  <c r="F33" i="3"/>
  <c r="F32" i="3" s="1"/>
  <c r="E33" i="3"/>
  <c r="E32" i="3" s="1"/>
  <c r="D33" i="3"/>
  <c r="C33" i="3"/>
  <c r="AA32" i="3"/>
  <c r="Z32" i="3"/>
  <c r="U32" i="3"/>
  <c r="P32" i="3"/>
  <c r="N32" i="3"/>
  <c r="J32" i="3"/>
  <c r="H32" i="3"/>
  <c r="G32" i="3"/>
  <c r="D32" i="3"/>
  <c r="C32" i="3"/>
  <c r="AB31" i="3"/>
  <c r="O31" i="3"/>
  <c r="AC31" i="3" s="1"/>
  <c r="AD31" i="3" s="1"/>
  <c r="AA30" i="3"/>
  <c r="Z30" i="3"/>
  <c r="Y30" i="3"/>
  <c r="X30" i="3"/>
  <c r="W30" i="3"/>
  <c r="V30" i="3"/>
  <c r="U30" i="3"/>
  <c r="T30" i="3"/>
  <c r="S30" i="3"/>
  <c r="R30" i="3"/>
  <c r="Q30" i="3"/>
  <c r="P30" i="3"/>
  <c r="AB30" i="3" s="1"/>
  <c r="N30" i="3"/>
  <c r="M30" i="3"/>
  <c r="L30" i="3"/>
  <c r="K30" i="3"/>
  <c r="J30" i="3"/>
  <c r="I30" i="3"/>
  <c r="H30" i="3"/>
  <c r="G30" i="3"/>
  <c r="F30" i="3"/>
  <c r="E30" i="3"/>
  <c r="D30" i="3"/>
  <c r="C30" i="3"/>
  <c r="O30" i="3" s="1"/>
  <c r="AA29" i="3"/>
  <c r="Z29" i="3"/>
  <c r="Z28" i="3" s="1"/>
  <c r="Y29" i="3"/>
  <c r="X29" i="3"/>
  <c r="X28" i="3" s="1"/>
  <c r="W29" i="3"/>
  <c r="V29" i="3"/>
  <c r="V28" i="3" s="1"/>
  <c r="U29" i="3"/>
  <c r="T29" i="3"/>
  <c r="T28" i="3" s="1"/>
  <c r="S29" i="3"/>
  <c r="R29" i="3"/>
  <c r="Q29" i="3"/>
  <c r="P29" i="3"/>
  <c r="P28" i="3" s="1"/>
  <c r="N29" i="3"/>
  <c r="M29" i="3"/>
  <c r="M28" i="3" s="1"/>
  <c r="L29" i="3"/>
  <c r="K29" i="3"/>
  <c r="K28" i="3" s="1"/>
  <c r="K22" i="3" s="1"/>
  <c r="K21" i="3" s="1"/>
  <c r="J29" i="3"/>
  <c r="J28" i="3" s="1"/>
  <c r="I29" i="3"/>
  <c r="H29" i="3"/>
  <c r="G29" i="3"/>
  <c r="G28" i="3" s="1"/>
  <c r="F29" i="3"/>
  <c r="E29" i="3"/>
  <c r="D29" i="3"/>
  <c r="D28" i="3" s="1"/>
  <c r="C29" i="3"/>
  <c r="Y28" i="3"/>
  <c r="S28" i="3"/>
  <c r="R28" i="3"/>
  <c r="Q28" i="3"/>
  <c r="N28" i="3"/>
  <c r="L28" i="3"/>
  <c r="H28" i="3"/>
  <c r="F28" i="3"/>
  <c r="AB27" i="3"/>
  <c r="O27" i="3"/>
  <c r="AA26" i="3"/>
  <c r="Z26" i="3"/>
  <c r="Y26" i="3"/>
  <c r="X26" i="3"/>
  <c r="W26" i="3"/>
  <c r="V26" i="3"/>
  <c r="U26" i="3"/>
  <c r="T26" i="3"/>
  <c r="S26" i="3"/>
  <c r="R26" i="3"/>
  <c r="Q26" i="3"/>
  <c r="P26" i="3"/>
  <c r="N26" i="3"/>
  <c r="M26" i="3"/>
  <c r="L26" i="3"/>
  <c r="K26" i="3"/>
  <c r="J26" i="3"/>
  <c r="I26" i="3"/>
  <c r="H26" i="3"/>
  <c r="G26" i="3"/>
  <c r="F26" i="3"/>
  <c r="E26" i="3"/>
  <c r="D26" i="3"/>
  <c r="C26" i="3"/>
  <c r="AA25" i="3"/>
  <c r="Z25" i="3"/>
  <c r="Y25" i="3"/>
  <c r="X25" i="3"/>
  <c r="W25" i="3"/>
  <c r="V25" i="3"/>
  <c r="U25" i="3"/>
  <c r="T25" i="3"/>
  <c r="S25" i="3"/>
  <c r="R25" i="3"/>
  <c r="Q25" i="3"/>
  <c r="P25" i="3"/>
  <c r="N25" i="3"/>
  <c r="M25" i="3"/>
  <c r="L25" i="3"/>
  <c r="K25" i="3"/>
  <c r="J25" i="3"/>
  <c r="I25" i="3"/>
  <c r="H25" i="3"/>
  <c r="G25" i="3"/>
  <c r="F25" i="3"/>
  <c r="E25" i="3"/>
  <c r="D25" i="3"/>
  <c r="C25" i="3"/>
  <c r="AA24" i="3"/>
  <c r="Z24" i="3"/>
  <c r="Y24" i="3"/>
  <c r="X24" i="3"/>
  <c r="X23" i="3" s="1"/>
  <c r="W24" i="3"/>
  <c r="W23" i="3" s="1"/>
  <c r="V24" i="3"/>
  <c r="U24" i="3"/>
  <c r="T24" i="3"/>
  <c r="S24" i="3"/>
  <c r="S23" i="3" s="1"/>
  <c r="S22" i="3" s="1"/>
  <c r="S21" i="3" s="1"/>
  <c r="R24" i="3"/>
  <c r="R23" i="3" s="1"/>
  <c r="Q24" i="3"/>
  <c r="Q23" i="3" s="1"/>
  <c r="Q22" i="3" s="1"/>
  <c r="Q21" i="3" s="1"/>
  <c r="P24" i="3"/>
  <c r="N24" i="3"/>
  <c r="M24" i="3"/>
  <c r="L24" i="3"/>
  <c r="L23" i="3" s="1"/>
  <c r="L22" i="3" s="1"/>
  <c r="L21" i="3" s="1"/>
  <c r="K24" i="3"/>
  <c r="K23" i="3" s="1"/>
  <c r="J24" i="3"/>
  <c r="I24" i="3"/>
  <c r="H24" i="3"/>
  <c r="G24" i="3"/>
  <c r="F24" i="3"/>
  <c r="E24" i="3"/>
  <c r="E23" i="3" s="1"/>
  <c r="D24" i="3"/>
  <c r="D23" i="3" s="1"/>
  <c r="D22" i="3" s="1"/>
  <c r="D21" i="3" s="1"/>
  <c r="C24" i="3"/>
  <c r="AA23" i="3"/>
  <c r="Z23" i="3"/>
  <c r="U23" i="3"/>
  <c r="N23" i="3"/>
  <c r="N22" i="3" s="1"/>
  <c r="N21" i="3" s="1"/>
  <c r="I23" i="3"/>
  <c r="AB20" i="3"/>
  <c r="O20" i="3"/>
  <c r="AA19" i="3"/>
  <c r="Z19" i="3"/>
  <c r="Y19" i="3"/>
  <c r="X19" i="3"/>
  <c r="W19" i="3"/>
  <c r="V19" i="3"/>
  <c r="U19" i="3"/>
  <c r="T19" i="3"/>
  <c r="S19" i="3"/>
  <c r="R19" i="3"/>
  <c r="Q19" i="3"/>
  <c r="P19" i="3"/>
  <c r="N19" i="3"/>
  <c r="M19" i="3"/>
  <c r="L19" i="3"/>
  <c r="K19" i="3"/>
  <c r="J19" i="3"/>
  <c r="I19" i="3"/>
  <c r="H19" i="3"/>
  <c r="G19" i="3"/>
  <c r="F19" i="3"/>
  <c r="E19" i="3"/>
  <c r="D19" i="3"/>
  <c r="C19" i="3"/>
  <c r="AA18" i="3"/>
  <c r="AA17" i="3" s="1"/>
  <c r="Z18" i="3"/>
  <c r="Z17" i="3" s="1"/>
  <c r="Y18" i="3"/>
  <c r="Y17" i="3" s="1"/>
  <c r="X18" i="3"/>
  <c r="W18" i="3"/>
  <c r="W17" i="3" s="1"/>
  <c r="V18" i="3"/>
  <c r="V17" i="3" s="1"/>
  <c r="U18" i="3"/>
  <c r="T18" i="3"/>
  <c r="T17" i="3" s="1"/>
  <c r="S18" i="3"/>
  <c r="S17" i="3" s="1"/>
  <c r="R18" i="3"/>
  <c r="Q18" i="3"/>
  <c r="P18" i="3"/>
  <c r="P17" i="3" s="1"/>
  <c r="N18" i="3"/>
  <c r="N17" i="3" s="1"/>
  <c r="M18" i="3"/>
  <c r="M17" i="3" s="1"/>
  <c r="L18" i="3"/>
  <c r="K18" i="3"/>
  <c r="K17" i="3" s="1"/>
  <c r="J18" i="3"/>
  <c r="J17" i="3" s="1"/>
  <c r="I18" i="3"/>
  <c r="H18" i="3"/>
  <c r="G18" i="3"/>
  <c r="G17" i="3" s="1"/>
  <c r="F18" i="3"/>
  <c r="E18" i="3"/>
  <c r="E17" i="3" s="1"/>
  <c r="D18" i="3"/>
  <c r="D17" i="3" s="1"/>
  <c r="C18" i="3"/>
  <c r="C17" i="3" s="1"/>
  <c r="X17" i="3"/>
  <c r="U17" i="3"/>
  <c r="R17" i="3"/>
  <c r="Q17" i="3"/>
  <c r="L17" i="3"/>
  <c r="I17" i="3"/>
  <c r="H17" i="3"/>
  <c r="F17" i="3"/>
  <c r="AB16" i="3"/>
  <c r="O16" i="3"/>
  <c r="AC16" i="3" s="1"/>
  <c r="AA15" i="3"/>
  <c r="AA14" i="3" s="1"/>
  <c r="Z15" i="3"/>
  <c r="Z14" i="3" s="1"/>
  <c r="Z10" i="3" s="1"/>
  <c r="Z9" i="3" s="1"/>
  <c r="Y15" i="3"/>
  <c r="Y14" i="3" s="1"/>
  <c r="X15" i="3"/>
  <c r="X14" i="3" s="1"/>
  <c r="W15" i="3"/>
  <c r="V15" i="3"/>
  <c r="U15" i="3"/>
  <c r="U14" i="3" s="1"/>
  <c r="T15" i="3"/>
  <c r="T14" i="3" s="1"/>
  <c r="S15" i="3"/>
  <c r="S14" i="3" s="1"/>
  <c r="R15" i="3"/>
  <c r="R14" i="3" s="1"/>
  <c r="Q15" i="3"/>
  <c r="P15" i="3"/>
  <c r="N15" i="3"/>
  <c r="N14" i="3" s="1"/>
  <c r="M15" i="3"/>
  <c r="M14" i="3" s="1"/>
  <c r="M10" i="3" s="1"/>
  <c r="M9" i="3" s="1"/>
  <c r="L15" i="3"/>
  <c r="L14" i="3" s="1"/>
  <c r="K15" i="3"/>
  <c r="K14" i="3" s="1"/>
  <c r="J15" i="3"/>
  <c r="J14" i="3" s="1"/>
  <c r="I15" i="3"/>
  <c r="I14" i="3" s="1"/>
  <c r="I10" i="3" s="1"/>
  <c r="I9" i="3" s="1"/>
  <c r="H15" i="3"/>
  <c r="G15" i="3"/>
  <c r="G14" i="3" s="1"/>
  <c r="F15" i="3"/>
  <c r="E15" i="3"/>
  <c r="E14" i="3" s="1"/>
  <c r="D15" i="3"/>
  <c r="D14" i="3" s="1"/>
  <c r="C15" i="3"/>
  <c r="C14" i="3" s="1"/>
  <c r="W14" i="3"/>
  <c r="V14" i="3"/>
  <c r="Q14" i="3"/>
  <c r="Q10" i="3" s="1"/>
  <c r="H14" i="3"/>
  <c r="H10" i="3" s="1"/>
  <c r="H9" i="3" s="1"/>
  <c r="F14" i="3"/>
  <c r="AB13" i="3"/>
  <c r="AC13" i="3" s="1"/>
  <c r="O13" i="3"/>
  <c r="AB12" i="3"/>
  <c r="O12" i="3"/>
  <c r="AB11" i="3"/>
  <c r="AA11" i="3"/>
  <c r="Z11" i="3"/>
  <c r="Y11" i="3"/>
  <c r="X11" i="3"/>
  <c r="W11" i="3"/>
  <c r="W10" i="3" s="1"/>
  <c r="V11" i="3"/>
  <c r="U11" i="3"/>
  <c r="T11" i="3"/>
  <c r="S11" i="3"/>
  <c r="R11" i="3"/>
  <c r="Q11" i="3"/>
  <c r="P11" i="3"/>
  <c r="N11" i="3"/>
  <c r="M11" i="3"/>
  <c r="L11" i="3"/>
  <c r="K11" i="3"/>
  <c r="J11" i="3"/>
  <c r="I11" i="3"/>
  <c r="H11" i="3"/>
  <c r="G11" i="3"/>
  <c r="F11" i="3"/>
  <c r="E11" i="3"/>
  <c r="D11" i="3"/>
  <c r="D10" i="3" s="1"/>
  <c r="C11" i="3"/>
  <c r="AA10" i="3"/>
  <c r="U10" i="3"/>
  <c r="K10" i="3"/>
  <c r="C10" i="3"/>
  <c r="AB35" i="2"/>
  <c r="O35" i="2"/>
  <c r="AB33" i="2"/>
  <c r="AC33" i="2" s="1"/>
  <c r="O33" i="2"/>
  <c r="AB32" i="2"/>
  <c r="AC32" i="2" s="1"/>
  <c r="AD32" i="2" s="1"/>
  <c r="O32" i="2"/>
  <c r="O31" i="2" s="1"/>
  <c r="O30" i="2" s="1"/>
  <c r="AB31" i="2"/>
  <c r="AC31" i="2" s="1"/>
  <c r="AD31" i="2" s="1"/>
  <c r="AA31" i="2"/>
  <c r="AA30" i="2" s="1"/>
  <c r="Z31" i="2"/>
  <c r="Z30" i="2" s="1"/>
  <c r="Y31" i="2"/>
  <c r="Y30" i="2" s="1"/>
  <c r="X31" i="2"/>
  <c r="X30" i="2" s="1"/>
  <c r="W31" i="2"/>
  <c r="V31" i="2"/>
  <c r="V30" i="2" s="1"/>
  <c r="U31" i="2"/>
  <c r="U30" i="2" s="1"/>
  <c r="T31" i="2"/>
  <c r="T30" i="2" s="1"/>
  <c r="S31" i="2"/>
  <c r="S30" i="2" s="1"/>
  <c r="R31" i="2"/>
  <c r="R30" i="2" s="1"/>
  <c r="Q31" i="2"/>
  <c r="P31" i="2"/>
  <c r="P30" i="2" s="1"/>
  <c r="N31" i="2"/>
  <c r="M31" i="2"/>
  <c r="M30" i="2" s="1"/>
  <c r="L31" i="2"/>
  <c r="K31" i="2"/>
  <c r="K30" i="2" s="1"/>
  <c r="J31" i="2"/>
  <c r="J30" i="2" s="1"/>
  <c r="I31" i="2"/>
  <c r="I30" i="2" s="1"/>
  <c r="H31" i="2"/>
  <c r="G31" i="2"/>
  <c r="G30" i="2" s="1"/>
  <c r="F31" i="2"/>
  <c r="E31" i="2"/>
  <c r="D31" i="2"/>
  <c r="D30" i="2" s="1"/>
  <c r="C31" i="2"/>
  <c r="C30" i="2" s="1"/>
  <c r="W30" i="2"/>
  <c r="Q30" i="2"/>
  <c r="N30" i="2"/>
  <c r="L30" i="2"/>
  <c r="H30" i="2"/>
  <c r="F30" i="2"/>
  <c r="E30" i="2"/>
  <c r="AB29" i="2"/>
  <c r="O29" i="2"/>
  <c r="AB28" i="2"/>
  <c r="O28" i="2"/>
  <c r="AB27" i="2"/>
  <c r="AC27" i="2" s="1"/>
  <c r="AD27" i="2" s="1"/>
  <c r="O27" i="2"/>
  <c r="AA26" i="2"/>
  <c r="Z26" i="2"/>
  <c r="Y26" i="2"/>
  <c r="Y21" i="2" s="1"/>
  <c r="X26" i="2"/>
  <c r="W26" i="2"/>
  <c r="V26" i="2"/>
  <c r="U26" i="2"/>
  <c r="T26" i="2"/>
  <c r="S26" i="2"/>
  <c r="S21" i="2" s="1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A25" i="2"/>
  <c r="Z25" i="2"/>
  <c r="Y25" i="2"/>
  <c r="X25" i="2"/>
  <c r="W25" i="2"/>
  <c r="V25" i="2"/>
  <c r="U25" i="2"/>
  <c r="T25" i="2"/>
  <c r="S25" i="2"/>
  <c r="R25" i="2"/>
  <c r="Q25" i="2"/>
  <c r="P25" i="2"/>
  <c r="AB25" i="2" s="1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AA24" i="2"/>
  <c r="Z24" i="2"/>
  <c r="Y24" i="2"/>
  <c r="X24" i="2"/>
  <c r="W24" i="2"/>
  <c r="V24" i="2"/>
  <c r="U24" i="2"/>
  <c r="T24" i="2"/>
  <c r="S24" i="2"/>
  <c r="R24" i="2"/>
  <c r="Q24" i="2"/>
  <c r="P24" i="2"/>
  <c r="AB24" i="2" s="1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AA23" i="2"/>
  <c r="Z23" i="2"/>
  <c r="Y23" i="2"/>
  <c r="X23" i="2"/>
  <c r="W23" i="2"/>
  <c r="W22" i="2" s="1"/>
  <c r="V23" i="2"/>
  <c r="V22" i="2" s="1"/>
  <c r="V21" i="2" s="1"/>
  <c r="U23" i="2"/>
  <c r="T23" i="2"/>
  <c r="T22" i="2" s="1"/>
  <c r="T21" i="2" s="1"/>
  <c r="S23" i="2"/>
  <c r="R23" i="2"/>
  <c r="Q23" i="2"/>
  <c r="Q22" i="2" s="1"/>
  <c r="P23" i="2"/>
  <c r="P22" i="2" s="1"/>
  <c r="P21" i="2" s="1"/>
  <c r="N23" i="2"/>
  <c r="M23" i="2"/>
  <c r="L23" i="2"/>
  <c r="K23" i="2"/>
  <c r="K22" i="2" s="1"/>
  <c r="K21" i="2" s="1"/>
  <c r="J23" i="2"/>
  <c r="J22" i="2" s="1"/>
  <c r="J21" i="2" s="1"/>
  <c r="I23" i="2"/>
  <c r="H23" i="2"/>
  <c r="G23" i="2"/>
  <c r="G22" i="2" s="1"/>
  <c r="G21" i="2" s="1"/>
  <c r="F23" i="2"/>
  <c r="E23" i="2"/>
  <c r="E22" i="2" s="1"/>
  <c r="E21" i="2" s="1"/>
  <c r="D23" i="2"/>
  <c r="D22" i="2" s="1"/>
  <c r="D21" i="2" s="1"/>
  <c r="C23" i="2"/>
  <c r="O23" i="2" s="1"/>
  <c r="O22" i="2" s="1"/>
  <c r="O21" i="2" s="1"/>
  <c r="AA22" i="2"/>
  <c r="Z22" i="2"/>
  <c r="Z21" i="2" s="1"/>
  <c r="Y22" i="2"/>
  <c r="X22" i="2"/>
  <c r="X21" i="2" s="1"/>
  <c r="U22" i="2"/>
  <c r="S22" i="2"/>
  <c r="R22" i="2"/>
  <c r="R21" i="2" s="1"/>
  <c r="N22" i="2"/>
  <c r="N21" i="2" s="1"/>
  <c r="M22" i="2"/>
  <c r="M21" i="2" s="1"/>
  <c r="L22" i="2"/>
  <c r="I22" i="2"/>
  <c r="I21" i="2" s="1"/>
  <c r="H22" i="2"/>
  <c r="H21" i="2" s="1"/>
  <c r="F22" i="2"/>
  <c r="C22" i="2"/>
  <c r="C21" i="2" s="1"/>
  <c r="L21" i="2"/>
  <c r="F21" i="2"/>
  <c r="AB20" i="2"/>
  <c r="O20" i="2"/>
  <c r="AB19" i="2"/>
  <c r="AC19" i="2" s="1"/>
  <c r="O19" i="2"/>
  <c r="AB18" i="2"/>
  <c r="AC18" i="2" s="1"/>
  <c r="O18" i="2"/>
  <c r="O17" i="2"/>
  <c r="AB16" i="2"/>
  <c r="O16" i="2"/>
  <c r="AC16" i="2" s="1"/>
  <c r="AD16" i="2" s="1"/>
  <c r="AB15" i="2"/>
  <c r="O15" i="2"/>
  <c r="AB14" i="2"/>
  <c r="O14" i="2"/>
  <c r="AB13" i="2"/>
  <c r="O13" i="2"/>
  <c r="O12" i="2" s="1"/>
  <c r="AA12" i="2"/>
  <c r="Z12" i="2"/>
  <c r="Z9" i="2" s="1"/>
  <c r="Y12" i="2"/>
  <c r="X12" i="2"/>
  <c r="W12" i="2"/>
  <c r="V12" i="2"/>
  <c r="U12" i="2"/>
  <c r="T12" i="2"/>
  <c r="T9" i="2" s="1"/>
  <c r="T8" i="2" s="1"/>
  <c r="S12" i="2"/>
  <c r="R12" i="2"/>
  <c r="R9" i="2" s="1"/>
  <c r="Q12" i="2"/>
  <c r="P12" i="2"/>
  <c r="N12" i="2"/>
  <c r="M12" i="2"/>
  <c r="L12" i="2"/>
  <c r="K12" i="2"/>
  <c r="J12" i="2"/>
  <c r="I12" i="2"/>
  <c r="H12" i="2"/>
  <c r="G12" i="2"/>
  <c r="F12" i="2"/>
  <c r="E12" i="2"/>
  <c r="D12" i="2"/>
  <c r="C12" i="2"/>
  <c r="AA11" i="2"/>
  <c r="Z11" i="2"/>
  <c r="Y11" i="2"/>
  <c r="Y9" i="2" s="1"/>
  <c r="Y8" i="2" s="1"/>
  <c r="Y34" i="2" s="1"/>
  <c r="Y36" i="2" s="1"/>
  <c r="X11" i="2"/>
  <c r="X10" i="2" s="1"/>
  <c r="W11" i="2"/>
  <c r="W9" i="2" s="1"/>
  <c r="V11" i="2"/>
  <c r="U11" i="2"/>
  <c r="U9" i="2" s="1"/>
  <c r="T11" i="2"/>
  <c r="S11" i="2"/>
  <c r="S9" i="2" s="1"/>
  <c r="S8" i="2" s="1"/>
  <c r="R11" i="2"/>
  <c r="R10" i="2" s="1"/>
  <c r="Q11" i="2"/>
  <c r="Q9" i="2" s="1"/>
  <c r="P11" i="2"/>
  <c r="N11" i="2"/>
  <c r="N9" i="2" s="1"/>
  <c r="M11" i="2"/>
  <c r="M9" i="2" s="1"/>
  <c r="L11" i="2"/>
  <c r="K11" i="2"/>
  <c r="K9" i="2" s="1"/>
  <c r="J11" i="2"/>
  <c r="J9" i="2" s="1"/>
  <c r="I11" i="2"/>
  <c r="H11" i="2"/>
  <c r="H9" i="2" s="1"/>
  <c r="H8" i="2" s="1"/>
  <c r="G11" i="2"/>
  <c r="G9" i="2" s="1"/>
  <c r="F11" i="2"/>
  <c r="F10" i="2" s="1"/>
  <c r="E11" i="2"/>
  <c r="E9" i="2" s="1"/>
  <c r="D11" i="2"/>
  <c r="D9" i="2" s="1"/>
  <c r="C11" i="2"/>
  <c r="AA10" i="2"/>
  <c r="Z10" i="2"/>
  <c r="V10" i="2"/>
  <c r="U10" i="2"/>
  <c r="T10" i="2"/>
  <c r="Q10" i="2"/>
  <c r="P10" i="2"/>
  <c r="N10" i="2"/>
  <c r="K10" i="2"/>
  <c r="I10" i="2"/>
  <c r="H10" i="2"/>
  <c r="E10" i="2"/>
  <c r="D10" i="2"/>
  <c r="C10" i="2"/>
  <c r="AA9" i="2"/>
  <c r="X9" i="2"/>
  <c r="X8" i="2" s="1"/>
  <c r="X34" i="2" s="1"/>
  <c r="X36" i="2" s="1"/>
  <c r="I9" i="2"/>
  <c r="I8" i="2" s="1"/>
  <c r="C9" i="2"/>
  <c r="AB71" i="1"/>
  <c r="O71" i="1"/>
  <c r="Y70" i="1"/>
  <c r="X70" i="1"/>
  <c r="W70" i="1"/>
  <c r="V70" i="1"/>
  <c r="U70" i="1"/>
  <c r="T70" i="1"/>
  <c r="S70" i="1"/>
  <c r="R70" i="1"/>
  <c r="Q70" i="1"/>
  <c r="P70" i="1"/>
  <c r="O70" i="1"/>
  <c r="AB69" i="1"/>
  <c r="AC69" i="1" s="1"/>
  <c r="AD69" i="1" s="1"/>
  <c r="O69" i="1"/>
  <c r="AC66" i="1"/>
  <c r="AB66" i="1"/>
  <c r="O66" i="1"/>
  <c r="AB65" i="1"/>
  <c r="AC65" i="1" s="1"/>
  <c r="AB64" i="1"/>
  <c r="AC64" i="1" s="1"/>
  <c r="AB63" i="1"/>
  <c r="O63" i="1"/>
  <c r="AB62" i="1"/>
  <c r="O62" i="1"/>
  <c r="AC62" i="1" s="1"/>
  <c r="AD62" i="1" s="1"/>
  <c r="AB61" i="1"/>
  <c r="AC61" i="1" s="1"/>
  <c r="O61" i="1"/>
  <c r="P60" i="1"/>
  <c r="AB60" i="1" s="1"/>
  <c r="D60" i="1"/>
  <c r="C60" i="1"/>
  <c r="O60" i="1" s="1"/>
  <c r="O59" i="1" s="1"/>
  <c r="O58" i="1" s="1"/>
  <c r="AA59" i="1"/>
  <c r="Z59" i="1"/>
  <c r="Z58" i="1" s="1"/>
  <c r="Z57" i="1" s="1"/>
  <c r="Y59" i="1"/>
  <c r="Y58" i="1" s="1"/>
  <c r="Y57" i="1" s="1"/>
  <c r="X59" i="1"/>
  <c r="X58" i="1" s="1"/>
  <c r="X57" i="1" s="1"/>
  <c r="W59" i="1"/>
  <c r="V59" i="1"/>
  <c r="V58" i="1" s="1"/>
  <c r="V57" i="1" s="1"/>
  <c r="U59" i="1"/>
  <c r="T59" i="1"/>
  <c r="S59" i="1"/>
  <c r="S58" i="1" s="1"/>
  <c r="S57" i="1" s="1"/>
  <c r="R59" i="1"/>
  <c r="R58" i="1" s="1"/>
  <c r="R57" i="1" s="1"/>
  <c r="Q59" i="1"/>
  <c r="N59" i="1"/>
  <c r="M59" i="1"/>
  <c r="M58" i="1" s="1"/>
  <c r="M57" i="1" s="1"/>
  <c r="L59" i="1"/>
  <c r="L58" i="1" s="1"/>
  <c r="L57" i="1" s="1"/>
  <c r="K59" i="1"/>
  <c r="K58" i="1" s="1"/>
  <c r="K57" i="1" s="1"/>
  <c r="J59" i="1"/>
  <c r="J58" i="1" s="1"/>
  <c r="J57" i="1" s="1"/>
  <c r="I59" i="1"/>
  <c r="H59" i="1"/>
  <c r="G59" i="1"/>
  <c r="G58" i="1" s="1"/>
  <c r="G57" i="1" s="1"/>
  <c r="F59" i="1"/>
  <c r="F58" i="1" s="1"/>
  <c r="F57" i="1" s="1"/>
  <c r="E59" i="1"/>
  <c r="E58" i="1" s="1"/>
  <c r="E57" i="1" s="1"/>
  <c r="D59" i="1"/>
  <c r="D58" i="1" s="1"/>
  <c r="D57" i="1" s="1"/>
  <c r="AA58" i="1"/>
  <c r="AA57" i="1" s="1"/>
  <c r="W58" i="1"/>
  <c r="W57" i="1" s="1"/>
  <c r="U58" i="1"/>
  <c r="T58" i="1"/>
  <c r="T57" i="1" s="1"/>
  <c r="Q58" i="1"/>
  <c r="Q57" i="1" s="1"/>
  <c r="N58" i="1"/>
  <c r="N57" i="1" s="1"/>
  <c r="I58" i="1"/>
  <c r="I57" i="1" s="1"/>
  <c r="H58" i="1"/>
  <c r="H57" i="1" s="1"/>
  <c r="U57" i="1"/>
  <c r="AA56" i="1"/>
  <c r="Z56" i="1"/>
  <c r="Y56" i="1"/>
  <c r="X56" i="1"/>
  <c r="W56" i="1"/>
  <c r="V56" i="1"/>
  <c r="U56" i="1"/>
  <c r="T56" i="1"/>
  <c r="S56" i="1"/>
  <c r="R56" i="1"/>
  <c r="Q56" i="1"/>
  <c r="P56" i="1"/>
  <c r="N56" i="1"/>
  <c r="M56" i="1"/>
  <c r="L56" i="1"/>
  <c r="K56" i="1"/>
  <c r="J56" i="1"/>
  <c r="I56" i="1"/>
  <c r="H56" i="1"/>
  <c r="G56" i="1"/>
  <c r="F56" i="1"/>
  <c r="E56" i="1"/>
  <c r="D56" i="1"/>
  <c r="C56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M55" i="1"/>
  <c r="L55" i="1"/>
  <c r="K55" i="1"/>
  <c r="J55" i="1"/>
  <c r="I55" i="1"/>
  <c r="H55" i="1"/>
  <c r="G55" i="1"/>
  <c r="F55" i="1"/>
  <c r="E55" i="1"/>
  <c r="D55" i="1"/>
  <c r="C55" i="1"/>
  <c r="AA54" i="1"/>
  <c r="AA53" i="1" s="1"/>
  <c r="AA49" i="1" s="1"/>
  <c r="Z54" i="1"/>
  <c r="Y54" i="1"/>
  <c r="Y53" i="1" s="1"/>
  <c r="X54" i="1"/>
  <c r="W54" i="1"/>
  <c r="W53" i="1" s="1"/>
  <c r="V54" i="1"/>
  <c r="V53" i="1" s="1"/>
  <c r="U54" i="1"/>
  <c r="U53" i="1" s="1"/>
  <c r="T54" i="1"/>
  <c r="S54" i="1"/>
  <c r="S53" i="1" s="1"/>
  <c r="R54" i="1"/>
  <c r="Q54" i="1"/>
  <c r="Q53" i="1" s="1"/>
  <c r="P54" i="1"/>
  <c r="N54" i="1"/>
  <c r="N53" i="1" s="1"/>
  <c r="N49" i="1" s="1"/>
  <c r="M54" i="1"/>
  <c r="M53" i="1" s="1"/>
  <c r="L54" i="1"/>
  <c r="L53" i="1" s="1"/>
  <c r="K54" i="1"/>
  <c r="J54" i="1"/>
  <c r="J53" i="1" s="1"/>
  <c r="I54" i="1"/>
  <c r="I53" i="1" s="1"/>
  <c r="H54" i="1"/>
  <c r="H53" i="1" s="1"/>
  <c r="G54" i="1"/>
  <c r="G53" i="1" s="1"/>
  <c r="F54" i="1"/>
  <c r="F53" i="1" s="1"/>
  <c r="E54" i="1"/>
  <c r="D54" i="1"/>
  <c r="D53" i="1" s="1"/>
  <c r="C54" i="1"/>
  <c r="C53" i="1" s="1"/>
  <c r="Z53" i="1"/>
  <c r="Z49" i="1" s="1"/>
  <c r="X53" i="1"/>
  <c r="T53" i="1"/>
  <c r="R53" i="1"/>
  <c r="K53" i="1"/>
  <c r="K49" i="1" s="1"/>
  <c r="E53" i="1"/>
  <c r="AB52" i="1"/>
  <c r="O52" i="1"/>
  <c r="AC52" i="1" s="1"/>
  <c r="AB51" i="1"/>
  <c r="O51" i="1"/>
  <c r="O50" i="1" s="1"/>
  <c r="AB50" i="1"/>
  <c r="AA50" i="1"/>
  <c r="Z50" i="1"/>
  <c r="Y50" i="1"/>
  <c r="Y49" i="1" s="1"/>
  <c r="X50" i="1"/>
  <c r="X49" i="1" s="1"/>
  <c r="W50" i="1"/>
  <c r="V50" i="1"/>
  <c r="V49" i="1" s="1"/>
  <c r="U50" i="1"/>
  <c r="T50" i="1"/>
  <c r="S50" i="1"/>
  <c r="R50" i="1"/>
  <c r="Q50" i="1"/>
  <c r="Q49" i="1" s="1"/>
  <c r="P50" i="1"/>
  <c r="N50" i="1"/>
  <c r="M50" i="1"/>
  <c r="M49" i="1" s="1"/>
  <c r="L50" i="1"/>
  <c r="L49" i="1" s="1"/>
  <c r="K50" i="1"/>
  <c r="J50" i="1"/>
  <c r="I50" i="1"/>
  <c r="H50" i="1"/>
  <c r="H49" i="1" s="1"/>
  <c r="G50" i="1"/>
  <c r="G49" i="1" s="1"/>
  <c r="F50" i="1"/>
  <c r="E50" i="1"/>
  <c r="D50" i="1"/>
  <c r="D49" i="1" s="1"/>
  <c r="C50" i="1"/>
  <c r="T49" i="1"/>
  <c r="E49" i="1"/>
  <c r="AA48" i="1"/>
  <c r="Z48" i="1"/>
  <c r="Y48" i="1"/>
  <c r="X48" i="1"/>
  <c r="W48" i="1"/>
  <c r="V48" i="1"/>
  <c r="U48" i="1"/>
  <c r="T48" i="1"/>
  <c r="S48" i="1"/>
  <c r="R48" i="1"/>
  <c r="Q48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AA47" i="1"/>
  <c r="Z47" i="1"/>
  <c r="Y47" i="1"/>
  <c r="X47" i="1"/>
  <c r="W47" i="1"/>
  <c r="V47" i="1"/>
  <c r="U47" i="1"/>
  <c r="T47" i="1"/>
  <c r="S47" i="1"/>
  <c r="R47" i="1"/>
  <c r="Q47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AB46" i="1"/>
  <c r="AC46" i="1" s="1"/>
  <c r="AD46" i="1" s="1"/>
  <c r="O46" i="1"/>
  <c r="AA45" i="1"/>
  <c r="Z45" i="1"/>
  <c r="Z44" i="1" s="1"/>
  <c r="Y45" i="1"/>
  <c r="Y44" i="1" s="1"/>
  <c r="X45" i="1"/>
  <c r="W45" i="1"/>
  <c r="W44" i="1" s="1"/>
  <c r="V45" i="1"/>
  <c r="U45" i="1"/>
  <c r="U44" i="1" s="1"/>
  <c r="T45" i="1"/>
  <c r="T44" i="1" s="1"/>
  <c r="S45" i="1"/>
  <c r="S44" i="1" s="1"/>
  <c r="R45" i="1"/>
  <c r="Q45" i="1"/>
  <c r="Q44" i="1" s="1"/>
  <c r="P45" i="1"/>
  <c r="N45" i="1"/>
  <c r="N44" i="1" s="1"/>
  <c r="M45" i="1"/>
  <c r="M44" i="1" s="1"/>
  <c r="L45" i="1"/>
  <c r="L44" i="1" s="1"/>
  <c r="K45" i="1"/>
  <c r="K44" i="1" s="1"/>
  <c r="J45" i="1"/>
  <c r="I45" i="1"/>
  <c r="H45" i="1"/>
  <c r="H44" i="1" s="1"/>
  <c r="G45" i="1"/>
  <c r="G44" i="1" s="1"/>
  <c r="F45" i="1"/>
  <c r="F44" i="1" s="1"/>
  <c r="E45" i="1"/>
  <c r="E44" i="1" s="1"/>
  <c r="D45" i="1"/>
  <c r="D44" i="1" s="1"/>
  <c r="C45" i="1"/>
  <c r="AA44" i="1"/>
  <c r="X44" i="1"/>
  <c r="V44" i="1"/>
  <c r="R44" i="1"/>
  <c r="P44" i="1"/>
  <c r="J44" i="1"/>
  <c r="I44" i="1"/>
  <c r="C44" i="1"/>
  <c r="AB43" i="1"/>
  <c r="AC43" i="1" s="1"/>
  <c r="AD43" i="1" s="1"/>
  <c r="O43" i="1"/>
  <c r="AA42" i="1"/>
  <c r="Z42" i="1"/>
  <c r="Y42" i="1"/>
  <c r="X42" i="1"/>
  <c r="W42" i="1"/>
  <c r="V42" i="1"/>
  <c r="U42" i="1"/>
  <c r="U38" i="1" s="1"/>
  <c r="T42" i="1"/>
  <c r="S42" i="1"/>
  <c r="R42" i="1"/>
  <c r="P42" i="1"/>
  <c r="AB42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AA41" i="1"/>
  <c r="Z41" i="1"/>
  <c r="Y41" i="1"/>
  <c r="X41" i="1"/>
  <c r="W41" i="1"/>
  <c r="V41" i="1"/>
  <c r="U41" i="1"/>
  <c r="T41" i="1"/>
  <c r="S41" i="1"/>
  <c r="R41" i="1"/>
  <c r="Q41" i="1"/>
  <c r="P41" i="1"/>
  <c r="AB41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AA39" i="1"/>
  <c r="Z39" i="1"/>
  <c r="Y39" i="1"/>
  <c r="X39" i="1"/>
  <c r="X38" i="1" s="1"/>
  <c r="W39" i="1"/>
  <c r="W38" i="1" s="1"/>
  <c r="V39" i="1"/>
  <c r="U39" i="1"/>
  <c r="T39" i="1"/>
  <c r="T38" i="1" s="1"/>
  <c r="S39" i="1"/>
  <c r="S38" i="1" s="1"/>
  <c r="R39" i="1"/>
  <c r="Q39" i="1"/>
  <c r="Q38" i="1" s="1"/>
  <c r="P39" i="1"/>
  <c r="N39" i="1"/>
  <c r="N38" i="1" s="1"/>
  <c r="M39" i="1"/>
  <c r="M38" i="1" s="1"/>
  <c r="L39" i="1"/>
  <c r="K39" i="1"/>
  <c r="K38" i="1" s="1"/>
  <c r="J39" i="1"/>
  <c r="I39" i="1"/>
  <c r="H39" i="1"/>
  <c r="H38" i="1" s="1"/>
  <c r="G39" i="1"/>
  <c r="G38" i="1" s="1"/>
  <c r="F39" i="1"/>
  <c r="E39" i="1"/>
  <c r="E38" i="1" s="1"/>
  <c r="D39" i="1"/>
  <c r="C39" i="1"/>
  <c r="O39" i="1" s="1"/>
  <c r="O38" i="1" s="1"/>
  <c r="AA38" i="1"/>
  <c r="R38" i="1"/>
  <c r="L38" i="1"/>
  <c r="I38" i="1"/>
  <c r="F38" i="1"/>
  <c r="C38" i="1"/>
  <c r="AB37" i="1"/>
  <c r="K37" i="1"/>
  <c r="J37" i="1"/>
  <c r="H37" i="1"/>
  <c r="G37" i="1"/>
  <c r="F37" i="1"/>
  <c r="AA36" i="1"/>
  <c r="Z36" i="1"/>
  <c r="Y36" i="1"/>
  <c r="X36" i="1"/>
  <c r="W36" i="1"/>
  <c r="V36" i="1"/>
  <c r="U36" i="1"/>
  <c r="T36" i="1"/>
  <c r="S36" i="1"/>
  <c r="R36" i="1"/>
  <c r="Q36" i="1"/>
  <c r="P36" i="1"/>
  <c r="N36" i="1"/>
  <c r="M36" i="1"/>
  <c r="L36" i="1"/>
  <c r="K36" i="1"/>
  <c r="J36" i="1"/>
  <c r="I36" i="1"/>
  <c r="H36" i="1"/>
  <c r="G36" i="1"/>
  <c r="F36" i="1"/>
  <c r="E36" i="1"/>
  <c r="D36" i="1"/>
  <c r="C36" i="1"/>
  <c r="AA35" i="1"/>
  <c r="AA29" i="1" s="1"/>
  <c r="AA26" i="1" s="1"/>
  <c r="Z35" i="1"/>
  <c r="Y35" i="1"/>
  <c r="X35" i="1"/>
  <c r="W35" i="1"/>
  <c r="V35" i="1"/>
  <c r="U35" i="1"/>
  <c r="T35" i="1"/>
  <c r="S35" i="1"/>
  <c r="R35" i="1"/>
  <c r="R29" i="1" s="1"/>
  <c r="Q35" i="1"/>
  <c r="P35" i="1"/>
  <c r="N35" i="1"/>
  <c r="M35" i="1"/>
  <c r="L35" i="1"/>
  <c r="K35" i="1"/>
  <c r="J35" i="1"/>
  <c r="I35" i="1"/>
  <c r="I29" i="1" s="1"/>
  <c r="H35" i="1"/>
  <c r="G35" i="1"/>
  <c r="F35" i="1"/>
  <c r="E35" i="1"/>
  <c r="D35" i="1"/>
  <c r="C35" i="1"/>
  <c r="AB34" i="1"/>
  <c r="O34" i="1"/>
  <c r="AB33" i="1"/>
  <c r="O33" i="1"/>
  <c r="AC33" i="1" s="1"/>
  <c r="AD33" i="1" s="1"/>
  <c r="AB32" i="1"/>
  <c r="AC32" i="1" s="1"/>
  <c r="AD32" i="1" s="1"/>
  <c r="O32" i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M31" i="1"/>
  <c r="L31" i="1"/>
  <c r="K31" i="1"/>
  <c r="J31" i="1"/>
  <c r="I31" i="1"/>
  <c r="H31" i="1"/>
  <c r="G31" i="1"/>
  <c r="F31" i="1"/>
  <c r="E31" i="1"/>
  <c r="D31" i="1"/>
  <c r="C31" i="1"/>
  <c r="AA30" i="1"/>
  <c r="Z30" i="1"/>
  <c r="Y30" i="1"/>
  <c r="Y29" i="1" s="1"/>
  <c r="X30" i="1"/>
  <c r="W30" i="1"/>
  <c r="V30" i="1"/>
  <c r="U30" i="1"/>
  <c r="T30" i="1"/>
  <c r="T29" i="1" s="1"/>
  <c r="S30" i="1"/>
  <c r="R30" i="1"/>
  <c r="Q30" i="1"/>
  <c r="P30" i="1"/>
  <c r="P29" i="1" s="1"/>
  <c r="N30" i="1"/>
  <c r="M30" i="1"/>
  <c r="L30" i="1"/>
  <c r="L29" i="1" s="1"/>
  <c r="K30" i="1"/>
  <c r="J30" i="1"/>
  <c r="I30" i="1"/>
  <c r="H30" i="1"/>
  <c r="H29" i="1" s="1"/>
  <c r="H26" i="1" s="1"/>
  <c r="G30" i="1"/>
  <c r="F30" i="1"/>
  <c r="E30" i="1"/>
  <c r="D30" i="1"/>
  <c r="D29" i="1" s="1"/>
  <c r="C30" i="1"/>
  <c r="C29" i="1" s="1"/>
  <c r="X29" i="1"/>
  <c r="U29" i="1"/>
  <c r="G29" i="1"/>
  <c r="F29" i="1"/>
  <c r="AA28" i="1"/>
  <c r="Z28" i="1"/>
  <c r="Y28" i="1"/>
  <c r="Y27" i="1" s="1"/>
  <c r="X28" i="1"/>
  <c r="X27" i="1" s="1"/>
  <c r="W28" i="1"/>
  <c r="W27" i="1" s="1"/>
  <c r="V28" i="1"/>
  <c r="V27" i="1" s="1"/>
  <c r="U28" i="1"/>
  <c r="T28" i="1"/>
  <c r="S28" i="1"/>
  <c r="S27" i="1" s="1"/>
  <c r="R28" i="1"/>
  <c r="R27" i="1" s="1"/>
  <c r="Q28" i="1"/>
  <c r="P28" i="1"/>
  <c r="P27" i="1" s="1"/>
  <c r="N28" i="1"/>
  <c r="M28" i="1"/>
  <c r="M27" i="1" s="1"/>
  <c r="L28" i="1"/>
  <c r="L27" i="1" s="1"/>
  <c r="K28" i="1"/>
  <c r="J28" i="1"/>
  <c r="J27" i="1" s="1"/>
  <c r="I28" i="1"/>
  <c r="I27" i="1" s="1"/>
  <c r="H28" i="1"/>
  <c r="G28" i="1"/>
  <c r="G27" i="1" s="1"/>
  <c r="F28" i="1"/>
  <c r="F27" i="1" s="1"/>
  <c r="F26" i="1" s="1"/>
  <c r="E28" i="1"/>
  <c r="D28" i="1"/>
  <c r="C28" i="1"/>
  <c r="AA27" i="1"/>
  <c r="Z27" i="1"/>
  <c r="U27" i="1"/>
  <c r="T27" i="1"/>
  <c r="Q27" i="1"/>
  <c r="N27" i="1"/>
  <c r="K27" i="1"/>
  <c r="H27" i="1"/>
  <c r="E27" i="1"/>
  <c r="D27" i="1"/>
  <c r="C27" i="1"/>
  <c r="G26" i="1"/>
  <c r="AA25" i="1"/>
  <c r="Z25" i="1"/>
  <c r="Y25" i="1"/>
  <c r="X25" i="1"/>
  <c r="W25" i="1"/>
  <c r="V25" i="1"/>
  <c r="U25" i="1"/>
  <c r="T25" i="1"/>
  <c r="S25" i="1"/>
  <c r="R25" i="1"/>
  <c r="Q25" i="1"/>
  <c r="P25" i="1"/>
  <c r="N25" i="1"/>
  <c r="M25" i="1"/>
  <c r="L25" i="1"/>
  <c r="K25" i="1"/>
  <c r="J25" i="1"/>
  <c r="I25" i="1"/>
  <c r="H25" i="1"/>
  <c r="G25" i="1"/>
  <c r="F25" i="1"/>
  <c r="E25" i="1"/>
  <c r="D25" i="1"/>
  <c r="C25" i="1"/>
  <c r="AB24" i="1"/>
  <c r="O24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J17" i="1" s="1"/>
  <c r="J16" i="1" s="1"/>
  <c r="I23" i="1"/>
  <c r="H23" i="1"/>
  <c r="G23" i="1"/>
  <c r="F23" i="1"/>
  <c r="E23" i="1"/>
  <c r="D23" i="1"/>
  <c r="C23" i="1"/>
  <c r="AC22" i="1"/>
  <c r="AD22" i="1" s="1"/>
  <c r="AB22" i="1"/>
  <c r="O22" i="1"/>
  <c r="AA21" i="1"/>
  <c r="Z21" i="1"/>
  <c r="Y21" i="1"/>
  <c r="X21" i="1"/>
  <c r="W21" i="1"/>
  <c r="V21" i="1"/>
  <c r="U21" i="1"/>
  <c r="T21" i="1"/>
  <c r="S21" i="1"/>
  <c r="R21" i="1"/>
  <c r="Q21" i="1"/>
  <c r="P21" i="1"/>
  <c r="N21" i="1"/>
  <c r="M21" i="1"/>
  <c r="L21" i="1"/>
  <c r="K21" i="1"/>
  <c r="J21" i="1"/>
  <c r="I21" i="1"/>
  <c r="H21" i="1"/>
  <c r="G21" i="1"/>
  <c r="F21" i="1"/>
  <c r="E21" i="1"/>
  <c r="D21" i="1"/>
  <c r="C21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AA19" i="1"/>
  <c r="Z19" i="1"/>
  <c r="Y19" i="1"/>
  <c r="X19" i="1"/>
  <c r="W19" i="1"/>
  <c r="V19" i="1"/>
  <c r="U19" i="1"/>
  <c r="T19" i="1"/>
  <c r="S19" i="1"/>
  <c r="R19" i="1"/>
  <c r="Q19" i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AA18" i="1"/>
  <c r="Z18" i="1"/>
  <c r="Z17" i="1" s="1"/>
  <c r="Z16" i="1" s="1"/>
  <c r="Y18" i="1"/>
  <c r="X18" i="1"/>
  <c r="X17" i="1" s="1"/>
  <c r="X16" i="1" s="1"/>
  <c r="W18" i="1"/>
  <c r="V18" i="1"/>
  <c r="V17" i="1" s="1"/>
  <c r="V16" i="1" s="1"/>
  <c r="U18" i="1"/>
  <c r="U17" i="1" s="1"/>
  <c r="T18" i="1"/>
  <c r="T17" i="1" s="1"/>
  <c r="T16" i="1" s="1"/>
  <c r="S18" i="1"/>
  <c r="S17" i="1" s="1"/>
  <c r="S16" i="1" s="1"/>
  <c r="R18" i="1"/>
  <c r="R17" i="1" s="1"/>
  <c r="R16" i="1" s="1"/>
  <c r="Q18" i="1"/>
  <c r="P18" i="1"/>
  <c r="N18" i="1"/>
  <c r="M18" i="1"/>
  <c r="M17" i="1" s="1"/>
  <c r="M16" i="1" s="1"/>
  <c r="L18" i="1"/>
  <c r="L17" i="1" s="1"/>
  <c r="K18" i="1"/>
  <c r="J18" i="1"/>
  <c r="I18" i="1"/>
  <c r="I17" i="1" s="1"/>
  <c r="I16" i="1" s="1"/>
  <c r="H18" i="1"/>
  <c r="H17" i="1" s="1"/>
  <c r="G18" i="1"/>
  <c r="F18" i="1"/>
  <c r="E18" i="1"/>
  <c r="E17" i="1" s="1"/>
  <c r="E16" i="1" s="1"/>
  <c r="D18" i="1"/>
  <c r="D17" i="1" s="1"/>
  <c r="D16" i="1" s="1"/>
  <c r="C18" i="1"/>
  <c r="Y17" i="1"/>
  <c r="W17" i="1"/>
  <c r="W16" i="1" s="1"/>
  <c r="Q17" i="1"/>
  <c r="P17" i="1"/>
  <c r="P16" i="1" s="1"/>
  <c r="K17" i="1"/>
  <c r="G17" i="1"/>
  <c r="G16" i="1" s="1"/>
  <c r="Q16" i="1"/>
  <c r="K16" i="1"/>
  <c r="AA15" i="1"/>
  <c r="Z15" i="1"/>
  <c r="Y15" i="1"/>
  <c r="X15" i="1"/>
  <c r="W15" i="1"/>
  <c r="V15" i="1"/>
  <c r="U15" i="1"/>
  <c r="T15" i="1"/>
  <c r="S15" i="1"/>
  <c r="R15" i="1"/>
  <c r="Q15" i="1"/>
  <c r="P15" i="1"/>
  <c r="N15" i="1"/>
  <c r="M15" i="1"/>
  <c r="L15" i="1"/>
  <c r="K15" i="1"/>
  <c r="J15" i="1"/>
  <c r="I15" i="1"/>
  <c r="H15" i="1"/>
  <c r="G15" i="1"/>
  <c r="F15" i="1"/>
  <c r="E15" i="1"/>
  <c r="D15" i="1"/>
  <c r="C15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M14" i="1"/>
  <c r="L14" i="1"/>
  <c r="K14" i="1"/>
  <c r="J14" i="1"/>
  <c r="I14" i="1"/>
  <c r="H14" i="1"/>
  <c r="G14" i="1"/>
  <c r="F14" i="1"/>
  <c r="E14" i="1"/>
  <c r="D14" i="1"/>
  <c r="C14" i="1"/>
  <c r="AA13" i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AA12" i="1"/>
  <c r="Z12" i="1"/>
  <c r="Z11" i="1" s="1"/>
  <c r="Y12" i="1"/>
  <c r="Y11" i="1" s="1"/>
  <c r="X12" i="1"/>
  <c r="X11" i="1" s="1"/>
  <c r="W12" i="1"/>
  <c r="V12" i="1"/>
  <c r="V11" i="1" s="1"/>
  <c r="U12" i="1"/>
  <c r="T12" i="1"/>
  <c r="T11" i="1" s="1"/>
  <c r="S12" i="1"/>
  <c r="S11" i="1" s="1"/>
  <c r="R12" i="1"/>
  <c r="R11" i="1" s="1"/>
  <c r="Q12" i="1"/>
  <c r="P12" i="1"/>
  <c r="P11" i="1" s="1"/>
  <c r="N12" i="1"/>
  <c r="N11" i="1" s="1"/>
  <c r="M12" i="1"/>
  <c r="M11" i="1" s="1"/>
  <c r="L12" i="1"/>
  <c r="L11" i="1" s="1"/>
  <c r="K12" i="1"/>
  <c r="J12" i="1"/>
  <c r="J11" i="1" s="1"/>
  <c r="I12" i="1"/>
  <c r="I11" i="1" s="1"/>
  <c r="H12" i="1"/>
  <c r="H11" i="1" s="1"/>
  <c r="G12" i="1"/>
  <c r="G11" i="1" s="1"/>
  <c r="F12" i="1"/>
  <c r="F11" i="1" s="1"/>
  <c r="E12" i="1"/>
  <c r="D12" i="1"/>
  <c r="D11" i="1" s="1"/>
  <c r="C12" i="1"/>
  <c r="AA11" i="1"/>
  <c r="U11" i="1"/>
  <c r="C11" i="1"/>
  <c r="I26" i="1" l="1"/>
  <c r="I10" i="1" s="1"/>
  <c r="I9" i="1" s="1"/>
  <c r="I67" i="1" s="1"/>
  <c r="AB39" i="1"/>
  <c r="E68" i="3"/>
  <c r="Q29" i="1"/>
  <c r="AB40" i="1"/>
  <c r="W11" i="1"/>
  <c r="Y16" i="1"/>
  <c r="F17" i="1"/>
  <c r="F16" i="1" s="1"/>
  <c r="N17" i="1"/>
  <c r="N16" i="1" s="1"/>
  <c r="AA17" i="1"/>
  <c r="AA16" i="1" s="1"/>
  <c r="O23" i="1"/>
  <c r="AB23" i="1"/>
  <c r="AC23" i="1" s="1"/>
  <c r="AD23" i="1" s="1"/>
  <c r="Q26" i="1"/>
  <c r="M29" i="1"/>
  <c r="M26" i="1" s="1"/>
  <c r="M10" i="1" s="1"/>
  <c r="V29" i="1"/>
  <c r="Z29" i="1"/>
  <c r="Z26" i="1" s="1"/>
  <c r="Z10" i="1" s="1"/>
  <c r="Z9" i="1" s="1"/>
  <c r="Z67" i="1" s="1"/>
  <c r="E29" i="1"/>
  <c r="AC34" i="1"/>
  <c r="AD34" i="1" s="1"/>
  <c r="Y38" i="1"/>
  <c r="D38" i="1"/>
  <c r="D26" i="1" s="1"/>
  <c r="D10" i="1" s="1"/>
  <c r="D9" i="1" s="1"/>
  <c r="D67" i="1" s="1"/>
  <c r="F49" i="1"/>
  <c r="J49" i="1"/>
  <c r="S49" i="1"/>
  <c r="W49" i="1"/>
  <c r="E10" i="3"/>
  <c r="V10" i="3"/>
  <c r="V9" i="3" s="1"/>
  <c r="E62" i="3"/>
  <c r="E59" i="3" s="1"/>
  <c r="E55" i="3" s="1"/>
  <c r="E11" i="1"/>
  <c r="O12" i="1"/>
  <c r="G10" i="1"/>
  <c r="O13" i="1"/>
  <c r="K11" i="1"/>
  <c r="AB13" i="1"/>
  <c r="O14" i="1"/>
  <c r="AB14" i="1"/>
  <c r="O15" i="1"/>
  <c r="AB15" i="1"/>
  <c r="O18" i="1"/>
  <c r="AB18" i="1"/>
  <c r="O19" i="1"/>
  <c r="AB19" i="1"/>
  <c r="O20" i="1"/>
  <c r="AB20" i="1"/>
  <c r="O21" i="1"/>
  <c r="AB21" i="1"/>
  <c r="AC24" i="1"/>
  <c r="AD24" i="1" s="1"/>
  <c r="C26" i="1"/>
  <c r="T26" i="1"/>
  <c r="J29" i="1"/>
  <c r="N29" i="1"/>
  <c r="N26" i="1" s="1"/>
  <c r="N10" i="1" s="1"/>
  <c r="S29" i="1"/>
  <c r="S26" i="1" s="1"/>
  <c r="S10" i="1" s="1"/>
  <c r="W29" i="1"/>
  <c r="W26" i="1" s="1"/>
  <c r="O35" i="1"/>
  <c r="AB35" i="1"/>
  <c r="O36" i="1"/>
  <c r="AB36" i="1"/>
  <c r="Z38" i="1"/>
  <c r="V38" i="1"/>
  <c r="U49" i="1"/>
  <c r="P59" i="1"/>
  <c r="P58" i="1" s="1"/>
  <c r="P57" i="1" s="1"/>
  <c r="O57" i="1"/>
  <c r="J10" i="2"/>
  <c r="W10" i="2"/>
  <c r="L10" i="2"/>
  <c r="L9" i="2"/>
  <c r="L8" i="2" s="1"/>
  <c r="L34" i="2" s="1"/>
  <c r="L36" i="2" s="1"/>
  <c r="G10" i="3"/>
  <c r="G9" i="3" s="1"/>
  <c r="AB15" i="3"/>
  <c r="P14" i="3"/>
  <c r="T10" i="3"/>
  <c r="T9" i="3" s="1"/>
  <c r="U9" i="3"/>
  <c r="U36" i="3"/>
  <c r="U35" i="3" s="1"/>
  <c r="K68" i="3"/>
  <c r="Q11" i="1"/>
  <c r="Q10" i="1" s="1"/>
  <c r="H16" i="1"/>
  <c r="L16" i="1"/>
  <c r="U16" i="1"/>
  <c r="U26" i="1"/>
  <c r="L26" i="1"/>
  <c r="Y26" i="1"/>
  <c r="O31" i="1"/>
  <c r="K29" i="1"/>
  <c r="AB31" i="1"/>
  <c r="O37" i="1"/>
  <c r="AC37" i="1" s="1"/>
  <c r="AD37" i="1" s="1"/>
  <c r="J38" i="1"/>
  <c r="F9" i="2"/>
  <c r="F8" i="2" s="1"/>
  <c r="R8" i="2"/>
  <c r="R34" i="2" s="1"/>
  <c r="R36" i="2" s="1"/>
  <c r="P10" i="3"/>
  <c r="P9" i="3" s="1"/>
  <c r="Q9" i="3"/>
  <c r="J23" i="3"/>
  <c r="J22" i="3" s="1"/>
  <c r="J21" i="3" s="1"/>
  <c r="F23" i="3"/>
  <c r="F22" i="3" s="1"/>
  <c r="F21" i="3" s="1"/>
  <c r="G62" i="3"/>
  <c r="G59" i="3" s="1"/>
  <c r="G55" i="3" s="1"/>
  <c r="K62" i="3"/>
  <c r="K59" i="3" s="1"/>
  <c r="K55" i="3" s="1"/>
  <c r="AB66" i="3"/>
  <c r="P65" i="3"/>
  <c r="T62" i="3"/>
  <c r="T59" i="3" s="1"/>
  <c r="T55" i="3" s="1"/>
  <c r="G70" i="3"/>
  <c r="G68" i="3" s="1"/>
  <c r="C73" i="3"/>
  <c r="O45" i="1"/>
  <c r="O44" i="1" s="1"/>
  <c r="AB45" i="1"/>
  <c r="R49" i="1"/>
  <c r="AC51" i="1"/>
  <c r="AD51" i="1" s="1"/>
  <c r="C49" i="1"/>
  <c r="AB54" i="1"/>
  <c r="O55" i="1"/>
  <c r="AB55" i="1"/>
  <c r="O56" i="1"/>
  <c r="AB56" i="1"/>
  <c r="AC71" i="1"/>
  <c r="AD71" i="1" s="1"/>
  <c r="C8" i="2"/>
  <c r="O11" i="2"/>
  <c r="G8" i="2"/>
  <c r="K8" i="2"/>
  <c r="P9" i="2"/>
  <c r="P8" i="2" s="1"/>
  <c r="AC14" i="2"/>
  <c r="AC20" i="2"/>
  <c r="AD20" i="2" s="1"/>
  <c r="U21" i="2"/>
  <c r="AA21" i="2"/>
  <c r="W21" i="2"/>
  <c r="AC29" i="2"/>
  <c r="AD29" i="2" s="1"/>
  <c r="D9" i="3"/>
  <c r="AC12" i="3"/>
  <c r="AD12" i="3" s="1"/>
  <c r="Y10" i="3"/>
  <c r="Y9" i="3" s="1"/>
  <c r="K9" i="3"/>
  <c r="K8" i="3" s="1"/>
  <c r="K53" i="3" s="1"/>
  <c r="O19" i="3"/>
  <c r="AB19" i="3"/>
  <c r="AC20" i="3"/>
  <c r="O24" i="3"/>
  <c r="AB24" i="3"/>
  <c r="X22" i="3"/>
  <c r="X21" i="3" s="1"/>
  <c r="G23" i="3"/>
  <c r="G22" i="3" s="1"/>
  <c r="G21" i="3" s="1"/>
  <c r="P23" i="3"/>
  <c r="P22" i="3" s="1"/>
  <c r="P21" i="3" s="1"/>
  <c r="T23" i="3"/>
  <c r="T22" i="3" s="1"/>
  <c r="T21" i="3" s="1"/>
  <c r="O26" i="3"/>
  <c r="AB26" i="3"/>
  <c r="AC27" i="3"/>
  <c r="Q36" i="3"/>
  <c r="Q35" i="3" s="1"/>
  <c r="O37" i="3"/>
  <c r="I36" i="3"/>
  <c r="I35" i="3" s="1"/>
  <c r="R36" i="3"/>
  <c r="R35" i="3" s="1"/>
  <c r="AC44" i="3"/>
  <c r="AD44" i="3" s="1"/>
  <c r="AC50" i="3"/>
  <c r="L55" i="3"/>
  <c r="S59" i="3"/>
  <c r="S55" i="3" s="1"/>
  <c r="H62" i="3"/>
  <c r="H59" i="3" s="1"/>
  <c r="H55" i="3" s="1"/>
  <c r="H75" i="3" s="1"/>
  <c r="H23" i="3"/>
  <c r="H22" i="3" s="1"/>
  <c r="H21" i="3" s="1"/>
  <c r="H8" i="3" s="1"/>
  <c r="H53" i="3" s="1"/>
  <c r="Y23" i="3"/>
  <c r="Y22" i="3" s="1"/>
  <c r="Y21" i="3" s="1"/>
  <c r="E28" i="3"/>
  <c r="AB33" i="3"/>
  <c r="Y36" i="3"/>
  <c r="Y35" i="3" s="1"/>
  <c r="F36" i="3"/>
  <c r="F35" i="3" s="1"/>
  <c r="AB61" i="3"/>
  <c r="X59" i="3"/>
  <c r="D62" i="3"/>
  <c r="I65" i="3"/>
  <c r="I62" i="3" s="1"/>
  <c r="O69" i="3"/>
  <c r="Z62" i="3"/>
  <c r="Z59" i="3" s="1"/>
  <c r="Z55" i="3" s="1"/>
  <c r="M70" i="3"/>
  <c r="M68" i="3" s="1"/>
  <c r="M62" i="3" s="1"/>
  <c r="M59" i="3" s="1"/>
  <c r="M55" i="3" s="1"/>
  <c r="O47" i="1"/>
  <c r="AB47" i="1"/>
  <c r="O48" i="1"/>
  <c r="AB48" i="1"/>
  <c r="I49" i="1"/>
  <c r="E8" i="2"/>
  <c r="M8" i="2"/>
  <c r="V9" i="2"/>
  <c r="V8" i="2" s="1"/>
  <c r="AB12" i="2"/>
  <c r="AC12" i="2" s="1"/>
  <c r="AD12" i="2" s="1"/>
  <c r="AC15" i="2"/>
  <c r="AD15" i="2" s="1"/>
  <c r="Q21" i="2"/>
  <c r="AC28" i="2"/>
  <c r="AD28" i="2" s="1"/>
  <c r="AA9" i="3"/>
  <c r="W9" i="3"/>
  <c r="J10" i="3"/>
  <c r="J9" i="3" s="1"/>
  <c r="N10" i="3"/>
  <c r="N9" i="3" s="1"/>
  <c r="N8" i="3" s="1"/>
  <c r="S10" i="3"/>
  <c r="S9" i="3" s="1"/>
  <c r="E9" i="3"/>
  <c r="E8" i="3" s="1"/>
  <c r="E53" i="3" s="1"/>
  <c r="Z22" i="3"/>
  <c r="Z21" i="3" s="1"/>
  <c r="Z8" i="3" s="1"/>
  <c r="Z53" i="3" s="1"/>
  <c r="Z75" i="3" s="1"/>
  <c r="Z79" i="3" s="1"/>
  <c r="E22" i="3"/>
  <c r="E21" i="3" s="1"/>
  <c r="R22" i="3"/>
  <c r="R21" i="3" s="1"/>
  <c r="M23" i="3"/>
  <c r="M22" i="3" s="1"/>
  <c r="M21" i="3" s="1"/>
  <c r="M8" i="3" s="1"/>
  <c r="M53" i="3" s="1"/>
  <c r="V23" i="3"/>
  <c r="V22" i="3" s="1"/>
  <c r="V21" i="3" s="1"/>
  <c r="W28" i="3"/>
  <c r="S36" i="3"/>
  <c r="S35" i="3" s="1"/>
  <c r="X36" i="3"/>
  <c r="X35" i="3" s="1"/>
  <c r="AC45" i="3"/>
  <c r="AC47" i="3"/>
  <c r="AD47" i="3" s="1"/>
  <c r="AC49" i="3"/>
  <c r="D59" i="3"/>
  <c r="D55" i="3" s="1"/>
  <c r="J68" i="3"/>
  <c r="N68" i="3"/>
  <c r="N62" i="3" s="1"/>
  <c r="N59" i="3" s="1"/>
  <c r="N55" i="3" s="1"/>
  <c r="N75" i="3" s="1"/>
  <c r="AA68" i="3"/>
  <c r="AA62" i="3" s="1"/>
  <c r="AA59" i="3" s="1"/>
  <c r="F70" i="3"/>
  <c r="AC19" i="3"/>
  <c r="AD19" i="3" s="1"/>
  <c r="AC24" i="3"/>
  <c r="AD24" i="3" s="1"/>
  <c r="AC26" i="3"/>
  <c r="AD26" i="3" s="1"/>
  <c r="C9" i="3"/>
  <c r="W22" i="3"/>
  <c r="W21" i="3" s="1"/>
  <c r="N53" i="3"/>
  <c r="AC30" i="3"/>
  <c r="AD30" i="3" s="1"/>
  <c r="AB32" i="3"/>
  <c r="O36" i="3"/>
  <c r="O35" i="3" s="1"/>
  <c r="AB14" i="3"/>
  <c r="O11" i="3"/>
  <c r="C23" i="3"/>
  <c r="C22" i="3" s="1"/>
  <c r="C21" i="3" s="1"/>
  <c r="C28" i="3"/>
  <c r="I28" i="3"/>
  <c r="O29" i="3"/>
  <c r="O28" i="3" s="1"/>
  <c r="U28" i="3"/>
  <c r="AA28" i="3"/>
  <c r="I59" i="3"/>
  <c r="I55" i="3" s="1"/>
  <c r="Q62" i="3"/>
  <c r="Q59" i="3" s="1"/>
  <c r="Q55" i="3" s="1"/>
  <c r="W62" i="3"/>
  <c r="W59" i="3" s="1"/>
  <c r="W55" i="3" s="1"/>
  <c r="AC69" i="3"/>
  <c r="AB29" i="3"/>
  <c r="AC58" i="3"/>
  <c r="AB60" i="3"/>
  <c r="AC72" i="3"/>
  <c r="AD72" i="3" s="1"/>
  <c r="K75" i="3"/>
  <c r="AC11" i="3"/>
  <c r="AD11" i="3" s="1"/>
  <c r="AA22" i="3"/>
  <c r="AA21" i="3" s="1"/>
  <c r="AA8" i="3" s="1"/>
  <c r="AA53" i="3" s="1"/>
  <c r="AC38" i="3"/>
  <c r="E75" i="3"/>
  <c r="F10" i="3"/>
  <c r="F9" i="3" s="1"/>
  <c r="F8" i="3" s="1"/>
  <c r="L10" i="3"/>
  <c r="L9" i="3" s="1"/>
  <c r="L8" i="3" s="1"/>
  <c r="L53" i="3" s="1"/>
  <c r="R10" i="3"/>
  <c r="R9" i="3" s="1"/>
  <c r="R8" i="3" s="1"/>
  <c r="X10" i="3"/>
  <c r="X9" i="3" s="1"/>
  <c r="X8" i="3" s="1"/>
  <c r="X53" i="3" s="1"/>
  <c r="O18" i="3"/>
  <c r="O17" i="3" s="1"/>
  <c r="U22" i="3"/>
  <c r="U21" i="3" s="1"/>
  <c r="U8" i="3" s="1"/>
  <c r="U53" i="3" s="1"/>
  <c r="U75" i="3" s="1"/>
  <c r="U79" i="3" s="1"/>
  <c r="O25" i="3"/>
  <c r="O23" i="3" s="1"/>
  <c r="O22" i="3" s="1"/>
  <c r="AB25" i="3"/>
  <c r="AC25" i="3" s="1"/>
  <c r="AD25" i="3" s="1"/>
  <c r="AC41" i="3"/>
  <c r="AD41" i="3" s="1"/>
  <c r="AC51" i="3"/>
  <c r="AC54" i="3"/>
  <c r="AD54" i="3" s="1"/>
  <c r="V55" i="3"/>
  <c r="X55" i="3"/>
  <c r="O15" i="3"/>
  <c r="O14" i="3" s="1"/>
  <c r="AB18" i="3"/>
  <c r="O33" i="3"/>
  <c r="O32" i="3" s="1"/>
  <c r="AC42" i="3"/>
  <c r="AD42" i="3" s="1"/>
  <c r="R53" i="3"/>
  <c r="R75" i="3" s="1"/>
  <c r="R79" i="3" s="1"/>
  <c r="AC52" i="3"/>
  <c r="Y59" i="3"/>
  <c r="Y55" i="3" s="1"/>
  <c r="I22" i="3"/>
  <c r="I21" i="3" s="1"/>
  <c r="I8" i="3" s="1"/>
  <c r="I53" i="3" s="1"/>
  <c r="AB39" i="3"/>
  <c r="AC39" i="3" s="1"/>
  <c r="AC40" i="3"/>
  <c r="F53" i="3"/>
  <c r="AC66" i="3"/>
  <c r="AD66" i="3" s="1"/>
  <c r="O68" i="3"/>
  <c r="D36" i="3"/>
  <c r="D35" i="3" s="1"/>
  <c r="D8" i="3" s="1"/>
  <c r="D53" i="3" s="1"/>
  <c r="J36" i="3"/>
  <c r="J35" i="3" s="1"/>
  <c r="J8" i="3" s="1"/>
  <c r="J53" i="3" s="1"/>
  <c r="P36" i="3"/>
  <c r="P35" i="3" s="1"/>
  <c r="P8" i="3" s="1"/>
  <c r="P53" i="3" s="1"/>
  <c r="V36" i="3"/>
  <c r="V35" i="3" s="1"/>
  <c r="V8" i="3" s="1"/>
  <c r="V53" i="3" s="1"/>
  <c r="V75" i="3" s="1"/>
  <c r="V79" i="3" s="1"/>
  <c r="AC46" i="3"/>
  <c r="AD46" i="3" s="1"/>
  <c r="O57" i="3"/>
  <c r="O56" i="3" s="1"/>
  <c r="AA56" i="3"/>
  <c r="C65" i="3"/>
  <c r="C62" i="3" s="1"/>
  <c r="C59" i="3" s="1"/>
  <c r="C55" i="3" s="1"/>
  <c r="J62" i="3"/>
  <c r="C68" i="3"/>
  <c r="AB57" i="3"/>
  <c r="F68" i="3"/>
  <c r="F62" i="3" s="1"/>
  <c r="F59" i="3" s="1"/>
  <c r="F55" i="3" s="1"/>
  <c r="AC78" i="3"/>
  <c r="AD78" i="3" s="1"/>
  <c r="AB71" i="3"/>
  <c r="AB74" i="3"/>
  <c r="O61" i="3"/>
  <c r="O60" i="3" s="1"/>
  <c r="O64" i="3"/>
  <c r="AC64" i="3" s="1"/>
  <c r="AB67" i="3"/>
  <c r="AC67" i="3" s="1"/>
  <c r="AD67" i="3" s="1"/>
  <c r="AC34" i="3"/>
  <c r="J59" i="3"/>
  <c r="J55" i="3" s="1"/>
  <c r="P62" i="3"/>
  <c r="P59" i="3" s="1"/>
  <c r="P55" i="3" s="1"/>
  <c r="AC77" i="3"/>
  <c r="AD77" i="3" s="1"/>
  <c r="T34" i="2"/>
  <c r="T36" i="2" s="1"/>
  <c r="S34" i="2"/>
  <c r="S36" i="2" s="1"/>
  <c r="H34" i="2"/>
  <c r="H36" i="2" s="1"/>
  <c r="U8" i="2"/>
  <c r="G34" i="2"/>
  <c r="G36" i="2" s="1"/>
  <c r="M34" i="2"/>
  <c r="M36" i="2" s="1"/>
  <c r="I34" i="2"/>
  <c r="I36" i="2" s="1"/>
  <c r="Z8" i="2"/>
  <c r="Z34" i="2" s="1"/>
  <c r="Z36" i="2" s="1"/>
  <c r="O9" i="2"/>
  <c r="O8" i="2" s="1"/>
  <c r="O10" i="2"/>
  <c r="P34" i="2"/>
  <c r="P36" i="2" s="1"/>
  <c r="V34" i="2"/>
  <c r="V36" i="2" s="1"/>
  <c r="N8" i="2"/>
  <c r="AA8" i="2"/>
  <c r="D8" i="2"/>
  <c r="J8" i="2"/>
  <c r="Q8" i="2"/>
  <c r="W8" i="2"/>
  <c r="AC24" i="2"/>
  <c r="AD24" i="2" s="1"/>
  <c r="AC25" i="2"/>
  <c r="C34" i="2"/>
  <c r="C36" i="2" s="1"/>
  <c r="E34" i="2"/>
  <c r="E36" i="2" s="1"/>
  <c r="K34" i="2"/>
  <c r="K36" i="2" s="1"/>
  <c r="F34" i="2"/>
  <c r="F36" i="2" s="1"/>
  <c r="G10" i="2"/>
  <c r="M10" i="2"/>
  <c r="S10" i="2"/>
  <c r="Y10" i="2"/>
  <c r="AB30" i="2"/>
  <c r="AC30" i="2" s="1"/>
  <c r="AD30" i="2" s="1"/>
  <c r="AB11" i="2"/>
  <c r="AB26" i="2"/>
  <c r="AC26" i="2" s="1"/>
  <c r="AD26" i="2" s="1"/>
  <c r="AC35" i="2"/>
  <c r="AB23" i="2"/>
  <c r="AC13" i="2"/>
  <c r="AD13" i="2" s="1"/>
  <c r="Q9" i="1"/>
  <c r="Q67" i="1" s="1"/>
  <c r="Q72" i="1" s="1"/>
  <c r="F10" i="1"/>
  <c r="L10" i="1"/>
  <c r="Y10" i="1"/>
  <c r="Y9" i="1" s="1"/>
  <c r="Y67" i="1" s="1"/>
  <c r="U10" i="1"/>
  <c r="G9" i="1"/>
  <c r="G67" i="1" s="1"/>
  <c r="T10" i="1"/>
  <c r="O17" i="1"/>
  <c r="O16" i="1" s="1"/>
  <c r="AC18" i="1"/>
  <c r="AD18" i="1" s="1"/>
  <c r="AB17" i="1"/>
  <c r="AC19" i="1"/>
  <c r="AD19" i="1" s="1"/>
  <c r="AC20" i="1"/>
  <c r="AD20" i="1" s="1"/>
  <c r="AC21" i="1"/>
  <c r="AD21" i="1" s="1"/>
  <c r="AA10" i="1"/>
  <c r="P10" i="1"/>
  <c r="AC13" i="1"/>
  <c r="AD13" i="1" s="1"/>
  <c r="AC14" i="1"/>
  <c r="AD14" i="1" s="1"/>
  <c r="AC15" i="1"/>
  <c r="AD15" i="1" s="1"/>
  <c r="R10" i="1"/>
  <c r="H10" i="1"/>
  <c r="AB38" i="1"/>
  <c r="AC38" i="1" s="1"/>
  <c r="AD38" i="1" s="1"/>
  <c r="AC39" i="1"/>
  <c r="AD39" i="1" s="1"/>
  <c r="AC41" i="1"/>
  <c r="AD41" i="1" s="1"/>
  <c r="C17" i="1"/>
  <c r="C16" i="1" s="1"/>
  <c r="C10" i="1" s="1"/>
  <c r="K26" i="1"/>
  <c r="K10" i="1" s="1"/>
  <c r="R26" i="1"/>
  <c r="X26" i="1"/>
  <c r="X10" i="1" s="1"/>
  <c r="X9" i="1" s="1"/>
  <c r="X67" i="1" s="1"/>
  <c r="O30" i="1"/>
  <c r="O29" i="1" s="1"/>
  <c r="AB30" i="1"/>
  <c r="AB44" i="1"/>
  <c r="AC44" i="1" s="1"/>
  <c r="AD44" i="1" s="1"/>
  <c r="AC45" i="1"/>
  <c r="AD45" i="1" s="1"/>
  <c r="AC31" i="1"/>
  <c r="AD31" i="1" s="1"/>
  <c r="AC60" i="1"/>
  <c r="AD60" i="1" s="1"/>
  <c r="AB59" i="1"/>
  <c r="AB12" i="1"/>
  <c r="AC47" i="1"/>
  <c r="AD47" i="1" s="1"/>
  <c r="AC48" i="1"/>
  <c r="E26" i="1"/>
  <c r="E10" i="1" s="1"/>
  <c r="AC35" i="1"/>
  <c r="AD35" i="1" s="1"/>
  <c r="AC36" i="1"/>
  <c r="AD36" i="1" s="1"/>
  <c r="O25" i="1"/>
  <c r="AB25" i="1"/>
  <c r="O28" i="1"/>
  <c r="O27" i="1" s="1"/>
  <c r="O26" i="1" s="1"/>
  <c r="AB28" i="1"/>
  <c r="AB53" i="1"/>
  <c r="AC55" i="1"/>
  <c r="AD55" i="1" s="1"/>
  <c r="AC56" i="1"/>
  <c r="AD56" i="1" s="1"/>
  <c r="AC40" i="1"/>
  <c r="AD40" i="1" s="1"/>
  <c r="AC42" i="1"/>
  <c r="AD42" i="1" s="1"/>
  <c r="P53" i="1"/>
  <c r="P49" i="1" s="1"/>
  <c r="C59" i="1"/>
  <c r="C58" i="1" s="1"/>
  <c r="C57" i="1" s="1"/>
  <c r="AB70" i="1"/>
  <c r="P38" i="1"/>
  <c r="P26" i="1" s="1"/>
  <c r="AC50" i="1"/>
  <c r="AD50" i="1" s="1"/>
  <c r="AC63" i="1"/>
  <c r="O54" i="1"/>
  <c r="O53" i="1" s="1"/>
  <c r="O49" i="1" s="1"/>
  <c r="M75" i="3" l="1"/>
  <c r="AC53" i="1"/>
  <c r="AD53" i="1" s="1"/>
  <c r="G8" i="3"/>
  <c r="G53" i="3" s="1"/>
  <c r="G75" i="3" s="1"/>
  <c r="W10" i="1"/>
  <c r="W9" i="1" s="1"/>
  <c r="W67" i="1" s="1"/>
  <c r="W72" i="1" s="1"/>
  <c r="O62" i="3"/>
  <c r="O21" i="3"/>
  <c r="W8" i="3"/>
  <c r="W53" i="3" s="1"/>
  <c r="W75" i="3" s="1"/>
  <c r="W79" i="3" s="1"/>
  <c r="Y8" i="3"/>
  <c r="Y53" i="3" s="1"/>
  <c r="Y75" i="3" s="1"/>
  <c r="Y79" i="3" s="1"/>
  <c r="T8" i="3"/>
  <c r="T53" i="3" s="1"/>
  <c r="T75" i="3" s="1"/>
  <c r="T79" i="3" s="1"/>
  <c r="J26" i="1"/>
  <c r="J10" i="1" s="1"/>
  <c r="J9" i="1" s="1"/>
  <c r="J67" i="1" s="1"/>
  <c r="O11" i="1"/>
  <c r="O10" i="1" s="1"/>
  <c r="O9" i="1" s="1"/>
  <c r="O67" i="1" s="1"/>
  <c r="V26" i="1"/>
  <c r="V10" i="1" s="1"/>
  <c r="AA55" i="3"/>
  <c r="AC25" i="1"/>
  <c r="AD25" i="1" s="1"/>
  <c r="P75" i="3"/>
  <c r="P79" i="3" s="1"/>
  <c r="F75" i="3"/>
  <c r="X75" i="3"/>
  <c r="X79" i="3" s="1"/>
  <c r="S8" i="3"/>
  <c r="S53" i="3" s="1"/>
  <c r="S75" i="3" s="1"/>
  <c r="S79" i="3" s="1"/>
  <c r="Q8" i="3"/>
  <c r="Q53" i="3" s="1"/>
  <c r="Q75" i="3" s="1"/>
  <c r="Q79" i="3" s="1"/>
  <c r="I75" i="3"/>
  <c r="J75" i="3"/>
  <c r="AA75" i="3"/>
  <c r="AA79" i="3" s="1"/>
  <c r="D75" i="3"/>
  <c r="M79" i="3"/>
  <c r="O59" i="3"/>
  <c r="O55" i="3" s="1"/>
  <c r="AC32" i="3"/>
  <c r="AD32" i="3" s="1"/>
  <c r="AC74" i="3"/>
  <c r="AD74" i="3" s="1"/>
  <c r="AB73" i="3"/>
  <c r="H79" i="3"/>
  <c r="K79" i="3"/>
  <c r="AC14" i="3"/>
  <c r="AD14" i="3" s="1"/>
  <c r="AC33" i="3"/>
  <c r="AD33" i="3" s="1"/>
  <c r="AC57" i="3"/>
  <c r="AD57" i="3" s="1"/>
  <c r="AB56" i="3"/>
  <c r="AC56" i="3" s="1"/>
  <c r="AD56" i="3" s="1"/>
  <c r="N79" i="3"/>
  <c r="AC15" i="3"/>
  <c r="AD15" i="3" s="1"/>
  <c r="AB10" i="3"/>
  <c r="AB23" i="3"/>
  <c r="AB70" i="3"/>
  <c r="AC71" i="3"/>
  <c r="AD71" i="3" s="1"/>
  <c r="AB65" i="3"/>
  <c r="G79" i="3"/>
  <c r="AB17" i="3"/>
  <c r="AC17" i="3" s="1"/>
  <c r="AD17" i="3" s="1"/>
  <c r="AC18" i="3"/>
  <c r="AD18" i="3" s="1"/>
  <c r="L75" i="3"/>
  <c r="AC61" i="3"/>
  <c r="AD61" i="3" s="1"/>
  <c r="AB37" i="3"/>
  <c r="F79" i="3"/>
  <c r="E79" i="3"/>
  <c r="AC60" i="3"/>
  <c r="AD60" i="3" s="1"/>
  <c r="AC29" i="3"/>
  <c r="AD29" i="3" s="1"/>
  <c r="AB28" i="3"/>
  <c r="AC28" i="3" s="1"/>
  <c r="AD28" i="3" s="1"/>
  <c r="O10" i="3"/>
  <c r="O9" i="3" s="1"/>
  <c r="O8" i="3" s="1"/>
  <c r="O53" i="3" s="1"/>
  <c r="C8" i="3"/>
  <c r="C53" i="3" s="1"/>
  <c r="AB22" i="2"/>
  <c r="AC23" i="2"/>
  <c r="AD23" i="2" s="1"/>
  <c r="AA34" i="2"/>
  <c r="AA36" i="2" s="1"/>
  <c r="N34" i="2"/>
  <c r="N36" i="2" s="1"/>
  <c r="O34" i="2"/>
  <c r="O36" i="2" s="1"/>
  <c r="W34" i="2"/>
  <c r="W36" i="2" s="1"/>
  <c r="Q34" i="2"/>
  <c r="Q36" i="2" s="1"/>
  <c r="AB10" i="2"/>
  <c r="AC11" i="2"/>
  <c r="AD11" i="2" s="1"/>
  <c r="J34" i="2"/>
  <c r="J36" i="2" s="1"/>
  <c r="D34" i="2"/>
  <c r="D36" i="2" s="1"/>
  <c r="U34" i="2"/>
  <c r="U36" i="2" s="1"/>
  <c r="C9" i="1"/>
  <c r="C67" i="1" s="1"/>
  <c r="E9" i="1"/>
  <c r="E67" i="1" s="1"/>
  <c r="AA9" i="1"/>
  <c r="AA67" i="1" s="1"/>
  <c r="U9" i="1"/>
  <c r="U67" i="1" s="1"/>
  <c r="K9" i="1"/>
  <c r="K67" i="1" s="1"/>
  <c r="AB58" i="1"/>
  <c r="AC59" i="1"/>
  <c r="AD59" i="1" s="1"/>
  <c r="AC30" i="1"/>
  <c r="AD30" i="1" s="1"/>
  <c r="AB29" i="1"/>
  <c r="R9" i="1"/>
  <c r="R67" i="1" s="1"/>
  <c r="Z72" i="1"/>
  <c r="Y72" i="1"/>
  <c r="AC54" i="1"/>
  <c r="AD54" i="1" s="1"/>
  <c r="V9" i="1"/>
  <c r="V67" i="1" s="1"/>
  <c r="T9" i="1"/>
  <c r="T67" i="1" s="1"/>
  <c r="L9" i="1"/>
  <c r="L67" i="1" s="1"/>
  <c r="AB49" i="1"/>
  <c r="AC49" i="1" s="1"/>
  <c r="AD49" i="1" s="1"/>
  <c r="X72" i="1"/>
  <c r="AC12" i="1"/>
  <c r="AD12" i="1" s="1"/>
  <c r="AB11" i="1"/>
  <c r="P9" i="1"/>
  <c r="P67" i="1" s="1"/>
  <c r="M9" i="1"/>
  <c r="M67" i="1" s="1"/>
  <c r="F9" i="1"/>
  <c r="F67" i="1" s="1"/>
  <c r="H9" i="1"/>
  <c r="H67" i="1" s="1"/>
  <c r="J72" i="1"/>
  <c r="AB16" i="1"/>
  <c r="AC16" i="1" s="1"/>
  <c r="AD16" i="1" s="1"/>
  <c r="AC17" i="1"/>
  <c r="AD17" i="1" s="1"/>
  <c r="G72" i="1"/>
  <c r="I72" i="1"/>
  <c r="AC70" i="1"/>
  <c r="AD70" i="1" s="1"/>
  <c r="AB27" i="1"/>
  <c r="AC28" i="1"/>
  <c r="AD28" i="1" s="1"/>
  <c r="S9" i="1"/>
  <c r="S67" i="1" s="1"/>
  <c r="N9" i="1"/>
  <c r="N67" i="1" s="1"/>
  <c r="D72" i="1"/>
  <c r="O75" i="3" l="1"/>
  <c r="AC65" i="3"/>
  <c r="AD65" i="3" s="1"/>
  <c r="L79" i="3"/>
  <c r="O79" i="3"/>
  <c r="J79" i="3"/>
  <c r="AB68" i="3"/>
  <c r="AC68" i="3" s="1"/>
  <c r="AD68" i="3" s="1"/>
  <c r="AC70" i="3"/>
  <c r="AD70" i="3" s="1"/>
  <c r="C75" i="3"/>
  <c r="AC23" i="3"/>
  <c r="AD23" i="3" s="1"/>
  <c r="AB22" i="3"/>
  <c r="I79" i="3"/>
  <c r="AB9" i="3"/>
  <c r="AC10" i="3"/>
  <c r="AD10" i="3" s="1"/>
  <c r="AC73" i="3"/>
  <c r="AD73" i="3" s="1"/>
  <c r="D79" i="3"/>
  <c r="AB36" i="3"/>
  <c r="AC37" i="3"/>
  <c r="AB9" i="2"/>
  <c r="AC10" i="2"/>
  <c r="AD10" i="2" s="1"/>
  <c r="AB21" i="2"/>
  <c r="AC21" i="2" s="1"/>
  <c r="AD21" i="2" s="1"/>
  <c r="AC22" i="2"/>
  <c r="AD22" i="2" s="1"/>
  <c r="AC27" i="1"/>
  <c r="AD27" i="1" s="1"/>
  <c r="AB26" i="1"/>
  <c r="L72" i="1"/>
  <c r="N72" i="1"/>
  <c r="F72" i="1"/>
  <c r="AB10" i="1"/>
  <c r="AC11" i="1"/>
  <c r="AD11" i="1" s="1"/>
  <c r="AC29" i="1"/>
  <c r="AD29" i="1" s="1"/>
  <c r="U72" i="1"/>
  <c r="C72" i="1"/>
  <c r="T72" i="1"/>
  <c r="S72" i="1"/>
  <c r="M72" i="1"/>
  <c r="AA72" i="1"/>
  <c r="O72" i="1"/>
  <c r="V72" i="1"/>
  <c r="R72" i="1"/>
  <c r="AB57" i="1"/>
  <c r="AC57" i="1" s="1"/>
  <c r="AD57" i="1" s="1"/>
  <c r="AC58" i="1"/>
  <c r="AD58" i="1" s="1"/>
  <c r="H72" i="1"/>
  <c r="P72" i="1"/>
  <c r="K72" i="1"/>
  <c r="E72" i="1"/>
  <c r="AC22" i="3" l="1"/>
  <c r="AD22" i="3" s="1"/>
  <c r="AB21" i="3"/>
  <c r="AC21" i="3" s="1"/>
  <c r="AD21" i="3" s="1"/>
  <c r="C79" i="3"/>
  <c r="AB62" i="3"/>
  <c r="AB35" i="3"/>
  <c r="AC35" i="3" s="1"/>
  <c r="AD35" i="3" s="1"/>
  <c r="AC36" i="3"/>
  <c r="AD36" i="3" s="1"/>
  <c r="AC9" i="3"/>
  <c r="AD9" i="3" s="1"/>
  <c r="AB8" i="3"/>
  <c r="AB8" i="2"/>
  <c r="AC9" i="2"/>
  <c r="AD9" i="2" s="1"/>
  <c r="AB9" i="1"/>
  <c r="AC10" i="1"/>
  <c r="AD10" i="1" s="1"/>
  <c r="AC26" i="1"/>
  <c r="AD26" i="1" s="1"/>
  <c r="AC62" i="3" l="1"/>
  <c r="AD62" i="3" s="1"/>
  <c r="AB59" i="3"/>
  <c r="AC8" i="3"/>
  <c r="AD8" i="3" s="1"/>
  <c r="AB53" i="3"/>
  <c r="AB34" i="2"/>
  <c r="AC8" i="2"/>
  <c r="AC9" i="1"/>
  <c r="AD9" i="1" s="1"/>
  <c r="AB67" i="1"/>
  <c r="AC53" i="3" l="1"/>
  <c r="AD53" i="3" s="1"/>
  <c r="AB55" i="3"/>
  <c r="AC59" i="3"/>
  <c r="AD59" i="3" s="1"/>
  <c r="AD8" i="2"/>
  <c r="AC34" i="2"/>
  <c r="AD34" i="2" s="1"/>
  <c r="AB36" i="2"/>
  <c r="AC67" i="1"/>
  <c r="AD67" i="1" s="1"/>
  <c r="AB72" i="1"/>
  <c r="AC72" i="1" s="1"/>
  <c r="AD72" i="1" s="1"/>
  <c r="AC55" i="3" l="1"/>
  <c r="AD55" i="3" s="1"/>
  <c r="AB75" i="3"/>
  <c r="AC36" i="2"/>
  <c r="AD36" i="2" s="1"/>
  <c r="AC75" i="3" l="1"/>
  <c r="AD75" i="3" s="1"/>
  <c r="AB79" i="3"/>
  <c r="AC79" i="3" s="1"/>
  <c r="AD79" i="3" s="1"/>
</calcChain>
</file>

<file path=xl/sharedStrings.xml><?xml version="1.0" encoding="utf-8"?>
<sst xmlns="http://schemas.openxmlformats.org/spreadsheetml/2006/main" count="441" uniqueCount="166">
  <si>
    <t xml:space="preserve"> CUADRO No.2</t>
  </si>
  <si>
    <t>INGRESOS FISCALES COMPARADOS POR PARTIDAS, DIRECCION GENERAL DE IMPUESTOS INTERNOS</t>
  </si>
  <si>
    <t>ENERO-DICIEMBRE  2018/2017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</si>
  <si>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</si>
  <si>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</si>
  <si>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</si>
  <si>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</si>
  <si>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</si>
  <si>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</si>
  <si>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</si>
  <si>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</si>
  <si>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</si>
  <si>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</si>
  <si>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</si>
  <si>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</si>
  <si>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</si>
  <si>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</si>
  <si>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</si>
  <si>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</si>
  <si>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</si>
  <si>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</si>
  <si>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</si>
  <si>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</si>
  <si>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</si>
  <si>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</si>
  <si>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</si>
  <si>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</si>
  <si>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</si>
  <si>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</si>
  <si>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</si>
  <si>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</si>
  <si>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</si>
  <si>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</si>
  <si>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</si>
  <si>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</si>
  <si>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</si>
  <si>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</si>
  <si>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</si>
  <si>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</si>
  <si>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</si>
  <si>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</si>
  <si>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</si>
  <si>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</si>
  <si>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</si>
  <si>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</si>
  <si>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</si>
  <si>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</si>
  <si>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</si>
  <si>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</si>
  <si>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</si>
  <si>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</si>
  <si>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</si>
  <si>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</si>
  <si>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</si>
  <si>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</si>
  <si>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</si>
  <si>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</si>
  <si>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</si>
  <si>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</si>
  <si>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</si>
  <si>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</si>
  <si>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</si>
  <si>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</si>
  <si>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</si>
  <si>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</si>
  <si>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</si>
  <si>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</si>
  <si>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</si>
  <si>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</si>
  <si>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</si>
  <si>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</si>
  <si>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</si>
  <si>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</si>
  <si>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-Ingresos por diferencial del gas licuado de petróleo</t>
  </si>
  <si>
    <t>VI) INGRESOS A ESPECIFICAR</t>
  </si>
  <si>
    <t>B)  INGRESOS DE CAPITAL</t>
  </si>
  <si>
    <t xml:space="preserve">   TOTAL </t>
  </si>
  <si>
    <t>Otros Ingresos:</t>
  </si>
  <si>
    <t>Depósitos a Cargo del Estado o Fondos Especiales y de Terceros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</si>
  <si>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</si>
  <si>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</si>
  <si>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</si>
  <si>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</si>
  <si>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</si>
  <si>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</si>
  <si>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</si>
  <si>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</si>
  <si>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</si>
  <si>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</si>
  <si>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</si>
  <si>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ENERO-DICIEMBRE 2018/2017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</si>
  <si>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</si>
  <si>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</si>
  <si>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</si>
  <si>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</si>
  <si>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</si>
  <si>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</si>
  <si>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</si>
  <si>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</si>
  <si>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</si>
  <si>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</si>
  <si>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</si>
  <si>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</si>
  <si>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</si>
  <si>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</si>
  <si>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</si>
  <si>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</si>
  <si>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</si>
  <si>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</si>
  <si>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</si>
  <si>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ENERO-DICIEMBRE  2017/2018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</si>
  <si>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</si>
  <si>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</si>
  <si>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</si>
  <si>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</si>
  <si>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</si>
  <si>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2) IMPUESTOS SOBRE EL COMERCIO Y LAS TRANSACCIONES/COMERCIO EXTERIOR</t>
  </si>
  <si>
    <t>- Derechos Consulares</t>
  </si>
  <si>
    <t>II) CONTRIBUCIONES SOCIALES</t>
  </si>
  <si>
    <t>III) TRANSFERENCIAS CORRIENTES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</si>
  <si>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</si>
  <si>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</si>
  <si>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</si>
  <si>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</si>
  <si>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</si>
  <si>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</si>
  <si>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</si>
  <si>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</si>
  <si>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</si>
  <si>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</si>
  <si>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</si>
  <si>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</si>
  <si>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</si>
  <si>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</si>
  <si>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</si>
  <si>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</si>
  <si>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</si>
  <si>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</si>
  <si>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</si>
  <si>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</si>
  <si>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</si>
  <si>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</si>
  <si>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</si>
  <si>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</si>
  <si>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</si>
  <si>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</si>
  <si>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</si>
  <si>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</si>
  <si>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</si>
  <si>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</si>
  <si>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</si>
  <si>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</si>
  <si>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</si>
  <si>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</si>
  <si>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</si>
  <si>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</si>
  <si>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</si>
  <si>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</si>
  <si>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</si>
  <si>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</si>
  <si>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</si>
  <si>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</si>
  <si>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Devolución de Recursos a empleados por retenciones excesivas por TSS</t>
  </si>
  <si>
    <t>Ingresos de la CUT No Presupuestaria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</si>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</sst>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_);\(#,##0.0\)"/>
    <numFmt numFmtId="167" formatCode="_(* #,##0.0_);_(* \(#,##0.0\);_(* &quot;-&quot;??_);_(@_)"/>
    <numFmt numFmtId="168" formatCode="* _(#,##0.0_)\ _P_-;* \(#,##0.0\)\ _P_-;_-* &quot;-&quot;??\ _P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_(&quot;RD$&quot;* #,##0.00_);_(&quot;RD$&quot;* \(#,##0.00\);_(&quot;RD$&quot;* &quot;-&quot;??_);_(@_)"/>
    <numFmt numFmtId="175" formatCode="#,##0.0"/>
    <numFmt numFmtId="176" formatCode="0.0"/>
  </numFmts>
  <fonts count="58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Segoe UI"/>
      <family val="2"/>
    </font>
    <font>
      <b/>
      <sz val="11"/>
      <color indexed="8"/>
      <name val="Segoe UI"/>
      <family val="2"/>
    </font>
    <font>
      <sz val="11"/>
      <name val="Segoe UI"/>
      <family val="2"/>
    </font>
    <font>
      <i/>
      <sz val="10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b/>
      <sz val="10"/>
      <name val="Arial"/>
      <family val="2"/>
    </font>
    <font>
      <b/>
      <sz val="9"/>
      <name val="Segoe UI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10"/>
      <color theme="0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sz val="8"/>
      <color indexed="8"/>
      <name val="Segoe UI"/>
      <family val="2"/>
    </font>
    <font>
      <sz val="10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i/>
      <sz val="12"/>
      <color indexed="8"/>
      <name val="Segoe UI"/>
      <family val="2"/>
    </font>
    <font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sz val="9"/>
      <name val="Segoe UI"/>
      <family val="2"/>
    </font>
    <font>
      <b/>
      <sz val="10"/>
      <name val="Segoe UI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  <font>
      <sz val="11"/>
      <color indexed="8"/>
      <name val="Segoe U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29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39" fontId="10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0" borderId="11">
      <protection hidden="1"/>
    </xf>
    <xf numFmtId="0" fontId="27" fillId="18" borderId="11" applyNumberFormat="0" applyFont="0" applyBorder="0" applyAlignment="0" applyProtection="0">
      <protection hidden="1"/>
    </xf>
    <xf numFmtId="0" fontId="26" fillId="0" borderId="11">
      <protection hidden="1"/>
    </xf>
    <xf numFmtId="168" fontId="28" fillId="0" borderId="16" applyBorder="0">
      <alignment horizontal="center" vertical="center"/>
    </xf>
    <xf numFmtId="0" fontId="29" fillId="6" borderId="0" applyNumberFormat="0" applyBorder="0" applyAlignment="0" applyProtection="0"/>
    <xf numFmtId="0" fontId="30" fillId="18" borderId="17" applyNumberFormat="0" applyAlignment="0" applyProtection="0"/>
    <xf numFmtId="0" fontId="31" fillId="19" borderId="18" applyNumberFormat="0" applyAlignment="0" applyProtection="0"/>
    <xf numFmtId="0" fontId="32" fillId="0" borderId="19" applyNumberFormat="0" applyFill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34" fillId="9" borderId="17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36" fillId="0" borderId="11">
      <alignment horizontal="left"/>
      <protection locked="0"/>
    </xf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7" fillId="24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8" fillId="0" borderId="0">
      <alignment vertical="top"/>
    </xf>
    <xf numFmtId="0" fontId="3" fillId="0" borderId="0"/>
    <xf numFmtId="0" fontId="24" fillId="0" borderId="0"/>
    <xf numFmtId="0" fontId="3" fillId="0" borderId="0"/>
    <xf numFmtId="0" fontId="3" fillId="0" borderId="0"/>
    <xf numFmtId="39" fontId="39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39" fontId="10" fillId="0" borderId="0"/>
    <xf numFmtId="0" fontId="3" fillId="25" borderId="20" applyNumberFormat="0" applyFont="0" applyAlignment="0" applyProtection="0"/>
    <xf numFmtId="0" fontId="3" fillId="25" borderId="20" applyNumberFormat="0" applyFont="0" applyAlignment="0" applyProtection="0"/>
    <xf numFmtId="0" fontId="3" fillId="25" borderId="20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11" applyNumberFormat="0" applyFill="0" applyBorder="0" applyAlignment="0" applyProtection="0">
      <protection hidden="1"/>
    </xf>
    <xf numFmtId="0" fontId="41" fillId="18" borderId="21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33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18" borderId="11"/>
    <xf numFmtId="0" fontId="48" fillId="0" borderId="25" applyNumberFormat="0" applyFill="0" applyAlignment="0" applyProtection="0"/>
  </cellStyleXfs>
  <cellXfs count="236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/>
    <xf numFmtId="0" fontId="5" fillId="0" borderId="0" xfId="0" applyFont="1" applyFill="1"/>
    <xf numFmtId="0" fontId="6" fillId="0" borderId="0" xfId="0" applyFont="1" applyFill="1" applyBorder="1"/>
    <xf numFmtId="0" fontId="6" fillId="2" borderId="0" xfId="0" applyFont="1" applyFill="1" applyBorder="1"/>
    <xf numFmtId="0" fontId="8" fillId="3" borderId="6" xfId="2" applyFont="1" applyFill="1" applyBorder="1" applyAlignment="1" applyProtection="1">
      <alignment horizontal="center" vertical="center"/>
    </xf>
    <xf numFmtId="0" fontId="8" fillId="3" borderId="7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left" vertical="center"/>
    </xf>
    <xf numFmtId="166" fontId="9" fillId="0" borderId="9" xfId="3" applyNumberFormat="1" applyFont="1" applyFill="1" applyBorder="1"/>
    <xf numFmtId="166" fontId="9" fillId="2" borderId="9" xfId="3" applyNumberFormat="1" applyFont="1" applyFill="1" applyBorder="1"/>
    <xf numFmtId="166" fontId="9" fillId="0" borderId="10" xfId="3" applyNumberFormat="1" applyFont="1" applyFill="1" applyBorder="1"/>
    <xf numFmtId="0" fontId="9" fillId="0" borderId="11" xfId="2" applyFont="1" applyFill="1" applyBorder="1" applyAlignment="1" applyProtection="1"/>
    <xf numFmtId="166" fontId="9" fillId="0" borderId="11" xfId="2" applyNumberFormat="1" applyFont="1" applyFill="1" applyBorder="1" applyProtection="1"/>
    <xf numFmtId="166" fontId="9" fillId="0" borderId="10" xfId="2" applyNumberFormat="1" applyFont="1" applyFill="1" applyBorder="1" applyProtection="1"/>
    <xf numFmtId="166" fontId="9" fillId="2" borderId="11" xfId="2" applyNumberFormat="1" applyFont="1" applyFill="1" applyBorder="1" applyProtection="1"/>
    <xf numFmtId="166" fontId="9" fillId="0" borderId="11" xfId="2" applyNumberFormat="1" applyFont="1" applyFill="1" applyBorder="1" applyAlignment="1" applyProtection="1"/>
    <xf numFmtId="166" fontId="9" fillId="0" borderId="10" xfId="2" applyNumberFormat="1" applyFont="1" applyFill="1" applyBorder="1" applyAlignment="1" applyProtection="1"/>
    <xf numFmtId="166" fontId="9" fillId="2" borderId="11" xfId="2" applyNumberFormat="1" applyFont="1" applyFill="1" applyBorder="1" applyAlignment="1" applyProtection="1"/>
    <xf numFmtId="166" fontId="3" fillId="0" borderId="0" xfId="0" applyNumberFormat="1" applyFont="1" applyBorder="1"/>
    <xf numFmtId="49" fontId="11" fillId="0" borderId="11" xfId="4" applyNumberFormat="1" applyFont="1" applyFill="1" applyBorder="1" applyAlignment="1" applyProtection="1">
      <alignment horizontal="left" indent="1"/>
    </xf>
    <xf numFmtId="166" fontId="11" fillId="0" borderId="11" xfId="2" applyNumberFormat="1" applyFont="1" applyFill="1" applyBorder="1" applyAlignment="1" applyProtection="1"/>
    <xf numFmtId="166" fontId="11" fillId="0" borderId="10" xfId="2" applyNumberFormat="1" applyFont="1" applyFill="1" applyBorder="1" applyAlignment="1" applyProtection="1"/>
    <xf numFmtId="166" fontId="11" fillId="2" borderId="11" xfId="2" applyNumberFormat="1" applyFont="1" applyFill="1" applyBorder="1" applyAlignment="1" applyProtection="1"/>
    <xf numFmtId="49" fontId="9" fillId="0" borderId="11" xfId="2" applyNumberFormat="1" applyFont="1" applyFill="1" applyBorder="1" applyAlignment="1" applyProtection="1">
      <alignment horizontal="left" indent="1"/>
    </xf>
    <xf numFmtId="49" fontId="11" fillId="0" borderId="11" xfId="4" applyNumberFormat="1" applyFont="1" applyFill="1" applyBorder="1" applyAlignment="1" applyProtection="1">
      <alignment horizontal="left" indent="2"/>
    </xf>
    <xf numFmtId="166" fontId="11" fillId="0" borderId="11" xfId="2" applyNumberFormat="1" applyFont="1" applyFill="1" applyBorder="1" applyProtection="1"/>
    <xf numFmtId="166" fontId="11" fillId="2" borderId="11" xfId="2" applyNumberFormat="1" applyFont="1" applyFill="1" applyBorder="1" applyProtection="1"/>
    <xf numFmtId="49" fontId="11" fillId="0" borderId="11" xfId="0" applyNumberFormat="1" applyFont="1" applyFill="1" applyBorder="1" applyAlignment="1" applyProtection="1">
      <alignment horizontal="left" indent="2"/>
    </xf>
    <xf numFmtId="0" fontId="0" fillId="0" borderId="0" xfId="0" applyBorder="1"/>
    <xf numFmtId="166" fontId="12" fillId="0" borderId="0" xfId="0" applyNumberFormat="1" applyFont="1" applyBorder="1"/>
    <xf numFmtId="49" fontId="11" fillId="0" borderId="11" xfId="2" applyNumberFormat="1" applyFont="1" applyFill="1" applyBorder="1" applyAlignment="1" applyProtection="1">
      <alignment horizontal="left" indent="2"/>
    </xf>
    <xf numFmtId="166" fontId="11" fillId="0" borderId="10" xfId="2" applyNumberFormat="1" applyFont="1" applyFill="1" applyBorder="1" applyProtection="1"/>
    <xf numFmtId="0" fontId="9" fillId="0" borderId="11" xfId="2" applyFont="1" applyFill="1" applyBorder="1" applyAlignment="1" applyProtection="1">
      <alignment horizontal="left" indent="1"/>
    </xf>
    <xf numFmtId="167" fontId="3" fillId="0" borderId="0" xfId="1" applyNumberFormat="1" applyFont="1" applyBorder="1"/>
    <xf numFmtId="167" fontId="11" fillId="2" borderId="11" xfId="2" applyNumberFormat="1" applyFont="1" applyFill="1" applyBorder="1" applyProtection="1"/>
    <xf numFmtId="10" fontId="3" fillId="0" borderId="0" xfId="0" applyNumberFormat="1" applyFont="1" applyBorder="1"/>
    <xf numFmtId="49" fontId="11" fillId="0" borderId="11" xfId="5" applyNumberFormat="1" applyFont="1" applyFill="1" applyBorder="1" applyAlignment="1" applyProtection="1">
      <alignment horizontal="left" indent="2"/>
    </xf>
    <xf numFmtId="0" fontId="13" fillId="0" borderId="11" xfId="0" applyFont="1" applyBorder="1"/>
    <xf numFmtId="165" fontId="3" fillId="0" borderId="0" xfId="1" applyFont="1" applyBorder="1"/>
    <xf numFmtId="0" fontId="12" fillId="0" borderId="0" xfId="0" applyFont="1"/>
    <xf numFmtId="49" fontId="9" fillId="0" borderId="11" xfId="5" applyNumberFormat="1" applyFont="1" applyFill="1" applyBorder="1" applyAlignment="1" applyProtection="1">
      <alignment horizontal="left" indent="1"/>
    </xf>
    <xf numFmtId="166" fontId="11" fillId="0" borderId="10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9" fillId="0" borderId="11" xfId="5" applyNumberFormat="1" applyFont="1" applyFill="1" applyBorder="1" applyAlignment="1" applyProtection="1">
      <alignment horizontal="left"/>
    </xf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7" fillId="0" borderId="0" xfId="6" applyFont="1" applyBorder="1" applyAlignment="1" applyProtection="1"/>
    <xf numFmtId="0" fontId="17" fillId="0" borderId="0" xfId="6" applyFont="1" applyAlignment="1" applyProtection="1"/>
    <xf numFmtId="165" fontId="11" fillId="0" borderId="10" xfId="1" applyFont="1" applyFill="1" applyBorder="1" applyProtection="1"/>
    <xf numFmtId="165" fontId="9" fillId="0" borderId="10" xfId="1" applyFont="1" applyFill="1" applyBorder="1" applyProtection="1"/>
    <xf numFmtId="165" fontId="9" fillId="0" borderId="10" xfId="1" applyFont="1" applyFill="1" applyBorder="1" applyAlignment="1" applyProtection="1">
      <alignment horizontal="center"/>
    </xf>
    <xf numFmtId="49" fontId="9" fillId="0" borderId="11" xfId="5" applyNumberFormat="1" applyFont="1" applyFill="1" applyBorder="1" applyAlignment="1" applyProtection="1"/>
    <xf numFmtId="166" fontId="9" fillId="0" borderId="11" xfId="5" applyNumberFormat="1" applyFont="1" applyFill="1" applyBorder="1" applyProtection="1"/>
    <xf numFmtId="0" fontId="8" fillId="3" borderId="6" xfId="2" applyFont="1" applyFill="1" applyBorder="1" applyAlignment="1" applyProtection="1">
      <alignment horizontal="left" vertical="center"/>
    </xf>
    <xf numFmtId="166" fontId="8" fillId="3" borderId="6" xfId="2" applyNumberFormat="1" applyFont="1" applyFill="1" applyBorder="1" applyAlignment="1" applyProtection="1">
      <alignment vertical="center"/>
    </xf>
    <xf numFmtId="166" fontId="8" fillId="3" borderId="7" xfId="2" applyNumberFormat="1" applyFont="1" applyFill="1" applyBorder="1" applyAlignment="1" applyProtection="1">
      <alignment vertical="center"/>
    </xf>
    <xf numFmtId="0" fontId="9" fillId="0" borderId="9" xfId="2" applyFont="1" applyFill="1" applyBorder="1" applyAlignment="1" applyProtection="1">
      <alignment horizontal="left" vertical="center"/>
    </xf>
    <xf numFmtId="166" fontId="9" fillId="0" borderId="10" xfId="2" applyNumberFormat="1" applyFont="1" applyFill="1" applyBorder="1" applyAlignment="1" applyProtection="1">
      <alignment vertical="center"/>
    </xf>
    <xf numFmtId="166" fontId="9" fillId="0" borderId="11" xfId="2" applyNumberFormat="1" applyFont="1" applyFill="1" applyBorder="1" applyAlignment="1" applyProtection="1">
      <alignment vertical="center"/>
    </xf>
    <xf numFmtId="166" fontId="9" fillId="2" borderId="10" xfId="2" applyNumberFormat="1" applyFont="1" applyFill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horizontal="left"/>
    </xf>
    <xf numFmtId="166" fontId="11" fillId="0" borderId="10" xfId="2" applyNumberFormat="1" applyFont="1" applyFill="1" applyBorder="1" applyAlignment="1" applyProtection="1">
      <alignment vertical="center"/>
    </xf>
    <xf numFmtId="166" fontId="11" fillId="0" borderId="11" xfId="2" applyNumberFormat="1" applyFont="1" applyFill="1" applyBorder="1" applyAlignment="1" applyProtection="1">
      <alignment vertical="center"/>
    </xf>
    <xf numFmtId="166" fontId="11" fillId="2" borderId="10" xfId="2" applyNumberFormat="1" applyFont="1" applyFill="1" applyBorder="1" applyAlignment="1" applyProtection="1">
      <alignment vertical="center"/>
    </xf>
    <xf numFmtId="166" fontId="11" fillId="0" borderId="10" xfId="0" applyNumberFormat="1" applyFont="1" applyFill="1" applyBorder="1" applyAlignment="1" applyProtection="1">
      <alignment vertical="center"/>
    </xf>
    <xf numFmtId="167" fontId="11" fillId="0" borderId="10" xfId="1" applyNumberFormat="1" applyFont="1" applyFill="1" applyBorder="1" applyAlignment="1" applyProtection="1">
      <alignment vertical="center"/>
    </xf>
    <xf numFmtId="167" fontId="11" fillId="0" borderId="11" xfId="1" applyNumberFormat="1" applyFont="1" applyFill="1" applyBorder="1" applyAlignment="1" applyProtection="1">
      <alignment vertical="center"/>
    </xf>
    <xf numFmtId="167" fontId="11" fillId="2" borderId="10" xfId="1" applyNumberFormat="1" applyFont="1" applyFill="1" applyBorder="1" applyAlignment="1" applyProtection="1">
      <alignment vertical="center"/>
    </xf>
    <xf numFmtId="166" fontId="11" fillId="0" borderId="11" xfId="0" applyNumberFormat="1" applyFont="1" applyFill="1" applyBorder="1" applyAlignment="1" applyProtection="1">
      <alignment vertical="center"/>
    </xf>
    <xf numFmtId="49" fontId="11" fillId="0" borderId="5" xfId="0" applyNumberFormat="1" applyFont="1" applyFill="1" applyBorder="1" applyAlignment="1" applyProtection="1">
      <alignment horizontal="left"/>
    </xf>
    <xf numFmtId="166" fontId="11" fillId="0" borderId="12" xfId="2" applyNumberFormat="1" applyFont="1" applyFill="1" applyBorder="1" applyAlignment="1" applyProtection="1">
      <alignment vertical="center"/>
    </xf>
    <xf numFmtId="166" fontId="11" fillId="2" borderId="12" xfId="2" applyNumberFormat="1" applyFont="1" applyFill="1" applyBorder="1" applyAlignment="1" applyProtection="1">
      <alignment vertical="center"/>
    </xf>
    <xf numFmtId="166" fontId="11" fillId="0" borderId="5" xfId="2" applyNumberFormat="1" applyFont="1" applyFill="1" applyBorder="1" applyAlignment="1" applyProtection="1">
      <alignment vertical="center"/>
    </xf>
    <xf numFmtId="49" fontId="18" fillId="3" borderId="13" xfId="0" applyNumberFormat="1" applyFont="1" applyFill="1" applyBorder="1" applyAlignment="1" applyProtection="1">
      <alignment horizontal="left" vertical="center"/>
    </xf>
    <xf numFmtId="167" fontId="18" fillId="3" borderId="14" xfId="0" applyNumberFormat="1" applyFont="1" applyFill="1" applyBorder="1" applyAlignment="1" applyProtection="1">
      <alignment vertical="center"/>
    </xf>
    <xf numFmtId="167" fontId="18" fillId="3" borderId="15" xfId="0" applyNumberFormat="1" applyFont="1" applyFill="1" applyBorder="1" applyAlignment="1" applyProtection="1">
      <alignment vertical="center"/>
    </xf>
    <xf numFmtId="166" fontId="18" fillId="3" borderId="15" xfId="0" applyNumberFormat="1" applyFont="1" applyFill="1" applyBorder="1" applyAlignment="1" applyProtection="1">
      <alignment vertical="center"/>
    </xf>
    <xf numFmtId="166" fontId="13" fillId="0" borderId="0" xfId="0" applyNumberFormat="1" applyFont="1"/>
    <xf numFmtId="166" fontId="19" fillId="0" borderId="0" xfId="2" applyNumberFormat="1" applyFont="1" applyFill="1" applyBorder="1" applyAlignment="1" applyProtection="1">
      <alignment vertical="center"/>
    </xf>
    <xf numFmtId="166" fontId="19" fillId="2" borderId="0" xfId="2" applyNumberFormat="1" applyFont="1" applyFill="1" applyBorder="1" applyAlignment="1" applyProtection="1">
      <alignment vertical="center"/>
    </xf>
    <xf numFmtId="166" fontId="19" fillId="0" borderId="0" xfId="2" applyNumberFormat="1" applyFont="1" applyFill="1" applyBorder="1" applyProtection="1"/>
    <xf numFmtId="49" fontId="9" fillId="0" borderId="0" xfId="0" applyNumberFormat="1" applyFont="1" applyFill="1" applyBorder="1" applyAlignment="1" applyProtection="1"/>
    <xf numFmtId="166" fontId="20" fillId="0" borderId="0" xfId="2" applyNumberFormat="1" applyFont="1" applyFill="1" applyBorder="1" applyAlignment="1" applyProtection="1">
      <alignment vertical="center"/>
    </xf>
    <xf numFmtId="166" fontId="20" fillId="2" borderId="0" xfId="2" applyNumberFormat="1" applyFont="1" applyFill="1" applyBorder="1" applyAlignment="1" applyProtection="1">
      <alignment vertical="center"/>
    </xf>
    <xf numFmtId="0" fontId="21" fillId="0" borderId="0" xfId="0" applyFont="1" applyFill="1" applyAlignment="1" applyProtection="1"/>
    <xf numFmtId="166" fontId="22" fillId="0" borderId="0" xfId="0" applyNumberFormat="1" applyFont="1" applyFill="1" applyBorder="1"/>
    <xf numFmtId="166" fontId="20" fillId="2" borderId="0" xfId="2" applyNumberFormat="1" applyFont="1" applyFill="1" applyBorder="1" applyProtection="1"/>
    <xf numFmtId="166" fontId="20" fillId="0" borderId="0" xfId="2" applyNumberFormat="1" applyFont="1" applyFill="1" applyBorder="1" applyProtection="1"/>
    <xf numFmtId="165" fontId="11" fillId="0" borderId="0" xfId="0" applyNumberFormat="1" applyFont="1" applyAlignment="1">
      <alignment horizontal="right"/>
    </xf>
    <xf numFmtId="166" fontId="22" fillId="2" borderId="0" xfId="0" applyNumberFormat="1" applyFont="1" applyFill="1" applyBorder="1"/>
    <xf numFmtId="0" fontId="22" fillId="0" borderId="0" xfId="0" applyFont="1" applyFill="1" applyBorder="1"/>
    <xf numFmtId="0" fontId="21" fillId="0" borderId="0" xfId="0" applyFont="1" applyFill="1" applyAlignment="1" applyProtection="1">
      <alignment horizontal="left" indent="1"/>
    </xf>
    <xf numFmtId="167" fontId="22" fillId="0" borderId="0" xfId="1" applyNumberFormat="1" applyFont="1" applyFill="1" applyBorder="1"/>
    <xf numFmtId="165" fontId="22" fillId="2" borderId="0" xfId="0" applyNumberFormat="1" applyFont="1" applyFill="1" applyBorder="1"/>
    <xf numFmtId="37" fontId="20" fillId="2" borderId="0" xfId="2" applyNumberFormat="1" applyFont="1" applyFill="1" applyBorder="1" applyProtection="1"/>
    <xf numFmtId="37" fontId="22" fillId="0" borderId="0" xfId="0" applyNumberFormat="1" applyFont="1" applyFill="1" applyBorder="1"/>
    <xf numFmtId="167" fontId="22" fillId="0" borderId="0" xfId="0" applyNumberFormat="1" applyFont="1" applyFill="1" applyBorder="1"/>
    <xf numFmtId="0" fontId="22" fillId="2" borderId="0" xfId="0" applyFont="1" applyFill="1" applyBorder="1"/>
    <xf numFmtId="0" fontId="23" fillId="0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49" fillId="0" borderId="0" xfId="0" applyFont="1" applyFill="1" applyAlignment="1" applyProtection="1">
      <alignment horizontal="center"/>
    </xf>
    <xf numFmtId="0" fontId="50" fillId="0" borderId="0" xfId="0" applyFont="1" applyFill="1" applyBorder="1"/>
    <xf numFmtId="0" fontId="51" fillId="0" borderId="0" xfId="0" applyFont="1" applyFill="1" applyBorder="1" applyAlignment="1" applyProtection="1">
      <alignment horizontal="center"/>
    </xf>
    <xf numFmtId="0" fontId="52" fillId="0" borderId="0" xfId="0" applyFont="1" applyBorder="1"/>
    <xf numFmtId="0" fontId="19" fillId="0" borderId="0" xfId="0" applyFont="1" applyFill="1" applyBorder="1"/>
    <xf numFmtId="0" fontId="8" fillId="3" borderId="5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39" fontId="9" fillId="0" borderId="11" xfId="190" applyFont="1" applyFill="1" applyBorder="1" applyAlignment="1" applyProtection="1"/>
    <xf numFmtId="166" fontId="9" fillId="0" borderId="9" xfId="2" applyNumberFormat="1" applyFont="1" applyFill="1" applyBorder="1"/>
    <xf numFmtId="166" fontId="9" fillId="0" borderId="10" xfId="2" applyNumberFormat="1" applyFont="1" applyFill="1" applyBorder="1"/>
    <xf numFmtId="166" fontId="19" fillId="0" borderId="0" xfId="0" applyNumberFormat="1" applyFont="1" applyFill="1" applyBorder="1"/>
    <xf numFmtId="166" fontId="3" fillId="0" borderId="0" xfId="0" applyNumberFormat="1" applyFont="1" applyFill="1" applyBorder="1"/>
    <xf numFmtId="49" fontId="9" fillId="0" borderId="11" xfId="190" applyNumberFormat="1" applyFont="1" applyFill="1" applyBorder="1" applyAlignment="1" applyProtection="1"/>
    <xf numFmtId="166" fontId="9" fillId="0" borderId="11" xfId="2" applyNumberFormat="1" applyFont="1" applyFill="1" applyBorder="1"/>
    <xf numFmtId="49" fontId="9" fillId="0" borderId="11" xfId="190" applyNumberFormat="1" applyFont="1" applyFill="1" applyBorder="1" applyAlignment="1" applyProtection="1">
      <alignment horizontal="left" indent="1"/>
    </xf>
    <xf numFmtId="0" fontId="53" fillId="0" borderId="11" xfId="2" applyFont="1" applyFill="1" applyBorder="1" applyAlignment="1" applyProtection="1">
      <alignment horizontal="left" indent="2"/>
    </xf>
    <xf numFmtId="166" fontId="53" fillId="0" borderId="11" xfId="2" applyNumberFormat="1" applyFont="1" applyFill="1" applyBorder="1" applyAlignment="1" applyProtection="1">
      <alignment horizontal="right"/>
    </xf>
    <xf numFmtId="166" fontId="53" fillId="0" borderId="10" xfId="2" applyNumberFormat="1" applyFont="1" applyFill="1" applyBorder="1" applyAlignment="1" applyProtection="1">
      <alignment horizontal="right"/>
    </xf>
    <xf numFmtId="166" fontId="13" fillId="0" borderId="11" xfId="2" applyNumberFormat="1" applyFont="1" applyFill="1" applyBorder="1" applyAlignment="1" applyProtection="1">
      <alignment horizontal="right"/>
    </xf>
    <xf numFmtId="166" fontId="13" fillId="0" borderId="10" xfId="2" applyNumberFormat="1" applyFont="1" applyFill="1" applyBorder="1" applyAlignment="1" applyProtection="1">
      <alignment horizontal="right"/>
    </xf>
    <xf numFmtId="49" fontId="11" fillId="0" borderId="11" xfId="190" applyNumberFormat="1" applyFont="1" applyFill="1" applyBorder="1" applyAlignment="1" applyProtection="1">
      <alignment horizontal="left" indent="2"/>
    </xf>
    <xf numFmtId="165" fontId="53" fillId="0" borderId="11" xfId="1" applyFont="1" applyFill="1" applyBorder="1" applyAlignment="1" applyProtection="1">
      <alignment horizontal="right"/>
    </xf>
    <xf numFmtId="165" fontId="53" fillId="0" borderId="10" xfId="1" applyFont="1" applyFill="1" applyBorder="1" applyAlignment="1" applyProtection="1">
      <alignment horizontal="right"/>
    </xf>
    <xf numFmtId="0" fontId="9" fillId="0" borderId="11" xfId="190" applyNumberFormat="1" applyFont="1" applyFill="1" applyBorder="1" applyAlignment="1" applyProtection="1">
      <alignment horizontal="left" indent="1"/>
    </xf>
    <xf numFmtId="166" fontId="20" fillId="0" borderId="0" xfId="0" applyNumberFormat="1" applyFont="1" applyFill="1" applyBorder="1"/>
    <xf numFmtId="166" fontId="9" fillId="0" borderId="11" xfId="190" applyNumberFormat="1" applyFont="1" applyFill="1" applyBorder="1" applyAlignment="1" applyProtection="1">
      <alignment horizontal="left" indent="1"/>
    </xf>
    <xf numFmtId="166" fontId="53" fillId="0" borderId="11" xfId="2" applyNumberFormat="1" applyFont="1" applyFill="1" applyBorder="1"/>
    <xf numFmtId="166" fontId="13" fillId="0" borderId="11" xfId="2" applyNumberFormat="1" applyFont="1" applyFill="1" applyBorder="1"/>
    <xf numFmtId="165" fontId="13" fillId="0" borderId="10" xfId="1" applyFont="1" applyFill="1" applyBorder="1" applyAlignment="1" applyProtection="1">
      <alignment horizontal="right"/>
    </xf>
    <xf numFmtId="49" fontId="53" fillId="0" borderId="11" xfId="2" applyNumberFormat="1" applyFont="1" applyFill="1" applyBorder="1" applyAlignment="1" applyProtection="1">
      <alignment horizontal="left" indent="2"/>
    </xf>
    <xf numFmtId="39" fontId="9" fillId="0" borderId="11" xfId="190" applyFont="1" applyFill="1" applyBorder="1"/>
    <xf numFmtId="49" fontId="13" fillId="0" borderId="11" xfId="2" applyNumberFormat="1" applyFont="1" applyFill="1" applyBorder="1" applyAlignment="1" applyProtection="1">
      <alignment horizontal="left"/>
    </xf>
    <xf numFmtId="166" fontId="12" fillId="0" borderId="0" xfId="0" applyNumberFormat="1" applyFont="1" applyFill="1" applyBorder="1"/>
    <xf numFmtId="39" fontId="9" fillId="0" borderId="11" xfId="190" applyFont="1" applyFill="1" applyBorder="1" applyAlignment="1" applyProtection="1">
      <alignment horizontal="left" indent="1"/>
    </xf>
    <xf numFmtId="39" fontId="11" fillId="0" borderId="11" xfId="190" applyFont="1" applyFill="1" applyBorder="1" applyAlignment="1" applyProtection="1">
      <alignment horizontal="left" indent="2"/>
    </xf>
    <xf numFmtId="166" fontId="11" fillId="0" borderId="11" xfId="2" applyNumberFormat="1" applyFont="1" applyFill="1" applyBorder="1"/>
    <xf numFmtId="0" fontId="28" fillId="0" borderId="0" xfId="0" applyFont="1" applyFill="1" applyBorder="1"/>
    <xf numFmtId="0" fontId="11" fillId="0" borderId="26" xfId="2" applyFont="1" applyFill="1" applyBorder="1" applyAlignment="1" applyProtection="1">
      <alignment horizontal="left" vertical="center"/>
    </xf>
    <xf numFmtId="166" fontId="11" fillId="0" borderId="14" xfId="2" applyNumberFormat="1" applyFont="1" applyFill="1" applyBorder="1" applyAlignment="1" applyProtection="1">
      <alignment vertical="center"/>
    </xf>
    <xf numFmtId="166" fontId="11" fillId="0" borderId="15" xfId="2" applyNumberFormat="1" applyFont="1" applyFill="1" applyBorder="1" applyAlignment="1" applyProtection="1">
      <alignment vertical="center"/>
    </xf>
    <xf numFmtId="165" fontId="53" fillId="0" borderId="10" xfId="1" applyFont="1" applyFill="1" applyBorder="1" applyAlignment="1" applyProtection="1">
      <alignment horizontal="right" vertical="center"/>
    </xf>
    <xf numFmtId="49" fontId="8" fillId="3" borderId="13" xfId="0" applyNumberFormat="1" applyFont="1" applyFill="1" applyBorder="1" applyAlignment="1" applyProtection="1">
      <alignment horizontal="left" vertical="center"/>
    </xf>
    <xf numFmtId="167" fontId="8" fillId="3" borderId="14" xfId="0" applyNumberFormat="1" applyFont="1" applyFill="1" applyBorder="1" applyAlignment="1" applyProtection="1">
      <alignment vertical="center"/>
    </xf>
    <xf numFmtId="167" fontId="8" fillId="3" borderId="15" xfId="0" applyNumberFormat="1" applyFont="1" applyFill="1" applyBorder="1" applyAlignment="1" applyProtection="1">
      <alignment vertical="center"/>
    </xf>
    <xf numFmtId="166" fontId="8" fillId="3" borderId="15" xfId="0" applyNumberFormat="1" applyFont="1" applyFill="1" applyBorder="1" applyAlignment="1" applyProtection="1">
      <alignment vertical="center"/>
    </xf>
    <xf numFmtId="166" fontId="22" fillId="0" borderId="0" xfId="2" applyNumberFormat="1" applyFont="1" applyFill="1" applyBorder="1" applyAlignment="1" applyProtection="1">
      <alignment horizontal="center" vertical="center"/>
    </xf>
    <xf numFmtId="166" fontId="54" fillId="0" borderId="0" xfId="0" applyNumberFormat="1" applyFont="1" applyFill="1" applyBorder="1"/>
    <xf numFmtId="0" fontId="22" fillId="0" borderId="0" xfId="0" applyFont="1"/>
    <xf numFmtId="0" fontId="54" fillId="0" borderId="0" xfId="0" applyFont="1" applyFill="1" applyBorder="1"/>
    <xf numFmtId="0" fontId="22" fillId="0" borderId="0" xfId="0" applyFont="1" applyBorder="1"/>
    <xf numFmtId="0" fontId="28" fillId="0" borderId="0" xfId="0" applyFont="1"/>
    <xf numFmtId="0" fontId="28" fillId="0" borderId="0" xfId="0" applyFont="1" applyBorder="1"/>
    <xf numFmtId="49" fontId="9" fillId="0" borderId="11" xfId="0" applyNumberFormat="1" applyFont="1" applyFill="1" applyBorder="1" applyAlignment="1" applyProtection="1"/>
    <xf numFmtId="49" fontId="9" fillId="0" borderId="11" xfId="0" applyNumberFormat="1" applyFont="1" applyFill="1" applyBorder="1" applyAlignment="1" applyProtection="1">
      <alignment horizontal="left" indent="1"/>
    </xf>
    <xf numFmtId="0" fontId="11" fillId="0" borderId="11" xfId="0" applyFont="1" applyFill="1" applyBorder="1" applyAlignment="1" applyProtection="1">
      <alignment horizontal="left" indent="2"/>
    </xf>
    <xf numFmtId="166" fontId="11" fillId="0" borderId="10" xfId="2" applyNumberFormat="1" applyFont="1" applyFill="1" applyBorder="1"/>
    <xf numFmtId="165" fontId="11" fillId="0" borderId="10" xfId="1" applyFont="1" applyFill="1" applyBorder="1"/>
    <xf numFmtId="49" fontId="9" fillId="0" borderId="11" xfId="0" applyNumberFormat="1" applyFont="1" applyBorder="1" applyAlignment="1">
      <alignment horizontal="left" indent="1"/>
    </xf>
    <xf numFmtId="49" fontId="9" fillId="0" borderId="11" xfId="3" applyNumberFormat="1" applyFont="1" applyFill="1" applyBorder="1" applyAlignment="1" applyProtection="1">
      <alignment horizontal="left"/>
    </xf>
    <xf numFmtId="166" fontId="9" fillId="0" borderId="10" xfId="3" applyNumberFormat="1" applyFont="1" applyFill="1" applyBorder="1" applyProtection="1"/>
    <xf numFmtId="49" fontId="9" fillId="0" borderId="11" xfId="0" applyNumberFormat="1" applyFont="1" applyFill="1" applyBorder="1" applyAlignment="1" applyProtection="1">
      <alignment horizontal="left"/>
    </xf>
    <xf numFmtId="49" fontId="9" fillId="0" borderId="11" xfId="0" applyNumberFormat="1" applyFont="1" applyFill="1" applyBorder="1" applyAlignment="1" applyProtection="1">
      <alignment horizontal="left" indent="2"/>
    </xf>
    <xf numFmtId="49" fontId="9" fillId="0" borderId="11" xfId="0" applyNumberFormat="1" applyFont="1" applyFill="1" applyBorder="1" applyAlignment="1" applyProtection="1">
      <alignment horizontal="left" indent="3"/>
    </xf>
    <xf numFmtId="49" fontId="11" fillId="0" borderId="11" xfId="0" applyNumberFormat="1" applyFont="1" applyFill="1" applyBorder="1" applyAlignment="1" applyProtection="1">
      <alignment horizontal="left" indent="4"/>
    </xf>
    <xf numFmtId="165" fontId="11" fillId="0" borderId="11" xfId="1" applyFont="1" applyFill="1" applyBorder="1" applyProtection="1"/>
    <xf numFmtId="165" fontId="11" fillId="0" borderId="10" xfId="2" applyNumberFormat="1" applyFont="1" applyFill="1" applyBorder="1" applyProtection="1"/>
    <xf numFmtId="49" fontId="9" fillId="0" borderId="11" xfId="0" applyNumberFormat="1" applyFont="1" applyFill="1" applyBorder="1" applyAlignment="1" applyProtection="1">
      <alignment horizontal="left" vertical="center" indent="1"/>
    </xf>
    <xf numFmtId="166" fontId="53" fillId="0" borderId="11" xfId="0" applyNumberFormat="1" applyFont="1" applyFill="1" applyBorder="1"/>
    <xf numFmtId="166" fontId="13" fillId="0" borderId="11" xfId="0" applyNumberFormat="1" applyFont="1" applyFill="1" applyBorder="1"/>
    <xf numFmtId="166" fontId="13" fillId="0" borderId="10" xfId="0" applyNumberFormat="1" applyFont="1" applyFill="1" applyBorder="1"/>
    <xf numFmtId="165" fontId="13" fillId="0" borderId="11" xfId="1" applyFont="1" applyFill="1" applyBorder="1"/>
    <xf numFmtId="167" fontId="9" fillId="0" borderId="11" xfId="1" applyNumberFormat="1" applyFont="1" applyFill="1" applyBorder="1" applyProtection="1"/>
    <xf numFmtId="165" fontId="9" fillId="0" borderId="11" xfId="1" applyFont="1" applyFill="1" applyBorder="1" applyProtection="1"/>
    <xf numFmtId="49" fontId="8" fillId="3" borderId="6" xfId="0" applyNumberFormat="1" applyFont="1" applyFill="1" applyBorder="1" applyAlignment="1" applyProtection="1">
      <alignment vertical="center"/>
    </xf>
    <xf numFmtId="166" fontId="8" fillId="3" borderId="6" xfId="2" applyNumberFormat="1" applyFont="1" applyFill="1" applyBorder="1" applyAlignment="1">
      <alignment vertical="center"/>
    </xf>
    <xf numFmtId="166" fontId="8" fillId="3" borderId="7" xfId="2" applyNumberFormat="1" applyFont="1" applyFill="1" applyBorder="1" applyAlignment="1">
      <alignment vertical="center"/>
    </xf>
    <xf numFmtId="166" fontId="9" fillId="0" borderId="11" xfId="0" applyNumberFormat="1" applyFont="1" applyFill="1" applyBorder="1" applyProtection="1"/>
    <xf numFmtId="166" fontId="9" fillId="0" borderId="10" xfId="0" applyNumberFormat="1" applyFont="1" applyFill="1" applyBorder="1" applyProtection="1"/>
    <xf numFmtId="49" fontId="55" fillId="0" borderId="11" xfId="0" applyNumberFormat="1" applyFont="1" applyFill="1" applyBorder="1" applyAlignment="1" applyProtection="1">
      <alignment horizontal="left"/>
    </xf>
    <xf numFmtId="166" fontId="55" fillId="0" borderId="11" xfId="0" applyNumberFormat="1" applyFont="1" applyFill="1" applyBorder="1" applyProtection="1"/>
    <xf numFmtId="166" fontId="55" fillId="0" borderId="10" xfId="0" applyNumberFormat="1" applyFont="1" applyFill="1" applyBorder="1" applyProtection="1"/>
    <xf numFmtId="49" fontId="11" fillId="0" borderId="11" xfId="0" applyNumberFormat="1" applyFont="1" applyFill="1" applyBorder="1" applyAlignment="1" applyProtection="1">
      <alignment horizontal="left" indent="1"/>
    </xf>
    <xf numFmtId="166" fontId="11" fillId="0" borderId="11" xfId="0" applyNumberFormat="1" applyFont="1" applyFill="1" applyBorder="1" applyProtection="1"/>
    <xf numFmtId="166" fontId="11" fillId="0" borderId="10" xfId="0" applyNumberFormat="1" applyFont="1" applyFill="1" applyBorder="1" applyProtection="1"/>
    <xf numFmtId="49" fontId="56" fillId="0" borderId="11" xfId="0" applyNumberFormat="1" applyFont="1" applyFill="1" applyBorder="1" applyAlignment="1" applyProtection="1">
      <alignment horizontal="left" indent="1"/>
    </xf>
    <xf numFmtId="166" fontId="56" fillId="0" borderId="11" xfId="0" applyNumberFormat="1" applyFont="1" applyFill="1" applyBorder="1" applyProtection="1"/>
    <xf numFmtId="166" fontId="56" fillId="0" borderId="11" xfId="2" applyNumberFormat="1" applyFont="1" applyFill="1" applyBorder="1" applyProtection="1"/>
    <xf numFmtId="166" fontId="56" fillId="0" borderId="10" xfId="0" applyNumberFormat="1" applyFont="1" applyFill="1" applyBorder="1" applyProtection="1"/>
    <xf numFmtId="49" fontId="9" fillId="0" borderId="11" xfId="0" applyNumberFormat="1" applyFont="1" applyFill="1" applyBorder="1" applyAlignment="1" applyProtection="1">
      <alignment horizontal="left" indent="2"/>
      <protection locked="0"/>
    </xf>
    <xf numFmtId="166" fontId="11" fillId="0" borderId="10" xfId="0" applyNumberFormat="1" applyFont="1" applyFill="1" applyBorder="1" applyAlignment="1" applyProtection="1">
      <alignment horizontal="left" indent="3"/>
    </xf>
    <xf numFmtId="49" fontId="11" fillId="0" borderId="11" xfId="0" applyNumberFormat="1" applyFont="1" applyFill="1" applyBorder="1" applyAlignment="1" applyProtection="1">
      <alignment horizontal="left" indent="2"/>
      <protection locked="0"/>
    </xf>
    <xf numFmtId="49" fontId="11" fillId="0" borderId="11" xfId="0" applyNumberFormat="1" applyFont="1" applyFill="1" applyBorder="1" applyAlignment="1" applyProtection="1">
      <alignment horizontal="left" indent="3"/>
      <protection locked="0"/>
    </xf>
    <xf numFmtId="49" fontId="8" fillId="3" borderId="6" xfId="0" applyNumberFormat="1" applyFont="1" applyFill="1" applyBorder="1" applyAlignment="1" applyProtection="1">
      <alignment horizontal="left" vertical="center"/>
    </xf>
    <xf numFmtId="166" fontId="8" fillId="3" borderId="6" xfId="0" applyNumberFormat="1" applyFont="1" applyFill="1" applyBorder="1" applyAlignment="1" applyProtection="1">
      <alignment vertical="center"/>
    </xf>
    <xf numFmtId="166" fontId="8" fillId="3" borderId="7" xfId="0" applyNumberFormat="1" applyFont="1" applyFill="1" applyBorder="1" applyAlignment="1" applyProtection="1">
      <alignment vertical="center"/>
    </xf>
    <xf numFmtId="49" fontId="11" fillId="0" borderId="27" xfId="0" applyNumberFormat="1" applyFont="1" applyFill="1" applyBorder="1" applyAlignment="1" applyProtection="1"/>
    <xf numFmtId="166" fontId="11" fillId="0" borderId="9" xfId="0" applyNumberFormat="1" applyFont="1" applyFill="1" applyBorder="1" applyProtection="1"/>
    <xf numFmtId="166" fontId="11" fillId="0" borderId="28" xfId="0" applyNumberFormat="1" applyFont="1" applyFill="1" applyBorder="1" applyProtection="1"/>
    <xf numFmtId="49" fontId="11" fillId="0" borderId="11" xfId="0" applyNumberFormat="1" applyFont="1" applyFill="1" applyBorder="1" applyAlignment="1" applyProtection="1"/>
    <xf numFmtId="49" fontId="11" fillId="0" borderId="8" xfId="0" applyNumberFormat="1" applyFont="1" applyFill="1" applyBorder="1" applyAlignment="1" applyProtection="1"/>
    <xf numFmtId="49" fontId="8" fillId="3" borderId="29" xfId="0" applyNumberFormat="1" applyFont="1" applyFill="1" applyBorder="1" applyAlignment="1" applyProtection="1">
      <alignment vertical="center"/>
    </xf>
    <xf numFmtId="166" fontId="19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22" fillId="0" borderId="0" xfId="0" applyNumberFormat="1" applyFont="1" applyFill="1" applyBorder="1" applyAlignment="1">
      <alignment horizontal="center"/>
    </xf>
    <xf numFmtId="166" fontId="54" fillId="0" borderId="0" xfId="0" applyNumberFormat="1" applyFont="1" applyFill="1" applyBorder="1" applyAlignment="1">
      <alignment horizontal="center"/>
    </xf>
    <xf numFmtId="175" fontId="22" fillId="0" borderId="0" xfId="0" applyNumberFormat="1" applyFont="1" applyFill="1" applyBorder="1"/>
    <xf numFmtId="0" fontId="20" fillId="0" borderId="0" xfId="0" applyFont="1" applyFill="1" applyBorder="1" applyAlignment="1" applyProtection="1"/>
    <xf numFmtId="175" fontId="22" fillId="0" borderId="0" xfId="0" applyNumberFormat="1" applyFont="1" applyBorder="1"/>
    <xf numFmtId="175" fontId="57" fillId="0" borderId="0" xfId="0" applyNumberFormat="1" applyFont="1" applyFill="1" applyBorder="1" applyProtection="1"/>
    <xf numFmtId="0" fontId="19" fillId="0" borderId="0" xfId="0" applyFont="1" applyFill="1" applyBorder="1" applyAlignment="1" applyProtection="1"/>
    <xf numFmtId="176" fontId="22" fillId="0" borderId="0" xfId="0" applyNumberFormat="1" applyFont="1" applyBorder="1"/>
    <xf numFmtId="166" fontId="22" fillId="0" borderId="0" xfId="0" applyNumberFormat="1" applyFont="1" applyBorder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3" borderId="1" xfId="2" applyFont="1" applyFill="1" applyBorder="1" applyAlignment="1" applyProtection="1">
      <alignment horizontal="center" vertical="center"/>
    </xf>
    <xf numFmtId="0" fontId="8" fillId="3" borderId="5" xfId="2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22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Array" xfId="25"/>
    <cellStyle name="Array Enter" xfId="26"/>
    <cellStyle name="Array_Sheet1" xfId="27"/>
    <cellStyle name="base paren" xfId="28"/>
    <cellStyle name="Buena 2" xfId="29"/>
    <cellStyle name="Cálculo 2" xfId="30"/>
    <cellStyle name="Celda de comprobación 2" xfId="31"/>
    <cellStyle name="Celda vinculada 2" xfId="32"/>
    <cellStyle name="Comma" xfId="1" builtinId="3"/>
    <cellStyle name="Comma 2" xfId="33"/>
    <cellStyle name="Comma 2 2" xfId="34"/>
    <cellStyle name="Comma 2 3" xfId="35"/>
    <cellStyle name="Comma 2 3 2" xfId="36"/>
    <cellStyle name="Comma 2_Sheet1" xfId="37"/>
    <cellStyle name="Comma 3" xfId="38"/>
    <cellStyle name="Comma 3 2" xfId="39"/>
    <cellStyle name="Comma 3 3" xfId="40"/>
    <cellStyle name="Comma 4" xfId="41"/>
    <cellStyle name="Comma 4 2" xfId="42"/>
    <cellStyle name="Comma 4 3" xfId="43"/>
    <cellStyle name="Comma 5" xfId="44"/>
    <cellStyle name="Comma 6" xfId="45"/>
    <cellStyle name="Comma 7" xfId="46"/>
    <cellStyle name="Comma 8" xfId="47"/>
    <cellStyle name="Comma 9" xfId="48"/>
    <cellStyle name="Comma 9 2" xfId="49"/>
    <cellStyle name="Currency 2" xfId="50"/>
    <cellStyle name="Currency 2 2" xfId="51"/>
    <cellStyle name="Encabezado 4 2" xfId="52"/>
    <cellStyle name="Énfasis1 2" xfId="53"/>
    <cellStyle name="Énfasis2 2" xfId="54"/>
    <cellStyle name="Énfasis3 2" xfId="55"/>
    <cellStyle name="Énfasis4 2" xfId="56"/>
    <cellStyle name="Énfasis5 2" xfId="57"/>
    <cellStyle name="Énfasis6 2" xfId="58"/>
    <cellStyle name="Entrada 2" xfId="59"/>
    <cellStyle name="Euro" xfId="60"/>
    <cellStyle name="Euro 2" xfId="61"/>
    <cellStyle name="Hipervínculo 2" xfId="62"/>
    <cellStyle name="Hyperlink" xfId="6" builtinId="8"/>
    <cellStyle name="Incorrecto 2" xfId="63"/>
    <cellStyle name="MacroCode" xfId="64"/>
    <cellStyle name="Millares 10" xfId="65"/>
    <cellStyle name="Millares 10 2" xfId="66"/>
    <cellStyle name="Millares 10 2 2" xfId="67"/>
    <cellStyle name="Millares 10 3" xfId="68"/>
    <cellStyle name="Millares 10 4" xfId="69"/>
    <cellStyle name="Millares 10 5" xfId="70"/>
    <cellStyle name="Millares 10 6" xfId="71"/>
    <cellStyle name="Millares 10 7" xfId="72"/>
    <cellStyle name="Millares 10 8" xfId="73"/>
    <cellStyle name="Millares 11" xfId="74"/>
    <cellStyle name="Millares 11 2" xfId="75"/>
    <cellStyle name="Millares 12" xfId="76"/>
    <cellStyle name="Millares 12 2" xfId="77"/>
    <cellStyle name="Millares 13" xfId="78"/>
    <cellStyle name="Millares 13 2" xfId="79"/>
    <cellStyle name="Millares 14" xfId="80"/>
    <cellStyle name="Millares 14 2" xfId="81"/>
    <cellStyle name="Millares 15" xfId="82"/>
    <cellStyle name="Millares 16" xfId="83"/>
    <cellStyle name="Millares 2" xfId="84"/>
    <cellStyle name="Millares 2 2" xfId="85"/>
    <cellStyle name="Millares 2 2 2" xfId="86"/>
    <cellStyle name="Millares 2 2 3" xfId="87"/>
    <cellStyle name="Millares 2 3" xfId="88"/>
    <cellStyle name="Millares 2 3 2" xfId="89"/>
    <cellStyle name="Millares 2 4" xfId="90"/>
    <cellStyle name="Millares 2 5" xfId="91"/>
    <cellStyle name="Millares 2_DGA" xfId="92"/>
    <cellStyle name="Millares 3" xfId="93"/>
    <cellStyle name="Millares 3 2" xfId="94"/>
    <cellStyle name="Millares 3 2 2" xfId="95"/>
    <cellStyle name="Millares 3 2 2 2" xfId="96"/>
    <cellStyle name="Millares 3 2 3" xfId="97"/>
    <cellStyle name="Millares 3 3" xfId="98"/>
    <cellStyle name="Millares 3 4" xfId="99"/>
    <cellStyle name="Millares 3 5" xfId="100"/>
    <cellStyle name="Millares 3_DGA" xfId="101"/>
    <cellStyle name="Millares 4" xfId="102"/>
    <cellStyle name="Millares 4 2" xfId="103"/>
    <cellStyle name="Millares 4 3" xfId="104"/>
    <cellStyle name="Millares 4 4" xfId="105"/>
    <cellStyle name="Millares 4 5" xfId="106"/>
    <cellStyle name="Millares 4 6" xfId="107"/>
    <cellStyle name="Millares 4_DGA" xfId="108"/>
    <cellStyle name="Millares 5" xfId="109"/>
    <cellStyle name="Millares 5 2" xfId="110"/>
    <cellStyle name="Millares 5 3" xfId="111"/>
    <cellStyle name="Millares 5_DGA" xfId="112"/>
    <cellStyle name="Millares 6" xfId="113"/>
    <cellStyle name="Millares 6 2" xfId="114"/>
    <cellStyle name="Millares 6 3" xfId="115"/>
    <cellStyle name="Millares 7" xfId="116"/>
    <cellStyle name="Millares 7 2" xfId="117"/>
    <cellStyle name="Millares 8" xfId="118"/>
    <cellStyle name="Millares 8 2" xfId="119"/>
    <cellStyle name="Millares 8 3" xfId="120"/>
    <cellStyle name="Millares 8 4" xfId="121"/>
    <cellStyle name="Millares 9" xfId="122"/>
    <cellStyle name="Millares 9 2" xfId="123"/>
    <cellStyle name="Millares 9 2 2" xfId="124"/>
    <cellStyle name="Millares 9 3" xfId="125"/>
    <cellStyle name="Millares 9 4" xfId="126"/>
    <cellStyle name="Millares 9 5" xfId="127"/>
    <cellStyle name="Millares 9 6" xfId="128"/>
    <cellStyle name="Moneda 2" xfId="129"/>
    <cellStyle name="Moneda 2 2" xfId="130"/>
    <cellStyle name="Moneda 3" xfId="131"/>
    <cellStyle name="Moneda 4" xfId="132"/>
    <cellStyle name="Moneda 5" xfId="133"/>
    <cellStyle name="Moneda 5 2" xfId="134"/>
    <cellStyle name="Moneda 5 3" xfId="135"/>
    <cellStyle name="Moneda 5 3 2" xfId="136"/>
    <cellStyle name="Neutral 2" xfId="137"/>
    <cellStyle name="Normal" xfId="0" builtinId="0"/>
    <cellStyle name="Normal 10" xfId="138"/>
    <cellStyle name="Normal 10 2" xfId="139"/>
    <cellStyle name="Normal 11" xfId="140"/>
    <cellStyle name="Normal 11 2" xfId="141"/>
    <cellStyle name="Normal 12" xfId="142"/>
    <cellStyle name="Normal 12 2" xfId="143"/>
    <cellStyle name="Normal 13" xfId="144"/>
    <cellStyle name="Normal 13 2" xfId="145"/>
    <cellStyle name="Normal 14" xfId="146"/>
    <cellStyle name="Normal 14 2" xfId="147"/>
    <cellStyle name="Normal 15" xfId="148"/>
    <cellStyle name="Normal 15 2" xfId="149"/>
    <cellStyle name="Normal 16" xfId="150"/>
    <cellStyle name="Normal 2" xfId="151"/>
    <cellStyle name="Normal 2 2" xfId="152"/>
    <cellStyle name="Normal 2 2 2" xfId="3"/>
    <cellStyle name="Normal 2 2 2 2" xfId="153"/>
    <cellStyle name="Normal 2 3" xfId="154"/>
    <cellStyle name="Normal 2 3 2" xfId="155"/>
    <cellStyle name="Normal 2 4" xfId="156"/>
    <cellStyle name="Normal 2_DGA" xfId="157"/>
    <cellStyle name="Normal 3" xfId="5"/>
    <cellStyle name="Normal 3 2" xfId="158"/>
    <cellStyle name="Normal 3 3" xfId="159"/>
    <cellStyle name="Normal 3 4" xfId="160"/>
    <cellStyle name="Normal 3 5" xfId="161"/>
    <cellStyle name="Normal 3 6" xfId="162"/>
    <cellStyle name="Normal 3_Sheet1" xfId="163"/>
    <cellStyle name="Normal 4" xfId="164"/>
    <cellStyle name="Normal 4 2" xfId="165"/>
    <cellStyle name="Normal 4 3" xfId="166"/>
    <cellStyle name="Normal 5" xfId="167"/>
    <cellStyle name="Normal 5 2" xfId="168"/>
    <cellStyle name="Normal 5 3" xfId="169"/>
    <cellStyle name="Normal 5 3 2" xfId="170"/>
    <cellStyle name="Normal 5 4" xfId="171"/>
    <cellStyle name="Normal 6" xfId="172"/>
    <cellStyle name="Normal 6 2" xfId="173"/>
    <cellStyle name="Normal 6 2 2" xfId="174"/>
    <cellStyle name="Normal 6 2 3" xfId="175"/>
    <cellStyle name="Normal 6 3" xfId="176"/>
    <cellStyle name="Normal 6 4" xfId="177"/>
    <cellStyle name="Normal 7" xfId="178"/>
    <cellStyle name="Normal 7 2" xfId="179"/>
    <cellStyle name="Normal 7 2 2" xfId="180"/>
    <cellStyle name="Normal 7 3" xfId="181"/>
    <cellStyle name="Normal 7 4" xfId="182"/>
    <cellStyle name="Normal 7 5" xfId="183"/>
    <cellStyle name="Normal 8" xfId="184"/>
    <cellStyle name="Normal 8 2" xfId="185"/>
    <cellStyle name="Normal 8 3" xfId="186"/>
    <cellStyle name="Normal 9" xfId="187"/>
    <cellStyle name="Normal 9 2" xfId="188"/>
    <cellStyle name="Normal 9 3" xfId="189"/>
    <cellStyle name="Normal_COMPARACION 2002-2001" xfId="2"/>
    <cellStyle name="Normal_Hoja4" xfId="4"/>
    <cellStyle name="Normal_Hoja6" xfId="190"/>
    <cellStyle name="Notas 2" xfId="191"/>
    <cellStyle name="Notas 2 2" xfId="192"/>
    <cellStyle name="Notas 2_Sheet1" xfId="193"/>
    <cellStyle name="Percent 2" xfId="194"/>
    <cellStyle name="Percent 2 2" xfId="195"/>
    <cellStyle name="Percent 3" xfId="196"/>
    <cellStyle name="Percent 4" xfId="197"/>
    <cellStyle name="Percent 5" xfId="198"/>
    <cellStyle name="Percent 6" xfId="199"/>
    <cellStyle name="Percent 7" xfId="200"/>
    <cellStyle name="Percent 7 2" xfId="201"/>
    <cellStyle name="Porcentual 2" xfId="202"/>
    <cellStyle name="Porcentual 2 2" xfId="203"/>
    <cellStyle name="Porcentual 2 3" xfId="204"/>
    <cellStyle name="Porcentual 3" xfId="205"/>
    <cellStyle name="Porcentual 3 2" xfId="206"/>
    <cellStyle name="Porcentual 3 3" xfId="207"/>
    <cellStyle name="Porcentual 4" xfId="208"/>
    <cellStyle name="Porcentual 4 2" xfId="209"/>
    <cellStyle name="Porcentual 4 3" xfId="210"/>
    <cellStyle name="Porcentual 5" xfId="211"/>
    <cellStyle name="Porcentual 6" xfId="212"/>
    <cellStyle name="Porcentual 6 2" xfId="213"/>
    <cellStyle name="Porcentual 7" xfId="214"/>
    <cellStyle name="Porcentual 7 2" xfId="215"/>
    <cellStyle name="Porcentual 8" xfId="216"/>
    <cellStyle name="Porcentual 8 2" xfId="217"/>
    <cellStyle name="Porcentual 9" xfId="218"/>
    <cellStyle name="Red Text" xfId="219"/>
    <cellStyle name="Salida 2" xfId="220"/>
    <cellStyle name="Texto de advertencia 2" xfId="221"/>
    <cellStyle name="Texto explicativo 2" xfId="222"/>
    <cellStyle name="Título 1 2" xfId="223"/>
    <cellStyle name="Título 2 2" xfId="224"/>
    <cellStyle name="Título 3 2" xfId="225"/>
    <cellStyle name="Título 4" xfId="226"/>
    <cellStyle name="TopGrey" xfId="227"/>
    <cellStyle name="Total 2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ACUMULADOS%202018/ENERO-DICIEMBRE%20%20%202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7-2018"/>
      <sheetName val="FINANCIERO (2018 Est. 2018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8 (REC)"/>
      <sheetName val="2018 (RESUMEN"/>
      <sheetName val="2018 REC- EST "/>
      <sheetName val="2018 REC-EST RESUMEN"/>
    </sheetNames>
    <sheetDataSet>
      <sheetData sheetId="0"/>
      <sheetData sheetId="1"/>
      <sheetData sheetId="2"/>
      <sheetData sheetId="3">
        <row r="11">
          <cell r="C11">
            <v>4493.2</v>
          </cell>
          <cell r="D11">
            <v>3591.8</v>
          </cell>
          <cell r="E11">
            <v>3982.6</v>
          </cell>
          <cell r="F11">
            <v>3270.3</v>
          </cell>
          <cell r="G11">
            <v>4179.7</v>
          </cell>
          <cell r="H11">
            <v>3494.7</v>
          </cell>
          <cell r="I11">
            <v>3026.9</v>
          </cell>
          <cell r="J11">
            <v>3698.7</v>
          </cell>
          <cell r="K11">
            <v>3542.2</v>
          </cell>
          <cell r="L11">
            <v>3183.1</v>
          </cell>
          <cell r="M11">
            <v>3458</v>
          </cell>
          <cell r="N11">
            <v>3631.9</v>
          </cell>
          <cell r="P11">
            <v>5329.8</v>
          </cell>
          <cell r="Q11">
            <v>4292.2</v>
          </cell>
          <cell r="R11">
            <v>4423.8</v>
          </cell>
          <cell r="S11">
            <v>4560.8</v>
          </cell>
          <cell r="T11">
            <v>4709.8999999999996</v>
          </cell>
          <cell r="U11">
            <v>3870.2</v>
          </cell>
          <cell r="V11">
            <v>3778.7</v>
          </cell>
          <cell r="W11">
            <v>4431.8999999999996</v>
          </cell>
          <cell r="X11">
            <v>3908.7</v>
          </cell>
          <cell r="Y11">
            <v>3687.4</v>
          </cell>
          <cell r="Z11">
            <v>4062.7</v>
          </cell>
          <cell r="AA11">
            <v>4369.1000000000004</v>
          </cell>
        </row>
        <row r="12">
          <cell r="C12">
            <v>8646.9</v>
          </cell>
          <cell r="D12">
            <v>4312.6000000000004</v>
          </cell>
          <cell r="E12">
            <v>4175.7</v>
          </cell>
          <cell r="F12">
            <v>13233.7</v>
          </cell>
          <cell r="G12">
            <v>12503.3</v>
          </cell>
          <cell r="H12">
            <v>6403.5</v>
          </cell>
          <cell r="I12">
            <v>5674.4</v>
          </cell>
          <cell r="J12">
            <v>4776.6000000000004</v>
          </cell>
          <cell r="K12">
            <v>4789.7</v>
          </cell>
          <cell r="L12">
            <v>7539.2</v>
          </cell>
          <cell r="M12">
            <v>4990.2</v>
          </cell>
          <cell r="N12">
            <v>6000.8</v>
          </cell>
          <cell r="P12">
            <v>15498.1</v>
          </cell>
          <cell r="Q12">
            <v>4884.7</v>
          </cell>
          <cell r="R12">
            <v>5045.3</v>
          </cell>
          <cell r="S12">
            <v>11730.6</v>
          </cell>
          <cell r="T12">
            <v>8477.2000000000007</v>
          </cell>
          <cell r="U12">
            <v>5132.5</v>
          </cell>
          <cell r="V12">
            <v>9271.4</v>
          </cell>
          <cell r="W12">
            <v>5046.3</v>
          </cell>
          <cell r="X12">
            <v>5152</v>
          </cell>
          <cell r="Y12">
            <v>6206.3</v>
          </cell>
          <cell r="Z12">
            <v>5382.2</v>
          </cell>
          <cell r="AA12">
            <v>6252.5</v>
          </cell>
        </row>
        <row r="13">
          <cell r="C13">
            <v>2516.1</v>
          </cell>
          <cell r="D13">
            <v>1475.2</v>
          </cell>
          <cell r="E13">
            <v>1954.5</v>
          </cell>
          <cell r="F13">
            <v>1706.1</v>
          </cell>
          <cell r="G13">
            <v>2324.3000000000002</v>
          </cell>
          <cell r="H13">
            <v>3377.7</v>
          </cell>
          <cell r="I13">
            <v>2338.4</v>
          </cell>
          <cell r="J13">
            <v>2870.1</v>
          </cell>
          <cell r="K13">
            <v>2017.2</v>
          </cell>
          <cell r="L13">
            <v>2072.8000000000002</v>
          </cell>
          <cell r="M13">
            <v>1873.3</v>
          </cell>
          <cell r="N13">
            <v>2170.4</v>
          </cell>
          <cell r="P13">
            <v>2899.9</v>
          </cell>
          <cell r="Q13">
            <v>1690.2</v>
          </cell>
          <cell r="R13">
            <v>1727.2</v>
          </cell>
          <cell r="S13">
            <v>2945.8</v>
          </cell>
          <cell r="T13">
            <v>2979.8</v>
          </cell>
          <cell r="U13">
            <v>2792.6</v>
          </cell>
          <cell r="V13">
            <v>2435.5</v>
          </cell>
          <cell r="W13">
            <v>2178.5</v>
          </cell>
          <cell r="X13">
            <v>2180.4</v>
          </cell>
          <cell r="Y13">
            <v>2402.4</v>
          </cell>
          <cell r="Z13">
            <v>2410.3000000000002</v>
          </cell>
          <cell r="AA13">
            <v>2595.6999999999998</v>
          </cell>
        </row>
        <row r="14">
          <cell r="C14">
            <v>82.3</v>
          </cell>
          <cell r="D14">
            <v>91.8</v>
          </cell>
          <cell r="E14">
            <v>100.2</v>
          </cell>
          <cell r="F14">
            <v>75.5</v>
          </cell>
          <cell r="G14">
            <v>340.4</v>
          </cell>
          <cell r="H14">
            <v>107.3</v>
          </cell>
          <cell r="I14">
            <v>267.89999999999998</v>
          </cell>
          <cell r="J14">
            <v>115</v>
          </cell>
          <cell r="K14">
            <v>105</v>
          </cell>
          <cell r="L14">
            <v>222.8</v>
          </cell>
          <cell r="M14">
            <v>95.1</v>
          </cell>
          <cell r="N14">
            <v>125.2</v>
          </cell>
          <cell r="P14">
            <v>91.7</v>
          </cell>
          <cell r="Q14">
            <v>93.2</v>
          </cell>
          <cell r="R14">
            <v>107.7</v>
          </cell>
          <cell r="S14">
            <v>148.1</v>
          </cell>
          <cell r="T14">
            <v>177.3</v>
          </cell>
          <cell r="U14">
            <v>145.69999999999999</v>
          </cell>
          <cell r="V14">
            <v>196.4</v>
          </cell>
          <cell r="W14">
            <v>143.80000000000001</v>
          </cell>
          <cell r="X14">
            <v>143.4</v>
          </cell>
          <cell r="Y14">
            <v>204.7</v>
          </cell>
          <cell r="Z14">
            <v>174.3</v>
          </cell>
          <cell r="AA14">
            <v>192.2</v>
          </cell>
        </row>
        <row r="17">
          <cell r="C17">
            <v>62.5</v>
          </cell>
          <cell r="D17">
            <v>142.4</v>
          </cell>
          <cell r="E17">
            <v>703.9</v>
          </cell>
          <cell r="F17">
            <v>90.5</v>
          </cell>
          <cell r="G17">
            <v>85.1</v>
          </cell>
          <cell r="H17">
            <v>75</v>
          </cell>
          <cell r="I17">
            <v>69</v>
          </cell>
          <cell r="J17">
            <v>122.8</v>
          </cell>
          <cell r="K17">
            <v>599</v>
          </cell>
          <cell r="L17">
            <v>96.7</v>
          </cell>
          <cell r="M17">
            <v>65.099999999999994</v>
          </cell>
          <cell r="N17">
            <v>54.3</v>
          </cell>
          <cell r="P17">
            <v>57.4</v>
          </cell>
          <cell r="Q17">
            <v>174.3</v>
          </cell>
          <cell r="R17">
            <v>821.6</v>
          </cell>
          <cell r="S17">
            <v>115.9</v>
          </cell>
          <cell r="T17">
            <v>102.9</v>
          </cell>
          <cell r="U17">
            <v>80.400000000000006</v>
          </cell>
          <cell r="V17">
            <v>80.3</v>
          </cell>
          <cell r="W17">
            <v>179.1</v>
          </cell>
          <cell r="X17">
            <v>707</v>
          </cell>
          <cell r="Y17">
            <v>95</v>
          </cell>
          <cell r="Z17">
            <v>57</v>
          </cell>
          <cell r="AA17">
            <v>55.9</v>
          </cell>
        </row>
        <row r="18">
          <cell r="C18">
            <v>137.6</v>
          </cell>
          <cell r="D18">
            <v>80.7</v>
          </cell>
          <cell r="E18">
            <v>115</v>
          </cell>
          <cell r="F18">
            <v>871.3</v>
          </cell>
          <cell r="G18">
            <v>774.3</v>
          </cell>
          <cell r="H18">
            <v>147.30000000000001</v>
          </cell>
          <cell r="I18">
            <v>143.1</v>
          </cell>
          <cell r="J18">
            <v>85.7</v>
          </cell>
          <cell r="K18">
            <v>107.2</v>
          </cell>
          <cell r="L18">
            <v>1328.1</v>
          </cell>
          <cell r="M18">
            <v>192.8</v>
          </cell>
          <cell r="N18">
            <v>129.4</v>
          </cell>
          <cell r="P18">
            <v>171.2</v>
          </cell>
          <cell r="Q18">
            <v>81.900000000000006</v>
          </cell>
          <cell r="R18">
            <v>96.9</v>
          </cell>
          <cell r="S18">
            <v>975.5</v>
          </cell>
          <cell r="T18">
            <v>868.2</v>
          </cell>
          <cell r="U18">
            <v>153.19999999999999</v>
          </cell>
          <cell r="V18">
            <v>208.8</v>
          </cell>
          <cell r="W18">
            <v>126.9</v>
          </cell>
          <cell r="X18">
            <v>156.5</v>
          </cell>
          <cell r="Y18">
            <v>1537.5</v>
          </cell>
          <cell r="Z18">
            <v>133.69999999999999</v>
          </cell>
          <cell r="AA18">
            <v>98.2</v>
          </cell>
        </row>
        <row r="19">
          <cell r="C19">
            <v>363.9</v>
          </cell>
          <cell r="D19">
            <v>439.2</v>
          </cell>
          <cell r="E19">
            <v>519.20000000000005</v>
          </cell>
          <cell r="F19">
            <v>368.9</v>
          </cell>
          <cell r="G19">
            <v>477.3</v>
          </cell>
          <cell r="H19">
            <v>521.70000000000005</v>
          </cell>
          <cell r="I19">
            <v>543.9</v>
          </cell>
          <cell r="J19">
            <v>506</v>
          </cell>
          <cell r="K19">
            <v>461.3</v>
          </cell>
          <cell r="L19">
            <v>501.5</v>
          </cell>
          <cell r="M19">
            <v>537.1</v>
          </cell>
          <cell r="N19">
            <v>561.70000000000005</v>
          </cell>
          <cell r="P19">
            <v>401.2</v>
          </cell>
          <cell r="Q19">
            <v>445.9</v>
          </cell>
          <cell r="R19">
            <v>513.6</v>
          </cell>
          <cell r="S19">
            <v>499.5</v>
          </cell>
          <cell r="T19">
            <v>587.29999999999995</v>
          </cell>
          <cell r="U19">
            <v>561.79999999999995</v>
          </cell>
          <cell r="V19">
            <v>657.3</v>
          </cell>
          <cell r="W19">
            <v>592.9</v>
          </cell>
          <cell r="X19">
            <v>535.5</v>
          </cell>
          <cell r="Y19">
            <v>558.29999999999995</v>
          </cell>
          <cell r="Z19">
            <v>481.6</v>
          </cell>
          <cell r="AA19">
            <v>485.5</v>
          </cell>
        </row>
        <row r="20">
          <cell r="C20">
            <v>82.9</v>
          </cell>
          <cell r="D20">
            <v>81.7</v>
          </cell>
          <cell r="E20">
            <v>98.7</v>
          </cell>
          <cell r="F20">
            <v>77.900000000000006</v>
          </cell>
          <cell r="G20">
            <v>96.9</v>
          </cell>
          <cell r="H20">
            <v>95</v>
          </cell>
          <cell r="I20">
            <v>89.3</v>
          </cell>
          <cell r="J20">
            <v>95.9</v>
          </cell>
          <cell r="K20">
            <v>75.7</v>
          </cell>
          <cell r="L20">
            <v>92.1</v>
          </cell>
          <cell r="M20">
            <v>92.6</v>
          </cell>
          <cell r="N20">
            <v>97.7</v>
          </cell>
          <cell r="P20">
            <v>113.4</v>
          </cell>
          <cell r="Q20">
            <v>97.3</v>
          </cell>
          <cell r="R20">
            <v>107.1</v>
          </cell>
          <cell r="S20">
            <v>102.5</v>
          </cell>
          <cell r="T20">
            <v>105.3</v>
          </cell>
          <cell r="U20">
            <v>94.8</v>
          </cell>
          <cell r="V20">
            <v>93.4</v>
          </cell>
          <cell r="W20">
            <v>101.4</v>
          </cell>
          <cell r="X20">
            <v>88</v>
          </cell>
          <cell r="Y20">
            <v>110</v>
          </cell>
          <cell r="Z20">
            <v>103.4</v>
          </cell>
          <cell r="AA20">
            <v>98.4</v>
          </cell>
        </row>
        <row r="21">
          <cell r="C21">
            <v>466.2</v>
          </cell>
          <cell r="D21">
            <v>515.5</v>
          </cell>
          <cell r="E21">
            <v>667.8</v>
          </cell>
          <cell r="F21">
            <v>498</v>
          </cell>
          <cell r="G21">
            <v>532.9</v>
          </cell>
          <cell r="H21">
            <v>673.6</v>
          </cell>
          <cell r="I21">
            <v>534.9</v>
          </cell>
          <cell r="J21">
            <v>525.20000000000005</v>
          </cell>
          <cell r="K21">
            <v>689.7</v>
          </cell>
          <cell r="L21">
            <v>603.5</v>
          </cell>
          <cell r="M21">
            <v>531.1</v>
          </cell>
          <cell r="N21">
            <v>878.5</v>
          </cell>
          <cell r="P21">
            <v>591.29999999999995</v>
          </cell>
          <cell r="Q21">
            <v>589</v>
          </cell>
          <cell r="R21">
            <v>601.20000000000005</v>
          </cell>
          <cell r="S21">
            <v>795.9</v>
          </cell>
          <cell r="T21">
            <v>634.4</v>
          </cell>
          <cell r="U21">
            <v>768</v>
          </cell>
          <cell r="V21">
            <v>637.79999999999995</v>
          </cell>
          <cell r="W21">
            <v>769.3</v>
          </cell>
          <cell r="X21">
            <v>601.70000000000005</v>
          </cell>
          <cell r="Y21">
            <v>631</v>
          </cell>
          <cell r="Z21">
            <v>783.1</v>
          </cell>
          <cell r="AA21">
            <v>736.7</v>
          </cell>
        </row>
        <row r="23">
          <cell r="C23">
            <v>82.9</v>
          </cell>
          <cell r="D23">
            <v>107.3</v>
          </cell>
          <cell r="E23">
            <v>140.30000000000001</v>
          </cell>
          <cell r="F23">
            <v>102.8</v>
          </cell>
          <cell r="G23">
            <v>114.4</v>
          </cell>
          <cell r="H23">
            <v>123</v>
          </cell>
          <cell r="I23">
            <v>103.1</v>
          </cell>
          <cell r="J23">
            <v>100.4</v>
          </cell>
          <cell r="K23">
            <v>114.2</v>
          </cell>
          <cell r="L23">
            <v>118.5</v>
          </cell>
          <cell r="M23">
            <v>124.5</v>
          </cell>
          <cell r="N23">
            <v>209.2</v>
          </cell>
          <cell r="P23">
            <v>97.3</v>
          </cell>
          <cell r="Q23">
            <v>107.9</v>
          </cell>
          <cell r="R23">
            <v>143.69999999999999</v>
          </cell>
          <cell r="S23">
            <v>149</v>
          </cell>
          <cell r="T23">
            <v>159.4</v>
          </cell>
          <cell r="U23">
            <v>159.30000000000001</v>
          </cell>
          <cell r="V23">
            <v>139.19999999999999</v>
          </cell>
          <cell r="W23">
            <v>149.1</v>
          </cell>
          <cell r="X23">
            <v>191.2</v>
          </cell>
          <cell r="Y23">
            <v>161</v>
          </cell>
          <cell r="Z23">
            <v>134.4</v>
          </cell>
          <cell r="AA23">
            <v>169.4</v>
          </cell>
        </row>
        <row r="26">
          <cell r="C26">
            <v>9444.9</v>
          </cell>
          <cell r="D26">
            <v>7398.1</v>
          </cell>
          <cell r="E26">
            <v>7340.4</v>
          </cell>
          <cell r="F26">
            <v>8006</v>
          </cell>
          <cell r="G26">
            <v>7436.8</v>
          </cell>
          <cell r="H26">
            <v>7784.8</v>
          </cell>
          <cell r="I26">
            <v>7732.3</v>
          </cell>
          <cell r="J26">
            <v>8133.9</v>
          </cell>
          <cell r="K26">
            <v>8043.5</v>
          </cell>
          <cell r="L26">
            <v>6822.6</v>
          </cell>
          <cell r="M26">
            <v>7721.4</v>
          </cell>
          <cell r="N26">
            <v>8906</v>
          </cell>
          <cell r="P26">
            <v>10810.3</v>
          </cell>
          <cell r="Q26">
            <v>8324.9</v>
          </cell>
          <cell r="R26">
            <v>8178.3</v>
          </cell>
          <cell r="S26">
            <v>9442.2999999999993</v>
          </cell>
          <cell r="T26">
            <v>8748.7000000000007</v>
          </cell>
          <cell r="U26">
            <v>8559.1</v>
          </cell>
          <cell r="V26">
            <v>9103.6</v>
          </cell>
          <cell r="W26">
            <v>8857</v>
          </cell>
          <cell r="X26">
            <v>8857.2000000000007</v>
          </cell>
          <cell r="Y26">
            <v>8001.3</v>
          </cell>
          <cell r="Z26">
            <v>8380.9</v>
          </cell>
          <cell r="AA26">
            <v>9398.4</v>
          </cell>
        </row>
        <row r="27">
          <cell r="C27">
            <v>5396.8</v>
          </cell>
          <cell r="D27">
            <v>5364.9</v>
          </cell>
          <cell r="E27">
            <v>6197</v>
          </cell>
          <cell r="F27">
            <v>5660</v>
          </cell>
          <cell r="G27">
            <v>6521.2</v>
          </cell>
          <cell r="H27">
            <v>6131</v>
          </cell>
          <cell r="I27">
            <v>6201.3</v>
          </cell>
          <cell r="J27">
            <v>6675.3</v>
          </cell>
          <cell r="K27">
            <v>5557.3</v>
          </cell>
          <cell r="L27">
            <v>7059.3</v>
          </cell>
          <cell r="M27">
            <v>7294.2</v>
          </cell>
          <cell r="N27">
            <v>6799.8</v>
          </cell>
          <cell r="P27">
            <v>6439.4</v>
          </cell>
          <cell r="Q27">
            <v>6051.8</v>
          </cell>
          <cell r="R27">
            <v>6899.5</v>
          </cell>
          <cell r="S27">
            <v>6761.8</v>
          </cell>
          <cell r="T27">
            <v>7918.9</v>
          </cell>
          <cell r="U27">
            <v>7226.7</v>
          </cell>
          <cell r="V27">
            <v>7693.5</v>
          </cell>
          <cell r="W27">
            <v>7890.6</v>
          </cell>
          <cell r="X27">
            <v>6649.4</v>
          </cell>
          <cell r="Y27">
            <v>8692.7999999999993</v>
          </cell>
          <cell r="Z27">
            <v>8313.7999999999993</v>
          </cell>
          <cell r="AA27">
            <v>7524.8</v>
          </cell>
        </row>
        <row r="29">
          <cell r="C29">
            <v>2609.5</v>
          </cell>
          <cell r="D29">
            <v>3057.4</v>
          </cell>
          <cell r="E29">
            <v>3560.7</v>
          </cell>
          <cell r="F29">
            <v>2602.9</v>
          </cell>
          <cell r="G29">
            <v>2664.9</v>
          </cell>
          <cell r="H29">
            <v>3176.7</v>
          </cell>
          <cell r="I29">
            <v>2962.9</v>
          </cell>
          <cell r="J29">
            <v>3407.8</v>
          </cell>
          <cell r="K29">
            <v>2648.4</v>
          </cell>
          <cell r="L29">
            <v>2756.1</v>
          </cell>
          <cell r="M29">
            <v>3400.9</v>
          </cell>
          <cell r="N29">
            <v>3299.8</v>
          </cell>
          <cell r="P29">
            <v>2699.4</v>
          </cell>
          <cell r="Q29">
            <v>2584.1</v>
          </cell>
          <cell r="R29">
            <v>3895.1</v>
          </cell>
          <cell r="S29">
            <v>2814.7</v>
          </cell>
          <cell r="T29">
            <v>3467.7</v>
          </cell>
          <cell r="U29">
            <v>2519.5</v>
          </cell>
          <cell r="V29">
            <v>2814.5</v>
          </cell>
          <cell r="W29">
            <v>3682</v>
          </cell>
          <cell r="X29">
            <v>2725.6</v>
          </cell>
          <cell r="Y29">
            <v>2887.2</v>
          </cell>
          <cell r="Z29">
            <v>3293.2</v>
          </cell>
          <cell r="AA29">
            <v>3050.6</v>
          </cell>
        </row>
        <row r="30">
          <cell r="C30">
            <v>1227</v>
          </cell>
          <cell r="D30">
            <v>1386.2</v>
          </cell>
          <cell r="E30">
            <v>1775.4</v>
          </cell>
          <cell r="F30">
            <v>1185.8</v>
          </cell>
          <cell r="G30">
            <v>1168.5999999999999</v>
          </cell>
          <cell r="H30">
            <v>1393.8</v>
          </cell>
          <cell r="I30">
            <v>1191.4000000000001</v>
          </cell>
          <cell r="J30">
            <v>1498.9</v>
          </cell>
          <cell r="K30">
            <v>1293.2</v>
          </cell>
          <cell r="L30">
            <v>1319.4</v>
          </cell>
          <cell r="M30">
            <v>1785.2</v>
          </cell>
          <cell r="N30">
            <v>1701.7</v>
          </cell>
          <cell r="P30">
            <v>1385.6</v>
          </cell>
          <cell r="Q30">
            <v>1457.1</v>
          </cell>
          <cell r="R30">
            <v>2042</v>
          </cell>
          <cell r="S30">
            <v>1572.3</v>
          </cell>
          <cell r="T30">
            <v>1984.5</v>
          </cell>
          <cell r="U30">
            <v>1529.6</v>
          </cell>
          <cell r="V30">
            <v>1640.9</v>
          </cell>
          <cell r="W30">
            <v>2127.5</v>
          </cell>
          <cell r="X30">
            <v>1655.9</v>
          </cell>
          <cell r="Y30">
            <v>1697.2</v>
          </cell>
          <cell r="Z30">
            <v>1980.2</v>
          </cell>
          <cell r="AA30">
            <v>1546.4</v>
          </cell>
        </row>
        <row r="33">
          <cell r="C33">
            <v>584.79999999999995</v>
          </cell>
          <cell r="D33">
            <v>551.9</v>
          </cell>
          <cell r="E33">
            <v>554</v>
          </cell>
          <cell r="F33">
            <v>557.29999999999995</v>
          </cell>
          <cell r="G33">
            <v>549.20000000000005</v>
          </cell>
          <cell r="H33">
            <v>570.29999999999995</v>
          </cell>
          <cell r="I33">
            <v>559</v>
          </cell>
          <cell r="J33">
            <v>572.6</v>
          </cell>
          <cell r="K33">
            <v>586.1</v>
          </cell>
          <cell r="L33">
            <v>559.5</v>
          </cell>
          <cell r="M33">
            <v>570.70000000000005</v>
          </cell>
          <cell r="N33">
            <v>566</v>
          </cell>
          <cell r="P33">
            <v>597.29999999999995</v>
          </cell>
          <cell r="Q33">
            <v>564.4</v>
          </cell>
          <cell r="R33">
            <v>564.1</v>
          </cell>
          <cell r="S33">
            <v>605.5</v>
          </cell>
          <cell r="T33">
            <v>583.9</v>
          </cell>
          <cell r="U33">
            <v>594.70000000000005</v>
          </cell>
          <cell r="V33">
            <v>578</v>
          </cell>
          <cell r="W33">
            <v>608.9</v>
          </cell>
          <cell r="X33">
            <v>679.5</v>
          </cell>
          <cell r="Y33">
            <v>585.79999999999995</v>
          </cell>
          <cell r="Z33">
            <v>590.70000000000005</v>
          </cell>
          <cell r="AA33">
            <v>592.70000000000005</v>
          </cell>
        </row>
        <row r="34">
          <cell r="C34">
            <v>481.1</v>
          </cell>
          <cell r="D34">
            <v>406.3</v>
          </cell>
          <cell r="E34">
            <v>379.9</v>
          </cell>
          <cell r="F34">
            <v>510.5</v>
          </cell>
          <cell r="G34">
            <v>403.8</v>
          </cell>
          <cell r="H34">
            <v>480.6</v>
          </cell>
          <cell r="I34">
            <v>443.3</v>
          </cell>
          <cell r="J34">
            <v>439.6</v>
          </cell>
          <cell r="K34">
            <v>437.7</v>
          </cell>
          <cell r="L34">
            <v>440.2</v>
          </cell>
          <cell r="M34">
            <v>395</v>
          </cell>
          <cell r="N34">
            <v>418.4</v>
          </cell>
          <cell r="P34">
            <v>510.6</v>
          </cell>
          <cell r="Q34">
            <v>472.5</v>
          </cell>
          <cell r="R34">
            <v>436</v>
          </cell>
          <cell r="S34">
            <v>553.5</v>
          </cell>
          <cell r="T34">
            <v>504.3</v>
          </cell>
          <cell r="U34">
            <v>518.1</v>
          </cell>
          <cell r="V34">
            <v>512.79999999999995</v>
          </cell>
          <cell r="W34">
            <v>511.2</v>
          </cell>
          <cell r="X34">
            <v>503.7</v>
          </cell>
          <cell r="Y34">
            <v>442.7</v>
          </cell>
          <cell r="Z34">
            <v>541.5</v>
          </cell>
          <cell r="AA34">
            <v>468.6</v>
          </cell>
        </row>
        <row r="37">
          <cell r="C37">
            <v>894.9</v>
          </cell>
          <cell r="D37">
            <v>777.5</v>
          </cell>
          <cell r="E37">
            <v>819.3</v>
          </cell>
          <cell r="F37">
            <v>633.9</v>
          </cell>
          <cell r="G37">
            <v>771.3</v>
          </cell>
          <cell r="H37">
            <v>729.1</v>
          </cell>
          <cell r="I37">
            <v>723.1</v>
          </cell>
          <cell r="J37">
            <v>727.7</v>
          </cell>
          <cell r="K37">
            <v>588.9</v>
          </cell>
          <cell r="L37">
            <v>813.2</v>
          </cell>
          <cell r="M37">
            <v>706.9</v>
          </cell>
          <cell r="N37">
            <v>885.9</v>
          </cell>
          <cell r="P37">
            <v>921.6</v>
          </cell>
          <cell r="Q37">
            <v>765.4</v>
          </cell>
          <cell r="R37">
            <v>836.3</v>
          </cell>
          <cell r="S37">
            <v>725.2</v>
          </cell>
          <cell r="T37">
            <v>846.4</v>
          </cell>
          <cell r="U37">
            <v>856.2</v>
          </cell>
          <cell r="V37">
            <v>763.5</v>
          </cell>
          <cell r="W37">
            <v>757.5</v>
          </cell>
          <cell r="X37">
            <v>604.70000000000005</v>
          </cell>
          <cell r="Y37">
            <v>904.3</v>
          </cell>
          <cell r="Z37">
            <v>871.7</v>
          </cell>
          <cell r="AA37">
            <v>814.4</v>
          </cell>
        </row>
        <row r="38">
          <cell r="C38">
            <v>705.4</v>
          </cell>
          <cell r="D38">
            <v>56.4</v>
          </cell>
          <cell r="E38">
            <v>41.4</v>
          </cell>
          <cell r="F38">
            <v>30.6</v>
          </cell>
          <cell r="G38">
            <v>34</v>
          </cell>
          <cell r="H38">
            <v>32.700000000000003</v>
          </cell>
          <cell r="I38">
            <v>32.5</v>
          </cell>
          <cell r="J38">
            <v>32.4</v>
          </cell>
          <cell r="K38">
            <v>24.4</v>
          </cell>
          <cell r="L38">
            <v>172.2</v>
          </cell>
          <cell r="M38">
            <v>292.89999999999998</v>
          </cell>
          <cell r="N38">
            <v>626.4</v>
          </cell>
          <cell r="P38">
            <v>694.6</v>
          </cell>
          <cell r="Q38">
            <v>254</v>
          </cell>
          <cell r="R38">
            <v>47.2</v>
          </cell>
          <cell r="S38">
            <v>36</v>
          </cell>
          <cell r="T38">
            <v>39.5</v>
          </cell>
          <cell r="U38">
            <v>37.200000000000003</v>
          </cell>
          <cell r="V38">
            <v>35.799999999999997</v>
          </cell>
          <cell r="W38">
            <v>34.5</v>
          </cell>
          <cell r="X38">
            <v>26.2</v>
          </cell>
          <cell r="Y38">
            <v>183.8</v>
          </cell>
          <cell r="Z38">
            <v>335.1</v>
          </cell>
          <cell r="AA38">
            <v>585.6</v>
          </cell>
        </row>
        <row r="39">
          <cell r="C39">
            <v>16.5</v>
          </cell>
          <cell r="D39">
            <v>12</v>
          </cell>
          <cell r="E39">
            <v>14.3</v>
          </cell>
          <cell r="F39">
            <v>11.1</v>
          </cell>
          <cell r="G39">
            <v>13.1</v>
          </cell>
          <cell r="H39">
            <v>11.6</v>
          </cell>
          <cell r="I39">
            <v>14.2</v>
          </cell>
          <cell r="J39">
            <v>7.3</v>
          </cell>
          <cell r="K39">
            <v>29.2</v>
          </cell>
          <cell r="L39">
            <v>23.3</v>
          </cell>
          <cell r="M39">
            <v>16.5</v>
          </cell>
          <cell r="N39">
            <v>6.8</v>
          </cell>
          <cell r="P39">
            <v>12.2</v>
          </cell>
          <cell r="Q39">
            <v>11.9</v>
          </cell>
          <cell r="R39">
            <v>12.7</v>
          </cell>
          <cell r="S39">
            <v>10.1</v>
          </cell>
          <cell r="T39">
            <v>13.2</v>
          </cell>
          <cell r="U39">
            <v>11.8</v>
          </cell>
          <cell r="V39">
            <v>15.6</v>
          </cell>
          <cell r="W39">
            <v>12.8</v>
          </cell>
          <cell r="X39">
            <v>9.6</v>
          </cell>
          <cell r="Y39">
            <v>18.2</v>
          </cell>
          <cell r="Z39">
            <v>44.2</v>
          </cell>
          <cell r="AA39">
            <v>19.2</v>
          </cell>
        </row>
        <row r="40">
          <cell r="C40">
            <v>85</v>
          </cell>
          <cell r="D40">
            <v>86.6</v>
          </cell>
          <cell r="E40">
            <v>83.7</v>
          </cell>
          <cell r="F40">
            <v>79.099999999999994</v>
          </cell>
          <cell r="G40">
            <v>79</v>
          </cell>
          <cell r="H40">
            <v>85.5</v>
          </cell>
          <cell r="I40">
            <v>83.7</v>
          </cell>
          <cell r="J40">
            <v>81.400000000000006</v>
          </cell>
          <cell r="K40">
            <v>80.7</v>
          </cell>
          <cell r="L40">
            <v>82.9</v>
          </cell>
          <cell r="M40">
            <v>77.7</v>
          </cell>
          <cell r="N40">
            <v>79.400000000000006</v>
          </cell>
          <cell r="P40">
            <v>80.7</v>
          </cell>
          <cell r="Q40">
            <v>82.6</v>
          </cell>
          <cell r="R40">
            <v>83.3</v>
          </cell>
          <cell r="S40">
            <v>77.5</v>
          </cell>
          <cell r="T40">
            <v>85.1</v>
          </cell>
          <cell r="U40">
            <v>82.2</v>
          </cell>
          <cell r="V40">
            <v>82.2</v>
          </cell>
          <cell r="W40">
            <v>87.2</v>
          </cell>
          <cell r="X40">
            <v>81</v>
          </cell>
          <cell r="Y40">
            <v>85.9</v>
          </cell>
          <cell r="Z40">
            <v>79.400000000000006</v>
          </cell>
          <cell r="AA40">
            <v>81.2</v>
          </cell>
        </row>
        <row r="41">
          <cell r="C41">
            <v>23.5</v>
          </cell>
          <cell r="D41">
            <v>22</v>
          </cell>
          <cell r="E41">
            <v>21.6</v>
          </cell>
          <cell r="F41">
            <v>23.5</v>
          </cell>
          <cell r="G41">
            <v>21.7</v>
          </cell>
          <cell r="H41">
            <v>21.6</v>
          </cell>
          <cell r="I41">
            <v>21.4</v>
          </cell>
          <cell r="J41">
            <v>22.3</v>
          </cell>
          <cell r="K41">
            <v>21.9</v>
          </cell>
          <cell r="L41">
            <v>21.9</v>
          </cell>
          <cell r="M41">
            <v>22.5</v>
          </cell>
          <cell r="N41">
            <v>21.7</v>
          </cell>
          <cell r="P41">
            <v>22.4</v>
          </cell>
          <cell r="R41">
            <v>23.4</v>
          </cell>
          <cell r="S41">
            <v>22.1</v>
          </cell>
          <cell r="T41">
            <v>23.4</v>
          </cell>
          <cell r="U41">
            <v>22.4</v>
          </cell>
          <cell r="V41">
            <v>22.7</v>
          </cell>
          <cell r="W41">
            <v>22.5</v>
          </cell>
          <cell r="X41">
            <v>23.7</v>
          </cell>
          <cell r="Y41">
            <v>22.7</v>
          </cell>
          <cell r="Z41">
            <v>22.9</v>
          </cell>
          <cell r="AA41">
            <v>23.1</v>
          </cell>
        </row>
        <row r="45">
          <cell r="C45">
            <v>1875.1</v>
          </cell>
          <cell r="D45">
            <v>1882.9</v>
          </cell>
          <cell r="E45">
            <v>2276.4</v>
          </cell>
          <cell r="F45">
            <v>2039.7</v>
          </cell>
          <cell r="G45">
            <v>2452.3000000000002</v>
          </cell>
          <cell r="H45">
            <v>2195</v>
          </cell>
          <cell r="I45">
            <v>2185.1999999999998</v>
          </cell>
          <cell r="J45">
            <v>2323.5</v>
          </cell>
          <cell r="K45">
            <v>2043.3</v>
          </cell>
          <cell r="L45">
            <v>2594.1</v>
          </cell>
          <cell r="M45">
            <v>2717.3</v>
          </cell>
          <cell r="N45">
            <v>2691.6</v>
          </cell>
          <cell r="P45">
            <v>2208.8000000000002</v>
          </cell>
          <cell r="Q45">
            <v>2079.3000000000002</v>
          </cell>
          <cell r="R45">
            <v>2387</v>
          </cell>
          <cell r="S45">
            <v>2288.1</v>
          </cell>
          <cell r="T45">
            <v>2747.5</v>
          </cell>
          <cell r="U45">
            <v>2480.6999999999998</v>
          </cell>
          <cell r="V45">
            <v>2643.4</v>
          </cell>
          <cell r="W45">
            <v>2775.1</v>
          </cell>
          <cell r="X45">
            <v>2292</v>
          </cell>
          <cell r="Y45">
            <v>3167.2</v>
          </cell>
          <cell r="Z45">
            <v>3164.9</v>
          </cell>
          <cell r="AA45">
            <v>2697.3</v>
          </cell>
        </row>
        <row r="46">
          <cell r="C46">
            <v>0</v>
          </cell>
          <cell r="D46">
            <v>0</v>
          </cell>
          <cell r="E46">
            <v>163.69999999999999</v>
          </cell>
          <cell r="F46">
            <v>0</v>
          </cell>
          <cell r="G46">
            <v>0</v>
          </cell>
          <cell r="H46">
            <v>608.79999999999995</v>
          </cell>
          <cell r="I46">
            <v>0</v>
          </cell>
          <cell r="J46">
            <v>0</v>
          </cell>
          <cell r="K46">
            <v>0</v>
          </cell>
          <cell r="L46">
            <v>75.2</v>
          </cell>
          <cell r="M46">
            <v>578.6</v>
          </cell>
          <cell r="N46">
            <v>0</v>
          </cell>
          <cell r="P46">
            <v>45.5</v>
          </cell>
          <cell r="Q46">
            <v>45.4</v>
          </cell>
          <cell r="R46">
            <v>89.3</v>
          </cell>
          <cell r="S46">
            <v>0</v>
          </cell>
          <cell r="T46">
            <v>0</v>
          </cell>
          <cell r="U46">
            <v>0</v>
          </cell>
          <cell r="V46">
            <v>786.8</v>
          </cell>
          <cell r="W46">
            <v>0</v>
          </cell>
          <cell r="X46">
            <v>22.6</v>
          </cell>
          <cell r="Y46">
            <v>26.9</v>
          </cell>
          <cell r="Z46">
            <v>148</v>
          </cell>
          <cell r="AA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9">
          <cell r="C49">
            <v>593.29999999999995</v>
          </cell>
          <cell r="D49">
            <v>561</v>
          </cell>
          <cell r="E49">
            <v>567.4</v>
          </cell>
          <cell r="F49">
            <v>609.1</v>
          </cell>
          <cell r="G49">
            <v>513.20000000000005</v>
          </cell>
          <cell r="H49">
            <v>502.6</v>
          </cell>
          <cell r="I49">
            <v>557</v>
          </cell>
          <cell r="J49">
            <v>612.4</v>
          </cell>
          <cell r="K49">
            <v>481</v>
          </cell>
          <cell r="L49">
            <v>372.7</v>
          </cell>
          <cell r="M49">
            <v>429.7</v>
          </cell>
          <cell r="N49">
            <v>452.2</v>
          </cell>
          <cell r="P49">
            <v>615.6</v>
          </cell>
          <cell r="Q49">
            <v>586</v>
          </cell>
          <cell r="R49">
            <v>601</v>
          </cell>
          <cell r="S49">
            <v>678.6</v>
          </cell>
          <cell r="T49">
            <v>568.29999999999995</v>
          </cell>
          <cell r="U49">
            <v>560.79999999999995</v>
          </cell>
          <cell r="V49">
            <v>626.20000000000005</v>
          </cell>
          <cell r="W49">
            <v>694</v>
          </cell>
          <cell r="X49">
            <v>573.1</v>
          </cell>
          <cell r="Y49">
            <v>441.2</v>
          </cell>
          <cell r="Z49">
            <v>489</v>
          </cell>
          <cell r="AA49">
            <v>499</v>
          </cell>
        </row>
        <row r="50">
          <cell r="C50">
            <v>12.8</v>
          </cell>
          <cell r="D50">
            <v>11.8</v>
          </cell>
          <cell r="E50">
            <v>14.4</v>
          </cell>
          <cell r="F50">
            <v>10.7</v>
          </cell>
          <cell r="G50">
            <v>13.1</v>
          </cell>
          <cell r="H50">
            <v>14</v>
          </cell>
          <cell r="I50">
            <v>14.8</v>
          </cell>
          <cell r="J50">
            <v>14.2</v>
          </cell>
          <cell r="K50">
            <v>11.7</v>
          </cell>
          <cell r="L50">
            <v>13</v>
          </cell>
          <cell r="M50">
            <v>12.4</v>
          </cell>
          <cell r="N50">
            <v>10</v>
          </cell>
          <cell r="P50">
            <v>13</v>
          </cell>
          <cell r="Q50">
            <v>11</v>
          </cell>
          <cell r="R50">
            <v>12.5</v>
          </cell>
          <cell r="S50">
            <v>12.3</v>
          </cell>
          <cell r="T50">
            <v>13.2</v>
          </cell>
          <cell r="U50">
            <v>13.6</v>
          </cell>
          <cell r="V50">
            <v>15.2</v>
          </cell>
          <cell r="W50">
            <v>14.5</v>
          </cell>
          <cell r="X50">
            <v>12.5</v>
          </cell>
          <cell r="Y50">
            <v>13.5</v>
          </cell>
          <cell r="Z50">
            <v>11.6</v>
          </cell>
          <cell r="AA50">
            <v>10.3</v>
          </cell>
        </row>
        <row r="52">
          <cell r="C52">
            <v>64.2</v>
          </cell>
          <cell r="D52">
            <v>57.2</v>
          </cell>
          <cell r="E52">
            <v>60.7</v>
          </cell>
          <cell r="F52">
            <v>49.8</v>
          </cell>
          <cell r="G52">
            <v>58.4</v>
          </cell>
          <cell r="H52">
            <v>53.3</v>
          </cell>
          <cell r="I52">
            <v>56.6</v>
          </cell>
          <cell r="J52">
            <v>56.1</v>
          </cell>
          <cell r="K52">
            <v>39.200000000000003</v>
          </cell>
          <cell r="L52">
            <v>58.3</v>
          </cell>
          <cell r="M52">
            <v>53.5</v>
          </cell>
          <cell r="N52">
            <v>67.7</v>
          </cell>
          <cell r="P52">
            <v>68.8</v>
          </cell>
          <cell r="Q52">
            <v>55.2</v>
          </cell>
          <cell r="R52">
            <v>61.8</v>
          </cell>
          <cell r="S52">
            <v>54.6</v>
          </cell>
          <cell r="T52">
            <v>60.7</v>
          </cell>
          <cell r="U52">
            <v>61.5</v>
          </cell>
          <cell r="V52">
            <v>58.4</v>
          </cell>
          <cell r="W52">
            <v>56.9</v>
          </cell>
          <cell r="X52">
            <v>46</v>
          </cell>
          <cell r="Y52">
            <v>64</v>
          </cell>
          <cell r="Z52">
            <v>65.900000000000006</v>
          </cell>
          <cell r="AA52">
            <v>57</v>
          </cell>
        </row>
        <row r="53">
          <cell r="C53">
            <v>0.1</v>
          </cell>
          <cell r="D53">
            <v>0.1</v>
          </cell>
          <cell r="E53">
            <v>0</v>
          </cell>
          <cell r="F53">
            <v>0</v>
          </cell>
          <cell r="G53">
            <v>0.1</v>
          </cell>
          <cell r="H53">
            <v>0.2</v>
          </cell>
          <cell r="I53">
            <v>0</v>
          </cell>
          <cell r="J53">
            <v>0.2</v>
          </cell>
          <cell r="K53">
            <v>0</v>
          </cell>
          <cell r="L53">
            <v>0.1</v>
          </cell>
          <cell r="M53">
            <v>0.1</v>
          </cell>
          <cell r="N53">
            <v>0</v>
          </cell>
          <cell r="P53">
            <v>0</v>
          </cell>
          <cell r="Q53">
            <v>0.1</v>
          </cell>
          <cell r="R53">
            <v>0.1</v>
          </cell>
          <cell r="S53">
            <v>0</v>
          </cell>
          <cell r="T53">
            <v>0.1</v>
          </cell>
          <cell r="U53">
            <v>0.1</v>
          </cell>
          <cell r="V53">
            <v>0.1</v>
          </cell>
          <cell r="W53">
            <v>0.1</v>
          </cell>
          <cell r="X53">
            <v>0.2</v>
          </cell>
          <cell r="Y53">
            <v>0.3</v>
          </cell>
          <cell r="Z53">
            <v>0</v>
          </cell>
          <cell r="AA53">
            <v>0.1</v>
          </cell>
        </row>
        <row r="54">
          <cell r="C54">
            <v>103.6</v>
          </cell>
          <cell r="D54">
            <v>166.2</v>
          </cell>
          <cell r="E54">
            <v>176.6</v>
          </cell>
          <cell r="F54">
            <v>172.5</v>
          </cell>
          <cell r="G54">
            <v>220</v>
          </cell>
          <cell r="H54">
            <v>176.4</v>
          </cell>
          <cell r="I54">
            <v>225.2</v>
          </cell>
          <cell r="J54">
            <v>271.5</v>
          </cell>
          <cell r="K54">
            <v>286</v>
          </cell>
          <cell r="L54">
            <v>178.4</v>
          </cell>
          <cell r="M54">
            <v>435.1</v>
          </cell>
          <cell r="N54">
            <v>223.6</v>
          </cell>
          <cell r="P54">
            <v>314.39999999999998</v>
          </cell>
          <cell r="Q54">
            <v>179.1</v>
          </cell>
          <cell r="R54">
            <v>184</v>
          </cell>
          <cell r="S54">
            <v>179.5</v>
          </cell>
          <cell r="T54">
            <v>207.5</v>
          </cell>
          <cell r="U54">
            <v>180.7</v>
          </cell>
          <cell r="V54">
            <v>182.6</v>
          </cell>
          <cell r="W54">
            <v>314.2</v>
          </cell>
          <cell r="X54">
            <v>173.8</v>
          </cell>
          <cell r="Y54">
            <v>187.6</v>
          </cell>
          <cell r="Z54">
            <v>194.4</v>
          </cell>
          <cell r="AA54">
            <v>216.4</v>
          </cell>
        </row>
        <row r="59">
          <cell r="C59">
            <v>74.2</v>
          </cell>
          <cell r="D59">
            <v>81.599999999999994</v>
          </cell>
          <cell r="E59">
            <v>96</v>
          </cell>
          <cell r="F59">
            <v>69</v>
          </cell>
          <cell r="G59">
            <v>83.9</v>
          </cell>
          <cell r="H59">
            <v>75.7</v>
          </cell>
          <cell r="I59">
            <v>79.7</v>
          </cell>
          <cell r="J59">
            <v>84.3</v>
          </cell>
          <cell r="K59">
            <v>80.099999999999994</v>
          </cell>
          <cell r="L59">
            <v>91.4</v>
          </cell>
          <cell r="M59">
            <v>87.2</v>
          </cell>
          <cell r="N59">
            <v>68.2</v>
          </cell>
          <cell r="P59">
            <v>86.3</v>
          </cell>
          <cell r="Q59">
            <v>81.099999999999994</v>
          </cell>
          <cell r="R59">
            <v>90.5</v>
          </cell>
          <cell r="S59">
            <v>74.900000000000006</v>
          </cell>
          <cell r="T59">
            <v>80.8</v>
          </cell>
          <cell r="U59">
            <v>74.400000000000006</v>
          </cell>
          <cell r="V59">
            <v>79.2</v>
          </cell>
          <cell r="W59">
            <v>86.4</v>
          </cell>
          <cell r="X59">
            <v>85.8</v>
          </cell>
          <cell r="Y59">
            <v>109.3</v>
          </cell>
          <cell r="Z59">
            <v>98.5</v>
          </cell>
          <cell r="AA59">
            <v>92.4</v>
          </cell>
        </row>
        <row r="60">
          <cell r="C60">
            <v>1.8</v>
          </cell>
          <cell r="D60">
            <v>2.7</v>
          </cell>
          <cell r="E60">
            <v>3.4</v>
          </cell>
          <cell r="F60">
            <v>2.6</v>
          </cell>
          <cell r="G60">
            <v>3.2</v>
          </cell>
          <cell r="H60">
            <v>3.1</v>
          </cell>
          <cell r="I60">
            <v>3.3</v>
          </cell>
          <cell r="J60">
            <v>3.3</v>
          </cell>
          <cell r="K60">
            <v>2.5</v>
          </cell>
          <cell r="L60">
            <v>3.3</v>
          </cell>
          <cell r="M60">
            <v>3.4</v>
          </cell>
          <cell r="N60">
            <v>1.8</v>
          </cell>
          <cell r="P60">
            <v>1.4</v>
          </cell>
          <cell r="Q60">
            <v>2.7</v>
          </cell>
          <cell r="R60">
            <v>2.7</v>
          </cell>
          <cell r="S60">
            <v>2.9</v>
          </cell>
          <cell r="T60">
            <v>3.1</v>
          </cell>
          <cell r="U60">
            <v>2.5</v>
          </cell>
          <cell r="V60">
            <v>2.7</v>
          </cell>
          <cell r="W60">
            <v>2.8</v>
          </cell>
          <cell r="X60">
            <v>2.4</v>
          </cell>
          <cell r="Y60">
            <v>3</v>
          </cell>
          <cell r="Z60">
            <v>2.8</v>
          </cell>
          <cell r="AA60">
            <v>1</v>
          </cell>
        </row>
        <row r="61">
          <cell r="C61">
            <v>4</v>
          </cell>
          <cell r="D61">
            <v>4.3</v>
          </cell>
          <cell r="E61">
            <v>1.5</v>
          </cell>
          <cell r="F61">
            <v>2.5</v>
          </cell>
          <cell r="G61">
            <v>15.2</v>
          </cell>
          <cell r="H61">
            <v>2.2000000000000002</v>
          </cell>
          <cell r="I61">
            <v>11.3</v>
          </cell>
          <cell r="J61">
            <v>27.2</v>
          </cell>
          <cell r="K61">
            <v>19.7</v>
          </cell>
          <cell r="L61">
            <v>6</v>
          </cell>
          <cell r="M61">
            <v>11.6</v>
          </cell>
          <cell r="N61">
            <v>78.900000000000006</v>
          </cell>
          <cell r="P61">
            <v>2.2000000000000002</v>
          </cell>
          <cell r="Q61">
            <v>1.7</v>
          </cell>
          <cell r="R61">
            <v>12.1</v>
          </cell>
          <cell r="S61">
            <v>1.6</v>
          </cell>
          <cell r="T61">
            <v>10.199999999999999</v>
          </cell>
          <cell r="U61">
            <v>1.4</v>
          </cell>
          <cell r="V61">
            <v>1.5</v>
          </cell>
          <cell r="W61">
            <v>31.5</v>
          </cell>
          <cell r="X61">
            <v>1.1000000000000001</v>
          </cell>
          <cell r="Y61">
            <v>11.7</v>
          </cell>
          <cell r="Z61">
            <v>11.1</v>
          </cell>
          <cell r="AA61">
            <v>0.8</v>
          </cell>
        </row>
        <row r="64">
          <cell r="C64">
            <v>12.4</v>
          </cell>
          <cell r="D64">
            <v>23.9</v>
          </cell>
          <cell r="E64">
            <v>22.8</v>
          </cell>
          <cell r="F64">
            <v>19.8</v>
          </cell>
          <cell r="G64">
            <v>21.4</v>
          </cell>
          <cell r="H64">
            <v>21.8</v>
          </cell>
          <cell r="I64">
            <v>20.7</v>
          </cell>
          <cell r="J64">
            <v>23.5</v>
          </cell>
          <cell r="K64">
            <v>22.8</v>
          </cell>
          <cell r="L64">
            <v>23.2</v>
          </cell>
          <cell r="M64">
            <v>23.4</v>
          </cell>
          <cell r="N64">
            <v>23.7</v>
          </cell>
          <cell r="P64">
            <v>24.6</v>
          </cell>
          <cell r="Q64">
            <v>19.899999999999999</v>
          </cell>
          <cell r="R64">
            <v>17.399999999999999</v>
          </cell>
          <cell r="S64">
            <v>16.3</v>
          </cell>
          <cell r="T64">
            <v>23</v>
          </cell>
          <cell r="U64">
            <v>19</v>
          </cell>
          <cell r="V64">
            <v>20.7</v>
          </cell>
          <cell r="W64">
            <v>21.1</v>
          </cell>
          <cell r="X64">
            <v>17.100000000000001</v>
          </cell>
          <cell r="Y64">
            <v>16.100000000000001</v>
          </cell>
          <cell r="Z64">
            <v>20.2</v>
          </cell>
          <cell r="AA64">
            <v>18.100000000000001</v>
          </cell>
        </row>
        <row r="65">
          <cell r="C65">
            <v>1031.7</v>
          </cell>
          <cell r="D65">
            <v>1055.0999999999999</v>
          </cell>
          <cell r="E65">
            <v>1035.8</v>
          </cell>
          <cell r="F65">
            <v>987.9</v>
          </cell>
          <cell r="G65">
            <v>1056.7</v>
          </cell>
          <cell r="H65">
            <v>1135.4000000000001</v>
          </cell>
          <cell r="I65">
            <v>1225.7</v>
          </cell>
          <cell r="J65">
            <v>1366.9</v>
          </cell>
          <cell r="K65">
            <v>1099.2</v>
          </cell>
          <cell r="L65">
            <v>992.7</v>
          </cell>
          <cell r="M65">
            <v>977.1</v>
          </cell>
          <cell r="N65">
            <v>1067.4000000000001</v>
          </cell>
          <cell r="P65">
            <v>1720.7</v>
          </cell>
          <cell r="Q65">
            <v>1241.4000000000001</v>
          </cell>
          <cell r="R65">
            <v>1250.7</v>
          </cell>
          <cell r="S65">
            <v>1227</v>
          </cell>
          <cell r="T65">
            <v>1352.2</v>
          </cell>
          <cell r="U65">
            <v>1254.7</v>
          </cell>
          <cell r="V65">
            <v>1330.2</v>
          </cell>
          <cell r="W65">
            <v>1487.1</v>
          </cell>
          <cell r="X65">
            <v>1288.5</v>
          </cell>
          <cell r="Y65">
            <v>1257</v>
          </cell>
          <cell r="Z65">
            <v>1190.2</v>
          </cell>
          <cell r="AA65">
            <v>4531.7</v>
          </cell>
        </row>
        <row r="68">
          <cell r="C68">
            <v>184.4</v>
          </cell>
          <cell r="D68">
            <v>181.6</v>
          </cell>
          <cell r="E68">
            <v>194.6</v>
          </cell>
          <cell r="F68">
            <v>174.8</v>
          </cell>
          <cell r="G68">
            <v>138.5</v>
          </cell>
          <cell r="H68">
            <v>212.1</v>
          </cell>
          <cell r="I68">
            <v>200.7</v>
          </cell>
          <cell r="J68">
            <v>155.19999999999999</v>
          </cell>
          <cell r="K68">
            <v>148.5</v>
          </cell>
          <cell r="L68">
            <v>120.1</v>
          </cell>
          <cell r="M68">
            <v>209.8</v>
          </cell>
          <cell r="N68">
            <v>165</v>
          </cell>
          <cell r="P68">
            <v>184.2</v>
          </cell>
          <cell r="Q68">
            <v>169.1</v>
          </cell>
          <cell r="R68">
            <v>248.6</v>
          </cell>
          <cell r="S68">
            <v>168.6</v>
          </cell>
          <cell r="T68">
            <v>120.9</v>
          </cell>
          <cell r="U68">
            <v>195</v>
          </cell>
          <cell r="V68">
            <v>201.9</v>
          </cell>
          <cell r="W68">
            <v>330.9</v>
          </cell>
          <cell r="X68">
            <v>245.8</v>
          </cell>
          <cell r="Y68">
            <v>236.4</v>
          </cell>
          <cell r="Z68">
            <v>269.39999999999998</v>
          </cell>
          <cell r="AA68">
            <v>263.60000000000002</v>
          </cell>
        </row>
        <row r="69">
          <cell r="C69">
            <v>97.6</v>
          </cell>
          <cell r="D69">
            <v>71.3</v>
          </cell>
          <cell r="E69">
            <v>72.8</v>
          </cell>
          <cell r="F69">
            <v>77.099999999999994</v>
          </cell>
          <cell r="G69">
            <v>93.5</v>
          </cell>
          <cell r="H69">
            <v>98.6</v>
          </cell>
          <cell r="I69">
            <v>103.2</v>
          </cell>
          <cell r="J69">
            <v>83.1</v>
          </cell>
          <cell r="K69">
            <v>63.2</v>
          </cell>
          <cell r="L69">
            <v>80</v>
          </cell>
          <cell r="M69">
            <v>66.2</v>
          </cell>
          <cell r="N69">
            <v>61.4</v>
          </cell>
          <cell r="P69">
            <v>84.4</v>
          </cell>
          <cell r="Q69">
            <v>65.3</v>
          </cell>
          <cell r="R69">
            <v>77.5</v>
          </cell>
          <cell r="S69">
            <v>72.900000000000006</v>
          </cell>
          <cell r="T69">
            <v>76.900000000000006</v>
          </cell>
          <cell r="U69">
            <v>67.599999999999994</v>
          </cell>
          <cell r="V69">
            <v>75.400000000000006</v>
          </cell>
          <cell r="W69">
            <v>70.599999999999994</v>
          </cell>
          <cell r="X69">
            <v>55.7</v>
          </cell>
          <cell r="Y69">
            <v>69.400000000000006</v>
          </cell>
          <cell r="Z69">
            <v>55.4</v>
          </cell>
          <cell r="AA69">
            <v>46.9</v>
          </cell>
        </row>
        <row r="70">
          <cell r="C70">
            <v>2.5</v>
          </cell>
          <cell r="D70">
            <v>2.2000000000000002</v>
          </cell>
          <cell r="E70">
            <v>2.8</v>
          </cell>
          <cell r="F70">
            <v>2.1</v>
          </cell>
          <cell r="G70">
            <v>2.6</v>
          </cell>
          <cell r="H70">
            <v>2.4</v>
          </cell>
          <cell r="I70">
            <v>2.5</v>
          </cell>
          <cell r="J70">
            <v>2.5</v>
          </cell>
          <cell r="K70">
            <v>2.1</v>
          </cell>
          <cell r="L70">
            <v>2.6</v>
          </cell>
          <cell r="M70">
            <v>2.4</v>
          </cell>
          <cell r="N70">
            <v>2.1</v>
          </cell>
          <cell r="P70">
            <v>2.5</v>
          </cell>
          <cell r="Q70">
            <v>2.4</v>
          </cell>
          <cell r="R70">
            <v>2.4</v>
          </cell>
          <cell r="S70">
            <v>2.6</v>
          </cell>
          <cell r="T70">
            <v>2.8</v>
          </cell>
          <cell r="U70">
            <v>2.5</v>
          </cell>
          <cell r="V70">
            <v>2.6</v>
          </cell>
          <cell r="W70">
            <v>2.7</v>
          </cell>
          <cell r="X70">
            <v>2.5</v>
          </cell>
          <cell r="Y70">
            <v>2.9</v>
          </cell>
          <cell r="Z70">
            <v>2.6</v>
          </cell>
          <cell r="AA70">
            <v>2.1</v>
          </cell>
        </row>
        <row r="71">
          <cell r="C71">
            <v>2.8</v>
          </cell>
          <cell r="D71">
            <v>2.9</v>
          </cell>
          <cell r="E71">
            <v>3.8</v>
          </cell>
          <cell r="F71">
            <v>3</v>
          </cell>
          <cell r="G71">
            <v>3.6</v>
          </cell>
          <cell r="H71">
            <v>4.2</v>
          </cell>
          <cell r="I71">
            <v>3.9</v>
          </cell>
          <cell r="J71">
            <v>3.9</v>
          </cell>
          <cell r="K71">
            <v>3.1</v>
          </cell>
          <cell r="L71">
            <v>3.7</v>
          </cell>
          <cell r="M71">
            <v>3.5</v>
          </cell>
          <cell r="N71">
            <v>3</v>
          </cell>
          <cell r="P71">
            <v>3.6</v>
          </cell>
          <cell r="Q71">
            <v>3.3</v>
          </cell>
          <cell r="R71">
            <v>3.7</v>
          </cell>
          <cell r="S71">
            <v>3.6</v>
          </cell>
          <cell r="T71">
            <v>4.0999999999999996</v>
          </cell>
          <cell r="U71">
            <v>3.7</v>
          </cell>
          <cell r="V71">
            <v>3.8</v>
          </cell>
          <cell r="W71">
            <v>3.8</v>
          </cell>
          <cell r="X71">
            <v>3.6</v>
          </cell>
          <cell r="Y71">
            <v>4.3000000000000007</v>
          </cell>
          <cell r="Z71">
            <v>3.8</v>
          </cell>
          <cell r="AA71">
            <v>3.1</v>
          </cell>
        </row>
        <row r="74"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6">
          <cell r="C76">
            <v>188.2</v>
          </cell>
          <cell r="D76">
            <v>154.5</v>
          </cell>
          <cell r="P76">
            <v>226.2</v>
          </cell>
        </row>
        <row r="85">
          <cell r="C85">
            <v>28.2</v>
          </cell>
          <cell r="D85">
            <v>262.5</v>
          </cell>
          <cell r="E85">
            <v>162.30000000000001</v>
          </cell>
          <cell r="F85">
            <v>75</v>
          </cell>
          <cell r="G85">
            <v>4.7</v>
          </cell>
          <cell r="H85">
            <v>8.3000000000000007</v>
          </cell>
          <cell r="I85">
            <v>68.400000000000006</v>
          </cell>
          <cell r="J85">
            <v>166.9</v>
          </cell>
          <cell r="K85">
            <v>34.5</v>
          </cell>
          <cell r="L85">
            <v>156.80000000000001</v>
          </cell>
          <cell r="M85">
            <v>369.5</v>
          </cell>
          <cell r="N85">
            <v>509.2</v>
          </cell>
          <cell r="P85">
            <v>41.1</v>
          </cell>
          <cell r="Q85">
            <v>29</v>
          </cell>
          <cell r="R85">
            <v>68.599999999999994</v>
          </cell>
          <cell r="S85">
            <v>7.6</v>
          </cell>
          <cell r="T85">
            <v>23.2</v>
          </cell>
          <cell r="U85">
            <v>44.9</v>
          </cell>
          <cell r="V85">
            <v>14</v>
          </cell>
          <cell r="W85">
            <v>62.3</v>
          </cell>
          <cell r="X85">
            <v>5.9</v>
          </cell>
          <cell r="Y85">
            <v>60.6</v>
          </cell>
          <cell r="Z85">
            <v>2.2999999999999998</v>
          </cell>
          <cell r="AA85">
            <v>605.6</v>
          </cell>
        </row>
        <row r="88">
          <cell r="C88">
            <v>0</v>
          </cell>
          <cell r="D88">
            <v>29.8</v>
          </cell>
          <cell r="E88">
            <v>0</v>
          </cell>
          <cell r="F88">
            <v>34.700000000000003</v>
          </cell>
          <cell r="G88">
            <v>0</v>
          </cell>
          <cell r="H88">
            <v>0</v>
          </cell>
          <cell r="I88">
            <v>0</v>
          </cell>
          <cell r="J88">
            <v>30.5</v>
          </cell>
          <cell r="K88">
            <v>0</v>
          </cell>
          <cell r="L88">
            <v>0</v>
          </cell>
          <cell r="M88">
            <v>26.4</v>
          </cell>
          <cell r="N88">
            <v>0</v>
          </cell>
          <cell r="P88">
            <v>0</v>
          </cell>
          <cell r="Q88">
            <v>32.9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30.7</v>
          </cell>
          <cell r="W88">
            <v>31.6</v>
          </cell>
          <cell r="X88">
            <v>42.5</v>
          </cell>
          <cell r="Y88">
            <v>31</v>
          </cell>
          <cell r="Z88">
            <v>0</v>
          </cell>
          <cell r="AA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1281.3</v>
          </cell>
        </row>
        <row r="92">
          <cell r="C92">
            <v>0</v>
          </cell>
          <cell r="D92">
            <v>2000</v>
          </cell>
          <cell r="E92">
            <v>1500</v>
          </cell>
          <cell r="F92">
            <v>150</v>
          </cell>
          <cell r="G92">
            <v>0</v>
          </cell>
          <cell r="H92">
            <v>2750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6">
          <cell r="C96">
            <v>0</v>
          </cell>
          <cell r="D96">
            <v>6379.2</v>
          </cell>
          <cell r="E96">
            <v>12825.8</v>
          </cell>
          <cell r="F96">
            <v>20000</v>
          </cell>
          <cell r="G96">
            <v>15373</v>
          </cell>
          <cell r="H96">
            <v>2500</v>
          </cell>
          <cell r="I96">
            <v>0</v>
          </cell>
          <cell r="J96">
            <v>7922</v>
          </cell>
          <cell r="K96">
            <v>5818.8</v>
          </cell>
          <cell r="L96">
            <v>4181.2</v>
          </cell>
          <cell r="M96">
            <v>0</v>
          </cell>
          <cell r="N96">
            <v>10000</v>
          </cell>
          <cell r="P96">
            <v>7149.7</v>
          </cell>
          <cell r="Q96">
            <v>2000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10000</v>
          </cell>
          <cell r="X96">
            <v>0</v>
          </cell>
          <cell r="Y96">
            <v>4771.3</v>
          </cell>
          <cell r="Z96">
            <v>4600</v>
          </cell>
          <cell r="AA96">
            <v>0</v>
          </cell>
        </row>
        <row r="97">
          <cell r="C97">
            <v>56069.4</v>
          </cell>
          <cell r="D97">
            <v>50.5</v>
          </cell>
          <cell r="E97">
            <v>0</v>
          </cell>
          <cell r="F97">
            <v>0</v>
          </cell>
          <cell r="G97">
            <v>0</v>
          </cell>
          <cell r="H97">
            <v>23676.799999999999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28.4</v>
          </cell>
          <cell r="N97">
            <v>0</v>
          </cell>
          <cell r="P97">
            <v>0</v>
          </cell>
          <cell r="Q97">
            <v>88774.5</v>
          </cell>
          <cell r="R97">
            <v>43.9</v>
          </cell>
          <cell r="S97">
            <v>0</v>
          </cell>
          <cell r="T97">
            <v>0</v>
          </cell>
          <cell r="U97">
            <v>0</v>
          </cell>
          <cell r="V97">
            <v>64366.8</v>
          </cell>
          <cell r="W97">
            <v>0</v>
          </cell>
          <cell r="X97">
            <v>45</v>
          </cell>
          <cell r="Y97">
            <v>0</v>
          </cell>
          <cell r="Z97">
            <v>0</v>
          </cell>
          <cell r="AA97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AA99">
            <v>7613.2</v>
          </cell>
        </row>
        <row r="101">
          <cell r="C101">
            <v>0</v>
          </cell>
          <cell r="D101">
            <v>0</v>
          </cell>
          <cell r="E101">
            <v>54.9</v>
          </cell>
          <cell r="F101">
            <v>6.3</v>
          </cell>
          <cell r="G101">
            <v>1.3</v>
          </cell>
          <cell r="H101">
            <v>1.7</v>
          </cell>
          <cell r="I101">
            <v>0</v>
          </cell>
          <cell r="J101">
            <v>0</v>
          </cell>
          <cell r="K101">
            <v>51.7</v>
          </cell>
          <cell r="L101">
            <v>0</v>
          </cell>
          <cell r="M101">
            <v>0</v>
          </cell>
          <cell r="N101">
            <v>10</v>
          </cell>
          <cell r="P101">
            <v>0</v>
          </cell>
          <cell r="Q101">
            <v>0</v>
          </cell>
          <cell r="R101">
            <v>1.7</v>
          </cell>
          <cell r="S101">
            <v>2.9</v>
          </cell>
          <cell r="T101">
            <v>1.4</v>
          </cell>
          <cell r="U101">
            <v>1.8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0.5</v>
          </cell>
          <cell r="AA101">
            <v>0</v>
          </cell>
        </row>
        <row r="102">
          <cell r="C102">
            <v>22.8</v>
          </cell>
          <cell r="D102">
            <v>168.1</v>
          </cell>
          <cell r="E102">
            <v>2448.8000000000002</v>
          </cell>
          <cell r="F102">
            <v>497.4</v>
          </cell>
          <cell r="G102">
            <v>1080.5999999999999</v>
          </cell>
          <cell r="H102">
            <v>1057.7</v>
          </cell>
          <cell r="I102">
            <v>151.9</v>
          </cell>
          <cell r="J102">
            <v>948.8</v>
          </cell>
          <cell r="K102">
            <v>225.2</v>
          </cell>
          <cell r="L102">
            <v>1168.8</v>
          </cell>
          <cell r="M102">
            <v>1917.1</v>
          </cell>
          <cell r="N102">
            <v>7876</v>
          </cell>
          <cell r="P102">
            <v>243.7</v>
          </cell>
          <cell r="Q102">
            <v>59.9</v>
          </cell>
          <cell r="R102">
            <v>184.9</v>
          </cell>
          <cell r="S102">
            <v>169.2</v>
          </cell>
          <cell r="T102">
            <v>710.8</v>
          </cell>
          <cell r="U102">
            <v>221.9</v>
          </cell>
          <cell r="V102">
            <v>1100.0999999999999</v>
          </cell>
          <cell r="W102">
            <v>62.9</v>
          </cell>
          <cell r="X102">
            <v>305.5</v>
          </cell>
          <cell r="Y102">
            <v>576</v>
          </cell>
          <cell r="Z102">
            <v>1942.7</v>
          </cell>
          <cell r="AA102">
            <v>21145.4</v>
          </cell>
        </row>
        <row r="104">
          <cell r="C104">
            <v>2</v>
          </cell>
          <cell r="D104">
            <v>2.7</v>
          </cell>
          <cell r="E104">
            <v>19.600000000000001</v>
          </cell>
          <cell r="F104">
            <v>7.3</v>
          </cell>
          <cell r="G104">
            <v>1.8</v>
          </cell>
          <cell r="H104">
            <v>13.6</v>
          </cell>
          <cell r="I104">
            <v>9.8000000000000007</v>
          </cell>
          <cell r="J104">
            <v>33.1</v>
          </cell>
          <cell r="K104">
            <v>22.3</v>
          </cell>
          <cell r="L104">
            <v>20.9</v>
          </cell>
          <cell r="M104">
            <v>20.2</v>
          </cell>
          <cell r="N104">
            <v>118.3</v>
          </cell>
          <cell r="P104">
            <v>11.4</v>
          </cell>
          <cell r="Q104">
            <v>31.8</v>
          </cell>
          <cell r="R104">
            <v>6</v>
          </cell>
          <cell r="S104">
            <v>62.2</v>
          </cell>
          <cell r="T104">
            <v>23.8</v>
          </cell>
          <cell r="U104">
            <v>17.7</v>
          </cell>
          <cell r="V104">
            <v>11</v>
          </cell>
          <cell r="W104">
            <v>29.8</v>
          </cell>
          <cell r="X104">
            <v>36.5</v>
          </cell>
          <cell r="Y104">
            <v>247.7</v>
          </cell>
          <cell r="Z104">
            <v>15.1</v>
          </cell>
          <cell r="AA104">
            <v>59.5</v>
          </cell>
        </row>
        <row r="109">
          <cell r="P109">
            <v>329.1</v>
          </cell>
          <cell r="Q109">
            <v>263.7</v>
          </cell>
          <cell r="R109">
            <v>269.8</v>
          </cell>
          <cell r="S109">
            <v>229.1</v>
          </cell>
          <cell r="T109">
            <v>286.60000000000002</v>
          </cell>
          <cell r="U109">
            <v>426.6</v>
          </cell>
          <cell r="V109">
            <v>234.2</v>
          </cell>
          <cell r="W109">
            <v>305.5</v>
          </cell>
          <cell r="X109">
            <v>230.1</v>
          </cell>
          <cell r="Y109">
            <v>240.9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77"/>
  <sheetViews>
    <sheetView showGridLines="0" topLeftCell="A46" zoomScaleNormal="100" workbookViewId="0">
      <selection activeCell="AD73" sqref="C73:AD115"/>
    </sheetView>
  </sheetViews>
  <sheetFormatPr defaultColWidth="11.42578125" defaultRowHeight="12.75"/>
  <cols>
    <col min="1" max="1" width="0.85546875" customWidth="1"/>
    <col min="2" max="2" width="73.28515625" customWidth="1"/>
    <col min="3" max="10" width="10" customWidth="1"/>
    <col min="11" max="11" width="11" bestFit="1" customWidth="1"/>
    <col min="12" max="13" width="11" customWidth="1"/>
    <col min="14" max="14" width="11" bestFit="1" customWidth="1"/>
    <col min="15" max="15" width="10.7109375" customWidth="1"/>
    <col min="16" max="23" width="9.28515625" style="106" customWidth="1"/>
    <col min="24" max="24" width="11" style="106" bestFit="1" customWidth="1"/>
    <col min="25" max="26" width="11" style="106" customWidth="1"/>
    <col min="27" max="27" width="11" style="106" bestFit="1" customWidth="1"/>
    <col min="28" max="28" width="11.140625" customWidth="1"/>
    <col min="29" max="29" width="9.5703125" customWidth="1"/>
    <col min="30" max="30" width="9" customWidth="1"/>
    <col min="31" max="31" width="11.42578125" style="32"/>
    <col min="32" max="32" width="13.85546875" style="32" bestFit="1" customWidth="1"/>
  </cols>
  <sheetData>
    <row r="1" spans="2:81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"/>
      <c r="AC1" s="2"/>
      <c r="AD1" s="2"/>
      <c r="AE1" s="4"/>
      <c r="AF1" s="4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</row>
    <row r="2" spans="2:81" ht="14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4"/>
      <c r="AF2" s="4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2:81" ht="1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7"/>
      <c r="AC3" s="7"/>
      <c r="AD3" s="7"/>
      <c r="AE3" s="4"/>
      <c r="AF3" s="4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2:81" ht="18" customHeight="1">
      <c r="B4" s="223" t="s">
        <v>1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4"/>
      <c r="AF4" s="4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2:81" ht="15.75" customHeight="1">
      <c r="B5" s="224" t="s">
        <v>2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4"/>
      <c r="AF5" s="4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2:81" ht="14.25">
      <c r="B6" s="224" t="s">
        <v>3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4"/>
      <c r="AF6" s="4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2:81" ht="20.25" customHeight="1">
      <c r="B7" s="225" t="s">
        <v>4</v>
      </c>
      <c r="C7" s="227">
        <v>2017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5">
        <v>2017</v>
      </c>
      <c r="P7" s="227">
        <v>2018</v>
      </c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5">
        <v>2018</v>
      </c>
      <c r="AC7" s="229" t="s">
        <v>5</v>
      </c>
      <c r="AD7" s="230"/>
      <c r="AE7" s="4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2:81" ht="19.5" customHeight="1" thickBot="1">
      <c r="B8" s="226"/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226"/>
      <c r="P8" s="9" t="s">
        <v>6</v>
      </c>
      <c r="Q8" s="9" t="s">
        <v>7</v>
      </c>
      <c r="R8" s="9" t="s">
        <v>8</v>
      </c>
      <c r="S8" s="9" t="s">
        <v>9</v>
      </c>
      <c r="T8" s="9" t="s">
        <v>10</v>
      </c>
      <c r="U8" s="9" t="s">
        <v>11</v>
      </c>
      <c r="V8" s="9" t="s">
        <v>12</v>
      </c>
      <c r="W8" s="9" t="s">
        <v>13</v>
      </c>
      <c r="X8" s="9" t="s">
        <v>14</v>
      </c>
      <c r="Y8" s="9" t="s">
        <v>15</v>
      </c>
      <c r="Z8" s="9" t="s">
        <v>16</v>
      </c>
      <c r="AA8" s="9" t="s">
        <v>17</v>
      </c>
      <c r="AB8" s="226"/>
      <c r="AC8" s="9" t="s">
        <v>18</v>
      </c>
      <c r="AD8" s="10" t="s">
        <v>19</v>
      </c>
      <c r="AE8" s="4"/>
      <c r="AF8" s="4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2:81" ht="18" customHeight="1" thickTop="1">
      <c r="B9" s="11" t="s">
        <v>20</v>
      </c>
      <c r="C9" s="12">
        <f t="shared" ref="C9:AA9" si="0">+C10+C49+C57</f>
        <v>37371.599999999991</v>
      </c>
      <c r="D9" s="12">
        <f t="shared" si="0"/>
        <v>27570.399999999998</v>
      </c>
      <c r="E9" s="12">
        <f t="shared" si="0"/>
        <v>29712.7</v>
      </c>
      <c r="F9" s="12">
        <f t="shared" si="0"/>
        <v>37128.600000000006</v>
      </c>
      <c r="G9" s="12">
        <f t="shared" si="0"/>
        <v>37528.300000000003</v>
      </c>
      <c r="H9" s="12">
        <f t="shared" si="0"/>
        <v>32387.7</v>
      </c>
      <c r="I9" s="12">
        <f t="shared" si="0"/>
        <v>29815.699999999997</v>
      </c>
      <c r="J9" s="12">
        <f t="shared" si="0"/>
        <v>31050.000000000004</v>
      </c>
      <c r="K9" s="12">
        <f t="shared" si="0"/>
        <v>29402.5</v>
      </c>
      <c r="L9" s="12">
        <f t="shared" si="0"/>
        <v>30993.100000000002</v>
      </c>
      <c r="M9" s="12">
        <f t="shared" si="0"/>
        <v>29617.699999999997</v>
      </c>
      <c r="N9" s="12">
        <f t="shared" si="0"/>
        <v>33636.6</v>
      </c>
      <c r="O9" s="12">
        <f t="shared" si="0"/>
        <v>386214.89999999997</v>
      </c>
      <c r="P9" s="13">
        <f t="shared" si="0"/>
        <v>47230.3</v>
      </c>
      <c r="Q9" s="13">
        <f t="shared" si="0"/>
        <v>30560.100000000006</v>
      </c>
      <c r="R9" s="13">
        <f t="shared" si="0"/>
        <v>33105</v>
      </c>
      <c r="S9" s="13">
        <f t="shared" si="0"/>
        <v>42187.6</v>
      </c>
      <c r="T9" s="13">
        <f t="shared" si="0"/>
        <v>38304.9</v>
      </c>
      <c r="U9" s="13">
        <f t="shared" si="0"/>
        <v>32046.300000000003</v>
      </c>
      <c r="V9" s="13">
        <f t="shared" si="0"/>
        <v>36985.700000000004</v>
      </c>
      <c r="W9" s="13">
        <f t="shared" si="0"/>
        <v>34568.9</v>
      </c>
      <c r="X9" s="13">
        <f t="shared" si="0"/>
        <v>32518.099999999995</v>
      </c>
      <c r="Y9" s="13">
        <f t="shared" si="0"/>
        <v>33841.999999999993</v>
      </c>
      <c r="Z9" s="13">
        <f>+Z10+Z49+Z57+Z65</f>
        <v>33582.9</v>
      </c>
      <c r="AA9" s="13">
        <f t="shared" si="0"/>
        <v>35704.399999999994</v>
      </c>
      <c r="AB9" s="13">
        <f>+AB10+AB49+AB57+AB65</f>
        <v>430636.20000000007</v>
      </c>
      <c r="AC9" s="14">
        <f t="shared" ref="AC9:AC67" si="1">+AB9-O9</f>
        <v>44421.300000000105</v>
      </c>
      <c r="AD9" s="14">
        <f t="shared" ref="AD9:AD47" si="2">+AC9/O9*100</f>
        <v>11.501705397694421</v>
      </c>
      <c r="AE9" s="4"/>
      <c r="AF9" s="4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2:81" ht="18" customHeight="1">
      <c r="B10" s="15" t="s">
        <v>21</v>
      </c>
      <c r="C10" s="16">
        <f t="shared" ref="C10:AB10" si="3">+C11+C16+C26+C44+C47+C48</f>
        <v>36983.799999999996</v>
      </c>
      <c r="D10" s="16">
        <f t="shared" si="3"/>
        <v>27215.8</v>
      </c>
      <c r="E10" s="16">
        <f t="shared" si="3"/>
        <v>29373</v>
      </c>
      <c r="F10" s="16">
        <f t="shared" si="3"/>
        <v>36730.300000000003</v>
      </c>
      <c r="G10" s="16">
        <f t="shared" si="3"/>
        <v>37161.5</v>
      </c>
      <c r="H10" s="16">
        <f t="shared" si="3"/>
        <v>31948.100000000002</v>
      </c>
      <c r="I10" s="16">
        <f t="shared" si="3"/>
        <v>29411.199999999997</v>
      </c>
      <c r="J10" s="16">
        <f t="shared" si="3"/>
        <v>30702.000000000004</v>
      </c>
      <c r="K10" s="16">
        <f t="shared" si="3"/>
        <v>29071.8</v>
      </c>
      <c r="L10" s="16">
        <f t="shared" si="3"/>
        <v>30639.8</v>
      </c>
      <c r="M10" s="16">
        <f t="shared" si="3"/>
        <v>29145.999999999996</v>
      </c>
      <c r="N10" s="16">
        <f t="shared" si="3"/>
        <v>33257.5</v>
      </c>
      <c r="O10" s="17">
        <f t="shared" si="3"/>
        <v>381640.8</v>
      </c>
      <c r="P10" s="18">
        <f t="shared" si="3"/>
        <v>46620.200000000004</v>
      </c>
      <c r="Q10" s="18">
        <f t="shared" si="3"/>
        <v>29411.300000000003</v>
      </c>
      <c r="R10" s="18">
        <f t="shared" si="3"/>
        <v>31843.3</v>
      </c>
      <c r="S10" s="18">
        <f t="shared" si="3"/>
        <v>41035.599999999999</v>
      </c>
      <c r="T10" s="18">
        <f t="shared" si="3"/>
        <v>37369.4</v>
      </c>
      <c r="U10" s="18">
        <f t="shared" si="3"/>
        <v>30946.700000000004</v>
      </c>
      <c r="V10" s="18">
        <f t="shared" si="3"/>
        <v>35841.599999999999</v>
      </c>
      <c r="W10" s="18">
        <f t="shared" si="3"/>
        <v>33215.1</v>
      </c>
      <c r="X10" s="18">
        <f t="shared" si="3"/>
        <v>31589.399999999998</v>
      </c>
      <c r="Y10" s="18">
        <f t="shared" si="3"/>
        <v>32665.899999999998</v>
      </c>
      <c r="Z10" s="18">
        <f t="shared" si="3"/>
        <v>32279.800000000003</v>
      </c>
      <c r="AA10" s="18">
        <f t="shared" si="3"/>
        <v>34444.099999999991</v>
      </c>
      <c r="AB10" s="17">
        <f t="shared" si="3"/>
        <v>417262.4</v>
      </c>
      <c r="AC10" s="16">
        <f t="shared" si="1"/>
        <v>35621.600000000035</v>
      </c>
      <c r="AD10" s="17">
        <f t="shared" si="2"/>
        <v>9.3338028848068753</v>
      </c>
      <c r="AE10" s="4"/>
      <c r="AF10" s="4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2:81" ht="18" customHeight="1">
      <c r="B11" s="15" t="s">
        <v>22</v>
      </c>
      <c r="C11" s="19">
        <f t="shared" ref="C11:AB11" si="4">SUM(C12:C15)</f>
        <v>15738.499999999998</v>
      </c>
      <c r="D11" s="19">
        <f t="shared" ref="D11:M11" si="5">SUM(D12:D15)</f>
        <v>9471.4</v>
      </c>
      <c r="E11" s="19">
        <f t="shared" si="5"/>
        <v>10213</v>
      </c>
      <c r="F11" s="19">
        <f t="shared" si="5"/>
        <v>18285.599999999999</v>
      </c>
      <c r="G11" s="19">
        <f t="shared" si="5"/>
        <v>19347.7</v>
      </c>
      <c r="H11" s="19">
        <f t="shared" si="5"/>
        <v>13383.2</v>
      </c>
      <c r="I11" s="19">
        <f t="shared" si="5"/>
        <v>11307.599999999999</v>
      </c>
      <c r="J11" s="19">
        <f t="shared" si="5"/>
        <v>11460.4</v>
      </c>
      <c r="K11" s="19">
        <f t="shared" si="5"/>
        <v>10454.1</v>
      </c>
      <c r="L11" s="19">
        <f t="shared" si="5"/>
        <v>13017.899999999998</v>
      </c>
      <c r="M11" s="19">
        <f t="shared" si="5"/>
        <v>10416.6</v>
      </c>
      <c r="N11" s="19">
        <f t="shared" si="4"/>
        <v>11928.300000000001</v>
      </c>
      <c r="O11" s="20">
        <f t="shared" si="4"/>
        <v>155024.29999999999</v>
      </c>
      <c r="P11" s="21">
        <f t="shared" si="4"/>
        <v>23819.500000000004</v>
      </c>
      <c r="Q11" s="21">
        <f t="shared" ref="Q11:Z11" si="6">SUM(Q12:Q15)</f>
        <v>10960.300000000001</v>
      </c>
      <c r="R11" s="21">
        <f t="shared" si="6"/>
        <v>11304.000000000002</v>
      </c>
      <c r="S11" s="21">
        <f t="shared" si="6"/>
        <v>19385.3</v>
      </c>
      <c r="T11" s="21">
        <f t="shared" si="6"/>
        <v>16344.2</v>
      </c>
      <c r="U11" s="21">
        <f t="shared" si="6"/>
        <v>11941.000000000002</v>
      </c>
      <c r="V11" s="21">
        <f t="shared" si="6"/>
        <v>15681.999999999998</v>
      </c>
      <c r="W11" s="21">
        <f t="shared" si="6"/>
        <v>11800.5</v>
      </c>
      <c r="X11" s="21">
        <f t="shared" si="6"/>
        <v>11384.5</v>
      </c>
      <c r="Y11" s="21">
        <f t="shared" si="6"/>
        <v>12500.800000000001</v>
      </c>
      <c r="Z11" s="21">
        <f t="shared" si="6"/>
        <v>12029.5</v>
      </c>
      <c r="AA11" s="21">
        <f t="shared" si="4"/>
        <v>13409.5</v>
      </c>
      <c r="AB11" s="20">
        <f t="shared" si="4"/>
        <v>170561.09999999998</v>
      </c>
      <c r="AC11" s="19">
        <f t="shared" si="1"/>
        <v>15536.799999999988</v>
      </c>
      <c r="AD11" s="20">
        <f t="shared" si="2"/>
        <v>10.022170717751983</v>
      </c>
      <c r="AE11" s="22"/>
      <c r="AF11" s="22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2:81" ht="18" customHeight="1">
      <c r="B12" s="23" t="s">
        <v>23</v>
      </c>
      <c r="C12" s="24">
        <f>+[2]PP!C11</f>
        <v>4493.2</v>
      </c>
      <c r="D12" s="24">
        <f>+[2]PP!D11</f>
        <v>3591.8</v>
      </c>
      <c r="E12" s="24">
        <f>+[2]PP!E11</f>
        <v>3982.6</v>
      </c>
      <c r="F12" s="24">
        <f>+[2]PP!F11</f>
        <v>3270.3</v>
      </c>
      <c r="G12" s="24">
        <f>+[2]PP!G11</f>
        <v>4179.7</v>
      </c>
      <c r="H12" s="24">
        <f>+[2]PP!H11</f>
        <v>3494.7</v>
      </c>
      <c r="I12" s="24">
        <f>+[2]PP!I11</f>
        <v>3026.9</v>
      </c>
      <c r="J12" s="24">
        <f>+[2]PP!J11</f>
        <v>3698.7</v>
      </c>
      <c r="K12" s="24">
        <f>+[2]PP!K11</f>
        <v>3542.2</v>
      </c>
      <c r="L12" s="24">
        <f>+[2]PP!L11</f>
        <v>3183.1</v>
      </c>
      <c r="M12" s="24">
        <f>+[2]PP!M11</f>
        <v>3458</v>
      </c>
      <c r="N12" s="24">
        <f>+[2]PP!N11</f>
        <v>3631.9</v>
      </c>
      <c r="O12" s="25">
        <f>SUM(C12:N12)</f>
        <v>43553.100000000006</v>
      </c>
      <c r="P12" s="26">
        <f>+[2]PP!P11</f>
        <v>5329.8</v>
      </c>
      <c r="Q12" s="26">
        <f>+[2]PP!Q11</f>
        <v>4292.2</v>
      </c>
      <c r="R12" s="26">
        <f>+[2]PP!R11</f>
        <v>4423.8</v>
      </c>
      <c r="S12" s="26">
        <f>+[2]PP!S11</f>
        <v>4560.8</v>
      </c>
      <c r="T12" s="26">
        <f>+[2]PP!T11</f>
        <v>4709.8999999999996</v>
      </c>
      <c r="U12" s="26">
        <f>+[2]PP!U11</f>
        <v>3870.2</v>
      </c>
      <c r="V12" s="26">
        <f>+[2]PP!V11</f>
        <v>3778.7</v>
      </c>
      <c r="W12" s="26">
        <f>+[2]PP!W11</f>
        <v>4431.8999999999996</v>
      </c>
      <c r="X12" s="26">
        <f>+[2]PP!X11</f>
        <v>3908.7</v>
      </c>
      <c r="Y12" s="26">
        <f>+[2]PP!Y11</f>
        <v>3687.4</v>
      </c>
      <c r="Z12" s="26">
        <f>+[2]PP!Z11</f>
        <v>4062.7</v>
      </c>
      <c r="AA12" s="26">
        <f>+[2]PP!AA11</f>
        <v>4369.1000000000004</v>
      </c>
      <c r="AB12" s="25">
        <f>SUM(P12:AA12)</f>
        <v>51425.2</v>
      </c>
      <c r="AC12" s="24">
        <f t="shared" si="1"/>
        <v>7872.0999999999913</v>
      </c>
      <c r="AD12" s="25">
        <f t="shared" si="2"/>
        <v>18.074717987927357</v>
      </c>
      <c r="AE12" s="4"/>
      <c r="AF12" s="22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2:81" ht="18" customHeight="1">
      <c r="B13" s="23" t="s">
        <v>24</v>
      </c>
      <c r="C13" s="24">
        <f>+[2]PP!C12</f>
        <v>8646.9</v>
      </c>
      <c r="D13" s="24">
        <f>+[2]PP!D12</f>
        <v>4312.6000000000004</v>
      </c>
      <c r="E13" s="24">
        <f>+[2]PP!E12</f>
        <v>4175.7</v>
      </c>
      <c r="F13" s="24">
        <f>+[2]PP!F12</f>
        <v>13233.7</v>
      </c>
      <c r="G13" s="24">
        <f>+[2]PP!G12</f>
        <v>12503.3</v>
      </c>
      <c r="H13" s="24">
        <f>+[2]PP!H12</f>
        <v>6403.5</v>
      </c>
      <c r="I13" s="24">
        <f>+[2]PP!I12</f>
        <v>5674.4</v>
      </c>
      <c r="J13" s="24">
        <f>+[2]PP!J12</f>
        <v>4776.6000000000004</v>
      </c>
      <c r="K13" s="24">
        <f>+[2]PP!K12</f>
        <v>4789.7</v>
      </c>
      <c r="L13" s="24">
        <f>+[2]PP!L12</f>
        <v>7539.2</v>
      </c>
      <c r="M13" s="24">
        <f>+[2]PP!M12</f>
        <v>4990.2</v>
      </c>
      <c r="N13" s="24">
        <f>+[2]PP!N12</f>
        <v>6000.8</v>
      </c>
      <c r="O13" s="25">
        <f>SUM(C13:N13)</f>
        <v>83046.599999999991</v>
      </c>
      <c r="P13" s="26">
        <f>+[2]PP!P12</f>
        <v>15498.1</v>
      </c>
      <c r="Q13" s="26">
        <f>+[2]PP!Q12</f>
        <v>4884.7</v>
      </c>
      <c r="R13" s="26">
        <f>+[2]PP!R12</f>
        <v>5045.3</v>
      </c>
      <c r="S13" s="26">
        <f>+[2]PP!S12</f>
        <v>11730.6</v>
      </c>
      <c r="T13" s="26">
        <f>+[2]PP!T12</f>
        <v>8477.2000000000007</v>
      </c>
      <c r="U13" s="26">
        <f>+[2]PP!U12</f>
        <v>5132.5</v>
      </c>
      <c r="V13" s="26">
        <f>+[2]PP!V12</f>
        <v>9271.4</v>
      </c>
      <c r="W13" s="26">
        <f>+[2]PP!W12</f>
        <v>5046.3</v>
      </c>
      <c r="X13" s="26">
        <f>+[2]PP!X12</f>
        <v>5152</v>
      </c>
      <c r="Y13" s="26">
        <f>+[2]PP!Y12</f>
        <v>6206.3</v>
      </c>
      <c r="Z13" s="26">
        <f>+[2]PP!Z12</f>
        <v>5382.2</v>
      </c>
      <c r="AA13" s="26">
        <f>+[2]PP!AA12</f>
        <v>6252.5</v>
      </c>
      <c r="AB13" s="25">
        <f>SUM(P13:AA13)</f>
        <v>88079.1</v>
      </c>
      <c r="AC13" s="24">
        <f t="shared" si="1"/>
        <v>5032.5000000000146</v>
      </c>
      <c r="AD13" s="25">
        <f t="shared" si="2"/>
        <v>6.0598507344069654</v>
      </c>
      <c r="AE13" s="4"/>
      <c r="AF13" s="22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2:81" ht="18" customHeight="1">
      <c r="B14" s="23" t="s">
        <v>25</v>
      </c>
      <c r="C14" s="24">
        <f>+[2]PP!C13</f>
        <v>2516.1</v>
      </c>
      <c r="D14" s="24">
        <f>+[2]PP!D13</f>
        <v>1475.2</v>
      </c>
      <c r="E14" s="24">
        <f>+[2]PP!E13</f>
        <v>1954.5</v>
      </c>
      <c r="F14" s="24">
        <f>+[2]PP!F13</f>
        <v>1706.1</v>
      </c>
      <c r="G14" s="24">
        <f>+[2]PP!G13</f>
        <v>2324.3000000000002</v>
      </c>
      <c r="H14" s="24">
        <f>+[2]PP!H13</f>
        <v>3377.7</v>
      </c>
      <c r="I14" s="24">
        <f>+[2]PP!I13</f>
        <v>2338.4</v>
      </c>
      <c r="J14" s="24">
        <f>+[2]PP!J13</f>
        <v>2870.1</v>
      </c>
      <c r="K14" s="24">
        <f>+[2]PP!K13</f>
        <v>2017.2</v>
      </c>
      <c r="L14" s="24">
        <f>+[2]PP!L13</f>
        <v>2072.8000000000002</v>
      </c>
      <c r="M14" s="24">
        <f>+[2]PP!M13</f>
        <v>1873.3</v>
      </c>
      <c r="N14" s="24">
        <f>+[2]PP!N13</f>
        <v>2170.4</v>
      </c>
      <c r="O14" s="25">
        <f>SUM(C14:N14)</f>
        <v>26696.100000000002</v>
      </c>
      <c r="P14" s="26">
        <f>+[2]PP!P13</f>
        <v>2899.9</v>
      </c>
      <c r="Q14" s="26">
        <f>+[2]PP!Q13</f>
        <v>1690.2</v>
      </c>
      <c r="R14" s="26">
        <f>+[2]PP!R13</f>
        <v>1727.2</v>
      </c>
      <c r="S14" s="26">
        <f>+[2]PP!S13</f>
        <v>2945.8</v>
      </c>
      <c r="T14" s="26">
        <f>+[2]PP!T13</f>
        <v>2979.8</v>
      </c>
      <c r="U14" s="26">
        <f>+[2]PP!U13</f>
        <v>2792.6</v>
      </c>
      <c r="V14" s="26">
        <f>+[2]PP!V13</f>
        <v>2435.5</v>
      </c>
      <c r="W14" s="26">
        <f>+[2]PP!W13</f>
        <v>2178.5</v>
      </c>
      <c r="X14" s="26">
        <f>+[2]PP!X13</f>
        <v>2180.4</v>
      </c>
      <c r="Y14" s="26">
        <f>+[2]PP!Y13</f>
        <v>2402.4</v>
      </c>
      <c r="Z14" s="26">
        <f>+[2]PP!Z13</f>
        <v>2410.3000000000002</v>
      </c>
      <c r="AA14" s="26">
        <f>+[2]PP!AA13</f>
        <v>2595.6999999999998</v>
      </c>
      <c r="AB14" s="25">
        <f>SUM(P14:AA14)</f>
        <v>29238.300000000003</v>
      </c>
      <c r="AC14" s="24">
        <f t="shared" si="1"/>
        <v>2542.2000000000007</v>
      </c>
      <c r="AD14" s="25">
        <f t="shared" si="2"/>
        <v>9.5227392765235397</v>
      </c>
      <c r="AE14" s="2"/>
      <c r="AF14" s="22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2:81" ht="18" customHeight="1">
      <c r="B15" s="23" t="s">
        <v>26</v>
      </c>
      <c r="C15" s="24">
        <f>+[2]PP!C14</f>
        <v>82.3</v>
      </c>
      <c r="D15" s="24">
        <f>+[2]PP!D14</f>
        <v>91.8</v>
      </c>
      <c r="E15" s="24">
        <f>+[2]PP!E14</f>
        <v>100.2</v>
      </c>
      <c r="F15" s="24">
        <f>+[2]PP!F14</f>
        <v>75.5</v>
      </c>
      <c r="G15" s="24">
        <f>+[2]PP!G14</f>
        <v>340.4</v>
      </c>
      <c r="H15" s="24">
        <f>+[2]PP!H14</f>
        <v>107.3</v>
      </c>
      <c r="I15" s="24">
        <f>+[2]PP!I14</f>
        <v>267.89999999999998</v>
      </c>
      <c r="J15" s="24">
        <f>+[2]PP!J14</f>
        <v>115</v>
      </c>
      <c r="K15" s="24">
        <f>+[2]PP!K14</f>
        <v>105</v>
      </c>
      <c r="L15" s="24">
        <f>+[2]PP!L14</f>
        <v>222.8</v>
      </c>
      <c r="M15" s="24">
        <f>+[2]PP!M14</f>
        <v>95.1</v>
      </c>
      <c r="N15" s="24">
        <f>+[2]PP!N14</f>
        <v>125.2</v>
      </c>
      <c r="O15" s="25">
        <f>SUM(C15:N15)</f>
        <v>1728.5</v>
      </c>
      <c r="P15" s="26">
        <f>+[2]PP!P14</f>
        <v>91.7</v>
      </c>
      <c r="Q15" s="26">
        <f>+[2]PP!Q14</f>
        <v>93.2</v>
      </c>
      <c r="R15" s="26">
        <f>+[2]PP!R14</f>
        <v>107.7</v>
      </c>
      <c r="S15" s="26">
        <f>+[2]PP!S14</f>
        <v>148.1</v>
      </c>
      <c r="T15" s="26">
        <f>+[2]PP!T14</f>
        <v>177.3</v>
      </c>
      <c r="U15" s="26">
        <f>+[2]PP!U14</f>
        <v>145.69999999999999</v>
      </c>
      <c r="V15" s="26">
        <f>+[2]PP!V14</f>
        <v>196.4</v>
      </c>
      <c r="W15" s="26">
        <f>+[2]PP!W14</f>
        <v>143.80000000000001</v>
      </c>
      <c r="X15" s="26">
        <f>+[2]PP!X14</f>
        <v>143.4</v>
      </c>
      <c r="Y15" s="26">
        <f>+[2]PP!Y14</f>
        <v>204.7</v>
      </c>
      <c r="Z15" s="26">
        <f>+[2]PP!Z14</f>
        <v>174.3</v>
      </c>
      <c r="AA15" s="26">
        <f>+[2]PP!AA14</f>
        <v>192.2</v>
      </c>
      <c r="AB15" s="25">
        <f>SUM(P15:AA15)</f>
        <v>1818.5000000000002</v>
      </c>
      <c r="AC15" s="24">
        <f t="shared" si="1"/>
        <v>90.000000000000227</v>
      </c>
      <c r="AD15" s="25">
        <f t="shared" si="2"/>
        <v>5.2068267283772185</v>
      </c>
      <c r="AE15" s="2"/>
      <c r="AF15" s="22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2:81" ht="18" customHeight="1">
      <c r="B16" s="15" t="s">
        <v>27</v>
      </c>
      <c r="C16" s="16">
        <f t="shared" ref="C16:AB16" si="7">+C17+C25</f>
        <v>1272.5</v>
      </c>
      <c r="D16" s="16">
        <f t="shared" si="7"/>
        <v>1449.1999999999998</v>
      </c>
      <c r="E16" s="16">
        <f t="shared" si="7"/>
        <v>2366.3000000000002</v>
      </c>
      <c r="F16" s="16">
        <f t="shared" si="7"/>
        <v>2121.5</v>
      </c>
      <c r="G16" s="16">
        <f t="shared" si="7"/>
        <v>2164.1999999999998</v>
      </c>
      <c r="H16" s="16">
        <f t="shared" si="7"/>
        <v>1719.2</v>
      </c>
      <c r="I16" s="16">
        <f t="shared" si="7"/>
        <v>1561.6</v>
      </c>
      <c r="J16" s="16">
        <f t="shared" si="7"/>
        <v>1526.3000000000002</v>
      </c>
      <c r="K16" s="16">
        <f t="shared" si="7"/>
        <v>2129.6</v>
      </c>
      <c r="L16" s="16">
        <f t="shared" si="7"/>
        <v>2889.7</v>
      </c>
      <c r="M16" s="16">
        <f t="shared" si="7"/>
        <v>1629.4</v>
      </c>
      <c r="N16" s="16">
        <f t="shared" si="7"/>
        <v>2112.9</v>
      </c>
      <c r="O16" s="17">
        <f t="shared" si="7"/>
        <v>22942.400000000001</v>
      </c>
      <c r="P16" s="18">
        <f t="shared" si="7"/>
        <v>1498.8999999999999</v>
      </c>
      <c r="Q16" s="18">
        <f t="shared" si="7"/>
        <v>1566.8000000000002</v>
      </c>
      <c r="R16" s="18">
        <f t="shared" si="7"/>
        <v>2376.8000000000002</v>
      </c>
      <c r="S16" s="18">
        <f t="shared" si="7"/>
        <v>2753.6000000000004</v>
      </c>
      <c r="T16" s="18">
        <f t="shared" si="7"/>
        <v>2562.1999999999998</v>
      </c>
      <c r="U16" s="18">
        <f t="shared" si="7"/>
        <v>1891.5</v>
      </c>
      <c r="V16" s="18">
        <f t="shared" si="7"/>
        <v>1926.3</v>
      </c>
      <c r="W16" s="18">
        <f t="shared" si="7"/>
        <v>1989.2999999999997</v>
      </c>
      <c r="X16" s="16">
        <f t="shared" si="7"/>
        <v>2386.6</v>
      </c>
      <c r="Y16" s="16">
        <f t="shared" si="7"/>
        <v>3218.7</v>
      </c>
      <c r="Z16" s="16">
        <f t="shared" si="7"/>
        <v>1775.1999999999998</v>
      </c>
      <c r="AA16" s="16">
        <f t="shared" si="7"/>
        <v>1770.3000000000002</v>
      </c>
      <c r="AB16" s="17">
        <f t="shared" si="7"/>
        <v>25716.200000000004</v>
      </c>
      <c r="AC16" s="16">
        <f t="shared" si="1"/>
        <v>2773.8000000000029</v>
      </c>
      <c r="AD16" s="17">
        <f t="shared" si="2"/>
        <v>12.090278262082444</v>
      </c>
      <c r="AE16" s="4"/>
      <c r="AF16" s="4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2:81" ht="18" customHeight="1">
      <c r="B17" s="27" t="s">
        <v>28</v>
      </c>
      <c r="C17" s="16">
        <f t="shared" ref="C17:AB17" si="8">SUM(C18:C24)</f>
        <v>1189.5999999999999</v>
      </c>
      <c r="D17" s="16">
        <f t="shared" si="8"/>
        <v>1341.8999999999999</v>
      </c>
      <c r="E17" s="16">
        <f t="shared" si="8"/>
        <v>2226</v>
      </c>
      <c r="F17" s="16">
        <f t="shared" si="8"/>
        <v>2018.7</v>
      </c>
      <c r="G17" s="16">
        <f t="shared" si="8"/>
        <v>2049.7999999999997</v>
      </c>
      <c r="H17" s="16">
        <f t="shared" si="8"/>
        <v>1596.2</v>
      </c>
      <c r="I17" s="16">
        <f t="shared" si="8"/>
        <v>1458.5</v>
      </c>
      <c r="J17" s="16">
        <f t="shared" si="8"/>
        <v>1425.9</v>
      </c>
      <c r="K17" s="16">
        <f t="shared" si="8"/>
        <v>2015.4</v>
      </c>
      <c r="L17" s="16">
        <f t="shared" si="8"/>
        <v>2771.2</v>
      </c>
      <c r="M17" s="16">
        <f t="shared" si="8"/>
        <v>1504.9</v>
      </c>
      <c r="N17" s="16">
        <f t="shared" si="8"/>
        <v>1903.7000000000003</v>
      </c>
      <c r="O17" s="17">
        <f t="shared" si="8"/>
        <v>21501.800000000003</v>
      </c>
      <c r="P17" s="18">
        <f t="shared" si="8"/>
        <v>1401.6</v>
      </c>
      <c r="Q17" s="18">
        <f t="shared" si="8"/>
        <v>1458.9</v>
      </c>
      <c r="R17" s="18">
        <f t="shared" si="8"/>
        <v>2233.1000000000004</v>
      </c>
      <c r="S17" s="18">
        <f t="shared" si="8"/>
        <v>2604.6000000000004</v>
      </c>
      <c r="T17" s="18">
        <f t="shared" si="8"/>
        <v>2402.7999999999997</v>
      </c>
      <c r="U17" s="18">
        <f t="shared" si="8"/>
        <v>1732.2</v>
      </c>
      <c r="V17" s="18">
        <f t="shared" si="8"/>
        <v>1787.1</v>
      </c>
      <c r="W17" s="18">
        <f t="shared" si="8"/>
        <v>1840.1999999999998</v>
      </c>
      <c r="X17" s="18">
        <f t="shared" si="8"/>
        <v>2195.4</v>
      </c>
      <c r="Y17" s="18">
        <f t="shared" si="8"/>
        <v>3057.7</v>
      </c>
      <c r="Z17" s="18">
        <f t="shared" si="8"/>
        <v>1640.7999999999997</v>
      </c>
      <c r="AA17" s="18">
        <f t="shared" si="8"/>
        <v>1600.9</v>
      </c>
      <c r="AB17" s="17">
        <f t="shared" si="8"/>
        <v>23955.300000000003</v>
      </c>
      <c r="AC17" s="16">
        <f t="shared" si="1"/>
        <v>2453.5</v>
      </c>
      <c r="AD17" s="17">
        <f t="shared" si="2"/>
        <v>11.410672594852523</v>
      </c>
      <c r="AE17" s="4"/>
      <c r="AF17" s="4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2:81" ht="18" customHeight="1">
      <c r="B18" s="28" t="s">
        <v>29</v>
      </c>
      <c r="C18" s="29">
        <f>+[2]PP!C17</f>
        <v>62.5</v>
      </c>
      <c r="D18" s="29">
        <f>+[2]PP!D17</f>
        <v>142.4</v>
      </c>
      <c r="E18" s="29">
        <f>+[2]PP!E17</f>
        <v>703.9</v>
      </c>
      <c r="F18" s="29">
        <f>+[2]PP!F17</f>
        <v>90.5</v>
      </c>
      <c r="G18" s="29">
        <f>+[2]PP!G17</f>
        <v>85.1</v>
      </c>
      <c r="H18" s="29">
        <f>+[2]PP!H17</f>
        <v>75</v>
      </c>
      <c r="I18" s="29">
        <f>+[2]PP!I17</f>
        <v>69</v>
      </c>
      <c r="J18" s="29">
        <f>+[2]PP!J17</f>
        <v>122.8</v>
      </c>
      <c r="K18" s="29">
        <f>+[2]PP!K17</f>
        <v>599</v>
      </c>
      <c r="L18" s="29">
        <f>+[2]PP!L17</f>
        <v>96.7</v>
      </c>
      <c r="M18" s="29">
        <f>+[2]PP!M17</f>
        <v>65.099999999999994</v>
      </c>
      <c r="N18" s="29">
        <f>+[2]PP!N17</f>
        <v>54.3</v>
      </c>
      <c r="O18" s="25">
        <f t="shared" ref="O18:O25" si="9">SUM(C18:N18)</f>
        <v>2166.3000000000002</v>
      </c>
      <c r="P18" s="30">
        <f>+[2]PP!P17</f>
        <v>57.4</v>
      </c>
      <c r="Q18" s="30">
        <f>+[2]PP!Q17</f>
        <v>174.3</v>
      </c>
      <c r="R18" s="30">
        <f>+[2]PP!R17</f>
        <v>821.6</v>
      </c>
      <c r="S18" s="30">
        <f>+[2]PP!S17</f>
        <v>115.9</v>
      </c>
      <c r="T18" s="30">
        <f>+[2]PP!T17</f>
        <v>102.9</v>
      </c>
      <c r="U18" s="30">
        <f>+[2]PP!U17</f>
        <v>80.400000000000006</v>
      </c>
      <c r="V18" s="30">
        <f>+[2]PP!V17</f>
        <v>80.3</v>
      </c>
      <c r="W18" s="30">
        <f>+[2]PP!W17</f>
        <v>179.1</v>
      </c>
      <c r="X18" s="30">
        <f>+[2]PP!X17</f>
        <v>707</v>
      </c>
      <c r="Y18" s="30">
        <f>+[2]PP!Y17</f>
        <v>95</v>
      </c>
      <c r="Z18" s="30">
        <f>+[2]PP!Z17</f>
        <v>57</v>
      </c>
      <c r="AA18" s="30">
        <f>+[2]PP!AA17</f>
        <v>55.9</v>
      </c>
      <c r="AB18" s="25">
        <f t="shared" ref="AB18:AB25" si="10">SUM(P18:AA18)</f>
        <v>2526.8000000000002</v>
      </c>
      <c r="AC18" s="24">
        <f t="shared" si="1"/>
        <v>360.5</v>
      </c>
      <c r="AD18" s="25">
        <f t="shared" si="2"/>
        <v>16.641277754696947</v>
      </c>
      <c r="AE18" s="4"/>
      <c r="AF18" s="4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2:81" ht="18" customHeight="1">
      <c r="B19" s="28" t="s">
        <v>30</v>
      </c>
      <c r="C19" s="29">
        <f>+[2]PP!C18</f>
        <v>137.6</v>
      </c>
      <c r="D19" s="29">
        <f>+[2]PP!D18</f>
        <v>80.7</v>
      </c>
      <c r="E19" s="29">
        <f>+[2]PP!E18</f>
        <v>115</v>
      </c>
      <c r="F19" s="29">
        <f>+[2]PP!F18</f>
        <v>871.3</v>
      </c>
      <c r="G19" s="29">
        <f>+[2]PP!G18</f>
        <v>774.3</v>
      </c>
      <c r="H19" s="29">
        <f>+[2]PP!H18</f>
        <v>147.30000000000001</v>
      </c>
      <c r="I19" s="29">
        <f>+[2]PP!I18</f>
        <v>143.1</v>
      </c>
      <c r="J19" s="29">
        <f>+[2]PP!J18</f>
        <v>85.7</v>
      </c>
      <c r="K19" s="29">
        <f>+[2]PP!K18</f>
        <v>107.2</v>
      </c>
      <c r="L19" s="29">
        <f>+[2]PP!L18</f>
        <v>1328.1</v>
      </c>
      <c r="M19" s="29">
        <f>+[2]PP!M18</f>
        <v>192.8</v>
      </c>
      <c r="N19" s="29">
        <f>+[2]PP!N18</f>
        <v>129.4</v>
      </c>
      <c r="O19" s="25">
        <f t="shared" si="9"/>
        <v>4112.4999999999991</v>
      </c>
      <c r="P19" s="30">
        <f>+[2]PP!P18</f>
        <v>171.2</v>
      </c>
      <c r="Q19" s="30">
        <f>+[2]PP!Q18</f>
        <v>81.900000000000006</v>
      </c>
      <c r="R19" s="30">
        <f>+[2]PP!R18</f>
        <v>96.9</v>
      </c>
      <c r="S19" s="30">
        <f>+[2]PP!S18</f>
        <v>975.5</v>
      </c>
      <c r="T19" s="30">
        <f>+[2]PP!T18</f>
        <v>868.2</v>
      </c>
      <c r="U19" s="30">
        <f>+[2]PP!U18</f>
        <v>153.19999999999999</v>
      </c>
      <c r="V19" s="30">
        <f>+[2]PP!V18</f>
        <v>208.8</v>
      </c>
      <c r="W19" s="30">
        <f>+[2]PP!W18</f>
        <v>126.9</v>
      </c>
      <c r="X19" s="30">
        <f>+[2]PP!X18</f>
        <v>156.5</v>
      </c>
      <c r="Y19" s="30">
        <f>+[2]PP!Y18</f>
        <v>1537.5</v>
      </c>
      <c r="Z19" s="30">
        <f>+[2]PP!Z18</f>
        <v>133.69999999999999</v>
      </c>
      <c r="AA19" s="30">
        <f>+[2]PP!AA18</f>
        <v>98.2</v>
      </c>
      <c r="AB19" s="25">
        <f t="shared" si="10"/>
        <v>4608.5</v>
      </c>
      <c r="AC19" s="24">
        <f t="shared" si="1"/>
        <v>496.00000000000091</v>
      </c>
      <c r="AD19" s="25">
        <f t="shared" si="2"/>
        <v>12.060790273556256</v>
      </c>
      <c r="AE19" s="4"/>
      <c r="AF19" s="4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2:81" ht="18" customHeight="1">
      <c r="B20" s="28" t="s">
        <v>31</v>
      </c>
      <c r="C20" s="29">
        <f>+[2]PP!C19</f>
        <v>363.9</v>
      </c>
      <c r="D20" s="29">
        <f>+[2]PP!D19</f>
        <v>439.2</v>
      </c>
      <c r="E20" s="29">
        <f>+[2]PP!E19</f>
        <v>519.20000000000005</v>
      </c>
      <c r="F20" s="29">
        <f>+[2]PP!F19</f>
        <v>368.9</v>
      </c>
      <c r="G20" s="29">
        <f>+[2]PP!G19</f>
        <v>477.3</v>
      </c>
      <c r="H20" s="29">
        <f>+[2]PP!H19</f>
        <v>521.70000000000005</v>
      </c>
      <c r="I20" s="29">
        <f>+[2]PP!I19</f>
        <v>543.9</v>
      </c>
      <c r="J20" s="29">
        <f>+[2]PP!J19</f>
        <v>506</v>
      </c>
      <c r="K20" s="29">
        <f>+[2]PP!K19</f>
        <v>461.3</v>
      </c>
      <c r="L20" s="29">
        <f>+[2]PP!L19</f>
        <v>501.5</v>
      </c>
      <c r="M20" s="29">
        <f>+[2]PP!M19</f>
        <v>537.1</v>
      </c>
      <c r="N20" s="29">
        <f>+[2]PP!N19</f>
        <v>561.70000000000005</v>
      </c>
      <c r="O20" s="25">
        <f t="shared" si="9"/>
        <v>5801.7</v>
      </c>
      <c r="P20" s="30">
        <f>+[2]PP!P19</f>
        <v>401.2</v>
      </c>
      <c r="Q20" s="30">
        <f>+[2]PP!Q19</f>
        <v>445.9</v>
      </c>
      <c r="R20" s="30">
        <f>+[2]PP!R19</f>
        <v>513.6</v>
      </c>
      <c r="S20" s="30">
        <f>+[2]PP!S19</f>
        <v>499.5</v>
      </c>
      <c r="T20" s="30">
        <f>+[2]PP!T19</f>
        <v>587.29999999999995</v>
      </c>
      <c r="U20" s="30">
        <f>+[2]PP!U19</f>
        <v>561.79999999999995</v>
      </c>
      <c r="V20" s="30">
        <f>+[2]PP!V19</f>
        <v>657.3</v>
      </c>
      <c r="W20" s="30">
        <f>+[2]PP!W19</f>
        <v>592.9</v>
      </c>
      <c r="X20" s="30">
        <f>+[2]PP!X19</f>
        <v>535.5</v>
      </c>
      <c r="Y20" s="30">
        <f>+[2]PP!Y19</f>
        <v>558.29999999999995</v>
      </c>
      <c r="Z20" s="30">
        <f>+[2]PP!Z19</f>
        <v>481.6</v>
      </c>
      <c r="AA20" s="30">
        <f>+[2]PP!AA19</f>
        <v>485.5</v>
      </c>
      <c r="AB20" s="25">
        <f t="shared" si="10"/>
        <v>6320.4000000000005</v>
      </c>
      <c r="AC20" s="24">
        <f t="shared" si="1"/>
        <v>518.70000000000073</v>
      </c>
      <c r="AD20" s="25">
        <f t="shared" si="2"/>
        <v>8.9404829618904937</v>
      </c>
      <c r="AE20" s="4"/>
      <c r="AF20" s="4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2:81" ht="18" customHeight="1">
      <c r="B21" s="28" t="s">
        <v>32</v>
      </c>
      <c r="C21" s="29">
        <f>+[2]PP!C20</f>
        <v>82.9</v>
      </c>
      <c r="D21" s="29">
        <f>+[2]PP!D20</f>
        <v>81.7</v>
      </c>
      <c r="E21" s="29">
        <f>+[2]PP!E20</f>
        <v>98.7</v>
      </c>
      <c r="F21" s="29">
        <f>+[2]PP!F20</f>
        <v>77.900000000000006</v>
      </c>
      <c r="G21" s="29">
        <f>+[2]PP!G20</f>
        <v>96.9</v>
      </c>
      <c r="H21" s="29">
        <f>+[2]PP!H20</f>
        <v>95</v>
      </c>
      <c r="I21" s="29">
        <f>+[2]PP!I20</f>
        <v>89.3</v>
      </c>
      <c r="J21" s="29">
        <f>+[2]PP!J20</f>
        <v>95.9</v>
      </c>
      <c r="K21" s="29">
        <f>+[2]PP!K20</f>
        <v>75.7</v>
      </c>
      <c r="L21" s="29">
        <f>+[2]PP!L20</f>
        <v>92.1</v>
      </c>
      <c r="M21" s="29">
        <f>+[2]PP!M20</f>
        <v>92.6</v>
      </c>
      <c r="N21" s="29">
        <f>+[2]PP!N20</f>
        <v>97.7</v>
      </c>
      <c r="O21" s="25">
        <f t="shared" si="9"/>
        <v>1076.4000000000001</v>
      </c>
      <c r="P21" s="30">
        <f>+[2]PP!P20</f>
        <v>113.4</v>
      </c>
      <c r="Q21" s="30">
        <f>+[2]PP!Q20</f>
        <v>97.3</v>
      </c>
      <c r="R21" s="30">
        <f>+[2]PP!R20</f>
        <v>107.1</v>
      </c>
      <c r="S21" s="30">
        <f>+[2]PP!S20</f>
        <v>102.5</v>
      </c>
      <c r="T21" s="30">
        <f>+[2]PP!T20</f>
        <v>105.3</v>
      </c>
      <c r="U21" s="30">
        <f>+[2]PP!U20</f>
        <v>94.8</v>
      </c>
      <c r="V21" s="30">
        <f>+[2]PP!V20</f>
        <v>93.4</v>
      </c>
      <c r="W21" s="30">
        <f>+[2]PP!W20</f>
        <v>101.4</v>
      </c>
      <c r="X21" s="30">
        <f>+[2]PP!X20</f>
        <v>88</v>
      </c>
      <c r="Y21" s="30">
        <f>+[2]PP!Y20</f>
        <v>110</v>
      </c>
      <c r="Z21" s="30">
        <f>+[2]PP!Z20</f>
        <v>103.4</v>
      </c>
      <c r="AA21" s="30">
        <f>+[2]PP!AA20</f>
        <v>98.4</v>
      </c>
      <c r="AB21" s="25">
        <f t="shared" si="10"/>
        <v>1215</v>
      </c>
      <c r="AC21" s="24">
        <f t="shared" si="1"/>
        <v>138.59999999999991</v>
      </c>
      <c r="AD21" s="25">
        <f t="shared" si="2"/>
        <v>12.876254180601999</v>
      </c>
      <c r="AE21" s="4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2:81" ht="18" customHeight="1">
      <c r="B22" s="28" t="s">
        <v>33</v>
      </c>
      <c r="C22" s="29">
        <v>37.4</v>
      </c>
      <c r="D22" s="29">
        <v>46.8</v>
      </c>
      <c r="E22" s="29">
        <v>34.1</v>
      </c>
      <c r="F22" s="29">
        <v>28.9</v>
      </c>
      <c r="G22" s="29">
        <v>37.1</v>
      </c>
      <c r="H22" s="29">
        <v>38.299999999999997</v>
      </c>
      <c r="I22" s="29">
        <v>33.1</v>
      </c>
      <c r="J22" s="29">
        <v>39.700000000000003</v>
      </c>
      <c r="K22" s="29">
        <v>37.4</v>
      </c>
      <c r="L22" s="29">
        <v>33.299999999999997</v>
      </c>
      <c r="M22" s="29">
        <v>42.3</v>
      </c>
      <c r="N22" s="29">
        <v>46.2</v>
      </c>
      <c r="O22" s="25">
        <f t="shared" si="9"/>
        <v>454.59999999999997</v>
      </c>
      <c r="P22" s="30">
        <v>34.1</v>
      </c>
      <c r="Q22" s="30">
        <v>33.5</v>
      </c>
      <c r="R22" s="30">
        <v>46.9</v>
      </c>
      <c r="S22" s="30">
        <v>36.9</v>
      </c>
      <c r="T22" s="30">
        <v>40</v>
      </c>
      <c r="U22" s="30">
        <v>41.1</v>
      </c>
      <c r="V22" s="30">
        <v>68.599999999999994</v>
      </c>
      <c r="W22" s="30">
        <v>39.1</v>
      </c>
      <c r="X22" s="30">
        <v>39.1</v>
      </c>
      <c r="Y22" s="30">
        <v>51.2</v>
      </c>
      <c r="Z22" s="30">
        <v>43.9</v>
      </c>
      <c r="AA22" s="30">
        <v>51.1</v>
      </c>
      <c r="AB22" s="25">
        <f t="shared" si="10"/>
        <v>525.5</v>
      </c>
      <c r="AC22" s="24">
        <f t="shared" si="1"/>
        <v>70.900000000000034</v>
      </c>
      <c r="AD22" s="25">
        <f t="shared" si="2"/>
        <v>15.596128464584258</v>
      </c>
      <c r="AE22" s="4"/>
      <c r="AF22" s="4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2:81" ht="18" customHeight="1">
      <c r="B23" s="31" t="s">
        <v>34</v>
      </c>
      <c r="C23" s="29">
        <f>+[2]PP!C21</f>
        <v>466.2</v>
      </c>
      <c r="D23" s="29">
        <f>+[2]PP!D21</f>
        <v>515.5</v>
      </c>
      <c r="E23" s="29">
        <f>+[2]PP!E21</f>
        <v>667.8</v>
      </c>
      <c r="F23" s="29">
        <f>+[2]PP!F21</f>
        <v>498</v>
      </c>
      <c r="G23" s="29">
        <f>+[2]PP!G21</f>
        <v>532.9</v>
      </c>
      <c r="H23" s="29">
        <f>+[2]PP!H21</f>
        <v>673.6</v>
      </c>
      <c r="I23" s="29">
        <f>+[2]PP!I21</f>
        <v>534.9</v>
      </c>
      <c r="J23" s="29">
        <f>+[2]PP!J21</f>
        <v>525.20000000000005</v>
      </c>
      <c r="K23" s="29">
        <f>+[2]PP!K21</f>
        <v>689.7</v>
      </c>
      <c r="L23" s="29">
        <f>+[2]PP!L21</f>
        <v>603.5</v>
      </c>
      <c r="M23" s="29">
        <f>+[2]PP!M21</f>
        <v>531.1</v>
      </c>
      <c r="N23" s="29">
        <f>+[2]PP!N21</f>
        <v>878.5</v>
      </c>
      <c r="O23" s="25">
        <f t="shared" si="9"/>
        <v>7116.9000000000005</v>
      </c>
      <c r="P23" s="30">
        <f>+[2]PP!P21</f>
        <v>591.29999999999995</v>
      </c>
      <c r="Q23" s="30">
        <f>+[2]PP!Q21</f>
        <v>589</v>
      </c>
      <c r="R23" s="30">
        <f>+[2]PP!R21</f>
        <v>601.20000000000005</v>
      </c>
      <c r="S23" s="30">
        <f>+[2]PP!S21</f>
        <v>795.9</v>
      </c>
      <c r="T23" s="30">
        <f>+[2]PP!T21</f>
        <v>634.4</v>
      </c>
      <c r="U23" s="30">
        <f>+[2]PP!U21</f>
        <v>768</v>
      </c>
      <c r="V23" s="30">
        <f>+[2]PP!V21</f>
        <v>637.79999999999995</v>
      </c>
      <c r="W23" s="30">
        <f>+[2]PP!W21</f>
        <v>769.3</v>
      </c>
      <c r="X23" s="30">
        <f>+[2]PP!X21</f>
        <v>601.70000000000005</v>
      </c>
      <c r="Y23" s="30">
        <f>+[2]PP!Y21</f>
        <v>631</v>
      </c>
      <c r="Z23" s="30">
        <f>+[2]PP!Z21</f>
        <v>783.1</v>
      </c>
      <c r="AA23" s="30">
        <f>+[2]PP!AA21</f>
        <v>736.7</v>
      </c>
      <c r="AB23" s="25">
        <f t="shared" si="10"/>
        <v>8139.4000000000005</v>
      </c>
      <c r="AC23" s="24">
        <f t="shared" si="1"/>
        <v>1022.5</v>
      </c>
      <c r="AD23" s="25">
        <f t="shared" si="2"/>
        <v>14.367210442748949</v>
      </c>
      <c r="AE23" s="22"/>
      <c r="AF23" s="4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2:81" s="32" customFormat="1" ht="18" customHeight="1">
      <c r="B24" s="31" t="s">
        <v>35</v>
      </c>
      <c r="C24" s="29">
        <v>39.1</v>
      </c>
      <c r="D24" s="29">
        <v>35.6</v>
      </c>
      <c r="E24" s="29">
        <v>87.3</v>
      </c>
      <c r="F24" s="29">
        <v>83.2</v>
      </c>
      <c r="G24" s="29">
        <v>46.2</v>
      </c>
      <c r="H24" s="29">
        <v>45.3</v>
      </c>
      <c r="I24" s="29">
        <v>45.2</v>
      </c>
      <c r="J24" s="29">
        <v>50.6</v>
      </c>
      <c r="K24" s="29">
        <v>45.1</v>
      </c>
      <c r="L24" s="29">
        <v>116</v>
      </c>
      <c r="M24" s="29">
        <v>43.9</v>
      </c>
      <c r="N24" s="29">
        <v>135.9</v>
      </c>
      <c r="O24" s="25">
        <f t="shared" si="9"/>
        <v>773.4</v>
      </c>
      <c r="P24" s="30">
        <v>33</v>
      </c>
      <c r="Q24" s="30">
        <v>37</v>
      </c>
      <c r="R24" s="30">
        <v>45.8</v>
      </c>
      <c r="S24" s="30">
        <v>78.400000000000006</v>
      </c>
      <c r="T24" s="30">
        <v>64.7</v>
      </c>
      <c r="U24" s="30">
        <v>32.9</v>
      </c>
      <c r="V24" s="30">
        <v>40.9</v>
      </c>
      <c r="W24" s="30">
        <v>31.5</v>
      </c>
      <c r="X24" s="30">
        <v>67.599999999999994</v>
      </c>
      <c r="Y24" s="30">
        <v>74.7</v>
      </c>
      <c r="Z24" s="30">
        <v>38.1</v>
      </c>
      <c r="AA24" s="30">
        <v>75.099999999999994</v>
      </c>
      <c r="AB24" s="25">
        <f t="shared" si="10"/>
        <v>619.69999999999993</v>
      </c>
      <c r="AC24" s="24">
        <f t="shared" si="1"/>
        <v>-153.70000000000005</v>
      </c>
      <c r="AD24" s="25">
        <f t="shared" si="2"/>
        <v>-19.873286785621936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</row>
    <row r="25" spans="2:81" s="32" customFormat="1" ht="18" customHeight="1">
      <c r="B25" s="27" t="s">
        <v>36</v>
      </c>
      <c r="C25" s="19">
        <f>+[2]PP!C23</f>
        <v>82.9</v>
      </c>
      <c r="D25" s="19">
        <f>+[2]PP!D23</f>
        <v>107.3</v>
      </c>
      <c r="E25" s="19">
        <f>+[2]PP!E23</f>
        <v>140.30000000000001</v>
      </c>
      <c r="F25" s="19">
        <f>+[2]PP!F23</f>
        <v>102.8</v>
      </c>
      <c r="G25" s="19">
        <f>+[2]PP!G23</f>
        <v>114.4</v>
      </c>
      <c r="H25" s="19">
        <f>+[2]PP!H23</f>
        <v>123</v>
      </c>
      <c r="I25" s="19">
        <f>+[2]PP!I23</f>
        <v>103.1</v>
      </c>
      <c r="J25" s="19">
        <f>+[2]PP!J23</f>
        <v>100.4</v>
      </c>
      <c r="K25" s="19">
        <f>+[2]PP!K23</f>
        <v>114.2</v>
      </c>
      <c r="L25" s="19">
        <f>+[2]PP!L23</f>
        <v>118.5</v>
      </c>
      <c r="M25" s="19">
        <f>+[2]PP!M23</f>
        <v>124.5</v>
      </c>
      <c r="N25" s="19">
        <f>+[2]PP!N23</f>
        <v>209.2</v>
      </c>
      <c r="O25" s="20">
        <f t="shared" si="9"/>
        <v>1440.6000000000001</v>
      </c>
      <c r="P25" s="21">
        <f>+[2]PP!P23</f>
        <v>97.3</v>
      </c>
      <c r="Q25" s="21">
        <f>+[2]PP!Q23</f>
        <v>107.9</v>
      </c>
      <c r="R25" s="21">
        <f>+[2]PP!R23</f>
        <v>143.69999999999999</v>
      </c>
      <c r="S25" s="21">
        <f>+[2]PP!S23</f>
        <v>149</v>
      </c>
      <c r="T25" s="21">
        <f>+[2]PP!T23</f>
        <v>159.4</v>
      </c>
      <c r="U25" s="21">
        <f>+[2]PP!U23</f>
        <v>159.30000000000001</v>
      </c>
      <c r="V25" s="21">
        <f>+[2]PP!V23</f>
        <v>139.19999999999999</v>
      </c>
      <c r="W25" s="21">
        <f>+[2]PP!W23</f>
        <v>149.1</v>
      </c>
      <c r="X25" s="21">
        <f>+[2]PP!X23</f>
        <v>191.2</v>
      </c>
      <c r="Y25" s="21">
        <f>+[2]PP!Y23</f>
        <v>161</v>
      </c>
      <c r="Z25" s="21">
        <f>+[2]PP!Z23</f>
        <v>134.4</v>
      </c>
      <c r="AA25" s="21">
        <f>+[2]PP!AA23</f>
        <v>169.4</v>
      </c>
      <c r="AB25" s="20">
        <f t="shared" si="10"/>
        <v>1760.9</v>
      </c>
      <c r="AC25" s="24">
        <f t="shared" si="1"/>
        <v>320.29999999999995</v>
      </c>
      <c r="AD25" s="25">
        <f t="shared" si="2"/>
        <v>22.233791475773977</v>
      </c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</row>
    <row r="26" spans="2:81" s="32" customFormat="1" ht="18" customHeight="1">
      <c r="B26" s="15" t="s">
        <v>37</v>
      </c>
      <c r="C26" s="16">
        <f t="shared" ref="C26:AB26" si="11">+C27+C29+C38+C43</f>
        <v>19315.199999999997</v>
      </c>
      <c r="D26" s="16">
        <f t="shared" si="11"/>
        <v>15675</v>
      </c>
      <c r="E26" s="16">
        <f t="shared" si="11"/>
        <v>16165.5</v>
      </c>
      <c r="F26" s="16">
        <f t="shared" si="11"/>
        <v>15664.2</v>
      </c>
      <c r="G26" s="16">
        <f t="shared" si="11"/>
        <v>15077.899999999998</v>
      </c>
      <c r="H26" s="16">
        <f t="shared" si="11"/>
        <v>16288</v>
      </c>
      <c r="I26" s="16">
        <f t="shared" si="11"/>
        <v>15928.400000000001</v>
      </c>
      <c r="J26" s="16">
        <f t="shared" si="11"/>
        <v>17046.500000000004</v>
      </c>
      <c r="K26" s="16">
        <f t="shared" si="11"/>
        <v>15960.8</v>
      </c>
      <c r="L26" s="16">
        <f t="shared" si="11"/>
        <v>14300.600000000002</v>
      </c>
      <c r="M26" s="16">
        <f t="shared" si="11"/>
        <v>16616.3</v>
      </c>
      <c r="N26" s="16">
        <f t="shared" si="11"/>
        <v>18695.7</v>
      </c>
      <c r="O26" s="17">
        <f t="shared" si="11"/>
        <v>196734.1</v>
      </c>
      <c r="P26" s="18">
        <f t="shared" si="11"/>
        <v>20616.999999999996</v>
      </c>
      <c r="Q26" s="18">
        <f t="shared" si="11"/>
        <v>16242.5</v>
      </c>
      <c r="R26" s="18">
        <f t="shared" si="11"/>
        <v>17499.5</v>
      </c>
      <c r="S26" s="18">
        <f t="shared" si="11"/>
        <v>18163.399999999998</v>
      </c>
      <c r="T26" s="18">
        <f t="shared" si="11"/>
        <v>17833.400000000001</v>
      </c>
      <c r="U26" s="18">
        <f t="shared" si="11"/>
        <v>16491.600000000002</v>
      </c>
      <c r="V26" s="18">
        <f t="shared" si="11"/>
        <v>17548.400000000001</v>
      </c>
      <c r="W26" s="18">
        <f t="shared" si="11"/>
        <v>18674.2</v>
      </c>
      <c r="X26" s="18">
        <f t="shared" si="11"/>
        <v>17198.5</v>
      </c>
      <c r="Y26" s="18">
        <f t="shared" si="11"/>
        <v>16440.3</v>
      </c>
      <c r="Z26" s="18">
        <f t="shared" si="11"/>
        <v>17920</v>
      </c>
      <c r="AA26" s="18">
        <f t="shared" si="11"/>
        <v>18708.099999999999</v>
      </c>
      <c r="AB26" s="17">
        <f t="shared" si="11"/>
        <v>213336.90000000002</v>
      </c>
      <c r="AC26" s="16">
        <f t="shared" si="1"/>
        <v>16602.800000000017</v>
      </c>
      <c r="AD26" s="17">
        <f t="shared" si="2"/>
        <v>8.4392080478168339</v>
      </c>
      <c r="AE26" s="33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</row>
    <row r="27" spans="2:81" s="32" customFormat="1" ht="18" customHeight="1">
      <c r="B27" s="27" t="s">
        <v>38</v>
      </c>
      <c r="C27" s="16">
        <f t="shared" ref="C27:AB27" si="12">+C28</f>
        <v>9444.9</v>
      </c>
      <c r="D27" s="16">
        <f t="shared" si="12"/>
        <v>7398.1</v>
      </c>
      <c r="E27" s="16">
        <f t="shared" si="12"/>
        <v>7340.4</v>
      </c>
      <c r="F27" s="16">
        <f t="shared" si="12"/>
        <v>8006</v>
      </c>
      <c r="G27" s="16">
        <f t="shared" si="12"/>
        <v>7436.8</v>
      </c>
      <c r="H27" s="16">
        <f t="shared" si="12"/>
        <v>7784.8</v>
      </c>
      <c r="I27" s="16">
        <f t="shared" si="12"/>
        <v>7732.3</v>
      </c>
      <c r="J27" s="16">
        <f t="shared" si="12"/>
        <v>8133.9</v>
      </c>
      <c r="K27" s="16">
        <f t="shared" si="12"/>
        <v>8043.5</v>
      </c>
      <c r="L27" s="16">
        <f t="shared" si="12"/>
        <v>6822.6</v>
      </c>
      <c r="M27" s="16">
        <f t="shared" si="12"/>
        <v>7721.4</v>
      </c>
      <c r="N27" s="16">
        <f t="shared" si="12"/>
        <v>8906</v>
      </c>
      <c r="O27" s="17">
        <f t="shared" si="12"/>
        <v>94770.700000000012</v>
      </c>
      <c r="P27" s="18">
        <f t="shared" si="12"/>
        <v>10810.3</v>
      </c>
      <c r="Q27" s="18">
        <f t="shared" si="12"/>
        <v>8324.9</v>
      </c>
      <c r="R27" s="18">
        <f t="shared" si="12"/>
        <v>8178.3</v>
      </c>
      <c r="S27" s="18">
        <f t="shared" si="12"/>
        <v>9442.2999999999993</v>
      </c>
      <c r="T27" s="18">
        <f t="shared" si="12"/>
        <v>8748.7000000000007</v>
      </c>
      <c r="U27" s="18">
        <f t="shared" si="12"/>
        <v>8559.1</v>
      </c>
      <c r="V27" s="18">
        <f t="shared" si="12"/>
        <v>9103.6</v>
      </c>
      <c r="W27" s="18">
        <f t="shared" si="12"/>
        <v>8857</v>
      </c>
      <c r="X27" s="18">
        <f t="shared" si="12"/>
        <v>8857.2000000000007</v>
      </c>
      <c r="Y27" s="18">
        <f t="shared" si="12"/>
        <v>8001.3</v>
      </c>
      <c r="Z27" s="18">
        <f t="shared" si="12"/>
        <v>8380.9</v>
      </c>
      <c r="AA27" s="18">
        <f t="shared" si="12"/>
        <v>9398.4</v>
      </c>
      <c r="AB27" s="17">
        <f t="shared" si="12"/>
        <v>106661.99999999999</v>
      </c>
      <c r="AC27" s="16">
        <f t="shared" si="1"/>
        <v>11891.299999999974</v>
      </c>
      <c r="AD27" s="17">
        <f t="shared" si="2"/>
        <v>12.547443460900862</v>
      </c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</row>
    <row r="28" spans="2:81" s="32" customFormat="1" ht="18" customHeight="1">
      <c r="B28" s="34" t="s">
        <v>39</v>
      </c>
      <c r="C28" s="29">
        <f>+[2]PP!C26</f>
        <v>9444.9</v>
      </c>
      <c r="D28" s="29">
        <f>+[2]PP!D26</f>
        <v>7398.1</v>
      </c>
      <c r="E28" s="29">
        <f>+[2]PP!E26</f>
        <v>7340.4</v>
      </c>
      <c r="F28" s="29">
        <f>+[2]PP!F26</f>
        <v>8006</v>
      </c>
      <c r="G28" s="29">
        <f>+[2]PP!G26</f>
        <v>7436.8</v>
      </c>
      <c r="H28" s="29">
        <f>+[2]PP!H26</f>
        <v>7784.8</v>
      </c>
      <c r="I28" s="29">
        <f>+[2]PP!I26</f>
        <v>7732.3</v>
      </c>
      <c r="J28" s="29">
        <f>+[2]PP!J26</f>
        <v>8133.9</v>
      </c>
      <c r="K28" s="29">
        <f>+[2]PP!K26</f>
        <v>8043.5</v>
      </c>
      <c r="L28" s="29">
        <f>+[2]PP!L26</f>
        <v>6822.6</v>
      </c>
      <c r="M28" s="29">
        <f>+[2]PP!M26</f>
        <v>7721.4</v>
      </c>
      <c r="N28" s="29">
        <f>+[2]PP!N26</f>
        <v>8906</v>
      </c>
      <c r="O28" s="25">
        <f>SUM(C28:N28)</f>
        <v>94770.700000000012</v>
      </c>
      <c r="P28" s="30">
        <f>+[2]PP!P26</f>
        <v>10810.3</v>
      </c>
      <c r="Q28" s="30">
        <f>+[2]PP!Q26</f>
        <v>8324.9</v>
      </c>
      <c r="R28" s="30">
        <f>+[2]PP!R26</f>
        <v>8178.3</v>
      </c>
      <c r="S28" s="30">
        <f>+[2]PP!S26</f>
        <v>9442.2999999999993</v>
      </c>
      <c r="T28" s="30">
        <f>+[2]PP!T26</f>
        <v>8748.7000000000007</v>
      </c>
      <c r="U28" s="30">
        <f>+[2]PP!U26</f>
        <v>8559.1</v>
      </c>
      <c r="V28" s="30">
        <f>+[2]PP!V26</f>
        <v>9103.6</v>
      </c>
      <c r="W28" s="30">
        <f>+[2]PP!W26</f>
        <v>8857</v>
      </c>
      <c r="X28" s="30">
        <f>+[2]PP!X26</f>
        <v>8857.2000000000007</v>
      </c>
      <c r="Y28" s="30">
        <f>+[2]PP!Y26</f>
        <v>8001.3</v>
      </c>
      <c r="Z28" s="30">
        <f>+[2]PP!Z26</f>
        <v>8380.9</v>
      </c>
      <c r="AA28" s="30">
        <f>+[2]PP!AA26</f>
        <v>9398.4</v>
      </c>
      <c r="AB28" s="25">
        <f>SUM(P28:AA28)</f>
        <v>106661.99999999999</v>
      </c>
      <c r="AC28" s="29">
        <f t="shared" si="1"/>
        <v>11891.299999999974</v>
      </c>
      <c r="AD28" s="35">
        <f t="shared" si="2"/>
        <v>12.547443460900862</v>
      </c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</row>
    <row r="29" spans="2:81" s="32" customFormat="1" ht="18" customHeight="1">
      <c r="B29" s="36" t="s">
        <v>40</v>
      </c>
      <c r="C29" s="16">
        <f t="shared" ref="C29:AB29" si="13">SUM(C30:C37)</f>
        <v>8066.4000000000005</v>
      </c>
      <c r="D29" s="16">
        <f t="shared" si="13"/>
        <v>7258.4</v>
      </c>
      <c r="E29" s="16">
        <f t="shared" si="13"/>
        <v>7795.6</v>
      </c>
      <c r="F29" s="18">
        <f t="shared" si="13"/>
        <v>6837.5000000000009</v>
      </c>
      <c r="G29" s="18">
        <f t="shared" si="13"/>
        <v>6675.2999999999993</v>
      </c>
      <c r="H29" s="18">
        <f t="shared" si="13"/>
        <v>7567.2</v>
      </c>
      <c r="I29" s="18">
        <f t="shared" si="13"/>
        <v>7259.4000000000005</v>
      </c>
      <c r="J29" s="18">
        <f t="shared" si="13"/>
        <v>7992.1000000000022</v>
      </c>
      <c r="K29" s="18">
        <f t="shared" si="13"/>
        <v>7128.0000000000009</v>
      </c>
      <c r="L29" s="18">
        <f t="shared" si="13"/>
        <v>6313.0999999999995</v>
      </c>
      <c r="M29" s="18">
        <f t="shared" si="13"/>
        <v>7722.9000000000005</v>
      </c>
      <c r="N29" s="18">
        <f t="shared" si="13"/>
        <v>8036.9999999999991</v>
      </c>
      <c r="O29" s="17">
        <f t="shared" si="13"/>
        <v>88652.9</v>
      </c>
      <c r="P29" s="18">
        <f t="shared" si="13"/>
        <v>8029.3</v>
      </c>
      <c r="Q29" s="18">
        <f t="shared" si="13"/>
        <v>6733.4000000000005</v>
      </c>
      <c r="R29" s="18">
        <f t="shared" si="13"/>
        <v>8261</v>
      </c>
      <c r="S29" s="18">
        <f t="shared" si="13"/>
        <v>7773.3</v>
      </c>
      <c r="T29" s="18">
        <f t="shared" si="13"/>
        <v>7981.5</v>
      </c>
      <c r="U29" s="18">
        <f t="shared" si="13"/>
        <v>6849.3</v>
      </c>
      <c r="V29" s="18">
        <f t="shared" si="13"/>
        <v>7432.1999999999989</v>
      </c>
      <c r="W29" s="18">
        <f t="shared" si="13"/>
        <v>8823.5</v>
      </c>
      <c r="X29" s="18">
        <f t="shared" si="13"/>
        <v>7457.4999999999991</v>
      </c>
      <c r="Y29" s="18">
        <f t="shared" si="13"/>
        <v>7128.9999999999991</v>
      </c>
      <c r="Z29" s="18">
        <f t="shared" si="13"/>
        <v>8134.5999999999995</v>
      </c>
      <c r="AA29" s="18">
        <f t="shared" si="13"/>
        <v>7712.1</v>
      </c>
      <c r="AB29" s="17">
        <f t="shared" si="13"/>
        <v>92316.700000000012</v>
      </c>
      <c r="AC29" s="16">
        <f t="shared" si="1"/>
        <v>3663.8000000000175</v>
      </c>
      <c r="AD29" s="17">
        <f t="shared" si="2"/>
        <v>4.1327469264965018</v>
      </c>
      <c r="AE29" s="2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</row>
    <row r="30" spans="2:81" s="32" customFormat="1" ht="18" customHeight="1">
      <c r="B30" s="34" t="s">
        <v>41</v>
      </c>
      <c r="C30" s="29">
        <f>+[2]PP!C29</f>
        <v>2609.5</v>
      </c>
      <c r="D30" s="29">
        <f>+[2]PP!D29</f>
        <v>3057.4</v>
      </c>
      <c r="E30" s="29">
        <f>+[2]PP!E29</f>
        <v>3560.7</v>
      </c>
      <c r="F30" s="30">
        <f>+[2]PP!F29</f>
        <v>2602.9</v>
      </c>
      <c r="G30" s="30">
        <f>+[2]PP!G29</f>
        <v>2664.9</v>
      </c>
      <c r="H30" s="30">
        <f>+[2]PP!H29</f>
        <v>3176.7</v>
      </c>
      <c r="I30" s="30">
        <f>+[2]PP!I29</f>
        <v>2962.9</v>
      </c>
      <c r="J30" s="30">
        <f>+[2]PP!J29</f>
        <v>3407.8</v>
      </c>
      <c r="K30" s="30">
        <f>+[2]PP!K29</f>
        <v>2648.4</v>
      </c>
      <c r="L30" s="30">
        <f>+[2]PP!L29</f>
        <v>2756.1</v>
      </c>
      <c r="M30" s="30">
        <f>+[2]PP!M29</f>
        <v>3400.9</v>
      </c>
      <c r="N30" s="30">
        <f>+[2]PP!N29</f>
        <v>3299.8</v>
      </c>
      <c r="O30" s="25">
        <f t="shared" ref="O30:O37" si="14">SUM(C30:N30)</f>
        <v>36148</v>
      </c>
      <c r="P30" s="30">
        <f>+[2]PP!P29</f>
        <v>2699.4</v>
      </c>
      <c r="Q30" s="30">
        <f>+[2]PP!Q29</f>
        <v>2584.1</v>
      </c>
      <c r="R30" s="30">
        <f>+[2]PP!R29</f>
        <v>3895.1</v>
      </c>
      <c r="S30" s="30">
        <f>+[2]PP!S29</f>
        <v>2814.7</v>
      </c>
      <c r="T30" s="30">
        <f>+[2]PP!T29</f>
        <v>3467.7</v>
      </c>
      <c r="U30" s="30">
        <f>+[2]PP!U29</f>
        <v>2519.5</v>
      </c>
      <c r="V30" s="30">
        <f>+[2]PP!V29</f>
        <v>2814.5</v>
      </c>
      <c r="W30" s="30">
        <f>+[2]PP!W29</f>
        <v>3682</v>
      </c>
      <c r="X30" s="30">
        <f>+[2]PP!X29</f>
        <v>2725.6</v>
      </c>
      <c r="Y30" s="30">
        <f>+[2]PP!Y29</f>
        <v>2887.2</v>
      </c>
      <c r="Z30" s="30">
        <f>+[2]PP!Z29</f>
        <v>3293.2</v>
      </c>
      <c r="AA30" s="30">
        <f>+[2]PP!AA29</f>
        <v>3050.6</v>
      </c>
      <c r="AB30" s="25">
        <f t="shared" ref="AB30:AB37" si="15">SUM(P30:AA30)</f>
        <v>36433.599999999999</v>
      </c>
      <c r="AC30" s="29">
        <f t="shared" si="1"/>
        <v>285.59999999999854</v>
      </c>
      <c r="AD30" s="35">
        <f t="shared" si="2"/>
        <v>0.79008520526723069</v>
      </c>
      <c r="AE30" s="22"/>
      <c r="AF30" s="4"/>
      <c r="AG30" s="4"/>
      <c r="AH30" s="22"/>
      <c r="AI30" s="22"/>
      <c r="AJ30" s="22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</row>
    <row r="31" spans="2:81" s="32" customFormat="1" ht="18" customHeight="1">
      <c r="B31" s="34" t="s">
        <v>42</v>
      </c>
      <c r="C31" s="29">
        <f>+[2]PP!C30</f>
        <v>1227</v>
      </c>
      <c r="D31" s="29">
        <f>+[2]PP!D30</f>
        <v>1386.2</v>
      </c>
      <c r="E31" s="29">
        <f>+[2]PP!E30</f>
        <v>1775.4</v>
      </c>
      <c r="F31" s="30">
        <f>+[2]PP!F30</f>
        <v>1185.8</v>
      </c>
      <c r="G31" s="30">
        <f>+[2]PP!G30</f>
        <v>1168.5999999999999</v>
      </c>
      <c r="H31" s="30">
        <f>+[2]PP!H30</f>
        <v>1393.8</v>
      </c>
      <c r="I31" s="30">
        <f>+[2]PP!I30</f>
        <v>1191.4000000000001</v>
      </c>
      <c r="J31" s="30">
        <f>+[2]PP!J30</f>
        <v>1498.9</v>
      </c>
      <c r="K31" s="30">
        <f>+[2]PP!K30</f>
        <v>1293.2</v>
      </c>
      <c r="L31" s="30">
        <f>+[2]PP!L30</f>
        <v>1319.4</v>
      </c>
      <c r="M31" s="30">
        <f>+[2]PP!M30</f>
        <v>1785.2</v>
      </c>
      <c r="N31" s="30">
        <f>+[2]PP!N30</f>
        <v>1701.7</v>
      </c>
      <c r="O31" s="25">
        <f t="shared" si="14"/>
        <v>16926.600000000002</v>
      </c>
      <c r="P31" s="30">
        <f>+[2]PP!P30</f>
        <v>1385.6</v>
      </c>
      <c r="Q31" s="30">
        <f>+[2]PP!Q30</f>
        <v>1457.1</v>
      </c>
      <c r="R31" s="30">
        <f>+[2]PP!R30</f>
        <v>2042</v>
      </c>
      <c r="S31" s="30">
        <f>+[2]PP!S30</f>
        <v>1572.3</v>
      </c>
      <c r="T31" s="30">
        <f>+[2]PP!T30</f>
        <v>1984.5</v>
      </c>
      <c r="U31" s="30">
        <f>+[2]PP!U30</f>
        <v>1529.6</v>
      </c>
      <c r="V31" s="30">
        <f>+[2]PP!V30</f>
        <v>1640.9</v>
      </c>
      <c r="W31" s="30">
        <f>+[2]PP!W30</f>
        <v>2127.5</v>
      </c>
      <c r="X31" s="30">
        <f>+[2]PP!X30</f>
        <v>1655.9</v>
      </c>
      <c r="Y31" s="30">
        <f>+[2]PP!Y30</f>
        <v>1697.2</v>
      </c>
      <c r="Z31" s="30">
        <f>+[2]PP!Z30</f>
        <v>1980.2</v>
      </c>
      <c r="AA31" s="30">
        <f>+[2]PP!AA30</f>
        <v>1546.4</v>
      </c>
      <c r="AB31" s="25">
        <f t="shared" si="15"/>
        <v>20619.2</v>
      </c>
      <c r="AC31" s="24">
        <f t="shared" si="1"/>
        <v>3692.5999999999985</v>
      </c>
      <c r="AD31" s="25">
        <f t="shared" si="2"/>
        <v>21.815367528032787</v>
      </c>
      <c r="AE31" s="22"/>
      <c r="AF31" s="37"/>
      <c r="AG31" s="4"/>
      <c r="AH31" s="22"/>
      <c r="AI31" s="22"/>
      <c r="AJ31" s="22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</row>
    <row r="32" spans="2:81" s="32" customFormat="1" ht="18" customHeight="1">
      <c r="B32" s="34" t="s">
        <v>43</v>
      </c>
      <c r="C32" s="29">
        <v>990.6</v>
      </c>
      <c r="D32" s="29">
        <v>672.4</v>
      </c>
      <c r="E32" s="29">
        <v>219.8</v>
      </c>
      <c r="F32" s="30">
        <v>351.8</v>
      </c>
      <c r="G32" s="30">
        <v>431.2</v>
      </c>
      <c r="H32" s="30">
        <v>365.9</v>
      </c>
      <c r="I32" s="30">
        <v>444.1</v>
      </c>
      <c r="J32" s="30">
        <v>301.5</v>
      </c>
      <c r="K32" s="30">
        <v>395.5</v>
      </c>
      <c r="L32" s="30">
        <v>383.7</v>
      </c>
      <c r="M32" s="30">
        <v>376.6</v>
      </c>
      <c r="N32" s="30">
        <v>663.4</v>
      </c>
      <c r="O32" s="25">
        <f t="shared" si="14"/>
        <v>5596.4999999999991</v>
      </c>
      <c r="P32" s="30">
        <v>1074.9000000000001</v>
      </c>
      <c r="Q32" s="30">
        <v>456.1</v>
      </c>
      <c r="R32" s="30">
        <v>253.2</v>
      </c>
      <c r="S32" s="30">
        <v>867.7</v>
      </c>
      <c r="T32" s="30">
        <v>323.10000000000002</v>
      </c>
      <c r="U32" s="30">
        <v>481.2</v>
      </c>
      <c r="V32" s="30">
        <v>523.5</v>
      </c>
      <c r="W32" s="30">
        <v>519.70000000000005</v>
      </c>
      <c r="X32" s="30">
        <v>507.9</v>
      </c>
      <c r="Y32" s="30">
        <v>409.9</v>
      </c>
      <c r="Z32" s="30">
        <v>419.3</v>
      </c>
      <c r="AA32" s="30">
        <v>673.1</v>
      </c>
      <c r="AB32" s="25">
        <f t="shared" si="15"/>
        <v>6509.5999999999995</v>
      </c>
      <c r="AC32" s="29">
        <f t="shared" si="1"/>
        <v>913.10000000000036</v>
      </c>
      <c r="AD32" s="35">
        <f t="shared" si="2"/>
        <v>16.315554364334862</v>
      </c>
      <c r="AE32" s="22"/>
      <c r="AF32" s="4"/>
      <c r="AG32" s="4"/>
      <c r="AH32" s="22"/>
      <c r="AI32" s="22"/>
      <c r="AJ32" s="22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</row>
    <row r="33" spans="1:81" s="32" customFormat="1" ht="18" customHeight="1">
      <c r="B33" s="34" t="s">
        <v>44</v>
      </c>
      <c r="C33" s="29">
        <v>1450.9</v>
      </c>
      <c r="D33" s="29">
        <v>891.9</v>
      </c>
      <c r="E33" s="29">
        <v>891.1</v>
      </c>
      <c r="F33" s="30">
        <v>1183.8</v>
      </c>
      <c r="G33" s="30">
        <v>1026.5999999999999</v>
      </c>
      <c r="H33" s="30">
        <v>1087.7</v>
      </c>
      <c r="I33" s="30">
        <v>1186.0999999999999</v>
      </c>
      <c r="J33" s="30">
        <v>1330.6</v>
      </c>
      <c r="K33" s="30">
        <v>1559.3</v>
      </c>
      <c r="L33" s="30">
        <v>710.6</v>
      </c>
      <c r="M33" s="30">
        <v>1033</v>
      </c>
      <c r="N33" s="30">
        <v>1188.2</v>
      </c>
      <c r="O33" s="25">
        <f t="shared" si="14"/>
        <v>13539.8</v>
      </c>
      <c r="P33" s="38">
        <v>1673.9</v>
      </c>
      <c r="Q33" s="38">
        <v>1177.4000000000001</v>
      </c>
      <c r="R33" s="38">
        <v>1026.8</v>
      </c>
      <c r="S33" s="38">
        <v>1344</v>
      </c>
      <c r="T33" s="38">
        <v>1082.5</v>
      </c>
      <c r="U33" s="38">
        <v>1169.5999999999999</v>
      </c>
      <c r="V33" s="38">
        <v>1323.4</v>
      </c>
      <c r="W33" s="38">
        <v>1343.7</v>
      </c>
      <c r="X33" s="38">
        <v>1350.2</v>
      </c>
      <c r="Y33" s="38">
        <v>1075.2</v>
      </c>
      <c r="Z33" s="38">
        <v>1246.7</v>
      </c>
      <c r="AA33" s="38">
        <v>1318.8</v>
      </c>
      <c r="AB33" s="25">
        <f t="shared" si="15"/>
        <v>15132.200000000003</v>
      </c>
      <c r="AC33" s="29">
        <f t="shared" si="1"/>
        <v>1592.4000000000033</v>
      </c>
      <c r="AD33" s="35">
        <f t="shared" si="2"/>
        <v>11.760882730911854</v>
      </c>
      <c r="AE33" s="4"/>
      <c r="AF33" s="4"/>
      <c r="AG33" s="4"/>
      <c r="AH33" s="22"/>
      <c r="AI33" s="22"/>
      <c r="AJ33" s="22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</row>
    <row r="34" spans="1:81" s="32" customFormat="1" ht="18" customHeight="1">
      <c r="B34" s="34" t="s">
        <v>45</v>
      </c>
      <c r="C34" s="29">
        <v>615.29999999999995</v>
      </c>
      <c r="D34" s="29">
        <v>157.69999999999999</v>
      </c>
      <c r="E34" s="29">
        <v>263.2</v>
      </c>
      <c r="F34" s="30">
        <v>336.3</v>
      </c>
      <c r="G34" s="30">
        <v>308.7</v>
      </c>
      <c r="H34" s="30">
        <v>321.5</v>
      </c>
      <c r="I34" s="30">
        <v>347.5</v>
      </c>
      <c r="J34" s="30">
        <v>301.8</v>
      </c>
      <c r="K34" s="30">
        <v>84.7</v>
      </c>
      <c r="L34" s="30">
        <v>32.700000000000003</v>
      </c>
      <c r="M34" s="30">
        <v>26.4</v>
      </c>
      <c r="N34" s="30">
        <v>59.1</v>
      </c>
      <c r="O34" s="25">
        <f t="shared" si="14"/>
        <v>2854.8999999999996</v>
      </c>
      <c r="P34" s="30">
        <v>49.5</v>
      </c>
      <c r="Q34" s="30">
        <v>21.1</v>
      </c>
      <c r="R34" s="30">
        <v>41.9</v>
      </c>
      <c r="S34" s="30">
        <v>15.5</v>
      </c>
      <c r="T34" s="30">
        <v>30.3</v>
      </c>
      <c r="U34" s="30">
        <v>34.299999999999997</v>
      </c>
      <c r="V34" s="30">
        <v>38.4</v>
      </c>
      <c r="W34" s="30">
        <v>29</v>
      </c>
      <c r="X34" s="30">
        <v>30.8</v>
      </c>
      <c r="Y34" s="30">
        <v>30.3</v>
      </c>
      <c r="Z34" s="30">
        <v>62.8</v>
      </c>
      <c r="AA34" s="30">
        <v>60.7</v>
      </c>
      <c r="AB34" s="25">
        <f t="shared" si="15"/>
        <v>444.6</v>
      </c>
      <c r="AC34" s="29">
        <f t="shared" si="1"/>
        <v>-2410.2999999999997</v>
      </c>
      <c r="AD34" s="35">
        <f t="shared" si="2"/>
        <v>-84.426775018389435</v>
      </c>
      <c r="AE34" s="4"/>
      <c r="AF34" s="4"/>
      <c r="AG34" s="4"/>
      <c r="AH34" s="22"/>
      <c r="AI34" s="22"/>
      <c r="AJ34" s="22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</row>
    <row r="35" spans="1:81" s="32" customFormat="1" ht="18" customHeight="1">
      <c r="B35" s="34" t="s">
        <v>46</v>
      </c>
      <c r="C35" s="24">
        <f>+[2]PP!C33</f>
        <v>584.79999999999995</v>
      </c>
      <c r="D35" s="24">
        <f>+[2]PP!D33</f>
        <v>551.9</v>
      </c>
      <c r="E35" s="24">
        <f>+[2]PP!E33</f>
        <v>554</v>
      </c>
      <c r="F35" s="26">
        <f>+[2]PP!F33</f>
        <v>557.29999999999995</v>
      </c>
      <c r="G35" s="26">
        <f>+[2]PP!G33</f>
        <v>549.20000000000005</v>
      </c>
      <c r="H35" s="26">
        <f>+[2]PP!H33</f>
        <v>570.29999999999995</v>
      </c>
      <c r="I35" s="26">
        <f>+[2]PP!I33</f>
        <v>559</v>
      </c>
      <c r="J35" s="26">
        <f>+[2]PP!J33</f>
        <v>572.6</v>
      </c>
      <c r="K35" s="26">
        <f>+[2]PP!K33</f>
        <v>586.1</v>
      </c>
      <c r="L35" s="26">
        <f>+[2]PP!L33</f>
        <v>559.5</v>
      </c>
      <c r="M35" s="26">
        <f>+[2]PP!M33</f>
        <v>570.70000000000005</v>
      </c>
      <c r="N35" s="26">
        <f>+[2]PP!N33</f>
        <v>566</v>
      </c>
      <c r="O35" s="25">
        <f t="shared" si="14"/>
        <v>6781.4000000000005</v>
      </c>
      <c r="P35" s="26">
        <f>+[2]PP!P33</f>
        <v>597.29999999999995</v>
      </c>
      <c r="Q35" s="26">
        <f>+[2]PP!Q33</f>
        <v>564.4</v>
      </c>
      <c r="R35" s="26">
        <f>+[2]PP!R33</f>
        <v>564.1</v>
      </c>
      <c r="S35" s="26">
        <f>+[2]PP!S33</f>
        <v>605.5</v>
      </c>
      <c r="T35" s="26">
        <f>+[2]PP!T33</f>
        <v>583.9</v>
      </c>
      <c r="U35" s="26">
        <f>+[2]PP!U33</f>
        <v>594.70000000000005</v>
      </c>
      <c r="V35" s="26">
        <f>+[2]PP!V33</f>
        <v>578</v>
      </c>
      <c r="W35" s="26">
        <f>+[2]PP!W33</f>
        <v>608.9</v>
      </c>
      <c r="X35" s="26">
        <f>+[2]PP!X33</f>
        <v>679.5</v>
      </c>
      <c r="Y35" s="26">
        <f>+[2]PP!Y33</f>
        <v>585.79999999999995</v>
      </c>
      <c r="Z35" s="26">
        <f>+[2]PP!Z33</f>
        <v>590.70000000000005</v>
      </c>
      <c r="AA35" s="26">
        <f>+[2]PP!AA33</f>
        <v>592.70000000000005</v>
      </c>
      <c r="AB35" s="25">
        <f t="shared" si="15"/>
        <v>7145.4999999999991</v>
      </c>
      <c r="AC35" s="24">
        <f t="shared" si="1"/>
        <v>364.09999999999854</v>
      </c>
      <c r="AD35" s="25">
        <f t="shared" si="2"/>
        <v>5.3690978264075051</v>
      </c>
      <c r="AE35" s="4"/>
      <c r="AF35" s="4"/>
      <c r="AG35" s="4"/>
      <c r="AH35" s="22"/>
      <c r="AI35" s="22"/>
      <c r="AJ35" s="22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</row>
    <row r="36" spans="1:81" s="32" customFormat="1" ht="18" customHeight="1">
      <c r="B36" s="34" t="s">
        <v>47</v>
      </c>
      <c r="C36" s="24">
        <f>+[2]PP!C34</f>
        <v>481.1</v>
      </c>
      <c r="D36" s="24">
        <f>+[2]PP!D34</f>
        <v>406.3</v>
      </c>
      <c r="E36" s="24">
        <f>+[2]PP!E34</f>
        <v>379.9</v>
      </c>
      <c r="F36" s="26">
        <f>+[2]PP!F34</f>
        <v>510.5</v>
      </c>
      <c r="G36" s="26">
        <f>+[2]PP!G34</f>
        <v>403.8</v>
      </c>
      <c r="H36" s="26">
        <f>+[2]PP!H34</f>
        <v>480.6</v>
      </c>
      <c r="I36" s="26">
        <f>+[2]PP!I34</f>
        <v>443.3</v>
      </c>
      <c r="J36" s="26">
        <f>+[2]PP!J34</f>
        <v>439.6</v>
      </c>
      <c r="K36" s="26">
        <f>+[2]PP!K34</f>
        <v>437.7</v>
      </c>
      <c r="L36" s="26">
        <f>+[2]PP!L34</f>
        <v>440.2</v>
      </c>
      <c r="M36" s="26">
        <f>+[2]PP!M34</f>
        <v>395</v>
      </c>
      <c r="N36" s="26">
        <f>+[2]PP!N34</f>
        <v>418.4</v>
      </c>
      <c r="O36" s="25">
        <f t="shared" si="14"/>
        <v>5236.3999999999996</v>
      </c>
      <c r="P36" s="26">
        <f>+[2]PP!P34</f>
        <v>510.6</v>
      </c>
      <c r="Q36" s="26">
        <f>+[2]PP!Q34</f>
        <v>472.5</v>
      </c>
      <c r="R36" s="26">
        <f>+[2]PP!R34</f>
        <v>436</v>
      </c>
      <c r="S36" s="26">
        <f>+[2]PP!S34</f>
        <v>553.5</v>
      </c>
      <c r="T36" s="26">
        <f>+[2]PP!T34</f>
        <v>504.3</v>
      </c>
      <c r="U36" s="26">
        <f>+[2]PP!U34</f>
        <v>518.1</v>
      </c>
      <c r="V36" s="26">
        <f>+[2]PP!V34</f>
        <v>512.79999999999995</v>
      </c>
      <c r="W36" s="26">
        <f>+[2]PP!W34</f>
        <v>511.2</v>
      </c>
      <c r="X36" s="26">
        <f>+[2]PP!X34</f>
        <v>503.7</v>
      </c>
      <c r="Y36" s="26">
        <f>+[2]PP!Y34</f>
        <v>442.7</v>
      </c>
      <c r="Z36" s="26">
        <f>+[2]PP!Z34</f>
        <v>541.5</v>
      </c>
      <c r="AA36" s="26">
        <f>+[2]PP!AA34</f>
        <v>468.6</v>
      </c>
      <c r="AB36" s="25">
        <f t="shared" si="15"/>
        <v>5975.5</v>
      </c>
      <c r="AC36" s="24">
        <f t="shared" si="1"/>
        <v>739.10000000000036</v>
      </c>
      <c r="AD36" s="25">
        <f t="shared" si="2"/>
        <v>14.11465892597969</v>
      </c>
      <c r="AE36" s="22"/>
      <c r="AF36" s="22"/>
      <c r="AG36" s="39"/>
      <c r="AH36" s="22"/>
      <c r="AI36" s="22"/>
      <c r="AJ36" s="22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</row>
    <row r="37" spans="1:81" s="32" customFormat="1" ht="18" customHeight="1">
      <c r="B37" s="34" t="s">
        <v>35</v>
      </c>
      <c r="C37" s="29">
        <v>107.2</v>
      </c>
      <c r="D37" s="29">
        <v>134.6</v>
      </c>
      <c r="E37" s="29">
        <v>151.5</v>
      </c>
      <c r="F37" s="30">
        <f>106.5+2.6</f>
        <v>109.1</v>
      </c>
      <c r="G37" s="30">
        <f>110.5+11.8</f>
        <v>122.3</v>
      </c>
      <c r="H37" s="30">
        <f>32+138.7</f>
        <v>170.7</v>
      </c>
      <c r="I37" s="30">
        <v>125.1</v>
      </c>
      <c r="J37" s="30">
        <f>0.7+138.6</f>
        <v>139.29999999999998</v>
      </c>
      <c r="K37" s="30">
        <f>11.9+111.2</f>
        <v>123.10000000000001</v>
      </c>
      <c r="L37" s="30">
        <v>110.9</v>
      </c>
      <c r="M37" s="30">
        <v>135.1</v>
      </c>
      <c r="N37" s="30">
        <v>140.4</v>
      </c>
      <c r="O37" s="25">
        <f t="shared" si="14"/>
        <v>1569.3</v>
      </c>
      <c r="P37" s="30">
        <v>38.1</v>
      </c>
      <c r="Q37" s="30">
        <v>0.7</v>
      </c>
      <c r="R37" s="30">
        <v>1.9</v>
      </c>
      <c r="S37" s="30">
        <v>0.1</v>
      </c>
      <c r="T37" s="30">
        <v>5.2</v>
      </c>
      <c r="U37" s="30">
        <v>2.2999999999999998</v>
      </c>
      <c r="V37" s="30">
        <v>0.7</v>
      </c>
      <c r="W37" s="30">
        <v>1.5</v>
      </c>
      <c r="X37" s="30">
        <v>3.9</v>
      </c>
      <c r="Y37" s="30">
        <v>0.7</v>
      </c>
      <c r="Z37" s="30">
        <v>0.2</v>
      </c>
      <c r="AA37" s="30">
        <v>1.2</v>
      </c>
      <c r="AB37" s="25">
        <f t="shared" si="15"/>
        <v>56.500000000000014</v>
      </c>
      <c r="AC37" s="29">
        <f t="shared" si="1"/>
        <v>-1512.8</v>
      </c>
      <c r="AD37" s="35">
        <f t="shared" si="2"/>
        <v>-96.399668642069713</v>
      </c>
      <c r="AE37" s="22"/>
      <c r="AF37" s="22"/>
      <c r="AG37" s="39"/>
      <c r="AH37" s="22"/>
      <c r="AI37" s="22"/>
      <c r="AJ37" s="22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</row>
    <row r="38" spans="1:81" s="32" customFormat="1" ht="18" customHeight="1">
      <c r="B38" s="36" t="s">
        <v>48</v>
      </c>
      <c r="C38" s="16">
        <f t="shared" ref="C38:AB38" si="16">SUM(C39:C42)</f>
        <v>1708.8</v>
      </c>
      <c r="D38" s="16">
        <f t="shared" ref="D38:M38" si="17">SUM(D39:D42)</f>
        <v>942.5</v>
      </c>
      <c r="E38" s="16">
        <f t="shared" si="17"/>
        <v>966</v>
      </c>
      <c r="F38" s="16">
        <f t="shared" si="17"/>
        <v>767.1</v>
      </c>
      <c r="G38" s="16">
        <f t="shared" si="17"/>
        <v>906</v>
      </c>
      <c r="H38" s="16">
        <f t="shared" si="17"/>
        <v>868.90000000000009</v>
      </c>
      <c r="I38" s="16">
        <f t="shared" si="17"/>
        <v>860.7</v>
      </c>
      <c r="J38" s="16">
        <f t="shared" si="17"/>
        <v>863.8</v>
      </c>
      <c r="K38" s="16">
        <f t="shared" si="17"/>
        <v>715.9</v>
      </c>
      <c r="L38" s="16">
        <f t="shared" si="17"/>
        <v>1090.2000000000003</v>
      </c>
      <c r="M38" s="16">
        <f t="shared" si="17"/>
        <v>1100</v>
      </c>
      <c r="N38" s="16">
        <f t="shared" si="16"/>
        <v>1613.4</v>
      </c>
      <c r="O38" s="17">
        <f t="shared" si="16"/>
        <v>12403.300000000001</v>
      </c>
      <c r="P38" s="18">
        <f t="shared" si="16"/>
        <v>1719.3000000000002</v>
      </c>
      <c r="Q38" s="18">
        <f t="shared" ref="Q38:Z38" si="18">SUM(Q39:Q42)</f>
        <v>1124.2</v>
      </c>
      <c r="R38" s="18">
        <f t="shared" si="18"/>
        <v>990.19999999999993</v>
      </c>
      <c r="S38" s="18">
        <f t="shared" si="18"/>
        <v>860.80000000000007</v>
      </c>
      <c r="T38" s="18">
        <f t="shared" si="18"/>
        <v>994.4</v>
      </c>
      <c r="U38" s="18">
        <f t="shared" si="18"/>
        <v>998.00000000000011</v>
      </c>
      <c r="V38" s="18">
        <f t="shared" si="18"/>
        <v>904.2</v>
      </c>
      <c r="W38" s="18">
        <f t="shared" si="18"/>
        <v>901.7</v>
      </c>
      <c r="X38" s="18">
        <f t="shared" si="18"/>
        <v>735.60000000000014</v>
      </c>
      <c r="Y38" s="18">
        <f t="shared" si="18"/>
        <v>1196.7</v>
      </c>
      <c r="Z38" s="18">
        <f t="shared" si="18"/>
        <v>1309.1000000000004</v>
      </c>
      <c r="AA38" s="18">
        <f t="shared" si="16"/>
        <v>1504.3</v>
      </c>
      <c r="AB38" s="17">
        <f t="shared" si="16"/>
        <v>13238.5</v>
      </c>
      <c r="AC38" s="16">
        <f t="shared" si="1"/>
        <v>835.19999999999891</v>
      </c>
      <c r="AD38" s="17">
        <f t="shared" si="2"/>
        <v>6.73369184007481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</row>
    <row r="39" spans="1:81" s="32" customFormat="1" ht="18" customHeight="1">
      <c r="B39" s="40" t="s">
        <v>49</v>
      </c>
      <c r="C39" s="29">
        <f>+[2]PP!C37</f>
        <v>894.9</v>
      </c>
      <c r="D39" s="29">
        <f>+[2]PP!D37</f>
        <v>777.5</v>
      </c>
      <c r="E39" s="29">
        <f>+[2]PP!E37</f>
        <v>819.3</v>
      </c>
      <c r="F39" s="29">
        <f>+[2]PP!F37</f>
        <v>633.9</v>
      </c>
      <c r="G39" s="29">
        <f>+[2]PP!G37</f>
        <v>771.3</v>
      </c>
      <c r="H39" s="29">
        <f>+[2]PP!H37</f>
        <v>729.1</v>
      </c>
      <c r="I39" s="29">
        <f>+[2]PP!I37</f>
        <v>723.1</v>
      </c>
      <c r="J39" s="29">
        <f>+[2]PP!J37</f>
        <v>727.7</v>
      </c>
      <c r="K39" s="29">
        <f>+[2]PP!K37</f>
        <v>588.9</v>
      </c>
      <c r="L39" s="29">
        <f>+[2]PP!L37</f>
        <v>813.2</v>
      </c>
      <c r="M39" s="29">
        <f>+[2]PP!M37</f>
        <v>706.9</v>
      </c>
      <c r="N39" s="29">
        <f>+[2]PP!N37</f>
        <v>885.9</v>
      </c>
      <c r="O39" s="25">
        <f>SUM(C39:N39)</f>
        <v>9071.6999999999989</v>
      </c>
      <c r="P39" s="30">
        <f>+[2]PP!P37</f>
        <v>921.6</v>
      </c>
      <c r="Q39" s="30">
        <f>+[2]PP!Q37</f>
        <v>765.4</v>
      </c>
      <c r="R39" s="30">
        <f>+[2]PP!R37</f>
        <v>836.3</v>
      </c>
      <c r="S39" s="30">
        <f>+[2]PP!S37</f>
        <v>725.2</v>
      </c>
      <c r="T39" s="30">
        <f>+[2]PP!T37</f>
        <v>846.4</v>
      </c>
      <c r="U39" s="30">
        <f>+[2]PP!U37</f>
        <v>856.2</v>
      </c>
      <c r="V39" s="30">
        <f>+[2]PP!V37</f>
        <v>763.5</v>
      </c>
      <c r="W39" s="30">
        <f>+[2]PP!W37</f>
        <v>757.5</v>
      </c>
      <c r="X39" s="30">
        <f>+[2]PP!X37</f>
        <v>604.70000000000005</v>
      </c>
      <c r="Y39" s="30">
        <f>+[2]PP!Y37</f>
        <v>904.3</v>
      </c>
      <c r="Z39" s="30">
        <f>+[2]PP!Z37</f>
        <v>871.7</v>
      </c>
      <c r="AA39" s="30">
        <f>+[2]PP!AA37</f>
        <v>814.4</v>
      </c>
      <c r="AB39" s="25">
        <f>SUM(P39:AA39)</f>
        <v>9667.2000000000007</v>
      </c>
      <c r="AC39" s="29">
        <f t="shared" si="1"/>
        <v>595.50000000000182</v>
      </c>
      <c r="AD39" s="35">
        <f t="shared" si="2"/>
        <v>6.5643705148980009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</row>
    <row r="40" spans="1:81" s="32" customFormat="1" ht="18" customHeight="1">
      <c r="B40" s="40" t="s">
        <v>50</v>
      </c>
      <c r="C40" s="29">
        <f>+[2]PP!C38</f>
        <v>705.4</v>
      </c>
      <c r="D40" s="29">
        <f>+[2]PP!D38</f>
        <v>56.4</v>
      </c>
      <c r="E40" s="29">
        <f>+[2]PP!E38</f>
        <v>41.4</v>
      </c>
      <c r="F40" s="29">
        <f>+[2]PP!F38</f>
        <v>30.6</v>
      </c>
      <c r="G40" s="29">
        <f>+[2]PP!G38</f>
        <v>34</v>
      </c>
      <c r="H40" s="29">
        <f>+[2]PP!H38</f>
        <v>32.700000000000003</v>
      </c>
      <c r="I40" s="29">
        <f>+[2]PP!I38</f>
        <v>32.5</v>
      </c>
      <c r="J40" s="29">
        <f>+[2]PP!J38</f>
        <v>32.4</v>
      </c>
      <c r="K40" s="29">
        <f>+[2]PP!K38</f>
        <v>24.4</v>
      </c>
      <c r="L40" s="29">
        <f>+[2]PP!L38</f>
        <v>172.2</v>
      </c>
      <c r="M40" s="29">
        <f>+[2]PP!M38</f>
        <v>292.89999999999998</v>
      </c>
      <c r="N40" s="29">
        <f>+[2]PP!N38</f>
        <v>626.4</v>
      </c>
      <c r="O40" s="25">
        <f>SUM(C40:N40)</f>
        <v>2081.3000000000002</v>
      </c>
      <c r="P40" s="30">
        <f>+[2]PP!P38</f>
        <v>694.6</v>
      </c>
      <c r="Q40" s="30">
        <f>+[2]PP!Q38</f>
        <v>254</v>
      </c>
      <c r="R40" s="30">
        <f>+[2]PP!R38</f>
        <v>47.2</v>
      </c>
      <c r="S40" s="30">
        <f>+[2]PP!S38</f>
        <v>36</v>
      </c>
      <c r="T40" s="30">
        <f>+[2]PP!T38</f>
        <v>39.5</v>
      </c>
      <c r="U40" s="30">
        <f>+[2]PP!U38</f>
        <v>37.200000000000003</v>
      </c>
      <c r="V40" s="30">
        <f>+[2]PP!V38</f>
        <v>35.799999999999997</v>
      </c>
      <c r="W40" s="30">
        <f>+[2]PP!W38</f>
        <v>34.5</v>
      </c>
      <c r="X40" s="30">
        <f>+[2]PP!X38</f>
        <v>26.2</v>
      </c>
      <c r="Y40" s="30">
        <f>+[2]PP!Y38</f>
        <v>183.8</v>
      </c>
      <c r="Z40" s="30">
        <f>+[2]PP!Z38</f>
        <v>335.1</v>
      </c>
      <c r="AA40" s="30">
        <f>+[2]PP!AA38</f>
        <v>585.6</v>
      </c>
      <c r="AB40" s="25">
        <f>SUM(P40:AA40)</f>
        <v>2309.5</v>
      </c>
      <c r="AC40" s="29">
        <f t="shared" si="1"/>
        <v>228.19999999999982</v>
      </c>
      <c r="AD40" s="35">
        <f t="shared" si="2"/>
        <v>10.96430115793013</v>
      </c>
      <c r="AE40" s="22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</row>
    <row r="41" spans="1:81" s="32" customFormat="1" ht="18" customHeight="1">
      <c r="B41" s="34" t="s">
        <v>51</v>
      </c>
      <c r="C41" s="29">
        <f>+[2]PP!C40</f>
        <v>85</v>
      </c>
      <c r="D41" s="29">
        <f>+[2]PP!D40</f>
        <v>86.6</v>
      </c>
      <c r="E41" s="29">
        <f>+[2]PP!E40</f>
        <v>83.7</v>
      </c>
      <c r="F41" s="29">
        <f>+[2]PP!F40</f>
        <v>79.099999999999994</v>
      </c>
      <c r="G41" s="29">
        <f>+[2]PP!G40</f>
        <v>79</v>
      </c>
      <c r="H41" s="29">
        <f>+[2]PP!H40</f>
        <v>85.5</v>
      </c>
      <c r="I41" s="29">
        <f>+[2]PP!I40</f>
        <v>83.7</v>
      </c>
      <c r="J41" s="29">
        <f>+[2]PP!J40</f>
        <v>81.400000000000006</v>
      </c>
      <c r="K41" s="29">
        <f>+[2]PP!K40</f>
        <v>80.7</v>
      </c>
      <c r="L41" s="29">
        <f>+[2]PP!L40</f>
        <v>82.9</v>
      </c>
      <c r="M41" s="29">
        <f>+[2]PP!M40</f>
        <v>77.7</v>
      </c>
      <c r="N41" s="29">
        <f>+[2]PP!N40</f>
        <v>79.400000000000006</v>
      </c>
      <c r="O41" s="25">
        <f>SUM(C41:N41)</f>
        <v>984.7</v>
      </c>
      <c r="P41" s="30">
        <f>+[2]PP!P40</f>
        <v>80.7</v>
      </c>
      <c r="Q41" s="30">
        <f>+[2]PP!Q40</f>
        <v>82.6</v>
      </c>
      <c r="R41" s="30">
        <f>+[2]PP!R40</f>
        <v>83.3</v>
      </c>
      <c r="S41" s="30">
        <f>+[2]PP!S40</f>
        <v>77.5</v>
      </c>
      <c r="T41" s="30">
        <f>+[2]PP!T40</f>
        <v>85.1</v>
      </c>
      <c r="U41" s="30">
        <f>+[2]PP!U40</f>
        <v>82.2</v>
      </c>
      <c r="V41" s="30">
        <f>+[2]PP!V40</f>
        <v>82.2</v>
      </c>
      <c r="W41" s="30">
        <f>+[2]PP!W40</f>
        <v>87.2</v>
      </c>
      <c r="X41" s="30">
        <f>+[2]PP!X40</f>
        <v>81</v>
      </c>
      <c r="Y41" s="30">
        <f>+[2]PP!Y40</f>
        <v>85.9</v>
      </c>
      <c r="Z41" s="30">
        <f>+[2]PP!Z40</f>
        <v>79.400000000000006</v>
      </c>
      <c r="AA41" s="30">
        <f>+[2]PP!AA40</f>
        <v>81.2</v>
      </c>
      <c r="AB41" s="25">
        <f>SUM(P41:AA41)</f>
        <v>988.30000000000007</v>
      </c>
      <c r="AC41" s="29">
        <f t="shared" si="1"/>
        <v>3.6000000000000227</v>
      </c>
      <c r="AD41" s="35">
        <f t="shared" si="2"/>
        <v>0.3655935818015662</v>
      </c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</row>
    <row r="42" spans="1:81" s="32" customFormat="1" ht="18" customHeight="1">
      <c r="B42" s="34" t="s">
        <v>52</v>
      </c>
      <c r="C42" s="29">
        <f>+[2]PP!C41</f>
        <v>23.5</v>
      </c>
      <c r="D42" s="29">
        <f>+[2]PP!D41</f>
        <v>22</v>
      </c>
      <c r="E42" s="29">
        <f>+[2]PP!E41</f>
        <v>21.6</v>
      </c>
      <c r="F42" s="29">
        <f>+[2]PP!F41</f>
        <v>23.5</v>
      </c>
      <c r="G42" s="29">
        <f>+[2]PP!G41</f>
        <v>21.7</v>
      </c>
      <c r="H42" s="29">
        <f>+[2]PP!H41</f>
        <v>21.6</v>
      </c>
      <c r="I42" s="29">
        <f>+[2]PP!I41</f>
        <v>21.4</v>
      </c>
      <c r="J42" s="29">
        <f>+[2]PP!J41</f>
        <v>22.3</v>
      </c>
      <c r="K42" s="29">
        <f>+[2]PP!K41</f>
        <v>21.9</v>
      </c>
      <c r="L42" s="29">
        <f>+[2]PP!L41</f>
        <v>21.9</v>
      </c>
      <c r="M42" s="29">
        <f>+[2]PP!M41</f>
        <v>22.5</v>
      </c>
      <c r="N42" s="29">
        <f>+[2]PP!N41</f>
        <v>21.7</v>
      </c>
      <c r="O42" s="25">
        <f>SUM(C42:N42)</f>
        <v>265.60000000000002</v>
      </c>
      <c r="P42" s="30">
        <f>+[2]PP!P41</f>
        <v>22.4</v>
      </c>
      <c r="Q42" s="30">
        <v>22.2</v>
      </c>
      <c r="R42" s="30">
        <f>+[2]PP!R41</f>
        <v>23.4</v>
      </c>
      <c r="S42" s="30">
        <f>+[2]PP!S41</f>
        <v>22.1</v>
      </c>
      <c r="T42" s="30">
        <f>+[2]PP!T41</f>
        <v>23.4</v>
      </c>
      <c r="U42" s="30">
        <f>+[2]PP!U41</f>
        <v>22.4</v>
      </c>
      <c r="V42" s="30">
        <f>+[2]PP!V41</f>
        <v>22.7</v>
      </c>
      <c r="W42" s="30">
        <f>+[2]PP!W41</f>
        <v>22.5</v>
      </c>
      <c r="X42" s="30">
        <f>+[2]PP!X41</f>
        <v>23.7</v>
      </c>
      <c r="Y42" s="30">
        <f>+[2]PP!Y41</f>
        <v>22.7</v>
      </c>
      <c r="Z42" s="30">
        <f>+[2]PP!Z41</f>
        <v>22.9</v>
      </c>
      <c r="AA42" s="30">
        <f>+[2]PP!AA41</f>
        <v>23.1</v>
      </c>
      <c r="AB42" s="25">
        <f>SUM(P42:AA42)</f>
        <v>273.5</v>
      </c>
      <c r="AC42" s="24">
        <f t="shared" si="1"/>
        <v>7.8999999999999773</v>
      </c>
      <c r="AD42" s="25">
        <f t="shared" si="2"/>
        <v>2.9743975903614368</v>
      </c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</row>
    <row r="43" spans="1:81" s="32" customFormat="1" ht="18" customHeight="1">
      <c r="B43" s="27" t="s">
        <v>53</v>
      </c>
      <c r="C43" s="16">
        <v>95.1</v>
      </c>
      <c r="D43" s="16">
        <v>76</v>
      </c>
      <c r="E43" s="16">
        <v>63.5</v>
      </c>
      <c r="F43" s="16">
        <v>53.6</v>
      </c>
      <c r="G43" s="16">
        <v>59.8</v>
      </c>
      <c r="H43" s="16">
        <v>67.099999999999994</v>
      </c>
      <c r="I43" s="16">
        <v>76</v>
      </c>
      <c r="J43" s="16">
        <v>56.7</v>
      </c>
      <c r="K43" s="16">
        <v>73.400000000000006</v>
      </c>
      <c r="L43" s="16">
        <v>74.7</v>
      </c>
      <c r="M43" s="16">
        <v>72</v>
      </c>
      <c r="N43" s="16">
        <v>139.30000000000001</v>
      </c>
      <c r="O43" s="20">
        <f>SUM(C43:N43)</f>
        <v>907.2</v>
      </c>
      <c r="P43" s="18">
        <v>58.1</v>
      </c>
      <c r="Q43" s="18">
        <v>60</v>
      </c>
      <c r="R43" s="18">
        <v>70</v>
      </c>
      <c r="S43" s="18">
        <v>87</v>
      </c>
      <c r="T43" s="18">
        <v>108.8</v>
      </c>
      <c r="U43" s="18">
        <v>85.2</v>
      </c>
      <c r="V43" s="18">
        <v>108.4</v>
      </c>
      <c r="W43" s="18">
        <v>92</v>
      </c>
      <c r="X43" s="18">
        <v>148.19999999999999</v>
      </c>
      <c r="Y43" s="18">
        <v>113.3</v>
      </c>
      <c r="Z43" s="18">
        <v>95.4</v>
      </c>
      <c r="AA43" s="18">
        <v>93.3</v>
      </c>
      <c r="AB43" s="20">
        <f>SUM(P43:AA43)</f>
        <v>1119.7</v>
      </c>
      <c r="AC43" s="16">
        <f t="shared" si="1"/>
        <v>212.5</v>
      </c>
      <c r="AD43" s="17">
        <f t="shared" si="2"/>
        <v>23.423721340388006</v>
      </c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</row>
    <row r="44" spans="1:81" s="32" customFormat="1" ht="18" customHeight="1">
      <c r="B44" s="41" t="s">
        <v>54</v>
      </c>
      <c r="C44" s="16">
        <f t="shared" ref="C44:AB44" si="19">SUM(C45:C46)</f>
        <v>593.29999999999995</v>
      </c>
      <c r="D44" s="16">
        <f t="shared" si="19"/>
        <v>562.9</v>
      </c>
      <c r="E44" s="16">
        <f t="shared" si="19"/>
        <v>567.5</v>
      </c>
      <c r="F44" s="16">
        <f t="shared" si="19"/>
        <v>609.20000000000005</v>
      </c>
      <c r="G44" s="16">
        <f t="shared" si="19"/>
        <v>513.20000000000005</v>
      </c>
      <c r="H44" s="16">
        <f t="shared" si="19"/>
        <v>504.20000000000005</v>
      </c>
      <c r="I44" s="16">
        <f t="shared" si="19"/>
        <v>557</v>
      </c>
      <c r="J44" s="16">
        <f t="shared" si="19"/>
        <v>612.5</v>
      </c>
      <c r="K44" s="16">
        <f t="shared" si="19"/>
        <v>488.1</v>
      </c>
      <c r="L44" s="16">
        <f t="shared" si="19"/>
        <v>373.2</v>
      </c>
      <c r="M44" s="16">
        <f t="shared" si="19"/>
        <v>430.09999999999997</v>
      </c>
      <c r="N44" s="16">
        <f t="shared" si="19"/>
        <v>452.9</v>
      </c>
      <c r="O44" s="17">
        <f t="shared" si="19"/>
        <v>6264.0999999999995</v>
      </c>
      <c r="P44" s="18">
        <f t="shared" si="19"/>
        <v>616</v>
      </c>
      <c r="Q44" s="18">
        <f t="shared" si="19"/>
        <v>586.4</v>
      </c>
      <c r="R44" s="18">
        <f t="shared" si="19"/>
        <v>601.1</v>
      </c>
      <c r="S44" s="18">
        <f t="shared" si="19"/>
        <v>678.7</v>
      </c>
      <c r="T44" s="18">
        <f t="shared" si="19"/>
        <v>568.79999999999995</v>
      </c>
      <c r="U44" s="18">
        <f t="shared" si="19"/>
        <v>561</v>
      </c>
      <c r="V44" s="18">
        <f t="shared" si="19"/>
        <v>626.40000000000009</v>
      </c>
      <c r="W44" s="18">
        <f t="shared" si="19"/>
        <v>694.1</v>
      </c>
      <c r="X44" s="18">
        <f t="shared" si="19"/>
        <v>573.6</v>
      </c>
      <c r="Y44" s="18">
        <f t="shared" si="19"/>
        <v>441.8</v>
      </c>
      <c r="Z44" s="18">
        <f t="shared" si="19"/>
        <v>489.2</v>
      </c>
      <c r="AA44" s="18">
        <f t="shared" si="19"/>
        <v>499.1</v>
      </c>
      <c r="AB44" s="17">
        <f t="shared" si="19"/>
        <v>6936.2</v>
      </c>
      <c r="AC44" s="16">
        <f t="shared" si="1"/>
        <v>672.10000000000036</v>
      </c>
      <c r="AD44" s="17">
        <f t="shared" si="2"/>
        <v>10.729394486039503</v>
      </c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</row>
    <row r="45" spans="1:81" s="32" customFormat="1" ht="18" customHeight="1">
      <c r="B45" s="34" t="s">
        <v>55</v>
      </c>
      <c r="C45" s="29">
        <f>+[2]PP!C49</f>
        <v>593.29999999999995</v>
      </c>
      <c r="D45" s="29">
        <f>+[2]PP!D49</f>
        <v>561</v>
      </c>
      <c r="E45" s="29">
        <f>+[2]PP!E49</f>
        <v>567.4</v>
      </c>
      <c r="F45" s="29">
        <f>+[2]PP!F49</f>
        <v>609.1</v>
      </c>
      <c r="G45" s="29">
        <f>+[2]PP!G49</f>
        <v>513.20000000000005</v>
      </c>
      <c r="H45" s="29">
        <f>+[2]PP!H49</f>
        <v>502.6</v>
      </c>
      <c r="I45" s="29">
        <f>+[2]PP!I49</f>
        <v>557</v>
      </c>
      <c r="J45" s="29">
        <f>+[2]PP!J49</f>
        <v>612.4</v>
      </c>
      <c r="K45" s="29">
        <f>+[2]PP!K49</f>
        <v>481</v>
      </c>
      <c r="L45" s="29">
        <f>+[2]PP!L49</f>
        <v>372.7</v>
      </c>
      <c r="M45" s="29">
        <f>+[2]PP!M49</f>
        <v>429.7</v>
      </c>
      <c r="N45" s="29">
        <f>+[2]PP!N49</f>
        <v>452.2</v>
      </c>
      <c r="O45" s="25">
        <f>SUM(C45:N45)</f>
        <v>6251.5999999999995</v>
      </c>
      <c r="P45" s="30">
        <f>+[2]PP!P49</f>
        <v>615.6</v>
      </c>
      <c r="Q45" s="30">
        <f>+[2]PP!Q49</f>
        <v>586</v>
      </c>
      <c r="R45" s="30">
        <f>+[2]PP!R49</f>
        <v>601</v>
      </c>
      <c r="S45" s="30">
        <f>+[2]PP!S49</f>
        <v>678.6</v>
      </c>
      <c r="T45" s="30">
        <f>+[2]PP!T49</f>
        <v>568.29999999999995</v>
      </c>
      <c r="U45" s="30">
        <f>+[2]PP!U49</f>
        <v>560.79999999999995</v>
      </c>
      <c r="V45" s="30">
        <f>+[2]PP!V49</f>
        <v>626.20000000000005</v>
      </c>
      <c r="W45" s="30">
        <f>+[2]PP!W49</f>
        <v>694</v>
      </c>
      <c r="X45" s="30">
        <f>+[2]PP!X49</f>
        <v>573.1</v>
      </c>
      <c r="Y45" s="30">
        <f>+[2]PP!Y49</f>
        <v>441.2</v>
      </c>
      <c r="Z45" s="30">
        <f>+[2]PP!Z49</f>
        <v>489</v>
      </c>
      <c r="AA45" s="30">
        <f>+[2]PP!AA49</f>
        <v>499</v>
      </c>
      <c r="AB45" s="25">
        <f>SUM(P45:AA45)</f>
        <v>6932.8</v>
      </c>
      <c r="AC45" s="29">
        <f t="shared" si="1"/>
        <v>681.20000000000073</v>
      </c>
      <c r="AD45" s="35">
        <f t="shared" si="2"/>
        <v>10.896410518907173</v>
      </c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</row>
    <row r="46" spans="1:81" s="32" customFormat="1" ht="18" customHeight="1">
      <c r="B46" s="34" t="s">
        <v>35</v>
      </c>
      <c r="C46" s="29">
        <v>0</v>
      </c>
      <c r="D46" s="29">
        <v>1.9</v>
      </c>
      <c r="E46" s="29">
        <v>0.1</v>
      </c>
      <c r="F46" s="29">
        <v>0.1</v>
      </c>
      <c r="G46" s="29">
        <v>0</v>
      </c>
      <c r="H46" s="29">
        <v>1.6</v>
      </c>
      <c r="I46" s="29">
        <v>0</v>
      </c>
      <c r="J46" s="29">
        <v>0.1</v>
      </c>
      <c r="K46" s="29">
        <v>7.1</v>
      </c>
      <c r="L46" s="29">
        <v>0.5</v>
      </c>
      <c r="M46" s="29">
        <v>0.4</v>
      </c>
      <c r="N46" s="29">
        <v>0.7</v>
      </c>
      <c r="O46" s="25">
        <f>SUM(C46:N46)</f>
        <v>12.5</v>
      </c>
      <c r="P46" s="30">
        <v>0.4</v>
      </c>
      <c r="Q46" s="30">
        <v>0.4</v>
      </c>
      <c r="R46" s="30">
        <v>0.1</v>
      </c>
      <c r="S46" s="30">
        <v>0.1</v>
      </c>
      <c r="T46" s="30">
        <v>0.5</v>
      </c>
      <c r="U46" s="30">
        <v>0.2</v>
      </c>
      <c r="V46" s="30">
        <v>0.2</v>
      </c>
      <c r="W46" s="30">
        <v>0.1</v>
      </c>
      <c r="X46" s="30">
        <v>0.5</v>
      </c>
      <c r="Y46" s="30">
        <v>0.6</v>
      </c>
      <c r="Z46" s="30">
        <v>0.2</v>
      </c>
      <c r="AA46" s="30">
        <v>0.1</v>
      </c>
      <c r="AB46" s="25">
        <f>SUM(P46:AA46)</f>
        <v>3.4000000000000004</v>
      </c>
      <c r="AC46" s="29">
        <f t="shared" si="1"/>
        <v>-9.1</v>
      </c>
      <c r="AD46" s="35">
        <f t="shared" si="2"/>
        <v>-72.8</v>
      </c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</row>
    <row r="47" spans="1:81" ht="18" customHeight="1">
      <c r="B47" s="41" t="s">
        <v>56</v>
      </c>
      <c r="C47" s="16">
        <f>+[2]PP!C52</f>
        <v>64.2</v>
      </c>
      <c r="D47" s="16">
        <f>+[2]PP!D52</f>
        <v>57.2</v>
      </c>
      <c r="E47" s="16">
        <f>+[2]PP!E52</f>
        <v>60.7</v>
      </c>
      <c r="F47" s="16">
        <f>+[2]PP!F52</f>
        <v>49.8</v>
      </c>
      <c r="G47" s="16">
        <f>+[2]PP!G52</f>
        <v>58.4</v>
      </c>
      <c r="H47" s="16">
        <f>+[2]PP!H52</f>
        <v>53.3</v>
      </c>
      <c r="I47" s="16">
        <f>+[2]PP!I52</f>
        <v>56.6</v>
      </c>
      <c r="J47" s="16">
        <f>+[2]PP!J52</f>
        <v>56.1</v>
      </c>
      <c r="K47" s="16">
        <f>+[2]PP!K52</f>
        <v>39.200000000000003</v>
      </c>
      <c r="L47" s="16">
        <f>+[2]PP!L52</f>
        <v>58.3</v>
      </c>
      <c r="M47" s="16">
        <f>+[2]PP!M52</f>
        <v>53.5</v>
      </c>
      <c r="N47" s="16">
        <f>+[2]PP!N52</f>
        <v>67.7</v>
      </c>
      <c r="O47" s="20">
        <f>SUM(C47:N47)</f>
        <v>675.00000000000011</v>
      </c>
      <c r="P47" s="18">
        <f>+[2]PP!P52</f>
        <v>68.8</v>
      </c>
      <c r="Q47" s="18">
        <f>+[2]PP!Q52</f>
        <v>55.2</v>
      </c>
      <c r="R47" s="18">
        <f>+[2]PP!R52</f>
        <v>61.8</v>
      </c>
      <c r="S47" s="18">
        <f>+[2]PP!S52</f>
        <v>54.6</v>
      </c>
      <c r="T47" s="18">
        <f>+[2]PP!T52</f>
        <v>60.7</v>
      </c>
      <c r="U47" s="18">
        <f>+[2]PP!U52</f>
        <v>61.5</v>
      </c>
      <c r="V47" s="18">
        <f>+[2]PP!V52</f>
        <v>58.4</v>
      </c>
      <c r="W47" s="18">
        <f>+[2]PP!W52</f>
        <v>56.9</v>
      </c>
      <c r="X47" s="18">
        <f>+[2]PP!X52</f>
        <v>46</v>
      </c>
      <c r="Y47" s="18">
        <f>+[2]PP!Y52</f>
        <v>64</v>
      </c>
      <c r="Z47" s="18">
        <f>+[2]PP!Z52</f>
        <v>65.900000000000006</v>
      </c>
      <c r="AA47" s="18">
        <f>+[2]PP!AA52</f>
        <v>57</v>
      </c>
      <c r="AB47" s="20">
        <f>SUM(P47:AA47)</f>
        <v>710.8</v>
      </c>
      <c r="AC47" s="16">
        <f t="shared" si="1"/>
        <v>35.799999999999841</v>
      </c>
      <c r="AD47" s="17">
        <f t="shared" si="2"/>
        <v>5.3037037037036789</v>
      </c>
      <c r="AE47" s="4"/>
      <c r="AF47" s="42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</row>
    <row r="48" spans="1:81" ht="18" customHeight="1">
      <c r="A48" s="43"/>
      <c r="B48" s="41" t="s">
        <v>57</v>
      </c>
      <c r="C48" s="16">
        <f>+[2]PP!C53</f>
        <v>0.1</v>
      </c>
      <c r="D48" s="16">
        <f>+[2]PP!D53</f>
        <v>0.1</v>
      </c>
      <c r="E48" s="16">
        <f>+[2]PP!E53</f>
        <v>0</v>
      </c>
      <c r="F48" s="16">
        <f>+[2]PP!F53</f>
        <v>0</v>
      </c>
      <c r="G48" s="16">
        <f>+[2]PP!G53</f>
        <v>0.1</v>
      </c>
      <c r="H48" s="16">
        <f>+[2]PP!H53</f>
        <v>0.2</v>
      </c>
      <c r="I48" s="16">
        <f>+[2]PP!I53</f>
        <v>0</v>
      </c>
      <c r="J48" s="16">
        <f>+[2]PP!J53</f>
        <v>0.2</v>
      </c>
      <c r="K48" s="16">
        <f>+[2]PP!K53</f>
        <v>0</v>
      </c>
      <c r="L48" s="16">
        <f>+[2]PP!L53</f>
        <v>0.1</v>
      </c>
      <c r="M48" s="16">
        <f>+[2]PP!M53</f>
        <v>0.1</v>
      </c>
      <c r="N48" s="16">
        <f>+[2]PP!N53</f>
        <v>0</v>
      </c>
      <c r="O48" s="20">
        <f>SUM(C48:N48)</f>
        <v>0.89999999999999991</v>
      </c>
      <c r="P48" s="18">
        <f>+[2]PP!P53</f>
        <v>0</v>
      </c>
      <c r="Q48" s="18">
        <f>+[2]PP!Q53</f>
        <v>0.1</v>
      </c>
      <c r="R48" s="18">
        <f>+[2]PP!R53</f>
        <v>0.1</v>
      </c>
      <c r="S48" s="18">
        <f>+[2]PP!S53</f>
        <v>0</v>
      </c>
      <c r="T48" s="18">
        <f>+[2]PP!T53</f>
        <v>0.1</v>
      </c>
      <c r="U48" s="18">
        <f>+[2]PP!U53</f>
        <v>0.1</v>
      </c>
      <c r="V48" s="18">
        <f>+[2]PP!V53</f>
        <v>0.1</v>
      </c>
      <c r="W48" s="18">
        <f>+[2]PP!W53</f>
        <v>0.1</v>
      </c>
      <c r="X48" s="18">
        <f>+[2]PP!X53</f>
        <v>0.2</v>
      </c>
      <c r="Y48" s="18">
        <f>+[2]PP!Y53</f>
        <v>0.3</v>
      </c>
      <c r="Z48" s="18">
        <f>+[2]PP!Z53</f>
        <v>0</v>
      </c>
      <c r="AA48" s="18">
        <f>+[2]PP!AA53</f>
        <v>0.1</v>
      </c>
      <c r="AB48" s="20">
        <f>SUM(P48:AA48)</f>
        <v>1.2000000000000002</v>
      </c>
      <c r="AC48" s="16">
        <f t="shared" si="1"/>
        <v>0.30000000000000027</v>
      </c>
      <c r="AD48" s="17">
        <v>0</v>
      </c>
      <c r="AE48" s="4"/>
      <c r="AF48" s="4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</row>
    <row r="49" spans="1:254" ht="18" customHeight="1">
      <c r="B49" s="15" t="s">
        <v>58</v>
      </c>
      <c r="C49" s="16">
        <f t="shared" ref="C49:AB49" si="20">+C50+C53+C56</f>
        <v>189.70000000000002</v>
      </c>
      <c r="D49" s="16">
        <f t="shared" si="20"/>
        <v>186.79999999999998</v>
      </c>
      <c r="E49" s="16">
        <f t="shared" si="20"/>
        <v>201.3</v>
      </c>
      <c r="F49" s="16">
        <f t="shared" si="20"/>
        <v>180</v>
      </c>
      <c r="G49" s="16">
        <f t="shared" si="20"/>
        <v>144.89999999999998</v>
      </c>
      <c r="H49" s="16">
        <f t="shared" si="20"/>
        <v>218.79999999999998</v>
      </c>
      <c r="I49" s="16">
        <f t="shared" si="20"/>
        <v>207.2</v>
      </c>
      <c r="J49" s="16">
        <f t="shared" si="20"/>
        <v>162.9</v>
      </c>
      <c r="K49" s="16">
        <f t="shared" si="20"/>
        <v>153.79999999999998</v>
      </c>
      <c r="L49" s="16">
        <f t="shared" si="20"/>
        <v>126.39999999999999</v>
      </c>
      <c r="M49" s="16">
        <f t="shared" si="20"/>
        <v>215.70000000000002</v>
      </c>
      <c r="N49" s="16">
        <f t="shared" si="20"/>
        <v>170.1</v>
      </c>
      <c r="O49" s="17">
        <f t="shared" si="20"/>
        <v>2157.6000000000004</v>
      </c>
      <c r="P49" s="18">
        <f t="shared" si="20"/>
        <v>190.39999999999998</v>
      </c>
      <c r="Q49" s="18">
        <f t="shared" si="20"/>
        <v>174.9</v>
      </c>
      <c r="R49" s="18">
        <f t="shared" si="20"/>
        <v>255.1</v>
      </c>
      <c r="S49" s="18">
        <f t="shared" si="20"/>
        <v>174.89999999999998</v>
      </c>
      <c r="T49" s="18">
        <f t="shared" si="20"/>
        <v>127.8</v>
      </c>
      <c r="U49" s="18">
        <f t="shared" si="20"/>
        <v>201.29999999999998</v>
      </c>
      <c r="V49" s="18">
        <f t="shared" si="20"/>
        <v>208.3</v>
      </c>
      <c r="W49" s="18">
        <f t="shared" si="20"/>
        <v>337.4</v>
      </c>
      <c r="X49" s="18">
        <f t="shared" si="20"/>
        <v>252.6</v>
      </c>
      <c r="Y49" s="18">
        <f t="shared" si="20"/>
        <v>243.90000000000003</v>
      </c>
      <c r="Z49" s="18">
        <f t="shared" si="20"/>
        <v>275.90000000000003</v>
      </c>
      <c r="AA49" s="18">
        <f t="shared" si="20"/>
        <v>268.90000000000009</v>
      </c>
      <c r="AB49" s="17">
        <f t="shared" si="20"/>
        <v>2711.4</v>
      </c>
      <c r="AC49" s="16">
        <f t="shared" si="1"/>
        <v>553.79999999999973</v>
      </c>
      <c r="AD49" s="17">
        <f>+AC49/O49*100</f>
        <v>25.667408231368171</v>
      </c>
      <c r="AE49" s="4"/>
      <c r="AF49" s="4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</row>
    <row r="50" spans="1:254" ht="18" customHeight="1">
      <c r="B50" s="44" t="s">
        <v>59</v>
      </c>
      <c r="C50" s="16">
        <f t="shared" ref="C50:AB50" si="21">+C51+C52</f>
        <v>0</v>
      </c>
      <c r="D50" s="16">
        <f t="shared" si="21"/>
        <v>0.1</v>
      </c>
      <c r="E50" s="16">
        <f t="shared" si="21"/>
        <v>0.1</v>
      </c>
      <c r="F50" s="16">
        <f t="shared" si="21"/>
        <v>0.1</v>
      </c>
      <c r="G50" s="16">
        <f t="shared" si="21"/>
        <v>0.2</v>
      </c>
      <c r="H50" s="16">
        <f t="shared" si="21"/>
        <v>0.1</v>
      </c>
      <c r="I50" s="16">
        <f t="shared" si="21"/>
        <v>0.1</v>
      </c>
      <c r="J50" s="16">
        <f t="shared" si="21"/>
        <v>1.3</v>
      </c>
      <c r="K50" s="16">
        <f t="shared" si="21"/>
        <v>0.1</v>
      </c>
      <c r="L50" s="16">
        <f t="shared" si="21"/>
        <v>0</v>
      </c>
      <c r="M50" s="16">
        <f t="shared" si="21"/>
        <v>0</v>
      </c>
      <c r="N50" s="16">
        <f t="shared" si="21"/>
        <v>0</v>
      </c>
      <c r="O50" s="17">
        <f t="shared" si="21"/>
        <v>2.1</v>
      </c>
      <c r="P50" s="18">
        <f t="shared" si="21"/>
        <v>0.1</v>
      </c>
      <c r="Q50" s="18">
        <f t="shared" si="21"/>
        <v>0.1</v>
      </c>
      <c r="R50" s="18">
        <f t="shared" si="21"/>
        <v>0.4</v>
      </c>
      <c r="S50" s="18">
        <f t="shared" si="21"/>
        <v>0.1</v>
      </c>
      <c r="T50" s="18">
        <f t="shared" si="21"/>
        <v>0</v>
      </c>
      <c r="U50" s="18">
        <f t="shared" si="21"/>
        <v>0.1</v>
      </c>
      <c r="V50" s="18">
        <f t="shared" si="21"/>
        <v>0</v>
      </c>
      <c r="W50" s="18">
        <f t="shared" si="21"/>
        <v>0</v>
      </c>
      <c r="X50" s="18">
        <f t="shared" si="21"/>
        <v>0.7</v>
      </c>
      <c r="Y50" s="18">
        <f t="shared" si="21"/>
        <v>0.3</v>
      </c>
      <c r="Z50" s="18">
        <f t="shared" si="21"/>
        <v>0.1</v>
      </c>
      <c r="AA50" s="18">
        <f t="shared" si="21"/>
        <v>0.1</v>
      </c>
      <c r="AB50" s="17">
        <f t="shared" si="21"/>
        <v>2</v>
      </c>
      <c r="AC50" s="16">
        <f t="shared" si="1"/>
        <v>-0.10000000000000009</v>
      </c>
      <c r="AD50" s="17">
        <f>+AC50/O50*100</f>
        <v>-4.7619047619047654</v>
      </c>
      <c r="AE50" s="4"/>
      <c r="AF50" s="4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</row>
    <row r="51" spans="1:254" ht="18" customHeight="1">
      <c r="B51" s="40" t="s">
        <v>60</v>
      </c>
      <c r="C51" s="29">
        <v>0</v>
      </c>
      <c r="D51" s="29">
        <v>0.1</v>
      </c>
      <c r="E51" s="29">
        <v>0.1</v>
      </c>
      <c r="F51" s="29">
        <v>0.1</v>
      </c>
      <c r="G51" s="29">
        <v>0.2</v>
      </c>
      <c r="H51" s="29">
        <v>0.1</v>
      </c>
      <c r="I51" s="29">
        <v>0.1</v>
      </c>
      <c r="J51" s="29">
        <v>1.3</v>
      </c>
      <c r="K51" s="29">
        <v>0.1</v>
      </c>
      <c r="L51" s="29">
        <v>0</v>
      </c>
      <c r="M51" s="29">
        <v>0</v>
      </c>
      <c r="N51" s="29">
        <v>0</v>
      </c>
      <c r="O51" s="25">
        <f>SUM(C51:N51)</f>
        <v>2.1</v>
      </c>
      <c r="P51" s="30">
        <v>0.1</v>
      </c>
      <c r="Q51" s="30">
        <v>0.1</v>
      </c>
      <c r="R51" s="30">
        <v>0.4</v>
      </c>
      <c r="S51" s="30">
        <v>0.1</v>
      </c>
      <c r="T51" s="30">
        <v>0</v>
      </c>
      <c r="U51" s="30">
        <v>0.1</v>
      </c>
      <c r="V51" s="30">
        <v>0</v>
      </c>
      <c r="W51" s="30">
        <v>0</v>
      </c>
      <c r="X51" s="30">
        <v>0.7</v>
      </c>
      <c r="Y51" s="30">
        <v>0.3</v>
      </c>
      <c r="Z51" s="30">
        <v>0.1</v>
      </c>
      <c r="AA51" s="30">
        <v>0.1</v>
      </c>
      <c r="AB51" s="25">
        <f>SUM(P51:AA51)</f>
        <v>2</v>
      </c>
      <c r="AC51" s="29">
        <f t="shared" si="1"/>
        <v>-0.10000000000000009</v>
      </c>
      <c r="AD51" s="35">
        <f>+AC51/O51*100</f>
        <v>-4.7619047619047654</v>
      </c>
      <c r="AE51" s="4"/>
      <c r="AF51" s="4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</row>
    <row r="52" spans="1:254" ht="18" customHeight="1">
      <c r="B52" s="40" t="s">
        <v>61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5">
        <f>SUM(C52:N52)</f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25">
        <f>SUM(P52:AA52)</f>
        <v>0</v>
      </c>
      <c r="AC52" s="29">
        <f t="shared" si="1"/>
        <v>0</v>
      </c>
      <c r="AD52" s="45" t="s">
        <v>62</v>
      </c>
      <c r="AE52" s="4"/>
      <c r="AF52" s="4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</row>
    <row r="53" spans="1:254" ht="18" customHeight="1">
      <c r="B53" s="44" t="s">
        <v>63</v>
      </c>
      <c r="C53" s="16">
        <f t="shared" ref="C53:AB53" si="22">+C54+C55</f>
        <v>186.9</v>
      </c>
      <c r="D53" s="16">
        <f t="shared" si="22"/>
        <v>183.79999999999998</v>
      </c>
      <c r="E53" s="16">
        <f t="shared" si="22"/>
        <v>197.4</v>
      </c>
      <c r="F53" s="16">
        <f t="shared" si="22"/>
        <v>176.9</v>
      </c>
      <c r="G53" s="16">
        <f t="shared" si="22"/>
        <v>141.1</v>
      </c>
      <c r="H53" s="16">
        <f t="shared" si="22"/>
        <v>214.5</v>
      </c>
      <c r="I53" s="16">
        <f t="shared" si="22"/>
        <v>203.2</v>
      </c>
      <c r="J53" s="16">
        <f t="shared" si="22"/>
        <v>157.69999999999999</v>
      </c>
      <c r="K53" s="16">
        <f t="shared" si="22"/>
        <v>150.6</v>
      </c>
      <c r="L53" s="16">
        <f t="shared" si="22"/>
        <v>122.69999999999999</v>
      </c>
      <c r="M53" s="16">
        <f t="shared" si="22"/>
        <v>212.20000000000002</v>
      </c>
      <c r="N53" s="16">
        <f t="shared" si="22"/>
        <v>167.1</v>
      </c>
      <c r="O53" s="17">
        <f t="shared" si="22"/>
        <v>2114.1000000000004</v>
      </c>
      <c r="P53" s="18">
        <f t="shared" si="22"/>
        <v>186.7</v>
      </c>
      <c r="Q53" s="18">
        <f t="shared" si="22"/>
        <v>171.5</v>
      </c>
      <c r="R53" s="18">
        <f t="shared" si="22"/>
        <v>251</v>
      </c>
      <c r="S53" s="18">
        <f t="shared" si="22"/>
        <v>171.2</v>
      </c>
      <c r="T53" s="18">
        <f t="shared" si="22"/>
        <v>123.7</v>
      </c>
      <c r="U53" s="18">
        <f t="shared" si="22"/>
        <v>197.5</v>
      </c>
      <c r="V53" s="18">
        <f t="shared" si="22"/>
        <v>204.5</v>
      </c>
      <c r="W53" s="18">
        <f t="shared" si="22"/>
        <v>333.59999999999997</v>
      </c>
      <c r="X53" s="18">
        <f t="shared" si="22"/>
        <v>248.3</v>
      </c>
      <c r="Y53" s="18">
        <f t="shared" si="22"/>
        <v>239.3</v>
      </c>
      <c r="Z53" s="18">
        <f t="shared" si="22"/>
        <v>272</v>
      </c>
      <c r="AA53" s="18">
        <f t="shared" si="22"/>
        <v>265.70000000000005</v>
      </c>
      <c r="AB53" s="17">
        <f t="shared" si="22"/>
        <v>2665</v>
      </c>
      <c r="AC53" s="16">
        <f t="shared" si="1"/>
        <v>550.89999999999964</v>
      </c>
      <c r="AD53" s="17">
        <f t="shared" ref="AD53:AD60" si="23">+AC53/O53*100</f>
        <v>26.058369991958731</v>
      </c>
      <c r="AE53" s="4"/>
      <c r="AF53" s="4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</row>
    <row r="54" spans="1:254" ht="18" customHeight="1">
      <c r="A54" s="46"/>
      <c r="B54" s="34" t="s">
        <v>64</v>
      </c>
      <c r="C54" s="29">
        <f>+[2]PP!C68</f>
        <v>184.4</v>
      </c>
      <c r="D54" s="29">
        <f>+[2]PP!D68</f>
        <v>181.6</v>
      </c>
      <c r="E54" s="29">
        <f>+[2]PP!E68</f>
        <v>194.6</v>
      </c>
      <c r="F54" s="29">
        <f>+[2]PP!F68</f>
        <v>174.8</v>
      </c>
      <c r="G54" s="29">
        <f>+[2]PP!G68</f>
        <v>138.5</v>
      </c>
      <c r="H54" s="29">
        <f>+[2]PP!H68</f>
        <v>212.1</v>
      </c>
      <c r="I54" s="29">
        <f>+[2]PP!I68</f>
        <v>200.7</v>
      </c>
      <c r="J54" s="29">
        <f>+[2]PP!J68</f>
        <v>155.19999999999999</v>
      </c>
      <c r="K54" s="29">
        <f>+[2]PP!K68</f>
        <v>148.5</v>
      </c>
      <c r="L54" s="29">
        <f>+[2]PP!L68</f>
        <v>120.1</v>
      </c>
      <c r="M54" s="29">
        <f>+[2]PP!M68</f>
        <v>209.8</v>
      </c>
      <c r="N54" s="29">
        <f>+[2]PP!N68</f>
        <v>165</v>
      </c>
      <c r="O54" s="25">
        <f>SUM(C54:N54)</f>
        <v>2085.3000000000002</v>
      </c>
      <c r="P54" s="30">
        <f>+[2]PP!P68</f>
        <v>184.2</v>
      </c>
      <c r="Q54" s="30">
        <f>+[2]PP!Q68</f>
        <v>169.1</v>
      </c>
      <c r="R54" s="30">
        <f>+[2]PP!R68</f>
        <v>248.6</v>
      </c>
      <c r="S54" s="30">
        <f>+[2]PP!S68</f>
        <v>168.6</v>
      </c>
      <c r="T54" s="30">
        <f>+[2]PP!T68</f>
        <v>120.9</v>
      </c>
      <c r="U54" s="30">
        <f>+[2]PP!U68</f>
        <v>195</v>
      </c>
      <c r="V54" s="30">
        <f>+[2]PP!V68</f>
        <v>201.9</v>
      </c>
      <c r="W54" s="30">
        <f>+[2]PP!W68</f>
        <v>330.9</v>
      </c>
      <c r="X54" s="30">
        <f>+[2]PP!X68</f>
        <v>245.8</v>
      </c>
      <c r="Y54" s="30">
        <f>+[2]PP!Y68</f>
        <v>236.4</v>
      </c>
      <c r="Z54" s="30">
        <f>+[2]PP!Z68</f>
        <v>269.39999999999998</v>
      </c>
      <c r="AA54" s="30">
        <f>+[2]PP!AA68</f>
        <v>263.60000000000002</v>
      </c>
      <c r="AB54" s="25">
        <f>SUM(P54:AA54)</f>
        <v>2634.4</v>
      </c>
      <c r="AC54" s="29">
        <f t="shared" si="1"/>
        <v>549.09999999999991</v>
      </c>
      <c r="AD54" s="35">
        <f t="shared" si="23"/>
        <v>26.331942646142036</v>
      </c>
      <c r="AE54" s="22"/>
      <c r="AF54" s="22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</row>
    <row r="55" spans="1:254" ht="18" customHeight="1">
      <c r="B55" s="34" t="s">
        <v>35</v>
      </c>
      <c r="C55" s="29">
        <f>+[2]PP!C70</f>
        <v>2.5</v>
      </c>
      <c r="D55" s="29">
        <f>+[2]PP!D70</f>
        <v>2.2000000000000002</v>
      </c>
      <c r="E55" s="29">
        <f>+[2]PP!E70</f>
        <v>2.8</v>
      </c>
      <c r="F55" s="29">
        <f>+[2]PP!F70</f>
        <v>2.1</v>
      </c>
      <c r="G55" s="29">
        <f>+[2]PP!G70</f>
        <v>2.6</v>
      </c>
      <c r="H55" s="29">
        <f>+[2]PP!H70</f>
        <v>2.4</v>
      </c>
      <c r="I55" s="29">
        <f>+[2]PP!I70</f>
        <v>2.5</v>
      </c>
      <c r="J55" s="29">
        <f>+[2]PP!J70</f>
        <v>2.5</v>
      </c>
      <c r="K55" s="29">
        <f>+[2]PP!K70</f>
        <v>2.1</v>
      </c>
      <c r="L55" s="29">
        <f>+[2]PP!L70</f>
        <v>2.6</v>
      </c>
      <c r="M55" s="29">
        <f>+[2]PP!M70</f>
        <v>2.4</v>
      </c>
      <c r="N55" s="29">
        <f>+[2]PP!N70</f>
        <v>2.1</v>
      </c>
      <c r="O55" s="25">
        <f>SUM(C55:N55)</f>
        <v>28.800000000000004</v>
      </c>
      <c r="P55" s="30">
        <f>+[2]PP!P70</f>
        <v>2.5</v>
      </c>
      <c r="Q55" s="30">
        <f>+[2]PP!Q70</f>
        <v>2.4</v>
      </c>
      <c r="R55" s="30">
        <f>+[2]PP!R70</f>
        <v>2.4</v>
      </c>
      <c r="S55" s="30">
        <f>+[2]PP!S70</f>
        <v>2.6</v>
      </c>
      <c r="T55" s="30">
        <f>+[2]PP!T70</f>
        <v>2.8</v>
      </c>
      <c r="U55" s="30">
        <f>+[2]PP!U70</f>
        <v>2.5</v>
      </c>
      <c r="V55" s="30">
        <f>+[2]PP!V70</f>
        <v>2.6</v>
      </c>
      <c r="W55" s="30">
        <f>+[2]PP!W70</f>
        <v>2.7</v>
      </c>
      <c r="X55" s="30">
        <f>+[2]PP!X70</f>
        <v>2.5</v>
      </c>
      <c r="Y55" s="30">
        <f>+[2]PP!Y70</f>
        <v>2.9</v>
      </c>
      <c r="Z55" s="30">
        <f>+[2]PP!Z70</f>
        <v>2.6</v>
      </c>
      <c r="AA55" s="30">
        <f>+[2]PP!AA70</f>
        <v>2.1</v>
      </c>
      <c r="AB55" s="25">
        <f>SUM(P55:AA55)</f>
        <v>30.6</v>
      </c>
      <c r="AC55" s="29">
        <f t="shared" si="1"/>
        <v>1.7999999999999972</v>
      </c>
      <c r="AD55" s="35">
        <f t="shared" si="23"/>
        <v>6.2499999999999893</v>
      </c>
      <c r="AE55" s="4"/>
      <c r="AF55" s="4"/>
      <c r="AG55" s="5"/>
      <c r="AH55" s="2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</row>
    <row r="56" spans="1:254" ht="18" customHeight="1">
      <c r="B56" s="44" t="s">
        <v>65</v>
      </c>
      <c r="C56" s="16">
        <f>+[2]PP!C71</f>
        <v>2.8</v>
      </c>
      <c r="D56" s="16">
        <f>+[2]PP!D71</f>
        <v>2.9</v>
      </c>
      <c r="E56" s="16">
        <f>+[2]PP!E71</f>
        <v>3.8</v>
      </c>
      <c r="F56" s="16">
        <f>+[2]PP!F71</f>
        <v>3</v>
      </c>
      <c r="G56" s="16">
        <f>+[2]PP!G71</f>
        <v>3.6</v>
      </c>
      <c r="H56" s="16">
        <f>+[2]PP!H71</f>
        <v>4.2</v>
      </c>
      <c r="I56" s="16">
        <f>+[2]PP!I71</f>
        <v>3.9</v>
      </c>
      <c r="J56" s="16">
        <f>+[2]PP!J71</f>
        <v>3.9</v>
      </c>
      <c r="K56" s="16">
        <f>+[2]PP!K71</f>
        <v>3.1</v>
      </c>
      <c r="L56" s="16">
        <f>+[2]PP!L71</f>
        <v>3.7</v>
      </c>
      <c r="M56" s="16">
        <f>+[2]PP!M71</f>
        <v>3.5</v>
      </c>
      <c r="N56" s="16">
        <f>+[2]PP!N71</f>
        <v>3</v>
      </c>
      <c r="O56" s="20">
        <f>SUM(C56:N56)</f>
        <v>41.4</v>
      </c>
      <c r="P56" s="18">
        <f>+[2]PP!P71</f>
        <v>3.6</v>
      </c>
      <c r="Q56" s="18">
        <f>+[2]PP!Q71</f>
        <v>3.3</v>
      </c>
      <c r="R56" s="18">
        <f>+[2]PP!R71</f>
        <v>3.7</v>
      </c>
      <c r="S56" s="18">
        <f>+[2]PP!S71</f>
        <v>3.6</v>
      </c>
      <c r="T56" s="18">
        <f>+[2]PP!T71</f>
        <v>4.0999999999999996</v>
      </c>
      <c r="U56" s="18">
        <f>+[2]PP!U71</f>
        <v>3.7</v>
      </c>
      <c r="V56" s="18">
        <f>+[2]PP!V71</f>
        <v>3.8</v>
      </c>
      <c r="W56" s="18">
        <f>+[2]PP!W71</f>
        <v>3.8</v>
      </c>
      <c r="X56" s="18">
        <f>+[2]PP!X71</f>
        <v>3.6</v>
      </c>
      <c r="Y56" s="18">
        <f>+[2]PP!Y71</f>
        <v>4.3000000000000007</v>
      </c>
      <c r="Z56" s="18">
        <f>+[2]PP!Z71</f>
        <v>3.8</v>
      </c>
      <c r="AA56" s="18">
        <f>+[2]PP!AA71</f>
        <v>3.1</v>
      </c>
      <c r="AB56" s="20">
        <f>SUM(P56:AA56)</f>
        <v>44.4</v>
      </c>
      <c r="AC56" s="16">
        <f t="shared" si="1"/>
        <v>3</v>
      </c>
      <c r="AD56" s="17">
        <f t="shared" si="23"/>
        <v>7.2463768115942031</v>
      </c>
      <c r="AE56" s="4"/>
      <c r="AF56" s="4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</row>
    <row r="57" spans="1:254" ht="18" customHeight="1">
      <c r="B57" s="47" t="s">
        <v>66</v>
      </c>
      <c r="C57" s="16">
        <f t="shared" ref="C57:AB57" si="24">+C58+C62+C63</f>
        <v>198.09999999999997</v>
      </c>
      <c r="D57" s="16">
        <f t="shared" si="24"/>
        <v>167.79999999999998</v>
      </c>
      <c r="E57" s="16">
        <f t="shared" si="24"/>
        <v>138.4</v>
      </c>
      <c r="F57" s="16">
        <f t="shared" si="24"/>
        <v>218.29999999999998</v>
      </c>
      <c r="G57" s="16">
        <f t="shared" si="24"/>
        <v>221.9</v>
      </c>
      <c r="H57" s="16">
        <f t="shared" si="24"/>
        <v>220.8</v>
      </c>
      <c r="I57" s="16">
        <f t="shared" si="24"/>
        <v>197.29999999999998</v>
      </c>
      <c r="J57" s="16">
        <f t="shared" si="24"/>
        <v>185.1</v>
      </c>
      <c r="K57" s="16">
        <f t="shared" si="24"/>
        <v>176.89999999999998</v>
      </c>
      <c r="L57" s="16">
        <f t="shared" si="24"/>
        <v>226.9</v>
      </c>
      <c r="M57" s="16">
        <f t="shared" si="24"/>
        <v>256</v>
      </c>
      <c r="N57" s="16">
        <f t="shared" si="24"/>
        <v>209</v>
      </c>
      <c r="O57" s="17">
        <f t="shared" si="24"/>
        <v>2416.4999999999995</v>
      </c>
      <c r="P57" s="18">
        <f t="shared" si="24"/>
        <v>419.7</v>
      </c>
      <c r="Q57" s="18">
        <f t="shared" si="24"/>
        <v>973.9</v>
      </c>
      <c r="R57" s="18">
        <f t="shared" si="24"/>
        <v>1006.6</v>
      </c>
      <c r="S57" s="18">
        <f t="shared" si="24"/>
        <v>977.09999999999991</v>
      </c>
      <c r="T57" s="18">
        <f t="shared" si="24"/>
        <v>807.7</v>
      </c>
      <c r="U57" s="18">
        <f t="shared" si="24"/>
        <v>898.3</v>
      </c>
      <c r="V57" s="18">
        <f t="shared" si="24"/>
        <v>935.8</v>
      </c>
      <c r="W57" s="18">
        <f t="shared" si="24"/>
        <v>1016.4</v>
      </c>
      <c r="X57" s="18">
        <f t="shared" si="24"/>
        <v>676.09999999999991</v>
      </c>
      <c r="Y57" s="18">
        <f t="shared" si="24"/>
        <v>932.2</v>
      </c>
      <c r="Z57" s="18">
        <f t="shared" si="24"/>
        <v>1027.2</v>
      </c>
      <c r="AA57" s="18">
        <f t="shared" si="24"/>
        <v>991.4</v>
      </c>
      <c r="AB57" s="17">
        <f t="shared" si="24"/>
        <v>10662.400000000001</v>
      </c>
      <c r="AC57" s="16">
        <f t="shared" si="1"/>
        <v>8245.9000000000015</v>
      </c>
      <c r="AD57" s="17">
        <f t="shared" si="23"/>
        <v>341.23318849575844</v>
      </c>
      <c r="AE57" s="4"/>
      <c r="AF57" s="4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</row>
    <row r="58" spans="1:254" s="48" customFormat="1" ht="18" customHeight="1">
      <c r="B58" s="47" t="s">
        <v>67</v>
      </c>
      <c r="C58" s="16">
        <f t="shared" ref="C58:AB58" si="25">+C59</f>
        <v>188.2</v>
      </c>
      <c r="D58" s="16">
        <f t="shared" si="25"/>
        <v>154.5</v>
      </c>
      <c r="E58" s="16">
        <f t="shared" si="25"/>
        <v>120.3</v>
      </c>
      <c r="F58" s="16">
        <f t="shared" si="25"/>
        <v>175</v>
      </c>
      <c r="G58" s="16">
        <f t="shared" si="25"/>
        <v>208.6</v>
      </c>
      <c r="H58" s="16">
        <f t="shared" si="25"/>
        <v>205.5</v>
      </c>
      <c r="I58" s="16">
        <f t="shared" si="25"/>
        <v>184</v>
      </c>
      <c r="J58" s="16">
        <f t="shared" si="25"/>
        <v>164.9</v>
      </c>
      <c r="K58" s="16">
        <f t="shared" si="25"/>
        <v>158.1</v>
      </c>
      <c r="L58" s="16">
        <f t="shared" si="25"/>
        <v>193</v>
      </c>
      <c r="M58" s="16">
        <f t="shared" si="25"/>
        <v>221.3</v>
      </c>
      <c r="N58" s="16">
        <f t="shared" si="25"/>
        <v>185.5</v>
      </c>
      <c r="O58" s="17">
        <f t="shared" si="25"/>
        <v>2158.8999999999996</v>
      </c>
      <c r="P58" s="18">
        <f t="shared" si="25"/>
        <v>235.5</v>
      </c>
      <c r="Q58" s="18">
        <f t="shared" si="25"/>
        <v>206.5</v>
      </c>
      <c r="R58" s="18">
        <f t="shared" si="25"/>
        <v>199.5</v>
      </c>
      <c r="S58" s="18">
        <f t="shared" si="25"/>
        <v>195.7</v>
      </c>
      <c r="T58" s="18">
        <f t="shared" si="25"/>
        <v>143.4</v>
      </c>
      <c r="U58" s="18">
        <f t="shared" si="25"/>
        <v>158.69999999999999</v>
      </c>
      <c r="V58" s="18">
        <f t="shared" si="25"/>
        <v>185.4</v>
      </c>
      <c r="W58" s="18">
        <f t="shared" si="25"/>
        <v>166.2</v>
      </c>
      <c r="X58" s="18">
        <f t="shared" si="25"/>
        <v>195.7</v>
      </c>
      <c r="Y58" s="18">
        <f t="shared" si="25"/>
        <v>201.5</v>
      </c>
      <c r="Z58" s="18">
        <f t="shared" si="25"/>
        <v>125.2</v>
      </c>
      <c r="AA58" s="18">
        <f t="shared" si="25"/>
        <v>255.1</v>
      </c>
      <c r="AB58" s="17">
        <f t="shared" si="25"/>
        <v>2268.4</v>
      </c>
      <c r="AC58" s="16">
        <f t="shared" si="1"/>
        <v>109.50000000000045</v>
      </c>
      <c r="AD58" s="17">
        <f t="shared" si="23"/>
        <v>5.0720274213720167</v>
      </c>
      <c r="AE58" s="49"/>
      <c r="AF58" s="49"/>
    </row>
    <row r="59" spans="1:254" ht="18" customHeight="1">
      <c r="B59" s="44" t="s">
        <v>68</v>
      </c>
      <c r="C59" s="16">
        <f t="shared" ref="C59:AB59" si="26">+C60+C61</f>
        <v>188.2</v>
      </c>
      <c r="D59" s="16">
        <f t="shared" si="26"/>
        <v>154.5</v>
      </c>
      <c r="E59" s="16">
        <f t="shared" si="26"/>
        <v>120.3</v>
      </c>
      <c r="F59" s="16">
        <f t="shared" si="26"/>
        <v>175</v>
      </c>
      <c r="G59" s="16">
        <f t="shared" si="26"/>
        <v>208.6</v>
      </c>
      <c r="H59" s="16">
        <f t="shared" si="26"/>
        <v>205.5</v>
      </c>
      <c r="I59" s="16">
        <f t="shared" si="26"/>
        <v>184</v>
      </c>
      <c r="J59" s="16">
        <f t="shared" si="26"/>
        <v>164.9</v>
      </c>
      <c r="K59" s="16">
        <f t="shared" si="26"/>
        <v>158.1</v>
      </c>
      <c r="L59" s="16">
        <f t="shared" si="26"/>
        <v>193</v>
      </c>
      <c r="M59" s="16">
        <f t="shared" si="26"/>
        <v>221.3</v>
      </c>
      <c r="N59" s="16">
        <f t="shared" si="26"/>
        <v>185.5</v>
      </c>
      <c r="O59" s="17">
        <f t="shared" si="26"/>
        <v>2158.8999999999996</v>
      </c>
      <c r="P59" s="18">
        <f t="shared" si="26"/>
        <v>235.5</v>
      </c>
      <c r="Q59" s="18">
        <f t="shared" si="26"/>
        <v>206.5</v>
      </c>
      <c r="R59" s="18">
        <f t="shared" si="26"/>
        <v>199.5</v>
      </c>
      <c r="S59" s="18">
        <f t="shared" si="26"/>
        <v>195.7</v>
      </c>
      <c r="T59" s="18">
        <f t="shared" si="26"/>
        <v>143.4</v>
      </c>
      <c r="U59" s="18">
        <f t="shared" si="26"/>
        <v>158.69999999999999</v>
      </c>
      <c r="V59" s="18">
        <f t="shared" si="26"/>
        <v>185.4</v>
      </c>
      <c r="W59" s="18">
        <f t="shared" si="26"/>
        <v>166.2</v>
      </c>
      <c r="X59" s="18">
        <f t="shared" si="26"/>
        <v>195.7</v>
      </c>
      <c r="Y59" s="18">
        <f t="shared" si="26"/>
        <v>201.5</v>
      </c>
      <c r="Z59" s="18">
        <f t="shared" si="26"/>
        <v>125.2</v>
      </c>
      <c r="AA59" s="18">
        <f t="shared" si="26"/>
        <v>255.1</v>
      </c>
      <c r="AB59" s="17">
        <f t="shared" si="26"/>
        <v>2268.4</v>
      </c>
      <c r="AC59" s="16">
        <f t="shared" si="1"/>
        <v>109.50000000000045</v>
      </c>
      <c r="AD59" s="17">
        <f t="shared" si="23"/>
        <v>5.0720274213720167</v>
      </c>
      <c r="AE59" s="4"/>
      <c r="AF59" s="4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</row>
    <row r="60" spans="1:254" s="50" customFormat="1" ht="18" customHeight="1">
      <c r="B60" s="34" t="s">
        <v>69</v>
      </c>
      <c r="C60" s="29">
        <f>+[2]PP!C76</f>
        <v>188.2</v>
      </c>
      <c r="D60" s="29">
        <f>+[2]PP!D76</f>
        <v>154.5</v>
      </c>
      <c r="E60" s="30">
        <v>120.2</v>
      </c>
      <c r="F60" s="30">
        <v>175</v>
      </c>
      <c r="G60" s="30">
        <v>208.6</v>
      </c>
      <c r="H60" s="30">
        <v>205.5</v>
      </c>
      <c r="I60" s="30">
        <v>184</v>
      </c>
      <c r="J60" s="30">
        <v>164.9</v>
      </c>
      <c r="K60" s="30">
        <v>158.1</v>
      </c>
      <c r="L60" s="30">
        <v>192.9</v>
      </c>
      <c r="M60" s="30">
        <v>221.3</v>
      </c>
      <c r="N60" s="30">
        <v>185.5</v>
      </c>
      <c r="O60" s="25">
        <f>SUM(C60:N60)</f>
        <v>2158.6999999999998</v>
      </c>
      <c r="P60" s="30">
        <f>+[2]PP!P76</f>
        <v>226.2</v>
      </c>
      <c r="Q60" s="30">
        <v>206.5</v>
      </c>
      <c r="R60" s="30">
        <v>199.5</v>
      </c>
      <c r="S60" s="30">
        <v>195.7</v>
      </c>
      <c r="T60" s="30">
        <v>143.30000000000001</v>
      </c>
      <c r="U60" s="30">
        <v>158.69999999999999</v>
      </c>
      <c r="V60" s="30">
        <v>185.4</v>
      </c>
      <c r="W60" s="30">
        <v>166.2</v>
      </c>
      <c r="X60" s="30">
        <v>182.1</v>
      </c>
      <c r="Y60" s="30">
        <v>201.5</v>
      </c>
      <c r="Z60" s="30">
        <v>125.2</v>
      </c>
      <c r="AA60" s="30">
        <v>255.1</v>
      </c>
      <c r="AB60" s="25">
        <f t="shared" ref="AB60:AB66" si="27">SUM(P60:AA60)</f>
        <v>2245.4</v>
      </c>
      <c r="AC60" s="29">
        <f t="shared" si="1"/>
        <v>86.700000000000273</v>
      </c>
      <c r="AD60" s="35">
        <f t="shared" si="23"/>
        <v>4.0163061101589053</v>
      </c>
      <c r="AE60" s="51"/>
      <c r="AF60" s="51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 t="s">
        <v>70</v>
      </c>
      <c r="CR60" s="52" t="s">
        <v>70</v>
      </c>
      <c r="CS60" s="52" t="s">
        <v>70</v>
      </c>
      <c r="CT60" s="52" t="s">
        <v>70</v>
      </c>
      <c r="CU60" s="52" t="s">
        <v>70</v>
      </c>
      <c r="CV60" s="52" t="s">
        <v>70</v>
      </c>
      <c r="CW60" s="52" t="s">
        <v>70</v>
      </c>
      <c r="CX60" s="52" t="s">
        <v>70</v>
      </c>
      <c r="CY60" s="52" t="s">
        <v>70</v>
      </c>
      <c r="CZ60" s="52" t="s">
        <v>70</v>
      </c>
      <c r="DA60" s="52" t="s">
        <v>70</v>
      </c>
      <c r="DB60" s="52" t="s">
        <v>70</v>
      </c>
      <c r="DC60" s="52" t="s">
        <v>70</v>
      </c>
      <c r="DD60" s="52" t="s">
        <v>70</v>
      </c>
      <c r="DE60" s="52" t="s">
        <v>70</v>
      </c>
      <c r="DF60" s="52" t="s">
        <v>70</v>
      </c>
      <c r="DG60" s="52" t="s">
        <v>70</v>
      </c>
      <c r="DH60" s="52" t="s">
        <v>70</v>
      </c>
      <c r="DI60" s="52" t="s">
        <v>70</v>
      </c>
      <c r="DJ60" s="52" t="s">
        <v>70</v>
      </c>
      <c r="DK60" s="52" t="s">
        <v>70</v>
      </c>
      <c r="DL60" s="52" t="s">
        <v>70</v>
      </c>
      <c r="DM60" s="52" t="s">
        <v>70</v>
      </c>
      <c r="DN60" s="52" t="s">
        <v>70</v>
      </c>
      <c r="DO60" s="52" t="s">
        <v>70</v>
      </c>
      <c r="DP60" s="52" t="s">
        <v>70</v>
      </c>
      <c r="DQ60" s="52" t="s">
        <v>70</v>
      </c>
      <c r="DR60" s="52" t="s">
        <v>70</v>
      </c>
      <c r="DS60" s="52" t="s">
        <v>70</v>
      </c>
      <c r="DT60" s="52" t="s">
        <v>70</v>
      </c>
      <c r="DU60" s="52" t="s">
        <v>70</v>
      </c>
      <c r="DV60" s="52" t="s">
        <v>70</v>
      </c>
      <c r="DW60" s="52" t="s">
        <v>70</v>
      </c>
      <c r="DX60" s="52" t="s">
        <v>70</v>
      </c>
      <c r="DY60" s="52" t="s">
        <v>70</v>
      </c>
      <c r="DZ60" s="52" t="s">
        <v>70</v>
      </c>
      <c r="EA60" s="52" t="s">
        <v>70</v>
      </c>
      <c r="EB60" s="52" t="s">
        <v>70</v>
      </c>
      <c r="EC60" s="52" t="s">
        <v>70</v>
      </c>
      <c r="ED60" s="52" t="s">
        <v>70</v>
      </c>
      <c r="EE60" s="52" t="s">
        <v>70</v>
      </c>
      <c r="EF60" s="52" t="s">
        <v>70</v>
      </c>
      <c r="EG60" s="52" t="s">
        <v>70</v>
      </c>
      <c r="EH60" s="52" t="s">
        <v>70</v>
      </c>
      <c r="EI60" s="52" t="s">
        <v>70</v>
      </c>
      <c r="EJ60" s="52" t="s">
        <v>70</v>
      </c>
      <c r="EK60" s="52" t="s">
        <v>70</v>
      </c>
      <c r="EL60" s="52" t="s">
        <v>70</v>
      </c>
      <c r="EM60" s="52" t="s">
        <v>70</v>
      </c>
      <c r="EN60" s="52" t="s">
        <v>70</v>
      </c>
      <c r="EO60" s="52" t="s">
        <v>70</v>
      </c>
      <c r="EP60" s="52" t="s">
        <v>70</v>
      </c>
      <c r="EQ60" s="52" t="s">
        <v>70</v>
      </c>
      <c r="ER60" s="52" t="s">
        <v>70</v>
      </c>
      <c r="ES60" s="52" t="s">
        <v>70</v>
      </c>
      <c r="ET60" s="52" t="s">
        <v>70</v>
      </c>
      <c r="EU60" s="52" t="s">
        <v>70</v>
      </c>
      <c r="EV60" s="52" t="s">
        <v>70</v>
      </c>
      <c r="EW60" s="52" t="s">
        <v>70</v>
      </c>
      <c r="EX60" s="52" t="s">
        <v>70</v>
      </c>
      <c r="EY60" s="52" t="s">
        <v>70</v>
      </c>
      <c r="EZ60" s="52" t="s">
        <v>70</v>
      </c>
      <c r="FA60" s="52" t="s">
        <v>70</v>
      </c>
      <c r="FB60" s="52" t="s">
        <v>70</v>
      </c>
      <c r="FC60" s="52" t="s">
        <v>70</v>
      </c>
      <c r="FD60" s="52" t="s">
        <v>70</v>
      </c>
      <c r="FE60" s="52" t="s">
        <v>70</v>
      </c>
      <c r="FF60" s="52" t="s">
        <v>70</v>
      </c>
      <c r="FG60" s="52" t="s">
        <v>70</v>
      </c>
      <c r="FH60" s="52" t="s">
        <v>70</v>
      </c>
      <c r="FI60" s="52" t="s">
        <v>70</v>
      </c>
      <c r="FJ60" s="52" t="s">
        <v>70</v>
      </c>
      <c r="FK60" s="52" t="s">
        <v>70</v>
      </c>
      <c r="FL60" s="52" t="s">
        <v>70</v>
      </c>
      <c r="FM60" s="52" t="s">
        <v>70</v>
      </c>
      <c r="FN60" s="52" t="s">
        <v>70</v>
      </c>
      <c r="FO60" s="52" t="s">
        <v>70</v>
      </c>
      <c r="FP60" s="52" t="s">
        <v>70</v>
      </c>
      <c r="FQ60" s="52" t="s">
        <v>70</v>
      </c>
      <c r="FR60" s="52" t="s">
        <v>70</v>
      </c>
      <c r="FS60" s="52" t="s">
        <v>70</v>
      </c>
      <c r="FT60" s="52" t="s">
        <v>70</v>
      </c>
      <c r="FU60" s="52" t="s">
        <v>70</v>
      </c>
      <c r="FV60" s="52" t="s">
        <v>70</v>
      </c>
      <c r="FW60" s="52" t="s">
        <v>70</v>
      </c>
      <c r="FX60" s="52" t="s">
        <v>70</v>
      </c>
      <c r="FY60" s="52" t="s">
        <v>70</v>
      </c>
      <c r="FZ60" s="52" t="s">
        <v>70</v>
      </c>
      <c r="GA60" s="52" t="s">
        <v>70</v>
      </c>
      <c r="GB60" s="52" t="s">
        <v>70</v>
      </c>
      <c r="GC60" s="52" t="s">
        <v>70</v>
      </c>
      <c r="GD60" s="52" t="s">
        <v>70</v>
      </c>
      <c r="GE60" s="52" t="s">
        <v>70</v>
      </c>
      <c r="GF60" s="52" t="s">
        <v>70</v>
      </c>
      <c r="GG60" s="52" t="s">
        <v>70</v>
      </c>
      <c r="GH60" s="52" t="s">
        <v>70</v>
      </c>
      <c r="GI60" s="52" t="s">
        <v>70</v>
      </c>
      <c r="GJ60" s="52" t="s">
        <v>70</v>
      </c>
      <c r="GK60" s="52" t="s">
        <v>70</v>
      </c>
      <c r="GL60" s="52" t="s">
        <v>70</v>
      </c>
      <c r="GM60" s="52" t="s">
        <v>70</v>
      </c>
      <c r="GN60" s="52" t="s">
        <v>70</v>
      </c>
      <c r="GO60" s="52" t="s">
        <v>70</v>
      </c>
      <c r="GP60" s="52" t="s">
        <v>70</v>
      </c>
      <c r="GQ60" s="52" t="s">
        <v>70</v>
      </c>
      <c r="GR60" s="52" t="s">
        <v>70</v>
      </c>
      <c r="GS60" s="52" t="s">
        <v>70</v>
      </c>
      <c r="GT60" s="52" t="s">
        <v>70</v>
      </c>
      <c r="GU60" s="52" t="s">
        <v>70</v>
      </c>
      <c r="GV60" s="52" t="s">
        <v>70</v>
      </c>
      <c r="GW60" s="52" t="s">
        <v>70</v>
      </c>
      <c r="GX60" s="52" t="s">
        <v>70</v>
      </c>
      <c r="GY60" s="52" t="s">
        <v>70</v>
      </c>
      <c r="GZ60" s="52" t="s">
        <v>70</v>
      </c>
      <c r="HA60" s="52" t="s">
        <v>70</v>
      </c>
      <c r="HB60" s="52" t="s">
        <v>70</v>
      </c>
      <c r="HC60" s="52" t="s">
        <v>70</v>
      </c>
      <c r="HD60" s="52" t="s">
        <v>70</v>
      </c>
      <c r="HE60" s="52" t="s">
        <v>70</v>
      </c>
      <c r="HF60" s="52" t="s">
        <v>70</v>
      </c>
      <c r="HG60" s="52" t="s">
        <v>70</v>
      </c>
      <c r="HH60" s="52" t="s">
        <v>70</v>
      </c>
      <c r="HI60" s="52" t="s">
        <v>70</v>
      </c>
      <c r="HJ60" s="52" t="s">
        <v>70</v>
      </c>
      <c r="HK60" s="52" t="s">
        <v>70</v>
      </c>
      <c r="HL60" s="52" t="s">
        <v>70</v>
      </c>
      <c r="HM60" s="52" t="s">
        <v>70</v>
      </c>
      <c r="HN60" s="52" t="s">
        <v>70</v>
      </c>
      <c r="HO60" s="52" t="s">
        <v>70</v>
      </c>
      <c r="HP60" s="52" t="s">
        <v>70</v>
      </c>
      <c r="HQ60" s="52" t="s">
        <v>70</v>
      </c>
      <c r="HR60" s="52" t="s">
        <v>70</v>
      </c>
      <c r="HS60" s="52" t="s">
        <v>70</v>
      </c>
      <c r="HT60" s="52" t="s">
        <v>70</v>
      </c>
      <c r="HU60" s="52" t="s">
        <v>70</v>
      </c>
      <c r="HV60" s="52" t="s">
        <v>70</v>
      </c>
      <c r="HW60" s="52" t="s">
        <v>70</v>
      </c>
      <c r="HX60" s="52" t="s">
        <v>70</v>
      </c>
      <c r="HY60" s="52" t="s">
        <v>70</v>
      </c>
      <c r="HZ60" s="52" t="s">
        <v>70</v>
      </c>
      <c r="IA60" s="52" t="s">
        <v>70</v>
      </c>
      <c r="IB60" s="52" t="s">
        <v>70</v>
      </c>
      <c r="IC60" s="52" t="s">
        <v>70</v>
      </c>
      <c r="ID60" s="52" t="s">
        <v>70</v>
      </c>
      <c r="IE60" s="52" t="s">
        <v>70</v>
      </c>
      <c r="IF60" s="52" t="s">
        <v>70</v>
      </c>
      <c r="IG60" s="52" t="s">
        <v>70</v>
      </c>
      <c r="IH60" s="52" t="s">
        <v>70</v>
      </c>
      <c r="II60" s="52" t="s">
        <v>70</v>
      </c>
      <c r="IJ60" s="52" t="s">
        <v>70</v>
      </c>
      <c r="IK60" s="52" t="s">
        <v>70</v>
      </c>
      <c r="IL60" s="52" t="s">
        <v>70</v>
      </c>
      <c r="IM60" s="52" t="s">
        <v>70</v>
      </c>
      <c r="IN60" s="52" t="s">
        <v>70</v>
      </c>
      <c r="IO60" s="52" t="s">
        <v>70</v>
      </c>
      <c r="IP60" s="52" t="s">
        <v>70</v>
      </c>
      <c r="IQ60" s="52" t="s">
        <v>70</v>
      </c>
      <c r="IR60" s="52" t="s">
        <v>70</v>
      </c>
      <c r="IS60" s="52" t="s">
        <v>70</v>
      </c>
      <c r="IT60" s="52" t="s">
        <v>70</v>
      </c>
    </row>
    <row r="61" spans="1:254" ht="18" customHeight="1">
      <c r="B61" s="34" t="s">
        <v>35</v>
      </c>
      <c r="C61" s="29">
        <v>0</v>
      </c>
      <c r="D61" s="29">
        <v>0</v>
      </c>
      <c r="E61" s="29">
        <v>0.1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0.1</v>
      </c>
      <c r="M61" s="29">
        <v>0</v>
      </c>
      <c r="N61" s="29">
        <v>0</v>
      </c>
      <c r="O61" s="25">
        <f>SUM(C61:N61)</f>
        <v>0.2</v>
      </c>
      <c r="P61" s="30">
        <v>9.3000000000000007</v>
      </c>
      <c r="Q61" s="30">
        <v>0</v>
      </c>
      <c r="R61" s="30">
        <v>0</v>
      </c>
      <c r="S61" s="30">
        <v>0</v>
      </c>
      <c r="T61" s="30">
        <v>0.1</v>
      </c>
      <c r="U61" s="30">
        <v>0</v>
      </c>
      <c r="V61" s="30">
        <v>0</v>
      </c>
      <c r="W61" s="30">
        <v>0</v>
      </c>
      <c r="X61" s="30">
        <v>13.6</v>
      </c>
      <c r="Y61" s="30">
        <v>0</v>
      </c>
      <c r="Z61" s="30">
        <v>0</v>
      </c>
      <c r="AA61" s="30">
        <v>0</v>
      </c>
      <c r="AB61" s="25">
        <f t="shared" si="27"/>
        <v>23</v>
      </c>
      <c r="AC61" s="29">
        <f t="shared" si="1"/>
        <v>22.8</v>
      </c>
      <c r="AD61" s="53">
        <v>0</v>
      </c>
      <c r="AE61" s="4"/>
      <c r="AF61" s="4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</row>
    <row r="62" spans="1:254" ht="18" customHeight="1">
      <c r="B62" s="44" t="s">
        <v>71</v>
      </c>
      <c r="C62" s="16">
        <v>7.2</v>
      </c>
      <c r="D62" s="16">
        <v>8.1999999999999993</v>
      </c>
      <c r="E62" s="16">
        <v>15</v>
      </c>
      <c r="F62" s="16">
        <v>39.6</v>
      </c>
      <c r="G62" s="16">
        <v>7.9</v>
      </c>
      <c r="H62" s="16">
        <v>11</v>
      </c>
      <c r="I62" s="16">
        <v>8.6</v>
      </c>
      <c r="J62" s="16">
        <v>17.2</v>
      </c>
      <c r="K62" s="16">
        <v>16.2</v>
      </c>
      <c r="L62" s="16">
        <v>30.6</v>
      </c>
      <c r="M62" s="16">
        <v>29.3</v>
      </c>
      <c r="N62" s="16">
        <v>15.7</v>
      </c>
      <c r="O62" s="20">
        <f>SUM(C62:N62)</f>
        <v>206.5</v>
      </c>
      <c r="P62" s="18">
        <v>12.2</v>
      </c>
      <c r="Q62" s="18">
        <v>9.6</v>
      </c>
      <c r="R62" s="18">
        <v>12.1</v>
      </c>
      <c r="S62" s="18">
        <v>16</v>
      </c>
      <c r="T62" s="18">
        <v>22.9</v>
      </c>
      <c r="U62" s="18">
        <v>11.2</v>
      </c>
      <c r="V62" s="18">
        <v>12.6</v>
      </c>
      <c r="W62" s="18">
        <v>13.6</v>
      </c>
      <c r="X62" s="18">
        <v>9.1999999999999993</v>
      </c>
      <c r="Y62" s="18">
        <v>97.1</v>
      </c>
      <c r="Z62" s="18">
        <v>24.4</v>
      </c>
      <c r="AA62" s="18">
        <v>17.399999999999999</v>
      </c>
      <c r="AB62" s="20">
        <f t="shared" si="27"/>
        <v>258.3</v>
      </c>
      <c r="AC62" s="16">
        <f t="shared" si="1"/>
        <v>51.800000000000011</v>
      </c>
      <c r="AD62" s="17">
        <f>+AC62/O62*100</f>
        <v>25.084745762711869</v>
      </c>
      <c r="AE62" s="4"/>
      <c r="AF62" s="4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</row>
    <row r="63" spans="1:254" ht="18" customHeight="1">
      <c r="B63" s="44" t="s">
        <v>72</v>
      </c>
      <c r="C63" s="16">
        <v>2.7</v>
      </c>
      <c r="D63" s="16">
        <v>5.0999999999999996</v>
      </c>
      <c r="E63" s="16">
        <v>3.1</v>
      </c>
      <c r="F63" s="16">
        <v>3.7</v>
      </c>
      <c r="G63" s="16">
        <v>5.4</v>
      </c>
      <c r="H63" s="16">
        <v>4.3</v>
      </c>
      <c r="I63" s="16">
        <v>4.7</v>
      </c>
      <c r="J63" s="16">
        <v>3</v>
      </c>
      <c r="K63" s="16">
        <v>2.6</v>
      </c>
      <c r="L63" s="16">
        <v>3.3</v>
      </c>
      <c r="M63" s="16">
        <v>5.4</v>
      </c>
      <c r="N63" s="16">
        <v>7.8</v>
      </c>
      <c r="O63" s="20">
        <f>SUM(C63:N63)</f>
        <v>51.099999999999994</v>
      </c>
      <c r="P63" s="18">
        <v>172</v>
      </c>
      <c r="Q63" s="18">
        <v>757.8</v>
      </c>
      <c r="R63" s="18">
        <v>795</v>
      </c>
      <c r="S63" s="18">
        <v>765.4</v>
      </c>
      <c r="T63" s="18">
        <v>641.4</v>
      </c>
      <c r="U63" s="18">
        <v>728.4</v>
      </c>
      <c r="V63" s="18">
        <v>737.8</v>
      </c>
      <c r="W63" s="18">
        <v>836.6</v>
      </c>
      <c r="X63" s="18">
        <v>471.2</v>
      </c>
      <c r="Y63" s="18">
        <v>633.6</v>
      </c>
      <c r="Z63" s="18">
        <v>877.6</v>
      </c>
      <c r="AA63" s="18">
        <v>718.9</v>
      </c>
      <c r="AB63" s="20">
        <f t="shared" si="27"/>
        <v>8135.7000000000007</v>
      </c>
      <c r="AC63" s="16">
        <f t="shared" si="1"/>
        <v>8084.6</v>
      </c>
      <c r="AD63" s="54">
        <v>0</v>
      </c>
      <c r="AE63" s="22"/>
      <c r="AF63" s="4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</row>
    <row r="64" spans="1:254" ht="18" customHeight="1">
      <c r="B64" s="40" t="s">
        <v>73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5">
        <v>0</v>
      </c>
      <c r="P64" s="30">
        <v>152.69999999999999</v>
      </c>
      <c r="Q64" s="30">
        <v>755.1</v>
      </c>
      <c r="R64" s="30">
        <v>789.2</v>
      </c>
      <c r="S64" s="30">
        <v>760.6</v>
      </c>
      <c r="T64" s="30">
        <v>636.6</v>
      </c>
      <c r="U64" s="30">
        <v>724.4</v>
      </c>
      <c r="V64" s="30">
        <v>728.6</v>
      </c>
      <c r="W64" s="30">
        <v>827.8</v>
      </c>
      <c r="X64" s="30">
        <v>469.6</v>
      </c>
      <c r="Y64" s="30">
        <v>629.5</v>
      </c>
      <c r="Z64" s="30">
        <v>873.9</v>
      </c>
      <c r="AA64" s="30">
        <v>712.9</v>
      </c>
      <c r="AB64" s="25">
        <f t="shared" si="27"/>
        <v>8060.9</v>
      </c>
      <c r="AC64" s="29">
        <f t="shared" si="1"/>
        <v>8060.9</v>
      </c>
      <c r="AD64" s="55">
        <v>0</v>
      </c>
      <c r="AE64" s="4"/>
      <c r="AF64" s="4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</row>
    <row r="65" spans="2:81" ht="18" hidden="1" customHeight="1">
      <c r="B65" s="56" t="s">
        <v>74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5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18">
        <v>0</v>
      </c>
      <c r="AA65" s="18">
        <v>0</v>
      </c>
      <c r="AB65" s="20">
        <f t="shared" si="27"/>
        <v>0</v>
      </c>
      <c r="AC65" s="29">
        <f t="shared" si="1"/>
        <v>0</v>
      </c>
      <c r="AD65" s="55"/>
      <c r="AE65" s="4"/>
      <c r="AF65" s="4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</row>
    <row r="66" spans="2:81" ht="18" customHeight="1">
      <c r="B66" s="57" t="s">
        <v>75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0">
        <f>SUM(C66:N66)</f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20">
        <f t="shared" si="27"/>
        <v>0</v>
      </c>
      <c r="AC66" s="16">
        <f t="shared" si="1"/>
        <v>0</v>
      </c>
      <c r="AD66" s="17">
        <v>0</v>
      </c>
      <c r="AE66" s="22"/>
      <c r="AF66" s="33"/>
      <c r="AG66" s="22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</row>
    <row r="67" spans="2:81" ht="18" customHeight="1" thickBot="1">
      <c r="B67" s="58" t="s">
        <v>76</v>
      </c>
      <c r="C67" s="59">
        <f t="shared" ref="C67:AB67" si="28">+C66+C9</f>
        <v>37371.599999999991</v>
      </c>
      <c r="D67" s="59">
        <f t="shared" si="28"/>
        <v>27570.399999999998</v>
      </c>
      <c r="E67" s="59">
        <f t="shared" si="28"/>
        <v>29712.7</v>
      </c>
      <c r="F67" s="59">
        <f t="shared" si="28"/>
        <v>37128.600000000006</v>
      </c>
      <c r="G67" s="59">
        <f t="shared" si="28"/>
        <v>37528.300000000003</v>
      </c>
      <c r="H67" s="59">
        <f t="shared" si="28"/>
        <v>32387.7</v>
      </c>
      <c r="I67" s="59">
        <f t="shared" si="28"/>
        <v>29815.699999999997</v>
      </c>
      <c r="J67" s="59">
        <f t="shared" si="28"/>
        <v>31050.000000000004</v>
      </c>
      <c r="K67" s="59">
        <f t="shared" si="28"/>
        <v>29402.5</v>
      </c>
      <c r="L67" s="59">
        <f t="shared" si="28"/>
        <v>30993.100000000002</v>
      </c>
      <c r="M67" s="59">
        <f t="shared" si="28"/>
        <v>29617.699999999997</v>
      </c>
      <c r="N67" s="59">
        <f t="shared" si="28"/>
        <v>33636.6</v>
      </c>
      <c r="O67" s="59">
        <f t="shared" si="28"/>
        <v>386214.89999999997</v>
      </c>
      <c r="P67" s="59">
        <f t="shared" si="28"/>
        <v>47230.3</v>
      </c>
      <c r="Q67" s="59">
        <f t="shared" si="28"/>
        <v>30560.100000000006</v>
      </c>
      <c r="R67" s="59">
        <f t="shared" si="28"/>
        <v>33105</v>
      </c>
      <c r="S67" s="59">
        <f t="shared" si="28"/>
        <v>42187.6</v>
      </c>
      <c r="T67" s="59">
        <f t="shared" si="28"/>
        <v>38304.9</v>
      </c>
      <c r="U67" s="59">
        <f t="shared" si="28"/>
        <v>32046.300000000003</v>
      </c>
      <c r="V67" s="59">
        <f t="shared" si="28"/>
        <v>36985.700000000004</v>
      </c>
      <c r="W67" s="59">
        <f t="shared" si="28"/>
        <v>34568.9</v>
      </c>
      <c r="X67" s="59">
        <f t="shared" si="28"/>
        <v>32518.099999999995</v>
      </c>
      <c r="Y67" s="59">
        <f t="shared" si="28"/>
        <v>33841.999999999993</v>
      </c>
      <c r="Z67" s="59">
        <f t="shared" si="28"/>
        <v>33582.9</v>
      </c>
      <c r="AA67" s="59">
        <f t="shared" si="28"/>
        <v>35704.399999999994</v>
      </c>
      <c r="AB67" s="59">
        <f t="shared" si="28"/>
        <v>430636.20000000007</v>
      </c>
      <c r="AC67" s="59">
        <f t="shared" si="1"/>
        <v>44421.300000000105</v>
      </c>
      <c r="AD67" s="60">
        <f>+AC67/O67*100</f>
        <v>11.501705397694421</v>
      </c>
      <c r="AE67" s="22"/>
      <c r="AF67" s="22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</row>
    <row r="68" spans="2:81" ht="18" customHeight="1" thickTop="1">
      <c r="B68" s="61" t="s">
        <v>77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3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3"/>
      <c r="AC68" s="62"/>
      <c r="AD68" s="62"/>
      <c r="AE68" s="22"/>
      <c r="AF68" s="4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</row>
    <row r="69" spans="2:81" ht="18" customHeight="1">
      <c r="B69" s="65" t="s">
        <v>78</v>
      </c>
      <c r="C69" s="66">
        <v>10</v>
      </c>
      <c r="D69" s="66">
        <v>12.7</v>
      </c>
      <c r="E69" s="66">
        <v>5.5</v>
      </c>
      <c r="F69" s="66">
        <v>2.7</v>
      </c>
      <c r="G69" s="66">
        <v>5.7</v>
      </c>
      <c r="H69" s="66">
        <v>23.9</v>
      </c>
      <c r="I69" s="66">
        <v>3.7</v>
      </c>
      <c r="J69" s="66">
        <v>20.8</v>
      </c>
      <c r="K69" s="66">
        <v>3.3</v>
      </c>
      <c r="L69" s="66">
        <v>31.7</v>
      </c>
      <c r="M69" s="66">
        <v>19.899999999999999</v>
      </c>
      <c r="N69" s="66">
        <v>18</v>
      </c>
      <c r="O69" s="67">
        <f>SUM(C69:N69)</f>
        <v>157.9</v>
      </c>
      <c r="P69" s="68">
        <v>45.5</v>
      </c>
      <c r="Q69" s="68">
        <v>26.2</v>
      </c>
      <c r="R69" s="68">
        <v>22.9</v>
      </c>
      <c r="S69" s="68">
        <v>25.5</v>
      </c>
      <c r="T69" s="68">
        <v>25</v>
      </c>
      <c r="U69" s="68">
        <v>22.9</v>
      </c>
      <c r="V69" s="68">
        <v>34</v>
      </c>
      <c r="W69" s="68">
        <v>20.5</v>
      </c>
      <c r="X69" s="68">
        <v>34.200000000000003</v>
      </c>
      <c r="Y69" s="68">
        <v>42.4</v>
      </c>
      <c r="Z69" s="68">
        <v>16.600000000000001</v>
      </c>
      <c r="AA69" s="68">
        <v>22.1</v>
      </c>
      <c r="AB69" s="67">
        <f>SUM(P69:AA69)</f>
        <v>337.8</v>
      </c>
      <c r="AC69" s="69">
        <f>+AB69-O69</f>
        <v>179.9</v>
      </c>
      <c r="AD69" s="67">
        <f>+AC69/O69*100</f>
        <v>113.93286890436984</v>
      </c>
      <c r="AE69" s="4"/>
      <c r="AF69" s="4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</row>
    <row r="70" spans="2:81" ht="15.75" customHeight="1">
      <c r="B70" s="65" t="s">
        <v>79</v>
      </c>
      <c r="C70" s="70">
        <v>979.7</v>
      </c>
      <c r="D70" s="71">
        <v>1233.7</v>
      </c>
      <c r="E70" s="71">
        <v>1404.8</v>
      </c>
      <c r="F70" s="71">
        <v>482.6</v>
      </c>
      <c r="G70" s="71">
        <v>377.5</v>
      </c>
      <c r="H70" s="71">
        <v>631.4</v>
      </c>
      <c r="I70" s="71">
        <v>345.7</v>
      </c>
      <c r="J70" s="71">
        <v>373.1</v>
      </c>
      <c r="K70" s="71">
        <v>266.39999999999998</v>
      </c>
      <c r="L70" s="71">
        <v>163</v>
      </c>
      <c r="M70" s="71">
        <v>157.69999999999999</v>
      </c>
      <c r="N70" s="71">
        <v>74</v>
      </c>
      <c r="O70" s="71">
        <f>SUM(C70:N70)</f>
        <v>6489.5999999999995</v>
      </c>
      <c r="P70" s="72">
        <f>+[2]PP!P109</f>
        <v>329.1</v>
      </c>
      <c r="Q70" s="72">
        <f>+[2]PP!Q109</f>
        <v>263.7</v>
      </c>
      <c r="R70" s="72">
        <f>+[2]PP!R109</f>
        <v>269.8</v>
      </c>
      <c r="S70" s="72">
        <f>+[2]PP!S109</f>
        <v>229.1</v>
      </c>
      <c r="T70" s="72">
        <f>+[2]PP!T109</f>
        <v>286.60000000000002</v>
      </c>
      <c r="U70" s="72">
        <f>+[2]PP!U109</f>
        <v>426.6</v>
      </c>
      <c r="V70" s="72">
        <f>+[2]PP!V109</f>
        <v>234.2</v>
      </c>
      <c r="W70" s="72">
        <f>+[2]PP!W109</f>
        <v>305.5</v>
      </c>
      <c r="X70" s="72">
        <f>+[2]PP!X109</f>
        <v>230.1</v>
      </c>
      <c r="Y70" s="72">
        <f>+[2]PP!Y109</f>
        <v>240.9</v>
      </c>
      <c r="Z70" s="72">
        <v>276.3</v>
      </c>
      <c r="AA70" s="72">
        <v>240.4</v>
      </c>
      <c r="AB70" s="73">
        <f>SUM(P70:AA70)</f>
        <v>3332.2999999999997</v>
      </c>
      <c r="AC70" s="69">
        <f>+AB70-O70</f>
        <v>-3157.2999999999997</v>
      </c>
      <c r="AD70" s="67">
        <f>+AC70/O70*100</f>
        <v>-48.651688856015781</v>
      </c>
      <c r="AE70" s="4"/>
      <c r="AF70" s="4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</row>
    <row r="71" spans="2:81" ht="18.75" customHeight="1" thickBot="1">
      <c r="B71" s="74" t="s">
        <v>80</v>
      </c>
      <c r="C71" s="75">
        <v>0</v>
      </c>
      <c r="D71" s="75">
        <v>0</v>
      </c>
      <c r="E71" s="75">
        <v>0.2</v>
      </c>
      <c r="F71" s="75">
        <v>0</v>
      </c>
      <c r="G71" s="75">
        <v>-0.1</v>
      </c>
      <c r="H71" s="75">
        <v>0</v>
      </c>
      <c r="I71" s="75">
        <v>0</v>
      </c>
      <c r="J71" s="75">
        <v>3.7</v>
      </c>
      <c r="K71" s="75">
        <v>5.7</v>
      </c>
      <c r="L71" s="75">
        <v>0.6</v>
      </c>
      <c r="M71" s="75">
        <v>0.5</v>
      </c>
      <c r="N71" s="75">
        <v>-7.8</v>
      </c>
      <c r="O71" s="67">
        <f>SUM(C71:N71)</f>
        <v>2.8</v>
      </c>
      <c r="P71" s="76">
        <v>0.1</v>
      </c>
      <c r="Q71" s="76">
        <v>0</v>
      </c>
      <c r="R71" s="76">
        <v>0.7</v>
      </c>
      <c r="S71" s="76">
        <v>0</v>
      </c>
      <c r="T71" s="76">
        <v>-0.7</v>
      </c>
      <c r="U71" s="76">
        <v>0.5</v>
      </c>
      <c r="V71" s="76">
        <v>0</v>
      </c>
      <c r="W71" s="76">
        <v>0</v>
      </c>
      <c r="X71" s="76">
        <v>0.1</v>
      </c>
      <c r="Y71" s="76">
        <v>0.5</v>
      </c>
      <c r="Z71" s="76">
        <v>0</v>
      </c>
      <c r="AA71" s="76">
        <v>0</v>
      </c>
      <c r="AB71" s="77">
        <f>SUM(P71:AA71)</f>
        <v>1.2</v>
      </c>
      <c r="AC71" s="75">
        <f>+AB71-O71</f>
        <v>-1.5999999999999999</v>
      </c>
      <c r="AD71" s="67">
        <f>+AC71/O71*100</f>
        <v>-57.142857142857139</v>
      </c>
      <c r="AE71" s="4"/>
      <c r="AF71" s="4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</row>
    <row r="72" spans="2:81" ht="26.25" customHeight="1" thickTop="1" thickBot="1">
      <c r="B72" s="78" t="s">
        <v>81</v>
      </c>
      <c r="C72" s="79">
        <f t="shared" ref="C72:AB72" si="29">+C71+C70+C69+C67</f>
        <v>38361.299999999988</v>
      </c>
      <c r="D72" s="79">
        <f t="shared" si="29"/>
        <v>28816.799999999999</v>
      </c>
      <c r="E72" s="79">
        <f t="shared" si="29"/>
        <v>31123.200000000001</v>
      </c>
      <c r="F72" s="79">
        <f t="shared" si="29"/>
        <v>37613.900000000009</v>
      </c>
      <c r="G72" s="79">
        <f t="shared" si="29"/>
        <v>37911.4</v>
      </c>
      <c r="H72" s="79">
        <f t="shared" si="29"/>
        <v>33043</v>
      </c>
      <c r="I72" s="79">
        <f t="shared" si="29"/>
        <v>30165.1</v>
      </c>
      <c r="J72" s="79">
        <f t="shared" si="29"/>
        <v>31447.600000000002</v>
      </c>
      <c r="K72" s="79">
        <f t="shared" si="29"/>
        <v>29677.9</v>
      </c>
      <c r="L72" s="79">
        <f t="shared" si="29"/>
        <v>31188.400000000001</v>
      </c>
      <c r="M72" s="79">
        <f t="shared" si="29"/>
        <v>29795.799999999996</v>
      </c>
      <c r="N72" s="79">
        <f t="shared" si="29"/>
        <v>33720.799999999996</v>
      </c>
      <c r="O72" s="80">
        <f t="shared" si="29"/>
        <v>392865.19999999995</v>
      </c>
      <c r="P72" s="80">
        <f t="shared" si="29"/>
        <v>47605</v>
      </c>
      <c r="Q72" s="80">
        <f t="shared" si="29"/>
        <v>30850.000000000007</v>
      </c>
      <c r="R72" s="80">
        <f t="shared" si="29"/>
        <v>33398.400000000001</v>
      </c>
      <c r="S72" s="80">
        <f t="shared" si="29"/>
        <v>42442.2</v>
      </c>
      <c r="T72" s="80">
        <f t="shared" si="29"/>
        <v>38615.800000000003</v>
      </c>
      <c r="U72" s="80">
        <f t="shared" si="29"/>
        <v>32496.300000000003</v>
      </c>
      <c r="V72" s="80">
        <f t="shared" si="29"/>
        <v>37253.9</v>
      </c>
      <c r="W72" s="80">
        <f t="shared" si="29"/>
        <v>34894.9</v>
      </c>
      <c r="X72" s="80">
        <f t="shared" si="29"/>
        <v>32782.499999999993</v>
      </c>
      <c r="Y72" s="80">
        <f t="shared" si="29"/>
        <v>34125.799999999996</v>
      </c>
      <c r="Z72" s="80">
        <f t="shared" si="29"/>
        <v>33875.800000000003</v>
      </c>
      <c r="AA72" s="80">
        <f t="shared" si="29"/>
        <v>35966.899999999994</v>
      </c>
      <c r="AB72" s="80">
        <f t="shared" si="29"/>
        <v>434307.50000000006</v>
      </c>
      <c r="AC72" s="81">
        <f>+AB72-O72</f>
        <v>41442.300000000105</v>
      </c>
      <c r="AD72" s="81">
        <f>+AC72/O72*100</f>
        <v>10.548732745990256</v>
      </c>
      <c r="AE72" s="4"/>
      <c r="AF72" s="4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</row>
    <row r="73" spans="2:81" ht="14.25" customHeight="1" thickTop="1">
      <c r="B73" s="82" t="s">
        <v>82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3"/>
      <c r="AC73" s="83"/>
      <c r="AD73" s="85"/>
      <c r="AE73" s="4"/>
      <c r="AF73" s="4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</row>
    <row r="74" spans="2:81" ht="15" customHeight="1">
      <c r="B74" s="86" t="s">
        <v>83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7"/>
      <c r="AC74" s="87"/>
      <c r="AD74" s="87"/>
      <c r="AE74" s="4"/>
      <c r="AF74" s="4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</row>
    <row r="75" spans="2:81" ht="17.25" customHeight="1">
      <c r="B75" s="89" t="s">
        <v>84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2"/>
      <c r="AD75" s="92"/>
      <c r="AE75" s="4"/>
      <c r="AF75" s="4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</row>
    <row r="76" spans="2:81" ht="12" customHeight="1">
      <c r="B76" s="89" t="s">
        <v>85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3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2"/>
      <c r="AC76" s="93"/>
      <c r="AD76" s="93"/>
      <c r="AE76" s="4"/>
      <c r="AF76" s="4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</row>
    <row r="77" spans="2:81" ht="14.25">
      <c r="B77" s="89" t="s">
        <v>86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5"/>
      <c r="AC77" s="95"/>
      <c r="AD77" s="95"/>
      <c r="AE77" s="4"/>
      <c r="AF77" s="4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</row>
    <row r="78" spans="2:81" ht="14.25">
      <c r="B78" s="96" t="s">
        <v>87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0"/>
      <c r="AC78" s="95"/>
      <c r="AD78" s="95"/>
      <c r="AE78" s="4"/>
      <c r="AF78" s="4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</row>
    <row r="79" spans="2:81" ht="14.25">
      <c r="B79" s="95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8"/>
      <c r="AC79" s="95"/>
      <c r="AD79" s="95"/>
      <c r="AE79" s="4"/>
      <c r="AF79" s="4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2:81" ht="14.25">
      <c r="B80" s="95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100"/>
      <c r="AC80" s="100"/>
      <c r="AD80" s="95"/>
      <c r="AE80" s="4"/>
      <c r="AF80" s="4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</row>
    <row r="81" spans="2:81" ht="14.25">
      <c r="B81" s="95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95"/>
      <c r="AD81" s="95"/>
      <c r="AE81" s="4"/>
      <c r="AF81" s="4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</row>
    <row r="82" spans="2:81" ht="14.25">
      <c r="B82" s="95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4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</row>
    <row r="83" spans="2:81" ht="14.25"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95"/>
      <c r="AC83" s="95"/>
      <c r="AD83" s="95"/>
      <c r="AE83" s="4"/>
      <c r="AF83" s="4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</row>
    <row r="84" spans="2:81" ht="14.25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5"/>
      <c r="AC84" s="95"/>
      <c r="AD84" s="95"/>
      <c r="AE84" s="4"/>
      <c r="AF84" s="4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</row>
    <row r="85" spans="2:81" ht="14.25"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5"/>
      <c r="AC85" s="95"/>
      <c r="AD85" s="95"/>
      <c r="AE85" s="4"/>
      <c r="AF85" s="4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</row>
    <row r="86" spans="2:81" ht="14.25"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95"/>
      <c r="AC86" s="95"/>
      <c r="AD86" s="95"/>
      <c r="AE86" s="4"/>
      <c r="AF86" s="4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</row>
    <row r="87" spans="2:81" ht="14.25"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95"/>
      <c r="AC87" s="95"/>
      <c r="AD87" s="95"/>
      <c r="AE87" s="4"/>
      <c r="AF87" s="4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</row>
    <row r="88" spans="2:81" ht="14.25"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95"/>
      <c r="AC88" s="95"/>
      <c r="AD88" s="95"/>
      <c r="AE88" s="4"/>
      <c r="AF88" s="4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</row>
    <row r="89" spans="2:81" ht="14.25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2"/>
      <c r="Q89" s="102"/>
      <c r="R89" s="102"/>
      <c r="S89" s="102"/>
      <c r="T89" s="102"/>
      <c r="U89" s="102"/>
      <c r="V89" s="94"/>
      <c r="W89" s="102"/>
      <c r="X89" s="102"/>
      <c r="Y89" s="102"/>
      <c r="Z89" s="102"/>
      <c r="AA89" s="102"/>
      <c r="AB89" s="95"/>
      <c r="AC89" s="95"/>
      <c r="AD89" s="95"/>
      <c r="AE89" s="4"/>
      <c r="AF89" s="4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</row>
    <row r="90" spans="2:81" ht="14.25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2"/>
      <c r="Q90" s="102"/>
      <c r="R90" s="102"/>
      <c r="S90" s="102"/>
      <c r="T90" s="102"/>
      <c r="U90" s="102"/>
      <c r="V90" s="94"/>
      <c r="W90" s="102"/>
      <c r="X90" s="102"/>
      <c r="Y90" s="102"/>
      <c r="Z90" s="102"/>
      <c r="AA90" s="102"/>
      <c r="AB90" s="95"/>
      <c r="AC90" s="95"/>
      <c r="AD90" s="95"/>
      <c r="AE90" s="4"/>
      <c r="AF90" s="4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</row>
    <row r="91" spans="2:81" ht="14.25"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2"/>
      <c r="Q91" s="102"/>
      <c r="R91" s="102"/>
      <c r="S91" s="102"/>
      <c r="T91" s="94"/>
      <c r="U91" s="102"/>
      <c r="V91" s="94"/>
      <c r="W91" s="102"/>
      <c r="X91" s="102"/>
      <c r="Y91" s="102"/>
      <c r="Z91" s="102"/>
      <c r="AA91" s="102"/>
      <c r="AB91" s="95"/>
      <c r="AC91" s="95"/>
      <c r="AD91" s="95"/>
      <c r="AE91" s="4"/>
      <c r="AF91" s="4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</row>
    <row r="92" spans="2:81" ht="14.25"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95"/>
      <c r="AC92" s="95"/>
      <c r="AD92" s="95"/>
      <c r="AE92" s="4"/>
      <c r="AF92" s="4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</row>
    <row r="93" spans="2:81" ht="14.25"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95"/>
      <c r="AC93" s="95"/>
      <c r="AD93" s="95"/>
      <c r="AE93" s="4"/>
      <c r="AF93" s="4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</row>
    <row r="94" spans="2:81" ht="14.25"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95"/>
      <c r="AC94" s="95"/>
      <c r="AD94" s="95"/>
      <c r="AE94" s="4"/>
      <c r="AF94" s="4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</row>
    <row r="95" spans="2:81" ht="14.25"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95"/>
      <c r="AC95" s="95"/>
      <c r="AD95" s="95"/>
      <c r="AE95" s="4"/>
      <c r="AF95" s="4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</row>
    <row r="96" spans="2:81" ht="14.25"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95"/>
      <c r="AC96" s="95"/>
      <c r="AD96" s="95"/>
      <c r="AE96" s="4"/>
      <c r="AF96" s="4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</row>
    <row r="97" spans="2:81" ht="14.25"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95"/>
      <c r="AC97" s="95"/>
      <c r="AD97" s="95"/>
      <c r="AE97" s="4"/>
      <c r="AF97" s="4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</row>
    <row r="98" spans="2:81" ht="14.25"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95"/>
      <c r="AC98" s="95"/>
      <c r="AD98" s="95"/>
      <c r="AE98" s="4"/>
      <c r="AF98" s="4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</row>
    <row r="99" spans="2:81" ht="14.25"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95"/>
      <c r="AC99" s="95"/>
      <c r="AD99" s="95"/>
      <c r="AE99" s="4"/>
      <c r="AF99" s="4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</row>
    <row r="100" spans="2:81" ht="14.25"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95"/>
      <c r="AC100" s="95"/>
      <c r="AD100" s="95"/>
      <c r="AE100" s="4"/>
      <c r="AF100" s="4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</row>
    <row r="101" spans="2:81" ht="14.25"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95"/>
      <c r="AC101" s="95"/>
      <c r="AD101" s="95"/>
      <c r="AE101" s="4"/>
      <c r="AF101" s="4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</row>
    <row r="102" spans="2:81" ht="14.25"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95"/>
      <c r="AC102" s="95"/>
      <c r="AD102" s="95"/>
      <c r="AE102" s="4"/>
      <c r="AF102" s="4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</row>
    <row r="103" spans="2:81" ht="14.25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95"/>
      <c r="AC103" s="95"/>
      <c r="AD103" s="95"/>
      <c r="AE103" s="4"/>
      <c r="AF103" s="4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</row>
    <row r="104" spans="2:81" ht="14.25"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95"/>
      <c r="AC104" s="95"/>
      <c r="AD104" s="95"/>
      <c r="AE104" s="4"/>
      <c r="AF104" s="4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</row>
    <row r="105" spans="2:81" ht="14.25"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95"/>
      <c r="AC105" s="95"/>
      <c r="AD105" s="95"/>
      <c r="AE105" s="4"/>
      <c r="AF105" s="4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</row>
    <row r="106" spans="2:81" ht="14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95"/>
      <c r="AC106" s="95"/>
      <c r="AD106" s="95"/>
      <c r="AE106" s="4"/>
      <c r="AF106" s="4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</row>
    <row r="107" spans="2:81" ht="14.25"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95"/>
      <c r="AC107" s="95"/>
      <c r="AD107" s="95"/>
      <c r="AE107" s="4"/>
      <c r="AF107" s="4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</row>
    <row r="108" spans="2:81" ht="14.25"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95"/>
      <c r="AC108" s="95"/>
      <c r="AD108" s="95"/>
      <c r="AE108" s="4"/>
      <c r="AF108" s="4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</row>
    <row r="109" spans="2:81" ht="14.2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95"/>
      <c r="AC109" s="95"/>
      <c r="AD109" s="95"/>
      <c r="AE109" s="4"/>
      <c r="AF109" s="4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</row>
    <row r="110" spans="2:81" ht="14.25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95"/>
      <c r="AC110" s="95"/>
      <c r="AD110" s="95"/>
      <c r="AE110" s="4"/>
      <c r="AF110" s="4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</row>
    <row r="111" spans="2:81" ht="14.25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95"/>
      <c r="AC111" s="95"/>
      <c r="AD111" s="95"/>
      <c r="AE111" s="4"/>
      <c r="AF111" s="4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</row>
    <row r="112" spans="2:81" ht="14.25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95"/>
      <c r="AC112" s="95"/>
      <c r="AD112" s="95"/>
      <c r="AE112" s="4"/>
      <c r="AF112" s="4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</row>
    <row r="113" spans="2:81" ht="14.25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95"/>
      <c r="AC113" s="95"/>
      <c r="AD113" s="95"/>
      <c r="AE113" s="4"/>
      <c r="AF113" s="4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</row>
    <row r="114" spans="2:81" ht="14.25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95"/>
      <c r="AC114" s="95"/>
      <c r="AD114" s="95"/>
      <c r="AE114" s="4"/>
      <c r="AF114" s="4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</row>
    <row r="115" spans="2:81" ht="14.25"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95"/>
      <c r="AC115" s="95"/>
      <c r="AD115" s="95"/>
      <c r="AE115" s="4"/>
      <c r="AF115" s="4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2:81" ht="14.25"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95"/>
      <c r="AC116" s="95"/>
      <c r="AD116" s="95"/>
      <c r="AE116" s="4"/>
      <c r="AF116" s="4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</row>
    <row r="117" spans="2:81" ht="14.25"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95"/>
      <c r="AC117" s="95"/>
      <c r="AD117" s="95"/>
      <c r="AE117" s="4"/>
      <c r="AF117" s="4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</row>
    <row r="118" spans="2:81" ht="14.25"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95"/>
      <c r="AC118" s="95"/>
      <c r="AD118" s="95"/>
      <c r="AE118" s="4"/>
      <c r="AF118" s="4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</row>
    <row r="119" spans="2:81" ht="14.25"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95"/>
      <c r="AC119" s="95"/>
      <c r="AD119" s="95"/>
      <c r="AE119" s="4"/>
      <c r="AF119" s="4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</row>
    <row r="120" spans="2:81" ht="14.25"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95"/>
      <c r="AC120" s="95"/>
      <c r="AD120" s="95"/>
      <c r="AE120" s="4"/>
      <c r="AF120" s="4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</row>
    <row r="121" spans="2:81" ht="14.25"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95"/>
      <c r="AC121" s="95"/>
      <c r="AD121" s="95"/>
      <c r="AE121" s="4"/>
      <c r="AF121" s="4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</row>
    <row r="122" spans="2:81" ht="14.25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95"/>
      <c r="AC122" s="95"/>
      <c r="AD122" s="95"/>
      <c r="AE122" s="4"/>
      <c r="AF122" s="4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</row>
    <row r="123" spans="2:81" ht="14.25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95"/>
      <c r="AC123" s="95"/>
      <c r="AD123" s="95"/>
      <c r="AE123" s="4"/>
      <c r="AF123" s="4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</row>
    <row r="124" spans="2:81" ht="14.25"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95"/>
      <c r="AC124" s="95"/>
      <c r="AD124" s="95"/>
      <c r="AE124" s="4"/>
      <c r="AF124" s="4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</row>
    <row r="125" spans="2:81" ht="14.25"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95"/>
      <c r="AC125" s="95"/>
      <c r="AD125" s="95"/>
      <c r="AE125" s="4"/>
      <c r="AF125" s="4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</row>
    <row r="126" spans="2:81" ht="14.25"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95"/>
      <c r="AC126" s="95"/>
      <c r="AD126" s="95"/>
      <c r="AE126" s="4"/>
      <c r="AF126" s="4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</row>
    <row r="127" spans="2:81" ht="14.25"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95"/>
      <c r="AC127" s="95"/>
      <c r="AD127" s="95"/>
      <c r="AE127" s="4"/>
      <c r="AF127" s="4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</row>
    <row r="128" spans="2:81" ht="14.25"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95"/>
      <c r="AC128" s="95"/>
      <c r="AD128" s="95"/>
      <c r="AE128" s="4"/>
      <c r="AF128" s="4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</row>
    <row r="129" spans="2:81" ht="14.25"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95"/>
      <c r="AC129" s="95"/>
      <c r="AD129" s="95"/>
      <c r="AE129" s="4"/>
      <c r="AF129" s="4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</row>
    <row r="130" spans="2:81" ht="14.25"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95"/>
      <c r="AC130" s="95"/>
      <c r="AD130" s="95"/>
      <c r="AE130" s="4"/>
      <c r="AF130" s="4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</row>
    <row r="131" spans="2:81" ht="14.25"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95"/>
      <c r="AC131" s="95"/>
      <c r="AD131" s="95"/>
      <c r="AE131" s="4"/>
      <c r="AF131" s="4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</row>
    <row r="132" spans="2:81" ht="14.25"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95"/>
      <c r="AC132" s="95"/>
      <c r="AD132" s="95"/>
      <c r="AE132" s="4"/>
      <c r="AF132" s="4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</row>
    <row r="133" spans="2:81" ht="14.25"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95"/>
      <c r="AC133" s="95"/>
      <c r="AD133" s="95"/>
      <c r="AE133" s="4"/>
      <c r="AF133" s="4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</row>
    <row r="134" spans="2:81" ht="14.25"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95"/>
      <c r="AC134" s="95"/>
      <c r="AD134" s="95"/>
      <c r="AE134" s="4"/>
      <c r="AF134" s="4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</row>
    <row r="135" spans="2:81" ht="14.25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95"/>
      <c r="AC135" s="95"/>
      <c r="AD135" s="95"/>
      <c r="AE135" s="4"/>
      <c r="AF135" s="4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</row>
    <row r="136" spans="2:81" ht="14.25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95"/>
      <c r="AC136" s="95"/>
      <c r="AD136" s="95"/>
      <c r="AE136" s="4"/>
      <c r="AF136" s="4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</row>
    <row r="137" spans="2:81" ht="14.25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95"/>
      <c r="AC137" s="95"/>
      <c r="AD137" s="95"/>
      <c r="AE137" s="4"/>
      <c r="AF137" s="4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</row>
    <row r="138" spans="2:81" ht="14.25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95"/>
      <c r="AC138" s="95"/>
      <c r="AD138" s="95"/>
      <c r="AE138" s="4"/>
      <c r="AF138" s="4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</row>
    <row r="139" spans="2:81" ht="14.25"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95"/>
      <c r="AC139" s="95"/>
      <c r="AD139" s="95"/>
      <c r="AE139" s="4"/>
      <c r="AF139" s="4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</row>
    <row r="140" spans="2:81" ht="14.25"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95"/>
      <c r="AC140" s="95"/>
      <c r="AD140" s="95"/>
      <c r="AE140" s="4"/>
      <c r="AF140" s="4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</row>
    <row r="141" spans="2:81" ht="14.25"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95"/>
      <c r="AC141" s="95"/>
      <c r="AD141" s="95"/>
      <c r="AE141" s="4"/>
      <c r="AF141" s="4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</row>
    <row r="142" spans="2:81" ht="14.25"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95"/>
      <c r="AC142" s="95"/>
      <c r="AD142" s="95"/>
      <c r="AE142" s="4"/>
      <c r="AF142" s="4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</row>
    <row r="143" spans="2:81" ht="14.25"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95"/>
      <c r="AC143" s="95"/>
      <c r="AD143" s="95"/>
      <c r="AE143" s="4"/>
      <c r="AF143" s="4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</row>
    <row r="144" spans="2:81" ht="14.25"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95"/>
      <c r="AC144" s="95"/>
      <c r="AD144" s="95"/>
      <c r="AE144" s="4"/>
      <c r="AF144" s="4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</row>
    <row r="145" spans="2:81" ht="14.25"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95"/>
      <c r="AC145" s="95"/>
      <c r="AD145" s="95"/>
      <c r="AE145" s="4"/>
      <c r="AF145" s="4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</row>
    <row r="146" spans="2:81" ht="14.25"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95"/>
      <c r="AC146" s="95"/>
      <c r="AD146" s="95"/>
      <c r="AE146" s="4"/>
      <c r="AF146" s="4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</row>
    <row r="147" spans="2:81" ht="14.25"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95"/>
      <c r="AC147" s="95"/>
      <c r="AD147" s="95"/>
      <c r="AE147" s="4"/>
      <c r="AF147" s="4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</row>
    <row r="148" spans="2:81" ht="14.25"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95"/>
      <c r="AC148" s="95"/>
      <c r="AD148" s="95"/>
      <c r="AE148" s="4"/>
      <c r="AF148" s="4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</row>
    <row r="149" spans="2:81" ht="14.25"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95"/>
      <c r="AC149" s="95"/>
      <c r="AD149" s="95"/>
      <c r="AE149" s="4"/>
      <c r="AF149" s="4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</row>
    <row r="150" spans="2:81" ht="14.25"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95"/>
      <c r="AC150" s="95"/>
      <c r="AD150" s="95"/>
      <c r="AE150" s="4"/>
      <c r="AF150" s="4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</row>
    <row r="151" spans="2:81" ht="14.25"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95"/>
      <c r="AC151" s="95"/>
      <c r="AD151" s="95"/>
      <c r="AE151" s="4"/>
      <c r="AF151" s="4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</row>
    <row r="152" spans="2:81" ht="14.25"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95"/>
      <c r="AC152" s="95"/>
      <c r="AD152" s="95"/>
      <c r="AE152" s="4"/>
      <c r="AF152" s="4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</row>
    <row r="153" spans="2:81" ht="14.25"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95"/>
      <c r="AC153" s="95"/>
      <c r="AD153" s="95"/>
      <c r="AE153" s="4"/>
      <c r="AF153" s="4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</row>
    <row r="154" spans="2:81" ht="14.25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95"/>
      <c r="AC154" s="95"/>
      <c r="AD154" s="95"/>
      <c r="AE154" s="4"/>
      <c r="AF154" s="4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</row>
    <row r="155" spans="2:81" ht="14.25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95"/>
      <c r="AC155" s="95"/>
      <c r="AD155" s="95"/>
      <c r="AE155" s="4"/>
      <c r="AF155" s="4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</row>
    <row r="156" spans="2:81" ht="14.25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95"/>
      <c r="AC156" s="95"/>
      <c r="AD156" s="95"/>
      <c r="AE156" s="4"/>
      <c r="AF156" s="4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</row>
    <row r="157" spans="2:81" ht="14.25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95"/>
      <c r="AC157" s="95"/>
      <c r="AD157" s="95"/>
      <c r="AE157" s="4"/>
      <c r="AF157" s="4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</row>
    <row r="158" spans="2:81" ht="14.25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95"/>
      <c r="AC158" s="95"/>
      <c r="AD158" s="95"/>
      <c r="AE158" s="4"/>
      <c r="AF158" s="4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2:81" ht="14.25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95"/>
      <c r="AC159" s="95"/>
      <c r="AD159" s="95"/>
      <c r="AE159" s="4"/>
      <c r="AF159" s="4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2:81" ht="14.25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95"/>
      <c r="AC160" s="95"/>
      <c r="AD160" s="95"/>
      <c r="AE160" s="4"/>
      <c r="AF160" s="4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  <row r="161" spans="2:81" ht="14.25"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95"/>
      <c r="AC161" s="95"/>
      <c r="AD161" s="95"/>
      <c r="AE161" s="4"/>
      <c r="AF161" s="4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</row>
    <row r="162" spans="2:81" ht="14.25"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95"/>
      <c r="AC162" s="95"/>
      <c r="AD162" s="95"/>
      <c r="AE162" s="4"/>
      <c r="AF162" s="4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</row>
    <row r="163" spans="2:81" ht="14.25"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95"/>
      <c r="AC163" s="95"/>
      <c r="AD163" s="95"/>
      <c r="AE163" s="4"/>
      <c r="AF163" s="4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</row>
    <row r="164" spans="2:81" ht="14.25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95"/>
      <c r="AC164" s="95"/>
      <c r="AD164" s="95"/>
      <c r="AE164" s="4"/>
      <c r="AF164" s="4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</row>
    <row r="165" spans="2:81" ht="14.25"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95"/>
      <c r="AC165" s="95"/>
      <c r="AD165" s="95"/>
      <c r="AE165" s="4"/>
      <c r="AF165" s="4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</row>
    <row r="166" spans="2:81" ht="14.25"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95"/>
      <c r="AC166" s="95"/>
      <c r="AD166" s="95"/>
      <c r="AE166" s="4"/>
      <c r="AF166" s="4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</row>
    <row r="167" spans="2:81" ht="14.25"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95"/>
      <c r="AC167" s="95"/>
      <c r="AD167" s="95"/>
      <c r="AE167" s="4"/>
      <c r="AF167" s="4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</row>
    <row r="168" spans="2:81" ht="14.25"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95"/>
      <c r="AC168" s="95"/>
      <c r="AD168" s="95"/>
      <c r="AE168" s="4"/>
      <c r="AF168" s="4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</row>
    <row r="169" spans="2:81" ht="14.25"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95"/>
      <c r="AC169" s="95"/>
      <c r="AD169" s="95"/>
      <c r="AE169" s="4"/>
      <c r="AF169" s="4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</row>
    <row r="170" spans="2:81" ht="14.25"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95"/>
      <c r="AC170" s="95"/>
      <c r="AD170" s="95"/>
      <c r="AE170" s="4"/>
      <c r="AF170" s="4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</row>
    <row r="171" spans="2:81" ht="14.25"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95"/>
      <c r="AC171" s="95"/>
      <c r="AD171" s="95"/>
      <c r="AE171" s="4"/>
      <c r="AF171" s="4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</row>
    <row r="172" spans="2:81" ht="14.25"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95"/>
      <c r="AC172" s="95"/>
      <c r="AD172" s="95"/>
      <c r="AE172" s="4"/>
      <c r="AF172" s="4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</row>
    <row r="173" spans="2:81" ht="14.25"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95"/>
      <c r="AC173" s="95"/>
      <c r="AD173" s="95"/>
      <c r="AE173" s="4"/>
      <c r="AF173" s="4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</row>
    <row r="174" spans="2:81" ht="14.25"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95"/>
      <c r="AC174" s="95"/>
      <c r="AD174" s="95"/>
      <c r="AE174" s="4"/>
      <c r="AF174" s="4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</row>
    <row r="175" spans="2:81" ht="14.25"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95"/>
      <c r="AC175" s="95"/>
      <c r="AD175" s="95"/>
      <c r="AE175" s="4"/>
      <c r="AF175" s="4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</row>
    <row r="176" spans="2:81" ht="14.25"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95"/>
      <c r="AC176" s="95"/>
      <c r="AD176" s="95"/>
      <c r="AE176" s="4"/>
      <c r="AF176" s="4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</row>
    <row r="177" spans="2:81" ht="14.25"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95"/>
      <c r="AC177" s="95"/>
      <c r="AD177" s="95"/>
      <c r="AE177" s="4"/>
      <c r="AF177" s="4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</row>
    <row r="178" spans="2:81" ht="14.25"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95"/>
      <c r="AC178" s="95"/>
      <c r="AD178" s="95"/>
      <c r="AE178" s="4"/>
      <c r="AF178" s="4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</row>
    <row r="179" spans="2:81" ht="14.25"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95"/>
      <c r="AC179" s="95"/>
      <c r="AD179" s="95"/>
      <c r="AE179" s="4"/>
      <c r="AF179" s="4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</row>
    <row r="180" spans="2:81" ht="14.25"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95"/>
      <c r="AC180" s="95"/>
      <c r="AD180" s="95"/>
      <c r="AE180" s="4"/>
      <c r="AF180" s="4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</row>
    <row r="181" spans="2:81" ht="14.25"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95"/>
      <c r="AC181" s="95"/>
      <c r="AD181" s="95"/>
      <c r="AE181" s="4"/>
      <c r="AF181" s="4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</row>
    <row r="182" spans="2:81" ht="14.25"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95"/>
      <c r="AC182" s="95"/>
      <c r="AD182" s="95"/>
      <c r="AE182" s="4"/>
      <c r="AF182" s="4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</row>
    <row r="183" spans="2:81" ht="14.25"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95"/>
      <c r="AC183" s="95"/>
      <c r="AD183" s="95"/>
      <c r="AE183" s="4"/>
      <c r="AF183" s="4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</row>
    <row r="184" spans="2:81" ht="14.25"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95"/>
      <c r="AC184" s="95"/>
      <c r="AD184" s="95"/>
      <c r="AE184" s="4"/>
      <c r="AF184" s="4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</row>
    <row r="185" spans="2:81" ht="14.25"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95"/>
      <c r="AC185" s="95"/>
      <c r="AD185" s="95"/>
      <c r="AE185" s="4"/>
      <c r="AF185" s="4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</row>
    <row r="186" spans="2:81" ht="14.25"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95"/>
      <c r="AC186" s="95"/>
      <c r="AD186" s="95"/>
      <c r="AE186" s="4"/>
      <c r="AF186" s="4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</row>
    <row r="187" spans="2:81" ht="14.25"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95"/>
      <c r="AC187" s="95"/>
      <c r="AD187" s="95"/>
      <c r="AE187" s="4"/>
      <c r="AF187" s="4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</row>
    <row r="188" spans="2:81" ht="14.25"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95"/>
      <c r="AC188" s="95"/>
      <c r="AD188" s="95"/>
      <c r="AE188" s="4"/>
      <c r="AF188" s="4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</row>
    <row r="189" spans="2:81" ht="14.25"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95"/>
      <c r="AC189" s="95"/>
      <c r="AD189" s="95"/>
      <c r="AE189" s="4"/>
      <c r="AF189" s="4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</row>
    <row r="190" spans="2:81" ht="14.25"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95"/>
      <c r="AC190" s="95"/>
      <c r="AD190" s="95"/>
      <c r="AE190" s="4"/>
      <c r="AF190" s="4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</row>
    <row r="191" spans="2:81" ht="14.25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95"/>
      <c r="AC191" s="95"/>
      <c r="AD191" s="95"/>
      <c r="AE191" s="4"/>
      <c r="AF191" s="4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</row>
    <row r="192" spans="2:81" ht="14.25"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95"/>
      <c r="AC192" s="95"/>
      <c r="AD192" s="95"/>
      <c r="AE192" s="4"/>
      <c r="AF192" s="4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</row>
    <row r="193" spans="2:81" ht="14.25"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95"/>
      <c r="AC193" s="95"/>
      <c r="AD193" s="95"/>
      <c r="AE193" s="4"/>
      <c r="AF193" s="4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</row>
    <row r="194" spans="2:81" ht="14.25"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95"/>
      <c r="AC194" s="95"/>
      <c r="AD194" s="95"/>
      <c r="AE194" s="4"/>
      <c r="AF194" s="4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</row>
    <row r="195" spans="2:81" ht="14.25"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95"/>
      <c r="AC195" s="95"/>
      <c r="AD195" s="95"/>
      <c r="AE195" s="4"/>
      <c r="AF195" s="4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</row>
    <row r="196" spans="2:81" ht="14.25"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95"/>
      <c r="AC196" s="95"/>
      <c r="AD196" s="95"/>
      <c r="AE196" s="4"/>
      <c r="AF196" s="4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</row>
    <row r="197" spans="2:81" ht="14.25"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95"/>
      <c r="AC197" s="95"/>
      <c r="AD197" s="95"/>
      <c r="AE197" s="4"/>
      <c r="AF197" s="4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</row>
    <row r="198" spans="2:8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2"/>
      <c r="AC198" s="2"/>
      <c r="AD198" s="2"/>
      <c r="AE198" s="4"/>
      <c r="AF198" s="4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</row>
    <row r="199" spans="2:8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2"/>
      <c r="AC199" s="2"/>
      <c r="AD199" s="2"/>
      <c r="AE199" s="4"/>
      <c r="AF199" s="4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</row>
    <row r="200" spans="2:8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2"/>
      <c r="AC200" s="2"/>
      <c r="AD200" s="2"/>
      <c r="AE200" s="4"/>
      <c r="AF200" s="4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</row>
    <row r="201" spans="2:8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2"/>
      <c r="AC201" s="2"/>
      <c r="AD201" s="2"/>
      <c r="AE201" s="4"/>
      <c r="AF201" s="4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</row>
    <row r="202" spans="2:8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2"/>
      <c r="AC202" s="2"/>
      <c r="AD202" s="2"/>
      <c r="AE202" s="4"/>
      <c r="AF202" s="4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</row>
    <row r="203" spans="2:8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2"/>
      <c r="AC203" s="2"/>
      <c r="AD203" s="2"/>
      <c r="AE203" s="4"/>
      <c r="AF203" s="4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</row>
    <row r="204" spans="2:8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2"/>
      <c r="AC204" s="2"/>
      <c r="AD204" s="2"/>
      <c r="AE204" s="4"/>
      <c r="AF204" s="4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</row>
    <row r="205" spans="2:8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2"/>
      <c r="AC205" s="2"/>
      <c r="AD205" s="2"/>
      <c r="AE205" s="4"/>
      <c r="AF205" s="4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</row>
    <row r="206" spans="2:8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2"/>
      <c r="AC206" s="2"/>
      <c r="AD206" s="2"/>
      <c r="AE206" s="4"/>
      <c r="AF206" s="4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</row>
    <row r="207" spans="2:8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2"/>
      <c r="AC207" s="2"/>
      <c r="AD207" s="2"/>
      <c r="AE207" s="4"/>
      <c r="AF207" s="4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</row>
    <row r="208" spans="2:8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2"/>
      <c r="AC208" s="2"/>
      <c r="AD208" s="2"/>
      <c r="AE208" s="4"/>
      <c r="AF208" s="4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</row>
    <row r="209" spans="2:8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2"/>
      <c r="AC209" s="2"/>
      <c r="AD209" s="2"/>
      <c r="AE209" s="4"/>
      <c r="AF209" s="4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</row>
    <row r="210" spans="2:8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2"/>
      <c r="AC210" s="2"/>
      <c r="AD210" s="2"/>
      <c r="AE210" s="4"/>
      <c r="AF210" s="4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</row>
    <row r="211" spans="2:8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2"/>
      <c r="AC211" s="2"/>
      <c r="AD211" s="2"/>
      <c r="AE211" s="4"/>
      <c r="AF211" s="4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</row>
    <row r="212" spans="2:8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2"/>
      <c r="AC212" s="2"/>
      <c r="AD212" s="2"/>
      <c r="AE212" s="4"/>
      <c r="AF212" s="4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</row>
    <row r="213" spans="2:8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2"/>
      <c r="AC213" s="2"/>
      <c r="AD213" s="2"/>
      <c r="AE213" s="4"/>
      <c r="AF213" s="4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</row>
    <row r="214" spans="2:8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2"/>
      <c r="AC214" s="2"/>
      <c r="AD214" s="2"/>
      <c r="AE214" s="4"/>
      <c r="AF214" s="4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</row>
    <row r="215" spans="2:8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2"/>
      <c r="AC215" s="2"/>
      <c r="AD215" s="2"/>
      <c r="AE215" s="4"/>
      <c r="AF215" s="4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</row>
    <row r="216" spans="2:8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2"/>
      <c r="AC216" s="2"/>
      <c r="AD216" s="2"/>
      <c r="AE216" s="4"/>
      <c r="AF216" s="4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</row>
    <row r="217" spans="2:8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2"/>
      <c r="AC217" s="2"/>
      <c r="AD217" s="2"/>
      <c r="AE217" s="4"/>
      <c r="AF217" s="4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</row>
    <row r="218" spans="2:8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2"/>
      <c r="AC218" s="2"/>
      <c r="AD218" s="2"/>
      <c r="AE218" s="4"/>
      <c r="AF218" s="4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</row>
    <row r="219" spans="2:8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2"/>
      <c r="AC219" s="2"/>
      <c r="AD219" s="2"/>
      <c r="AE219" s="4"/>
      <c r="AF219" s="4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</row>
    <row r="220" spans="2:8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2"/>
      <c r="AC220" s="2"/>
      <c r="AD220" s="2"/>
      <c r="AE220" s="4"/>
      <c r="AF220" s="4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</row>
    <row r="221" spans="2:8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2"/>
      <c r="AC221" s="2"/>
      <c r="AD221" s="2"/>
      <c r="AE221" s="4"/>
      <c r="AF221" s="4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</row>
    <row r="222" spans="2:8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2"/>
      <c r="AC222" s="2"/>
      <c r="AD222" s="2"/>
      <c r="AE222" s="4"/>
      <c r="AF222" s="4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</row>
    <row r="223" spans="2:8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2"/>
      <c r="AC223" s="2"/>
      <c r="AD223" s="2"/>
      <c r="AE223" s="4"/>
      <c r="AF223" s="4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</row>
    <row r="224" spans="2:8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2"/>
      <c r="AC224" s="2"/>
      <c r="AD224" s="2"/>
      <c r="AE224" s="4"/>
      <c r="AF224" s="4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</row>
    <row r="225" spans="2:8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2"/>
      <c r="AC225" s="2"/>
      <c r="AD225" s="2"/>
      <c r="AE225" s="4"/>
      <c r="AF225" s="4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</row>
    <row r="226" spans="2:8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2"/>
      <c r="AC226" s="2"/>
      <c r="AD226" s="2"/>
      <c r="AE226" s="4"/>
      <c r="AF226" s="4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</row>
    <row r="227" spans="2:8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2"/>
      <c r="AC227" s="2"/>
      <c r="AD227" s="2"/>
      <c r="AE227" s="4"/>
      <c r="AF227" s="4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</row>
    <row r="228" spans="2:8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2"/>
      <c r="AC228" s="2"/>
      <c r="AD228" s="2"/>
      <c r="AE228" s="4"/>
      <c r="AF228" s="4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</row>
    <row r="229" spans="2:8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2"/>
      <c r="AC229" s="2"/>
      <c r="AD229" s="2"/>
      <c r="AE229" s="4"/>
      <c r="AF229" s="4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</row>
    <row r="230" spans="2:8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2"/>
      <c r="AC230" s="2"/>
      <c r="AD230" s="2"/>
      <c r="AE230" s="4"/>
      <c r="AF230" s="4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</row>
    <row r="231" spans="2:8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2"/>
      <c r="AC231" s="2"/>
      <c r="AD231" s="2"/>
      <c r="AE231" s="4"/>
      <c r="AF231" s="4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</row>
    <row r="232" spans="2:8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2"/>
      <c r="AC232" s="2"/>
      <c r="AD232" s="2"/>
      <c r="AE232" s="4"/>
      <c r="AF232" s="4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</row>
    <row r="233" spans="2:8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2"/>
      <c r="AC233" s="2"/>
      <c r="AD233" s="2"/>
      <c r="AE233" s="4"/>
      <c r="AF233" s="4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</row>
    <row r="234" spans="2:8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2"/>
      <c r="AC234" s="2"/>
      <c r="AD234" s="2"/>
      <c r="AE234" s="4"/>
      <c r="AF234" s="4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</row>
    <row r="235" spans="2:8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2"/>
      <c r="AC235" s="2"/>
      <c r="AD235" s="2"/>
      <c r="AE235" s="4"/>
      <c r="AF235" s="4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</row>
    <row r="236" spans="2:8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2"/>
      <c r="AC236" s="2"/>
      <c r="AD236" s="2"/>
      <c r="AE236" s="4"/>
      <c r="AF236" s="4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</row>
    <row r="237" spans="2:8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2"/>
      <c r="AC237" s="2"/>
      <c r="AD237" s="2"/>
      <c r="AE237" s="4"/>
      <c r="AF237" s="4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</row>
    <row r="238" spans="2:8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2"/>
      <c r="AC238" s="2"/>
      <c r="AD238" s="2"/>
      <c r="AE238" s="4"/>
      <c r="AF238" s="4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</row>
    <row r="239" spans="2:8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2"/>
      <c r="AC239" s="2"/>
      <c r="AD239" s="2"/>
      <c r="AE239" s="4"/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</row>
    <row r="240" spans="2:8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2"/>
      <c r="AC240" s="2"/>
      <c r="AD240" s="2"/>
      <c r="AE240" s="4"/>
      <c r="AF240" s="4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</row>
    <row r="241" spans="2:8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2"/>
      <c r="AC241" s="2"/>
      <c r="AD241" s="2"/>
      <c r="AE241" s="4"/>
      <c r="AF241" s="4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</row>
    <row r="242" spans="2:8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2"/>
      <c r="AC242" s="2"/>
      <c r="AD242" s="2"/>
      <c r="AE242" s="4"/>
      <c r="AF242" s="4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</row>
    <row r="243" spans="2:8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2"/>
      <c r="AC243" s="2"/>
      <c r="AD243" s="2"/>
      <c r="AE243" s="4"/>
      <c r="AF243" s="4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</row>
    <row r="244" spans="2:8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2"/>
      <c r="AC244" s="2"/>
      <c r="AD244" s="2"/>
      <c r="AE244" s="4"/>
      <c r="AF244" s="4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</row>
    <row r="245" spans="2:8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2"/>
      <c r="AC245" s="2"/>
      <c r="AD245" s="2"/>
      <c r="AE245" s="4"/>
      <c r="AF245" s="4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</row>
    <row r="246" spans="2:8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2"/>
      <c r="AC246" s="2"/>
      <c r="AD246" s="2"/>
      <c r="AE246" s="4"/>
      <c r="AF246" s="4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</row>
    <row r="247" spans="2:8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2"/>
      <c r="AC247" s="2"/>
      <c r="AD247" s="2"/>
      <c r="AE247" s="4"/>
      <c r="AF247" s="4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</row>
    <row r="248" spans="2:8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2"/>
      <c r="AC248" s="2"/>
      <c r="AD248" s="2"/>
      <c r="AE248" s="4"/>
      <c r="AF248" s="4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</row>
    <row r="249" spans="2:8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2"/>
      <c r="AC249" s="2"/>
      <c r="AD249" s="2"/>
      <c r="AE249" s="4"/>
      <c r="AF249" s="4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</row>
    <row r="250" spans="2:8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2"/>
      <c r="AC250" s="2"/>
      <c r="AD250" s="2"/>
      <c r="AE250" s="4"/>
      <c r="AF250" s="4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</row>
    <row r="251" spans="2:8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2"/>
      <c r="AC251" s="2"/>
      <c r="AD251" s="2"/>
      <c r="AE251" s="4"/>
      <c r="AF251" s="4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</row>
    <row r="252" spans="2:8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2"/>
      <c r="AC252" s="2"/>
      <c r="AD252" s="2"/>
      <c r="AE252" s="4"/>
      <c r="AF252" s="4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</row>
    <row r="253" spans="2:8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2"/>
      <c r="AC253" s="2"/>
      <c r="AD253" s="2"/>
      <c r="AE253" s="4"/>
      <c r="AF253" s="4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</row>
    <row r="254" spans="2:8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2"/>
      <c r="AC254" s="2"/>
      <c r="AD254" s="2"/>
      <c r="AE254" s="4"/>
      <c r="AF254" s="4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</row>
    <row r="255" spans="2:8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2"/>
      <c r="AC255" s="2"/>
      <c r="AD255" s="2"/>
      <c r="AE255" s="4"/>
      <c r="AF255" s="4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</row>
    <row r="256" spans="2:8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2"/>
      <c r="AC256" s="2"/>
      <c r="AD256" s="2"/>
      <c r="AE256" s="4"/>
      <c r="AF256" s="4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</row>
    <row r="257" spans="2:8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2"/>
      <c r="AC257" s="2"/>
      <c r="AD257" s="2"/>
      <c r="AE257" s="4"/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</row>
    <row r="258" spans="2:8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2"/>
      <c r="AC258" s="2"/>
      <c r="AD258" s="2"/>
      <c r="AE258" s="4"/>
      <c r="AF258" s="4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</row>
    <row r="259" spans="2:8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2"/>
      <c r="AC259" s="2"/>
      <c r="AD259" s="2"/>
      <c r="AE259" s="4"/>
      <c r="AF259" s="4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</row>
    <row r="260" spans="2:8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2"/>
      <c r="AC260" s="2"/>
      <c r="AD260" s="2"/>
      <c r="AE260" s="4"/>
      <c r="AF260" s="4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</row>
    <row r="261" spans="2:8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2"/>
      <c r="AC261" s="2"/>
      <c r="AD261" s="2"/>
      <c r="AE261" s="4"/>
      <c r="AF261" s="4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</row>
    <row r="262" spans="2:8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2"/>
      <c r="AC262" s="2"/>
      <c r="AD262" s="2"/>
      <c r="AE262" s="4"/>
      <c r="AF262" s="4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</row>
    <row r="263" spans="2:8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2"/>
      <c r="AC263" s="2"/>
      <c r="AD263" s="2"/>
      <c r="AE263" s="4"/>
      <c r="AF263" s="4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</row>
    <row r="264" spans="2:8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2"/>
      <c r="AC264" s="2"/>
      <c r="AD264" s="2"/>
      <c r="AE264" s="4"/>
      <c r="AF264" s="4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</row>
    <row r="265" spans="2:8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2"/>
      <c r="AC265" s="2"/>
      <c r="AD265" s="2"/>
      <c r="AE265" s="4"/>
      <c r="AF265" s="4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</row>
    <row r="266" spans="2:8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2"/>
      <c r="AC266" s="2"/>
      <c r="AD266" s="2"/>
      <c r="AE266" s="4"/>
      <c r="AF266" s="4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</row>
    <row r="267" spans="2:8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2"/>
      <c r="AC267" s="2"/>
      <c r="AD267" s="2"/>
      <c r="AE267" s="4"/>
      <c r="AF267" s="4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</row>
    <row r="268" spans="2:8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2"/>
      <c r="AC268" s="2"/>
      <c r="AD268" s="2"/>
      <c r="AE268" s="4"/>
      <c r="AF268" s="4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</row>
    <row r="269" spans="2:8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2"/>
      <c r="AC269" s="2"/>
      <c r="AD269" s="2"/>
      <c r="AE269" s="4"/>
      <c r="AF269" s="4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</row>
    <row r="270" spans="2:8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2"/>
      <c r="AC270" s="2"/>
      <c r="AD270" s="2"/>
      <c r="AE270" s="4"/>
      <c r="AF270" s="4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</row>
    <row r="271" spans="2:8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2"/>
      <c r="AC271" s="2"/>
      <c r="AD271" s="2"/>
      <c r="AE271" s="4"/>
      <c r="AF271" s="4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</row>
    <row r="272" spans="2:8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2"/>
      <c r="AC272" s="2"/>
      <c r="AD272" s="2"/>
      <c r="AE272" s="4"/>
      <c r="AF272" s="4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</row>
    <row r="273" spans="2:8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2"/>
      <c r="AC273" s="2"/>
      <c r="AD273" s="2"/>
      <c r="AE273" s="4"/>
      <c r="AF273" s="4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</row>
    <row r="274" spans="2:8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2"/>
      <c r="AC274" s="2"/>
      <c r="AD274" s="2"/>
      <c r="AE274" s="4"/>
      <c r="AF274" s="4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</row>
    <row r="275" spans="2:8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2"/>
      <c r="AC275" s="2"/>
      <c r="AD275" s="2"/>
      <c r="AE275" s="4"/>
      <c r="AF275" s="4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</row>
    <row r="276" spans="2:8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2"/>
      <c r="AC276" s="2"/>
      <c r="AD276" s="2"/>
      <c r="AE276" s="4"/>
      <c r="AF276" s="4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</row>
    <row r="277" spans="2:8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2"/>
      <c r="AC277" s="2"/>
      <c r="AD277" s="2"/>
      <c r="AE277" s="4"/>
      <c r="AF277" s="4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</row>
    <row r="278" spans="2:8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2"/>
      <c r="AC278" s="2"/>
      <c r="AD278" s="2"/>
      <c r="AE278" s="4"/>
      <c r="AF278" s="4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</row>
    <row r="279" spans="2:8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2"/>
      <c r="AC279" s="2"/>
      <c r="AD279" s="2"/>
      <c r="AE279" s="4"/>
      <c r="AF279" s="4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</row>
    <row r="280" spans="2:8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2"/>
      <c r="AC280" s="2"/>
      <c r="AD280" s="2"/>
      <c r="AE280" s="4"/>
      <c r="AF280" s="4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</row>
    <row r="281" spans="2:8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2"/>
      <c r="AC281" s="2"/>
      <c r="AD281" s="2"/>
      <c r="AE281" s="4"/>
      <c r="AF281" s="4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</row>
    <row r="282" spans="2:8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2"/>
      <c r="AC282" s="2"/>
      <c r="AD282" s="2"/>
      <c r="AE282" s="4"/>
      <c r="AF282" s="4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</row>
    <row r="283" spans="2:8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2"/>
      <c r="AC283" s="2"/>
      <c r="AD283" s="2"/>
      <c r="AE283" s="4"/>
      <c r="AF283" s="4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</row>
    <row r="284" spans="2:8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2"/>
      <c r="AC284" s="2"/>
      <c r="AD284" s="2"/>
      <c r="AE284" s="4"/>
      <c r="AF284" s="4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</row>
    <row r="285" spans="2:8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2"/>
      <c r="AC285" s="2"/>
      <c r="AD285" s="2"/>
      <c r="AE285" s="4"/>
      <c r="AF285" s="4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</row>
    <row r="286" spans="2:8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2"/>
      <c r="AC286" s="2"/>
      <c r="AD286" s="2"/>
      <c r="AE286" s="4"/>
      <c r="AF286" s="4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</row>
    <row r="287" spans="2:8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2"/>
      <c r="AC287" s="2"/>
      <c r="AD287" s="2"/>
      <c r="AE287" s="4"/>
      <c r="AF287" s="4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</row>
    <row r="288" spans="2:8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2"/>
      <c r="AC288" s="2"/>
      <c r="AD288" s="2"/>
      <c r="AE288" s="4"/>
      <c r="AF288" s="4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</row>
    <row r="289" spans="2:8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2"/>
      <c r="AC289" s="2"/>
      <c r="AD289" s="2"/>
      <c r="AE289" s="4"/>
      <c r="AF289" s="4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</row>
    <row r="290" spans="2:8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2"/>
      <c r="AC290" s="2"/>
      <c r="AD290" s="2"/>
      <c r="AE290" s="4"/>
      <c r="AF290" s="4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</row>
    <row r="291" spans="2:8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2"/>
      <c r="AC291" s="2"/>
      <c r="AD291" s="2"/>
      <c r="AE291" s="4"/>
      <c r="AF291" s="4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</row>
    <row r="292" spans="2:8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2"/>
      <c r="AC292" s="2"/>
      <c r="AD292" s="2"/>
      <c r="AE292" s="4"/>
      <c r="AF292" s="4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</row>
    <row r="293" spans="2:8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2"/>
      <c r="AC293" s="2"/>
      <c r="AD293" s="2"/>
      <c r="AE293" s="4"/>
      <c r="AF293" s="4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</row>
    <row r="294" spans="2:8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2"/>
      <c r="AC294" s="2"/>
      <c r="AD294" s="2"/>
      <c r="AE294" s="4"/>
      <c r="AF294" s="4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</row>
    <row r="295" spans="2:8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2"/>
      <c r="AC295" s="2"/>
      <c r="AD295" s="2"/>
      <c r="AE295" s="4"/>
      <c r="AF295" s="4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</row>
    <row r="296" spans="2:8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2"/>
      <c r="AC296" s="2"/>
      <c r="AD296" s="2"/>
      <c r="AE296" s="4"/>
      <c r="AF296" s="4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</row>
    <row r="297" spans="2:81">
      <c r="B297" s="103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4"/>
      <c r="AC297" s="104"/>
      <c r="AD297" s="104"/>
    </row>
    <row r="298" spans="2:81">
      <c r="B298" s="10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4"/>
      <c r="AC298" s="104"/>
      <c r="AD298" s="104"/>
    </row>
    <row r="299" spans="2:81">
      <c r="B299" s="103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4"/>
      <c r="AC299" s="104"/>
      <c r="AD299" s="104"/>
    </row>
    <row r="300" spans="2:81">
      <c r="B300" s="10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4"/>
      <c r="AC300" s="104"/>
      <c r="AD300" s="104"/>
    </row>
    <row r="301" spans="2:81">
      <c r="B301" s="103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4"/>
      <c r="AC301" s="104"/>
      <c r="AD301" s="104"/>
    </row>
    <row r="302" spans="2:81">
      <c r="B302" s="103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4"/>
      <c r="AC302" s="104"/>
      <c r="AD302" s="104"/>
    </row>
    <row r="303" spans="2:81">
      <c r="B303" s="103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4"/>
      <c r="AC303" s="104"/>
      <c r="AD303" s="104"/>
    </row>
    <row r="304" spans="2:81">
      <c r="B304" s="103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4"/>
      <c r="AC304" s="104"/>
      <c r="AD304" s="104"/>
    </row>
    <row r="305" spans="2:30">
      <c r="B305" s="103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4"/>
      <c r="AC305" s="104"/>
      <c r="AD305" s="104"/>
    </row>
    <row r="306" spans="2:30"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4"/>
      <c r="AC306" s="104"/>
      <c r="AD306" s="104"/>
    </row>
    <row r="307" spans="2:30">
      <c r="B307" s="103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4"/>
      <c r="AC307" s="104"/>
      <c r="AD307" s="104"/>
    </row>
    <row r="308" spans="2:30">
      <c r="B308" s="103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4"/>
      <c r="AC308" s="104"/>
      <c r="AD308" s="104"/>
    </row>
    <row r="309" spans="2:30">
      <c r="B309" s="103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4"/>
      <c r="AC309" s="104"/>
      <c r="AD309" s="104"/>
    </row>
    <row r="310" spans="2:30">
      <c r="B310" s="103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4"/>
      <c r="AC310" s="104"/>
      <c r="AD310" s="104"/>
    </row>
    <row r="311" spans="2:30">
      <c r="B311" s="103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4"/>
      <c r="AC311" s="104"/>
      <c r="AD311" s="104"/>
    </row>
    <row r="312" spans="2:30">
      <c r="B312" s="103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4"/>
      <c r="AC312" s="104"/>
      <c r="AD312" s="104"/>
    </row>
    <row r="313" spans="2:30">
      <c r="B313" s="103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4"/>
      <c r="AC313" s="104"/>
      <c r="AD313" s="104"/>
    </row>
    <row r="314" spans="2:30">
      <c r="B314" s="103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4"/>
      <c r="AC314" s="104"/>
      <c r="AD314" s="104"/>
    </row>
    <row r="315" spans="2:30">
      <c r="B315" s="103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4"/>
      <c r="AC315" s="104"/>
      <c r="AD315" s="104"/>
    </row>
    <row r="316" spans="2:30">
      <c r="B316" s="103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4"/>
      <c r="AC316" s="104"/>
      <c r="AD316" s="104"/>
    </row>
    <row r="317" spans="2:30">
      <c r="B317" s="103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4"/>
      <c r="AC317" s="104"/>
      <c r="AD317" s="104"/>
    </row>
    <row r="318" spans="2:30">
      <c r="B318" s="103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4"/>
      <c r="AC318" s="104"/>
      <c r="AD318" s="104"/>
    </row>
    <row r="319" spans="2:30">
      <c r="B319" s="103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4"/>
      <c r="AC319" s="104"/>
      <c r="AD319" s="104"/>
    </row>
    <row r="320" spans="2:30">
      <c r="B320" s="103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4"/>
      <c r="AC320" s="104"/>
      <c r="AD320" s="104"/>
    </row>
    <row r="321" spans="2:30">
      <c r="B321" s="103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4"/>
      <c r="AC321" s="104"/>
      <c r="AD321" s="104"/>
    </row>
    <row r="322" spans="2:30"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4"/>
      <c r="AC322" s="104"/>
      <c r="AD322" s="104"/>
    </row>
    <row r="323" spans="2:30">
      <c r="B323" s="103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4"/>
      <c r="AC323" s="104"/>
      <c r="AD323" s="104"/>
    </row>
    <row r="324" spans="2:30">
      <c r="B324" s="103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4"/>
      <c r="AC324" s="104"/>
      <c r="AD324" s="104"/>
    </row>
    <row r="325" spans="2:30">
      <c r="B325" s="103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4"/>
      <c r="AC325" s="104"/>
      <c r="AD325" s="104"/>
    </row>
    <row r="326" spans="2:30">
      <c r="B326" s="103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4"/>
      <c r="AC326" s="104"/>
      <c r="AD326" s="104"/>
    </row>
    <row r="327" spans="2:30">
      <c r="B327" s="103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4"/>
      <c r="AC327" s="104"/>
      <c r="AD327" s="104"/>
    </row>
    <row r="328" spans="2:30">
      <c r="B328" s="103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4"/>
      <c r="AC328" s="104"/>
      <c r="AD328" s="104"/>
    </row>
    <row r="329" spans="2:30">
      <c r="B329" s="103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4"/>
      <c r="AC329" s="104"/>
      <c r="AD329" s="104"/>
    </row>
    <row r="330" spans="2:30">
      <c r="B330" s="103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4"/>
      <c r="AC330" s="104"/>
      <c r="AD330" s="104"/>
    </row>
    <row r="331" spans="2:30">
      <c r="B331" s="103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4"/>
      <c r="AC331" s="104"/>
      <c r="AD331" s="104"/>
    </row>
    <row r="332" spans="2:30">
      <c r="B332" s="103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4"/>
      <c r="AC332" s="104"/>
      <c r="AD332" s="104"/>
    </row>
    <row r="333" spans="2:30">
      <c r="B333" s="103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4"/>
      <c r="AC333" s="104"/>
      <c r="AD333" s="104"/>
    </row>
    <row r="334" spans="2:30">
      <c r="B334" s="103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4"/>
      <c r="AC334" s="104"/>
      <c r="AD334" s="104"/>
    </row>
    <row r="335" spans="2:30">
      <c r="B335" s="103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4"/>
      <c r="AC335" s="104"/>
      <c r="AD335" s="104"/>
    </row>
    <row r="336" spans="2:30">
      <c r="B336" s="103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4"/>
      <c r="AC336" s="104"/>
      <c r="AD336" s="104"/>
    </row>
    <row r="337" spans="2:30">
      <c r="B337" s="103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4"/>
      <c r="AC337" s="104"/>
      <c r="AD337" s="104"/>
    </row>
    <row r="338" spans="2:30"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4"/>
      <c r="AC338" s="104"/>
      <c r="AD338" s="104"/>
    </row>
    <row r="339" spans="2:30">
      <c r="B339" s="103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4"/>
      <c r="AC339" s="104"/>
      <c r="AD339" s="104"/>
    </row>
    <row r="340" spans="2:30">
      <c r="B340" s="103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4"/>
      <c r="AC340" s="104"/>
      <c r="AD340" s="104"/>
    </row>
    <row r="341" spans="2:30">
      <c r="B341" s="103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4"/>
      <c r="AC341" s="104"/>
      <c r="AD341" s="104"/>
    </row>
    <row r="342" spans="2:30">
      <c r="B342" s="103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4"/>
      <c r="AC342" s="104"/>
      <c r="AD342" s="104"/>
    </row>
    <row r="343" spans="2:30">
      <c r="B343" s="103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4"/>
      <c r="AC343" s="104"/>
      <c r="AD343" s="104"/>
    </row>
    <row r="344" spans="2:30">
      <c r="B344" s="103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4"/>
      <c r="AC344" s="104"/>
      <c r="AD344" s="104"/>
    </row>
    <row r="345" spans="2:30">
      <c r="B345" s="103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4"/>
      <c r="AC345" s="104"/>
      <c r="AD345" s="104"/>
    </row>
    <row r="346" spans="2:30">
      <c r="B346" s="103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4"/>
      <c r="AC346" s="104"/>
      <c r="AD346" s="104"/>
    </row>
    <row r="347" spans="2:30">
      <c r="B347" s="103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4"/>
      <c r="AC347" s="104"/>
      <c r="AD347" s="104"/>
    </row>
    <row r="348" spans="2:30">
      <c r="B348" s="103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4"/>
      <c r="AC348" s="104"/>
      <c r="AD348" s="104"/>
    </row>
    <row r="349" spans="2:30">
      <c r="B349" s="103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4"/>
      <c r="AC349" s="104"/>
      <c r="AD349" s="104"/>
    </row>
    <row r="350" spans="2:30">
      <c r="B350" s="103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4"/>
      <c r="AC350" s="104"/>
      <c r="AD350" s="104"/>
    </row>
    <row r="351" spans="2:30">
      <c r="B351" s="103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4"/>
      <c r="AC351" s="104"/>
      <c r="AD351" s="104"/>
    </row>
    <row r="352" spans="2:30">
      <c r="B352" s="103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4"/>
      <c r="AC352" s="104"/>
      <c r="AD352" s="104"/>
    </row>
    <row r="353" spans="2:30">
      <c r="B353" s="103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4"/>
      <c r="AC353" s="104"/>
      <c r="AD353" s="104"/>
    </row>
    <row r="354" spans="2:30"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4"/>
      <c r="AC354" s="104"/>
      <c r="AD354" s="104"/>
    </row>
    <row r="355" spans="2:30">
      <c r="B355" s="103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4"/>
      <c r="AC355" s="104"/>
      <c r="AD355" s="104"/>
    </row>
    <row r="356" spans="2:30">
      <c r="B356" s="103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4"/>
      <c r="AC356" s="104"/>
      <c r="AD356" s="104"/>
    </row>
    <row r="357" spans="2:30">
      <c r="B357" s="103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4"/>
      <c r="AC357" s="104"/>
      <c r="AD357" s="104"/>
    </row>
    <row r="358" spans="2:30">
      <c r="B358" s="103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4"/>
      <c r="AC358" s="104"/>
      <c r="AD358" s="104"/>
    </row>
    <row r="359" spans="2:30">
      <c r="B359" s="103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4"/>
      <c r="AC359" s="104"/>
      <c r="AD359" s="104"/>
    </row>
    <row r="360" spans="2:30">
      <c r="B360" s="103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4"/>
      <c r="AC360" s="104"/>
      <c r="AD360" s="104"/>
    </row>
    <row r="361" spans="2:30">
      <c r="B361" s="103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4"/>
      <c r="AC361" s="104"/>
      <c r="AD361" s="104"/>
    </row>
    <row r="362" spans="2:30">
      <c r="B362" s="103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4"/>
      <c r="AC362" s="104"/>
      <c r="AD362" s="104"/>
    </row>
    <row r="363" spans="2:30">
      <c r="B363" s="103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4"/>
      <c r="AC363" s="104"/>
      <c r="AD363" s="104"/>
    </row>
    <row r="364" spans="2:30">
      <c r="B364" s="103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4"/>
      <c r="AC364" s="104"/>
      <c r="AD364" s="104"/>
    </row>
    <row r="365" spans="2:30">
      <c r="B365" s="103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4"/>
      <c r="AC365" s="104"/>
      <c r="AD365" s="104"/>
    </row>
    <row r="366" spans="2:30">
      <c r="B366" s="103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4"/>
      <c r="AC366" s="104"/>
      <c r="AD366" s="104"/>
    </row>
    <row r="367" spans="2:30">
      <c r="B367" s="103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4"/>
      <c r="AC367" s="104"/>
      <c r="AD367" s="104"/>
    </row>
    <row r="368" spans="2:30">
      <c r="B368" s="103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4"/>
      <c r="AC368" s="104"/>
      <c r="AD368" s="104"/>
    </row>
    <row r="369" spans="2:30">
      <c r="B369" s="103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4"/>
      <c r="AC369" s="104"/>
      <c r="AD369" s="104"/>
    </row>
    <row r="370" spans="2:30"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4"/>
      <c r="AC370" s="104"/>
      <c r="AD370" s="104"/>
    </row>
    <row r="371" spans="2:30">
      <c r="B371" s="10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4"/>
      <c r="AC371" s="104"/>
      <c r="AD371" s="104"/>
    </row>
    <row r="372" spans="2:30">
      <c r="B372" s="103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4"/>
      <c r="AC372" s="104"/>
      <c r="AD372" s="104"/>
    </row>
    <row r="373" spans="2:30">
      <c r="B373" s="103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4"/>
      <c r="AC373" s="104"/>
      <c r="AD373" s="104"/>
    </row>
    <row r="374" spans="2:30">
      <c r="B374" s="103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4"/>
      <c r="AC374" s="104"/>
      <c r="AD374" s="104"/>
    </row>
    <row r="375" spans="2:30">
      <c r="B375" s="103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4"/>
      <c r="AC375" s="104"/>
      <c r="AD375" s="104"/>
    </row>
    <row r="376" spans="2:30">
      <c r="B376" s="103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4"/>
      <c r="AC376" s="104"/>
      <c r="AD376" s="104"/>
    </row>
    <row r="377" spans="2:30">
      <c r="B377" s="103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4"/>
      <c r="AC377" s="104"/>
      <c r="AD377" s="104"/>
    </row>
    <row r="378" spans="2:30">
      <c r="B378" s="103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4"/>
      <c r="AC378" s="104"/>
      <c r="AD378" s="104"/>
    </row>
    <row r="379" spans="2:30">
      <c r="B379" s="10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4"/>
      <c r="AC379" s="104"/>
      <c r="AD379" s="104"/>
    </row>
    <row r="380" spans="2:30">
      <c r="B380" s="103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4"/>
      <c r="AC380" s="104"/>
      <c r="AD380" s="104"/>
    </row>
    <row r="381" spans="2:30">
      <c r="B381" s="103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4"/>
      <c r="AC381" s="104"/>
      <c r="AD381" s="104"/>
    </row>
    <row r="382" spans="2:30">
      <c r="B382" s="103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4"/>
      <c r="AC382" s="104"/>
      <c r="AD382" s="104"/>
    </row>
    <row r="383" spans="2:30">
      <c r="B383" s="103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4"/>
      <c r="AC383" s="104"/>
      <c r="AD383" s="104"/>
    </row>
    <row r="384" spans="2:30">
      <c r="B384" s="103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4"/>
      <c r="AC384" s="104"/>
      <c r="AD384" s="104"/>
    </row>
    <row r="385" spans="2:30">
      <c r="B385" s="103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4"/>
      <c r="AC385" s="104"/>
      <c r="AD385" s="104"/>
    </row>
    <row r="386" spans="2:30"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4"/>
      <c r="AC386" s="104"/>
      <c r="AD386" s="104"/>
    </row>
    <row r="387" spans="2:30"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4"/>
      <c r="AC387" s="104"/>
      <c r="AD387" s="104"/>
    </row>
    <row r="388" spans="2:30"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4"/>
      <c r="AC388" s="104"/>
      <c r="AD388" s="104"/>
    </row>
    <row r="389" spans="2:30"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4"/>
      <c r="AC389" s="104"/>
      <c r="AD389" s="104"/>
    </row>
    <row r="390" spans="2:30"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4"/>
      <c r="AC390" s="104"/>
      <c r="AD390" s="104"/>
    </row>
    <row r="391" spans="2:30"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4"/>
      <c r="AC391" s="104"/>
      <c r="AD391" s="104"/>
    </row>
    <row r="392" spans="2:30"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4"/>
      <c r="AC392" s="104"/>
      <c r="AD392" s="104"/>
    </row>
    <row r="393" spans="2:30"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4"/>
      <c r="AC393" s="104"/>
      <c r="AD393" s="104"/>
    </row>
    <row r="394" spans="2:30"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4"/>
      <c r="AC394" s="104"/>
      <c r="AD394" s="104"/>
    </row>
    <row r="395" spans="2:30"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4"/>
      <c r="AC395" s="104"/>
      <c r="AD395" s="104"/>
    </row>
    <row r="396" spans="2:30"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4"/>
      <c r="AC396" s="104"/>
      <c r="AD396" s="104"/>
    </row>
    <row r="397" spans="2:30"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4"/>
      <c r="AC397" s="104"/>
      <c r="AD397" s="104"/>
    </row>
    <row r="398" spans="2:30"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4"/>
      <c r="AC398" s="104"/>
      <c r="AD398" s="104"/>
    </row>
    <row r="399" spans="2:30"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4"/>
      <c r="AC399" s="104"/>
      <c r="AD399" s="104"/>
    </row>
    <row r="400" spans="2:30"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4"/>
      <c r="AC400" s="104"/>
      <c r="AD400" s="104"/>
    </row>
    <row r="401" spans="2:30"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4"/>
      <c r="AC401" s="104"/>
      <c r="AD401" s="104"/>
    </row>
    <row r="402" spans="2:30"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4"/>
      <c r="AC402" s="104"/>
      <c r="AD402" s="104"/>
    </row>
    <row r="403" spans="2:30"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4"/>
      <c r="AC403" s="104"/>
      <c r="AD403" s="104"/>
    </row>
    <row r="404" spans="2:30"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4"/>
      <c r="AC404" s="104"/>
      <c r="AD404" s="104"/>
    </row>
    <row r="405" spans="2:30"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4"/>
      <c r="AC405" s="104"/>
      <c r="AD405" s="104"/>
    </row>
    <row r="406" spans="2:30"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4"/>
      <c r="AC406" s="104"/>
      <c r="AD406" s="104"/>
    </row>
    <row r="407" spans="2:30"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4"/>
      <c r="AC407" s="104"/>
      <c r="AD407" s="104"/>
    </row>
    <row r="408" spans="2:30"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4"/>
      <c r="AC408" s="104"/>
      <c r="AD408" s="104"/>
    </row>
    <row r="409" spans="2:30"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4"/>
      <c r="AC409" s="104"/>
      <c r="AD409" s="104"/>
    </row>
    <row r="410" spans="2:30"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4"/>
      <c r="AC410" s="104"/>
      <c r="AD410" s="104"/>
    </row>
    <row r="411" spans="2:30"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4"/>
      <c r="AC411" s="104"/>
      <c r="AD411" s="104"/>
    </row>
    <row r="412" spans="2:30"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4"/>
      <c r="AC412" s="104"/>
      <c r="AD412" s="104"/>
    </row>
    <row r="413" spans="2:30"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4"/>
      <c r="AC413" s="104"/>
      <c r="AD413" s="104"/>
    </row>
    <row r="414" spans="2:30"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4"/>
      <c r="AC414" s="104"/>
      <c r="AD414" s="104"/>
    </row>
    <row r="415" spans="2:30"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4"/>
      <c r="AC415" s="104"/>
      <c r="AD415" s="104"/>
    </row>
    <row r="416" spans="2:30"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4"/>
      <c r="AC416" s="104"/>
      <c r="AD416" s="104"/>
    </row>
    <row r="417" spans="2:30"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4"/>
      <c r="AC417" s="104"/>
      <c r="AD417" s="104"/>
    </row>
    <row r="418" spans="2:30"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4"/>
      <c r="AC418" s="104"/>
      <c r="AD418" s="104"/>
    </row>
    <row r="419" spans="2:30"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4"/>
      <c r="AC419" s="104"/>
      <c r="AD419" s="104"/>
    </row>
    <row r="420" spans="2:30"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4"/>
      <c r="AC420" s="104"/>
      <c r="AD420" s="104"/>
    </row>
    <row r="421" spans="2:30"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4"/>
      <c r="AC421" s="104"/>
      <c r="AD421" s="104"/>
    </row>
    <row r="422" spans="2:30"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4"/>
      <c r="AC422" s="104"/>
      <c r="AD422" s="104"/>
    </row>
    <row r="423" spans="2:30"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4"/>
      <c r="AC423" s="104"/>
      <c r="AD423" s="104"/>
    </row>
    <row r="424" spans="2:30"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4"/>
      <c r="AC424" s="104"/>
      <c r="AD424" s="104"/>
    </row>
    <row r="425" spans="2:30"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4"/>
      <c r="AC425" s="104"/>
      <c r="AD425" s="104"/>
    </row>
    <row r="426" spans="2:30"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4"/>
      <c r="AC426" s="104"/>
      <c r="AD426" s="104"/>
    </row>
    <row r="427" spans="2:30"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4"/>
      <c r="AC427" s="104"/>
      <c r="AD427" s="104"/>
    </row>
    <row r="428" spans="2:30"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4"/>
      <c r="AC428" s="104"/>
      <c r="AD428" s="104"/>
    </row>
    <row r="429" spans="2:30"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4"/>
      <c r="AC429" s="104"/>
      <c r="AD429" s="104"/>
    </row>
    <row r="430" spans="2:30"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4"/>
      <c r="AC430" s="104"/>
      <c r="AD430" s="104"/>
    </row>
    <row r="431" spans="2:30"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4"/>
      <c r="AC431" s="104"/>
      <c r="AD431" s="104"/>
    </row>
    <row r="432" spans="2:30"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4"/>
      <c r="AC432" s="104"/>
      <c r="AD432" s="104"/>
    </row>
    <row r="433" spans="2:30"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4"/>
      <c r="AC433" s="104"/>
      <c r="AD433" s="104"/>
    </row>
    <row r="434" spans="2:30"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4"/>
      <c r="AC434" s="104"/>
      <c r="AD434" s="104"/>
    </row>
    <row r="435" spans="2:30"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4"/>
      <c r="AC435" s="104"/>
      <c r="AD435" s="104"/>
    </row>
    <row r="436" spans="2:30"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4"/>
      <c r="AC436" s="104"/>
      <c r="AD436" s="104"/>
    </row>
    <row r="437" spans="2:30"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4"/>
      <c r="AC437" s="104"/>
      <c r="AD437" s="104"/>
    </row>
    <row r="438" spans="2:30"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4"/>
      <c r="AC438" s="104"/>
      <c r="AD438" s="104"/>
    </row>
    <row r="439" spans="2:30"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4"/>
      <c r="AC439" s="104"/>
      <c r="AD439" s="104"/>
    </row>
    <row r="440" spans="2:30"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4"/>
      <c r="AC440" s="104"/>
      <c r="AD440" s="104"/>
    </row>
    <row r="441" spans="2:30"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4"/>
      <c r="AC441" s="104"/>
      <c r="AD441" s="104"/>
    </row>
    <row r="442" spans="2:30"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4"/>
      <c r="AC442" s="104"/>
      <c r="AD442" s="104"/>
    </row>
    <row r="443" spans="2:30"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4"/>
      <c r="AC443" s="104"/>
      <c r="AD443" s="104"/>
    </row>
    <row r="444" spans="2:30"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4"/>
      <c r="AC444" s="104"/>
      <c r="AD444" s="104"/>
    </row>
    <row r="445" spans="2:30"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4"/>
      <c r="AC445" s="104"/>
      <c r="AD445" s="104"/>
    </row>
    <row r="446" spans="2:30"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4"/>
      <c r="AC446" s="104"/>
      <c r="AD446" s="104"/>
    </row>
    <row r="447" spans="2:30"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4"/>
      <c r="AC447" s="104"/>
      <c r="AD447" s="104"/>
    </row>
    <row r="448" spans="2:30"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4"/>
      <c r="AC448" s="104"/>
      <c r="AD448" s="104"/>
    </row>
    <row r="449" spans="2:30"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4"/>
      <c r="AC449" s="104"/>
      <c r="AD449" s="104"/>
    </row>
    <row r="450" spans="2:30"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4"/>
      <c r="AC450" s="104"/>
      <c r="AD450" s="104"/>
    </row>
    <row r="451" spans="2:30"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4"/>
      <c r="AC451" s="104"/>
      <c r="AD451" s="104"/>
    </row>
    <row r="452" spans="2:30"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4"/>
      <c r="AC452" s="104"/>
      <c r="AD452" s="104"/>
    </row>
    <row r="453" spans="2:30"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4"/>
      <c r="AC453" s="104"/>
      <c r="AD453" s="104"/>
    </row>
    <row r="454" spans="2:30"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4"/>
      <c r="AC454" s="104"/>
      <c r="AD454" s="104"/>
    </row>
    <row r="455" spans="2:30"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4"/>
      <c r="AC455" s="104"/>
      <c r="AD455" s="104"/>
    </row>
    <row r="456" spans="2:30"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4"/>
      <c r="AC456" s="104"/>
      <c r="AD456" s="104"/>
    </row>
    <row r="457" spans="2:30"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4"/>
      <c r="AC457" s="104"/>
      <c r="AD457" s="104"/>
    </row>
    <row r="458" spans="2:30"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4"/>
      <c r="AC458" s="104"/>
      <c r="AD458" s="104"/>
    </row>
    <row r="459" spans="2:30"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4"/>
      <c r="AC459" s="104"/>
      <c r="AD459" s="104"/>
    </row>
    <row r="460" spans="2:30"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4"/>
      <c r="AC460" s="104"/>
      <c r="AD460" s="104"/>
    </row>
    <row r="461" spans="2:30"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4"/>
      <c r="AC461" s="104"/>
      <c r="AD461" s="104"/>
    </row>
    <row r="462" spans="2:30"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4"/>
      <c r="AC462" s="104"/>
      <c r="AD462" s="104"/>
    </row>
    <row r="463" spans="2:30"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4"/>
      <c r="AC463" s="104"/>
      <c r="AD463" s="104"/>
    </row>
    <row r="464" spans="2:30"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4"/>
      <c r="AC464" s="104"/>
      <c r="AD464" s="104"/>
    </row>
    <row r="465" spans="2:30"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4"/>
      <c r="AC465" s="104"/>
      <c r="AD465" s="104"/>
    </row>
    <row r="466" spans="2:30"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4"/>
      <c r="AC466" s="104"/>
      <c r="AD466" s="104"/>
    </row>
    <row r="467" spans="2:30"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4"/>
      <c r="AC467" s="104"/>
      <c r="AD467" s="104"/>
    </row>
    <row r="468" spans="2:30"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4"/>
      <c r="AC468" s="104"/>
      <c r="AD468" s="104"/>
    </row>
    <row r="469" spans="2:30"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4"/>
      <c r="AC469" s="104"/>
      <c r="AD469" s="104"/>
    </row>
    <row r="470" spans="2:30"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4"/>
      <c r="AC470" s="104"/>
      <c r="AD470" s="104"/>
    </row>
    <row r="471" spans="2:30"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4"/>
      <c r="AC471" s="104"/>
      <c r="AD471" s="104"/>
    </row>
    <row r="472" spans="2:30"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4"/>
      <c r="AC472" s="104"/>
      <c r="AD472" s="104"/>
    </row>
    <row r="473" spans="2:30"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4"/>
      <c r="AC473" s="104"/>
      <c r="AD473" s="104"/>
    </row>
    <row r="474" spans="2:30"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4"/>
      <c r="AC474" s="104"/>
      <c r="AD474" s="104"/>
    </row>
    <row r="475" spans="2:30"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4"/>
      <c r="AC475" s="104"/>
      <c r="AD475" s="104"/>
    </row>
    <row r="476" spans="2:30"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4"/>
      <c r="AC476" s="104"/>
      <c r="AD476" s="104"/>
    </row>
    <row r="477" spans="2:30"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4"/>
      <c r="AC477" s="104"/>
      <c r="AD477" s="104"/>
    </row>
    <row r="478" spans="2:30"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4"/>
      <c r="AC478" s="104"/>
      <c r="AD478" s="104"/>
    </row>
    <row r="479" spans="2:30"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4"/>
      <c r="AC479" s="104"/>
      <c r="AD479" s="104"/>
    </row>
    <row r="480" spans="2:30"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4"/>
      <c r="AC480" s="104"/>
      <c r="AD480" s="104"/>
    </row>
    <row r="481" spans="2:30"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4"/>
      <c r="AC481" s="104"/>
      <c r="AD481" s="104"/>
    </row>
    <row r="482" spans="2:30"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4"/>
      <c r="AC482" s="104"/>
      <c r="AD482" s="104"/>
    </row>
    <row r="483" spans="2:30"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4"/>
      <c r="AC483" s="104"/>
      <c r="AD483" s="104"/>
    </row>
    <row r="484" spans="2:30"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4"/>
      <c r="AC484" s="104"/>
      <c r="AD484" s="104"/>
    </row>
    <row r="485" spans="2:30"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4"/>
      <c r="AC485" s="104"/>
      <c r="AD485" s="104"/>
    </row>
    <row r="486" spans="2:30"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4"/>
      <c r="AC486" s="104"/>
      <c r="AD486" s="104"/>
    </row>
    <row r="487" spans="2:30"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4"/>
      <c r="AC487" s="104"/>
      <c r="AD487" s="104"/>
    </row>
    <row r="488" spans="2:30"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4"/>
      <c r="AC488" s="104"/>
      <c r="AD488" s="104"/>
    </row>
    <row r="489" spans="2:30"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4"/>
      <c r="AC489" s="104"/>
      <c r="AD489" s="104"/>
    </row>
    <row r="490" spans="2:30"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4"/>
      <c r="AC490" s="104"/>
      <c r="AD490" s="104"/>
    </row>
    <row r="491" spans="2:30"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4"/>
      <c r="AC491" s="104"/>
      <c r="AD491" s="104"/>
    </row>
    <row r="492" spans="2:30"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4"/>
      <c r="AC492" s="104"/>
      <c r="AD492" s="104"/>
    </row>
    <row r="493" spans="2:30"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4"/>
      <c r="AC493" s="104"/>
      <c r="AD493" s="104"/>
    </row>
    <row r="494" spans="2:30"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4"/>
      <c r="AC494" s="104"/>
      <c r="AD494" s="104"/>
    </row>
    <row r="495" spans="2:30"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4"/>
      <c r="AC495" s="104"/>
      <c r="AD495" s="104"/>
    </row>
    <row r="496" spans="2:30"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4"/>
      <c r="AC496" s="104"/>
      <c r="AD496" s="104"/>
    </row>
    <row r="497" spans="2:30"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4"/>
      <c r="AC497" s="104"/>
      <c r="AD497" s="104"/>
    </row>
    <row r="498" spans="2:30"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4"/>
      <c r="AC498" s="104"/>
      <c r="AD498" s="104"/>
    </row>
    <row r="499" spans="2:30"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4"/>
      <c r="AC499" s="104"/>
      <c r="AD499" s="104"/>
    </row>
    <row r="500" spans="2:30"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4"/>
      <c r="AC500" s="104"/>
      <c r="AD500" s="104"/>
    </row>
    <row r="501" spans="2:30"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4"/>
      <c r="AC501" s="104"/>
      <c r="AD501" s="104"/>
    </row>
    <row r="502" spans="2:30"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4"/>
      <c r="AC502" s="104"/>
      <c r="AD502" s="104"/>
    </row>
    <row r="503" spans="2:30"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4"/>
      <c r="AC503" s="104"/>
      <c r="AD503" s="104"/>
    </row>
    <row r="504" spans="2:30"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4"/>
      <c r="AC504" s="104"/>
      <c r="AD504" s="104"/>
    </row>
    <row r="505" spans="2:30"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4"/>
      <c r="AC505" s="104"/>
      <c r="AD505" s="104"/>
    </row>
    <row r="506" spans="2:30"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4"/>
      <c r="AC506" s="104"/>
      <c r="AD506" s="104"/>
    </row>
    <row r="507" spans="2:30"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4"/>
      <c r="AC507" s="104"/>
      <c r="AD507" s="104"/>
    </row>
    <row r="508" spans="2:30"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4"/>
      <c r="AC508" s="104"/>
      <c r="AD508" s="104"/>
    </row>
    <row r="509" spans="2:30"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4"/>
      <c r="AC509" s="104"/>
      <c r="AD509" s="104"/>
    </row>
    <row r="510" spans="2:30"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4"/>
      <c r="AC510" s="104"/>
      <c r="AD510" s="104"/>
    </row>
    <row r="511" spans="2:30"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4"/>
      <c r="AC511" s="104"/>
      <c r="AD511" s="104"/>
    </row>
    <row r="512" spans="2:30"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4"/>
      <c r="AC512" s="104"/>
      <c r="AD512" s="104"/>
    </row>
    <row r="513" spans="2:30"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4"/>
      <c r="AC513" s="104"/>
      <c r="AD513" s="104"/>
    </row>
    <row r="514" spans="2:30"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4"/>
      <c r="AC514" s="104"/>
      <c r="AD514" s="104"/>
    </row>
    <row r="515" spans="2:30"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4"/>
      <c r="AC515" s="104"/>
      <c r="AD515" s="104"/>
    </row>
    <row r="516" spans="2:30"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4"/>
      <c r="AC516" s="104"/>
      <c r="AD516" s="104"/>
    </row>
    <row r="517" spans="2:30"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4"/>
      <c r="AC517" s="104"/>
      <c r="AD517" s="104"/>
    </row>
    <row r="518" spans="2:30"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4"/>
      <c r="AC518" s="104"/>
      <c r="AD518" s="104"/>
    </row>
    <row r="519" spans="2:30"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4"/>
      <c r="AC519" s="104"/>
      <c r="AD519" s="104"/>
    </row>
    <row r="520" spans="2:30"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4"/>
      <c r="AC520" s="104"/>
      <c r="AD520" s="104"/>
    </row>
    <row r="521" spans="2:30"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4"/>
      <c r="AC521" s="104"/>
      <c r="AD521" s="104"/>
    </row>
    <row r="522" spans="2:30"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4"/>
      <c r="AC522" s="104"/>
      <c r="AD522" s="104"/>
    </row>
    <row r="523" spans="2:30"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4"/>
      <c r="AC523" s="104"/>
      <c r="AD523" s="104"/>
    </row>
    <row r="524" spans="2:30"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4"/>
      <c r="AC524" s="104"/>
      <c r="AD524" s="104"/>
    </row>
    <row r="525" spans="2:30"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4"/>
      <c r="AC525" s="104"/>
      <c r="AD525" s="104"/>
    </row>
    <row r="526" spans="2:30"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4"/>
      <c r="AC526" s="104"/>
      <c r="AD526" s="104"/>
    </row>
    <row r="527" spans="2:30"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4"/>
      <c r="AC527" s="104"/>
      <c r="AD527" s="104"/>
    </row>
    <row r="528" spans="2:30"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4"/>
      <c r="AC528" s="104"/>
      <c r="AD528" s="104"/>
    </row>
    <row r="529" spans="2:30"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4"/>
      <c r="AC529" s="104"/>
      <c r="AD529" s="104"/>
    </row>
    <row r="530" spans="2:30"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4"/>
      <c r="AC530" s="104"/>
      <c r="AD530" s="104"/>
    </row>
    <row r="531" spans="2:30"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4"/>
      <c r="AC531" s="104"/>
      <c r="AD531" s="104"/>
    </row>
    <row r="532" spans="2:30"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4"/>
      <c r="AC532" s="104"/>
      <c r="AD532" s="104"/>
    </row>
    <row r="533" spans="2:30"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4"/>
      <c r="AC533" s="104"/>
      <c r="AD533" s="104"/>
    </row>
    <row r="534" spans="2:30"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4"/>
      <c r="AC534" s="104"/>
      <c r="AD534" s="104"/>
    </row>
    <row r="535" spans="2:30"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4"/>
      <c r="AC535" s="104"/>
      <c r="AD535" s="104"/>
    </row>
    <row r="536" spans="2:30"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4"/>
      <c r="AC536" s="104"/>
      <c r="AD536" s="104"/>
    </row>
    <row r="537" spans="2:30"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4"/>
      <c r="AC537" s="104"/>
      <c r="AD537" s="104"/>
    </row>
    <row r="538" spans="2:30"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4"/>
      <c r="AC538" s="104"/>
      <c r="AD538" s="104"/>
    </row>
    <row r="539" spans="2:30"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4"/>
      <c r="AC539" s="104"/>
      <c r="AD539" s="104"/>
    </row>
    <row r="540" spans="2:30"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4"/>
      <c r="AC540" s="104"/>
      <c r="AD540" s="104"/>
    </row>
    <row r="541" spans="2:30"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4"/>
      <c r="AC541" s="104"/>
      <c r="AD541" s="104"/>
    </row>
    <row r="542" spans="2:30"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4"/>
      <c r="AC542" s="104"/>
      <c r="AD542" s="104"/>
    </row>
    <row r="543" spans="2:30"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4"/>
      <c r="AC543" s="104"/>
      <c r="AD543" s="104"/>
    </row>
    <row r="544" spans="2:30"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4"/>
      <c r="AC544" s="104"/>
      <c r="AD544" s="104"/>
    </row>
    <row r="545" spans="2:30"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4"/>
      <c r="AC545" s="104"/>
      <c r="AD545" s="104"/>
    </row>
    <row r="546" spans="2:30"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4"/>
      <c r="AC546" s="104"/>
      <c r="AD546" s="104"/>
    </row>
    <row r="547" spans="2:30"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4"/>
      <c r="AC547" s="104"/>
      <c r="AD547" s="104"/>
    </row>
    <row r="548" spans="2:30"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4"/>
      <c r="AC548" s="104"/>
      <c r="AD548" s="104"/>
    </row>
    <row r="549" spans="2:30"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4"/>
      <c r="AC549" s="104"/>
      <c r="AD549" s="104"/>
    </row>
    <row r="550" spans="2:30"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4"/>
      <c r="AC550" s="104"/>
      <c r="AD550" s="104"/>
    </row>
    <row r="551" spans="2:30"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4"/>
      <c r="AC551" s="104"/>
      <c r="AD551" s="104"/>
    </row>
    <row r="552" spans="2:30"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4"/>
      <c r="AC552" s="104"/>
      <c r="AD552" s="104"/>
    </row>
    <row r="553" spans="2:30"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4"/>
      <c r="AC553" s="104"/>
      <c r="AD553" s="104"/>
    </row>
    <row r="554" spans="2:30"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4"/>
      <c r="AC554" s="104"/>
      <c r="AD554" s="104"/>
    </row>
    <row r="555" spans="2:30"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4"/>
      <c r="AC555" s="104"/>
      <c r="AD555" s="104"/>
    </row>
    <row r="556" spans="2:30"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4"/>
      <c r="AC556" s="104"/>
      <c r="AD556" s="104"/>
    </row>
    <row r="557" spans="2:30"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4"/>
      <c r="AC557" s="104"/>
      <c r="AD557" s="104"/>
    </row>
    <row r="558" spans="2:30"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4"/>
      <c r="AC558" s="104"/>
      <c r="AD558" s="104"/>
    </row>
    <row r="559" spans="2:30"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4"/>
      <c r="AC559" s="104"/>
      <c r="AD559" s="104"/>
    </row>
    <row r="560" spans="2:30"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4"/>
      <c r="AC560" s="104"/>
      <c r="AD560" s="104"/>
    </row>
    <row r="561" spans="2:30"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4"/>
      <c r="AC561" s="104"/>
      <c r="AD561" s="104"/>
    </row>
    <row r="562" spans="2:30"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4"/>
      <c r="AC562" s="104"/>
      <c r="AD562" s="104"/>
    </row>
    <row r="563" spans="2:30"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4"/>
      <c r="AC563" s="104"/>
      <c r="AD563" s="104"/>
    </row>
    <row r="564" spans="2:30"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4"/>
      <c r="AC564" s="104"/>
      <c r="AD564" s="104"/>
    </row>
    <row r="565" spans="2:30"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4"/>
      <c r="AC565" s="104"/>
      <c r="AD565" s="104"/>
    </row>
    <row r="566" spans="2:30"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4"/>
      <c r="AC566" s="104"/>
      <c r="AD566" s="104"/>
    </row>
    <row r="567" spans="2:30"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4"/>
      <c r="AC567" s="104"/>
      <c r="AD567" s="104"/>
    </row>
    <row r="568" spans="2:30"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4"/>
      <c r="AC568" s="104"/>
      <c r="AD568" s="104"/>
    </row>
    <row r="569" spans="2:30"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4"/>
      <c r="AC569" s="104"/>
      <c r="AD569" s="104"/>
    </row>
    <row r="570" spans="2:30"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4"/>
      <c r="AC570" s="104"/>
      <c r="AD570" s="104"/>
    </row>
    <row r="571" spans="2:30"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4"/>
      <c r="AC571" s="104"/>
      <c r="AD571" s="104"/>
    </row>
    <row r="572" spans="2:30"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4"/>
      <c r="AC572" s="104"/>
      <c r="AD572" s="104"/>
    </row>
    <row r="573" spans="2:30"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4"/>
      <c r="AC573" s="104"/>
      <c r="AD573" s="104"/>
    </row>
    <row r="574" spans="2:30"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4"/>
      <c r="AC574" s="104"/>
      <c r="AD574" s="104"/>
    </row>
    <row r="575" spans="2:30"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4"/>
      <c r="AC575" s="104"/>
      <c r="AD575" s="104"/>
    </row>
    <row r="576" spans="2:30"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4"/>
      <c r="AC576" s="104"/>
      <c r="AD576" s="104"/>
    </row>
    <row r="577" spans="2:30"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4"/>
      <c r="AC577" s="104"/>
      <c r="AD577" s="104"/>
    </row>
    <row r="578" spans="2:30"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4"/>
      <c r="AC578" s="104"/>
      <c r="AD578" s="104"/>
    </row>
    <row r="579" spans="2:30"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4"/>
      <c r="AC579" s="104"/>
      <c r="AD579" s="104"/>
    </row>
    <row r="580" spans="2:30"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4"/>
      <c r="AC580" s="104"/>
      <c r="AD580" s="104"/>
    </row>
    <row r="581" spans="2:30"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4"/>
      <c r="AC581" s="104"/>
      <c r="AD581" s="104"/>
    </row>
    <row r="582" spans="2:30"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4"/>
      <c r="AC582" s="104"/>
      <c r="AD582" s="104"/>
    </row>
    <row r="583" spans="2:30"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4"/>
      <c r="AC583" s="104"/>
      <c r="AD583" s="104"/>
    </row>
    <row r="584" spans="2:30"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4"/>
      <c r="AC584" s="104"/>
      <c r="AD584" s="104"/>
    </row>
    <row r="585" spans="2:30"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4"/>
      <c r="AC585" s="104"/>
      <c r="AD585" s="104"/>
    </row>
    <row r="586" spans="2:30"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4"/>
      <c r="AC586" s="104"/>
      <c r="AD586" s="104"/>
    </row>
    <row r="587" spans="2:30"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4"/>
      <c r="AC587" s="104"/>
      <c r="AD587" s="104"/>
    </row>
    <row r="588" spans="2:30"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4"/>
      <c r="AC588" s="104"/>
      <c r="AD588" s="104"/>
    </row>
    <row r="589" spans="2:30"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4"/>
      <c r="AC589" s="104"/>
      <c r="AD589" s="104"/>
    </row>
    <row r="590" spans="2:30"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4"/>
      <c r="AC590" s="104"/>
      <c r="AD590" s="104"/>
    </row>
    <row r="591" spans="2:30"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4"/>
      <c r="AC591" s="104"/>
      <c r="AD591" s="104"/>
    </row>
    <row r="592" spans="2:30"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4"/>
      <c r="AC592" s="104"/>
      <c r="AD592" s="104"/>
    </row>
    <row r="593" spans="2:30"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4"/>
      <c r="AC593" s="104"/>
      <c r="AD593" s="104"/>
    </row>
    <row r="594" spans="2:30"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4"/>
      <c r="AC594" s="104"/>
      <c r="AD594" s="104"/>
    </row>
    <row r="595" spans="2:30"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4"/>
      <c r="AC595" s="104"/>
      <c r="AD595" s="104"/>
    </row>
    <row r="596" spans="2:30"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4"/>
      <c r="AC596" s="104"/>
      <c r="AD596" s="104"/>
    </row>
    <row r="597" spans="2:30"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4"/>
      <c r="AC597" s="104"/>
      <c r="AD597" s="104"/>
    </row>
    <row r="598" spans="2:30"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4"/>
      <c r="AC598" s="104"/>
      <c r="AD598" s="104"/>
    </row>
    <row r="599" spans="2:30"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4"/>
      <c r="AC599" s="104"/>
      <c r="AD599" s="104"/>
    </row>
    <row r="600" spans="2:30"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4"/>
      <c r="AC600" s="104"/>
      <c r="AD600" s="104"/>
    </row>
    <row r="601" spans="2:30"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4"/>
      <c r="AC601" s="104"/>
      <c r="AD601" s="104"/>
    </row>
    <row r="602" spans="2:30"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4"/>
      <c r="AC602" s="104"/>
      <c r="AD602" s="104"/>
    </row>
    <row r="603" spans="2:30"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4"/>
      <c r="AC603" s="104"/>
      <c r="AD603" s="104"/>
    </row>
    <row r="604" spans="2:30"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4"/>
      <c r="AC604" s="104"/>
      <c r="AD604" s="104"/>
    </row>
    <row r="605" spans="2:30"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4"/>
      <c r="AC605" s="104"/>
      <c r="AD605" s="104"/>
    </row>
    <row r="606" spans="2:30"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4"/>
      <c r="AC606" s="104"/>
      <c r="AD606" s="104"/>
    </row>
    <row r="607" spans="2:30"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4"/>
      <c r="AC607" s="104"/>
      <c r="AD607" s="104"/>
    </row>
    <row r="608" spans="2:30"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4"/>
      <c r="AC608" s="104"/>
      <c r="AD608" s="104"/>
    </row>
    <row r="609" spans="2:30"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4"/>
      <c r="AC609" s="104"/>
      <c r="AD609" s="104"/>
    </row>
    <row r="610" spans="2:30"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4"/>
      <c r="AC610" s="104"/>
      <c r="AD610" s="104"/>
    </row>
    <row r="611" spans="2:30"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4"/>
      <c r="AC611" s="104"/>
      <c r="AD611" s="104"/>
    </row>
    <row r="612" spans="2:30"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4"/>
      <c r="AC612" s="104"/>
      <c r="AD612" s="104"/>
    </row>
    <row r="613" spans="2:30"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4"/>
      <c r="AC613" s="104"/>
      <c r="AD613" s="104"/>
    </row>
    <row r="614" spans="2:30"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4"/>
      <c r="AC614" s="104"/>
      <c r="AD614" s="104"/>
    </row>
    <row r="615" spans="2:30"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4"/>
      <c r="AC615" s="104"/>
      <c r="AD615" s="104"/>
    </row>
    <row r="616" spans="2:30"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4"/>
      <c r="AC616" s="104"/>
      <c r="AD616" s="104"/>
    </row>
    <row r="617" spans="2:30"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4"/>
      <c r="AC617" s="104"/>
      <c r="AD617" s="104"/>
    </row>
    <row r="618" spans="2:30"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4"/>
      <c r="AC618" s="104"/>
      <c r="AD618" s="104"/>
    </row>
    <row r="619" spans="2:30"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4"/>
      <c r="AC619" s="104"/>
      <c r="AD619" s="104"/>
    </row>
    <row r="620" spans="2:30"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4"/>
      <c r="AC620" s="104"/>
      <c r="AD620" s="104"/>
    </row>
    <row r="621" spans="2:30"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4"/>
      <c r="AC621" s="104"/>
      <c r="AD621" s="104"/>
    </row>
    <row r="622" spans="2:30"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4"/>
      <c r="AC622" s="104"/>
      <c r="AD622" s="104"/>
    </row>
    <row r="623" spans="2:30"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4"/>
      <c r="AC623" s="104"/>
      <c r="AD623" s="104"/>
    </row>
    <row r="624" spans="2:30"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4"/>
      <c r="AC624" s="104"/>
      <c r="AD624" s="104"/>
    </row>
    <row r="625" spans="2:30"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4"/>
      <c r="AC625" s="104"/>
      <c r="AD625" s="104"/>
    </row>
    <row r="626" spans="2:30"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4"/>
      <c r="AC626" s="104"/>
      <c r="AD626" s="104"/>
    </row>
    <row r="627" spans="2:30"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4"/>
      <c r="AC627" s="104"/>
      <c r="AD627" s="104"/>
    </row>
    <row r="628" spans="2:30"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4"/>
      <c r="AC628" s="104"/>
      <c r="AD628" s="104"/>
    </row>
    <row r="629" spans="2:30"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4"/>
      <c r="AC629" s="104"/>
      <c r="AD629" s="104"/>
    </row>
    <row r="630" spans="2:30"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4"/>
      <c r="AC630" s="104"/>
      <c r="AD630" s="104"/>
    </row>
    <row r="631" spans="2:30"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4"/>
      <c r="AC631" s="104"/>
      <c r="AD631" s="104"/>
    </row>
    <row r="632" spans="2:30"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4"/>
      <c r="AC632" s="104"/>
      <c r="AD632" s="104"/>
    </row>
    <row r="633" spans="2:30"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4"/>
      <c r="AC633" s="104"/>
      <c r="AD633" s="104"/>
    </row>
    <row r="634" spans="2:30"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4"/>
      <c r="AC634" s="104"/>
      <c r="AD634" s="104"/>
    </row>
    <row r="635" spans="2:30"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4"/>
      <c r="AC635" s="104"/>
      <c r="AD635" s="104"/>
    </row>
    <row r="636" spans="2:30"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4"/>
      <c r="AC636" s="104"/>
      <c r="AD636" s="104"/>
    </row>
    <row r="637" spans="2:30"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4"/>
      <c r="AC637" s="104"/>
      <c r="AD637" s="104"/>
    </row>
    <row r="638" spans="2:30"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4"/>
      <c r="AC638" s="104"/>
      <c r="AD638" s="104"/>
    </row>
    <row r="639" spans="2:30"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4"/>
      <c r="AC639" s="104"/>
      <c r="AD639" s="104"/>
    </row>
    <row r="640" spans="2:30"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4"/>
      <c r="AC640" s="104"/>
      <c r="AD640" s="104"/>
    </row>
    <row r="641" spans="2:30"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4"/>
      <c r="AC641" s="104"/>
      <c r="AD641" s="104"/>
    </row>
    <row r="642" spans="2:30"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4"/>
      <c r="AC642" s="104"/>
      <c r="AD642" s="104"/>
    </row>
    <row r="643" spans="2:30"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4"/>
      <c r="AC643" s="104"/>
      <c r="AD643" s="104"/>
    </row>
    <row r="644" spans="2:30"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4"/>
      <c r="AC644" s="104"/>
      <c r="AD644" s="104"/>
    </row>
    <row r="645" spans="2:30"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4"/>
      <c r="AC645" s="104"/>
      <c r="AD645" s="104"/>
    </row>
    <row r="646" spans="2:30"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4"/>
      <c r="AC646" s="104"/>
      <c r="AD646" s="104"/>
    </row>
    <row r="647" spans="2:30"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4"/>
      <c r="AC647" s="104"/>
      <c r="AD647" s="104"/>
    </row>
    <row r="648" spans="2:30"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4"/>
      <c r="AC648" s="104"/>
      <c r="AD648" s="104"/>
    </row>
    <row r="649" spans="2:30"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4"/>
      <c r="AC649" s="104"/>
      <c r="AD649" s="104"/>
    </row>
    <row r="650" spans="2:30"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4"/>
      <c r="AC650" s="104"/>
      <c r="AD650" s="104"/>
    </row>
    <row r="651" spans="2:30"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4"/>
      <c r="AC651" s="104"/>
      <c r="AD651" s="104"/>
    </row>
    <row r="652" spans="2:30"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4"/>
      <c r="AC652" s="104"/>
      <c r="AD652" s="104"/>
    </row>
    <row r="653" spans="2:30"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4"/>
      <c r="AC653" s="104"/>
      <c r="AD653" s="104"/>
    </row>
    <row r="654" spans="2:30"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4"/>
      <c r="AC654" s="104"/>
      <c r="AD654" s="104"/>
    </row>
    <row r="655" spans="2:30"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4"/>
      <c r="AC655" s="104"/>
      <c r="AD655" s="104"/>
    </row>
    <row r="656" spans="2:30"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4"/>
      <c r="AC656" s="104"/>
      <c r="AD656" s="104"/>
    </row>
    <row r="657" spans="2:30"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4"/>
      <c r="AC657" s="104"/>
      <c r="AD657" s="104"/>
    </row>
    <row r="658" spans="2:30"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4"/>
      <c r="AC658" s="104"/>
      <c r="AD658" s="104"/>
    </row>
    <row r="659" spans="2:30"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4"/>
      <c r="AC659" s="104"/>
      <c r="AD659" s="104"/>
    </row>
    <row r="660" spans="2:30"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4"/>
      <c r="AC660" s="104"/>
      <c r="AD660" s="104"/>
    </row>
    <row r="661" spans="2:30"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4"/>
      <c r="AC661" s="104"/>
      <c r="AD661" s="104"/>
    </row>
    <row r="662" spans="2:30"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4"/>
      <c r="AC662" s="104"/>
      <c r="AD662" s="104"/>
    </row>
    <row r="663" spans="2:30"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4"/>
      <c r="AC663" s="104"/>
      <c r="AD663" s="104"/>
    </row>
    <row r="664" spans="2:30"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4"/>
      <c r="AC664" s="104"/>
      <c r="AD664" s="104"/>
    </row>
    <row r="665" spans="2:30"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4"/>
      <c r="AC665" s="104"/>
      <c r="AD665" s="104"/>
    </row>
    <row r="666" spans="2:30"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4"/>
      <c r="AC666" s="104"/>
      <c r="AD666" s="104"/>
    </row>
    <row r="667" spans="2:30"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4"/>
      <c r="AC667" s="104"/>
      <c r="AD667" s="104"/>
    </row>
    <row r="668" spans="2:30"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4"/>
      <c r="AC668" s="104"/>
      <c r="AD668" s="104"/>
    </row>
    <row r="669" spans="2:30"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4"/>
      <c r="AC669" s="104"/>
      <c r="AD669" s="104"/>
    </row>
    <row r="670" spans="2:30"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4"/>
      <c r="AC670" s="104"/>
      <c r="AD670" s="104"/>
    </row>
    <row r="671" spans="2:30"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4"/>
      <c r="AC671" s="104"/>
      <c r="AD671" s="104"/>
    </row>
    <row r="672" spans="2:30"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4"/>
      <c r="AC672" s="104"/>
      <c r="AD672" s="104"/>
    </row>
    <row r="673" spans="2:30"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4"/>
      <c r="AC673" s="104"/>
      <c r="AD673" s="104"/>
    </row>
    <row r="674" spans="2:30"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4"/>
      <c r="AC674" s="104"/>
      <c r="AD674" s="104"/>
    </row>
    <row r="675" spans="2:30"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4"/>
      <c r="AC675" s="104"/>
      <c r="AD675" s="104"/>
    </row>
    <row r="676" spans="2:30"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4"/>
      <c r="AC676" s="104"/>
      <c r="AD676" s="104"/>
    </row>
    <row r="677" spans="2:30"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4"/>
      <c r="AC677" s="104"/>
      <c r="AD677" s="104"/>
    </row>
    <row r="678" spans="2:30"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4"/>
      <c r="AC678" s="104"/>
      <c r="AD678" s="104"/>
    </row>
    <row r="679" spans="2:30"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4"/>
      <c r="AC679" s="104"/>
      <c r="AD679" s="104"/>
    </row>
    <row r="680" spans="2:30"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4"/>
      <c r="AC680" s="104"/>
      <c r="AD680" s="104"/>
    </row>
    <row r="681" spans="2:30"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4"/>
      <c r="AC681" s="104"/>
      <c r="AD681" s="104"/>
    </row>
    <row r="682" spans="2:30"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4"/>
      <c r="AC682" s="104"/>
      <c r="AD682" s="104"/>
    </row>
    <row r="683" spans="2:30"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4"/>
      <c r="AC683" s="104"/>
      <c r="AD683" s="104"/>
    </row>
    <row r="684" spans="2:30"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4"/>
      <c r="AC684" s="104"/>
      <c r="AD684" s="104"/>
    </row>
    <row r="685" spans="2:30"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4"/>
      <c r="AC685" s="104"/>
      <c r="AD685" s="104"/>
    </row>
    <row r="686" spans="2:30"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4"/>
      <c r="AC686" s="104"/>
      <c r="AD686" s="104"/>
    </row>
    <row r="687" spans="2:30"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4"/>
      <c r="AC687" s="104"/>
      <c r="AD687" s="104"/>
    </row>
    <row r="688" spans="2:30"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4"/>
      <c r="AC688" s="104"/>
      <c r="AD688" s="104"/>
    </row>
    <row r="689" spans="2:30"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4"/>
      <c r="AC689" s="104"/>
      <c r="AD689" s="104"/>
    </row>
    <row r="690" spans="2:30"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4"/>
      <c r="AC690" s="104"/>
      <c r="AD690" s="104"/>
    </row>
    <row r="691" spans="2:30"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4"/>
      <c r="AC691" s="104"/>
      <c r="AD691" s="104"/>
    </row>
    <row r="692" spans="2:30"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4"/>
      <c r="AC692" s="104"/>
      <c r="AD692" s="104"/>
    </row>
    <row r="693" spans="2:30"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4"/>
      <c r="AC693" s="104"/>
      <c r="AD693" s="104"/>
    </row>
    <row r="694" spans="2:30"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4"/>
      <c r="AC694" s="104"/>
      <c r="AD694" s="104"/>
    </row>
    <row r="695" spans="2:30"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4"/>
      <c r="AC695" s="104"/>
      <c r="AD695" s="104"/>
    </row>
    <row r="696" spans="2:30"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4"/>
      <c r="AC696" s="104"/>
      <c r="AD696" s="104"/>
    </row>
    <row r="697" spans="2:30"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4"/>
      <c r="AC697" s="104"/>
      <c r="AD697" s="104"/>
    </row>
    <row r="698" spans="2:30"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4"/>
      <c r="AC698" s="104"/>
      <c r="AD698" s="104"/>
    </row>
    <row r="699" spans="2:30"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4"/>
      <c r="AC699" s="104"/>
      <c r="AD699" s="104"/>
    </row>
    <row r="700" spans="2:30"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4"/>
      <c r="AC700" s="104"/>
      <c r="AD700" s="104"/>
    </row>
    <row r="701" spans="2:30"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4"/>
      <c r="AC701" s="104"/>
      <c r="AD701" s="104"/>
    </row>
    <row r="702" spans="2:30"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4"/>
      <c r="AC702" s="104"/>
      <c r="AD702" s="104"/>
    </row>
    <row r="703" spans="2:30"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4"/>
      <c r="AC703" s="104"/>
      <c r="AD703" s="104"/>
    </row>
    <row r="704" spans="2:30"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4"/>
      <c r="AC704" s="104"/>
      <c r="AD704" s="104"/>
    </row>
    <row r="705" spans="2:30"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4"/>
      <c r="AC705" s="104"/>
      <c r="AD705" s="104"/>
    </row>
    <row r="706" spans="2:30"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4"/>
      <c r="AC706" s="104"/>
      <c r="AD706" s="104"/>
    </row>
    <row r="707" spans="2:30"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4"/>
      <c r="AC707" s="104"/>
      <c r="AD707" s="104"/>
    </row>
    <row r="708" spans="2:30"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4"/>
      <c r="AC708" s="104"/>
      <c r="AD708" s="104"/>
    </row>
    <row r="709" spans="2:30"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4"/>
      <c r="AC709" s="104"/>
      <c r="AD709" s="104"/>
    </row>
    <row r="710" spans="2:30"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4"/>
      <c r="AC710" s="104"/>
      <c r="AD710" s="104"/>
    </row>
    <row r="711" spans="2:30"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4"/>
      <c r="AC711" s="104"/>
      <c r="AD711" s="104"/>
    </row>
    <row r="712" spans="2:30"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4"/>
      <c r="AC712" s="104"/>
      <c r="AD712" s="104"/>
    </row>
    <row r="713" spans="2:30"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4"/>
      <c r="AC713" s="104"/>
      <c r="AD713" s="104"/>
    </row>
    <row r="714" spans="2:30"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4"/>
      <c r="AC714" s="104"/>
      <c r="AD714" s="104"/>
    </row>
    <row r="715" spans="2:30"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4"/>
      <c r="AC715" s="104"/>
      <c r="AD715" s="104"/>
    </row>
    <row r="716" spans="2:30"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4"/>
      <c r="AC716" s="104"/>
      <c r="AD716" s="104"/>
    </row>
    <row r="717" spans="2:30"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4"/>
      <c r="AC717" s="104"/>
      <c r="AD717" s="104"/>
    </row>
    <row r="718" spans="2:30"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4"/>
      <c r="AC718" s="104"/>
      <c r="AD718" s="104"/>
    </row>
    <row r="719" spans="2:30"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4"/>
      <c r="AC719" s="104"/>
      <c r="AD719" s="104"/>
    </row>
    <row r="720" spans="2:30"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4"/>
      <c r="AC720" s="104"/>
      <c r="AD720" s="104"/>
    </row>
    <row r="721" spans="2:30"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4"/>
      <c r="AC721" s="104"/>
      <c r="AD721" s="104"/>
    </row>
    <row r="722" spans="2:30"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4"/>
      <c r="AC722" s="104"/>
      <c r="AD722" s="104"/>
    </row>
    <row r="723" spans="2:30"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4"/>
      <c r="AC723" s="104"/>
      <c r="AD723" s="104"/>
    </row>
    <row r="724" spans="2:30"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4"/>
      <c r="AC724" s="104"/>
      <c r="AD724" s="104"/>
    </row>
    <row r="725" spans="2:30"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4"/>
      <c r="AC725" s="104"/>
      <c r="AD725" s="104"/>
    </row>
    <row r="726" spans="2:30"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4"/>
      <c r="AC726" s="104"/>
      <c r="AD726" s="104"/>
    </row>
    <row r="727" spans="2:30"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4"/>
      <c r="AC727" s="104"/>
      <c r="AD727" s="104"/>
    </row>
    <row r="728" spans="2:30"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4"/>
      <c r="AC728" s="104"/>
      <c r="AD728" s="104"/>
    </row>
    <row r="729" spans="2:30"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4"/>
      <c r="AC729" s="104"/>
      <c r="AD729" s="104"/>
    </row>
    <row r="730" spans="2:30"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4"/>
      <c r="AC730" s="104"/>
      <c r="AD730" s="104"/>
    </row>
    <row r="731" spans="2:30"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4"/>
      <c r="AC731" s="104"/>
      <c r="AD731" s="104"/>
    </row>
    <row r="732" spans="2:30"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4"/>
      <c r="AC732" s="104"/>
      <c r="AD732" s="104"/>
    </row>
    <row r="733" spans="2:30"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4"/>
      <c r="AC733" s="104"/>
      <c r="AD733" s="104"/>
    </row>
    <row r="734" spans="2:30"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4"/>
      <c r="AC734" s="104"/>
      <c r="AD734" s="104"/>
    </row>
    <row r="735" spans="2:30"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4"/>
      <c r="AC735" s="104"/>
      <c r="AD735" s="104"/>
    </row>
    <row r="736" spans="2:30"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4"/>
      <c r="AC736" s="104"/>
      <c r="AD736" s="104"/>
    </row>
    <row r="737" spans="2:30"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4"/>
      <c r="AC737" s="104"/>
      <c r="AD737" s="104"/>
    </row>
    <row r="738" spans="2:30"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4"/>
      <c r="AC738" s="104"/>
      <c r="AD738" s="104"/>
    </row>
    <row r="739" spans="2:30"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4"/>
      <c r="AC739" s="104"/>
      <c r="AD739" s="104"/>
    </row>
    <row r="740" spans="2:30"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4"/>
      <c r="AC740" s="104"/>
      <c r="AD740" s="104"/>
    </row>
    <row r="741" spans="2:30"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4"/>
      <c r="AC741" s="104"/>
      <c r="AD741" s="104"/>
    </row>
    <row r="742" spans="2:30"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4"/>
      <c r="AC742" s="104"/>
      <c r="AD742" s="104"/>
    </row>
    <row r="743" spans="2:30"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4"/>
      <c r="AC743" s="104"/>
      <c r="AD743" s="104"/>
    </row>
    <row r="744" spans="2:30"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4"/>
      <c r="AC744" s="104"/>
      <c r="AD744" s="104"/>
    </row>
    <row r="745" spans="2:30"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4"/>
      <c r="AC745" s="104"/>
      <c r="AD745" s="104"/>
    </row>
    <row r="746" spans="2:30"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4"/>
      <c r="AC746" s="104"/>
      <c r="AD746" s="104"/>
    </row>
    <row r="747" spans="2:30"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4"/>
      <c r="AC747" s="104"/>
      <c r="AD747" s="104"/>
    </row>
    <row r="748" spans="2:30"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4"/>
      <c r="AC748" s="104"/>
      <c r="AD748" s="104"/>
    </row>
    <row r="749" spans="2:30"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4"/>
      <c r="AC749" s="104"/>
      <c r="AD749" s="104"/>
    </row>
    <row r="750" spans="2:30"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4"/>
      <c r="AC750" s="104"/>
      <c r="AD750" s="104"/>
    </row>
    <row r="751" spans="2:30"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4"/>
      <c r="AC751" s="104"/>
      <c r="AD751" s="104"/>
    </row>
    <row r="752" spans="2:30"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4"/>
      <c r="AC752" s="104"/>
      <c r="AD752" s="104"/>
    </row>
    <row r="753" spans="2:30"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4"/>
      <c r="AC753" s="104"/>
      <c r="AD753" s="104"/>
    </row>
    <row r="754" spans="2:30"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4"/>
      <c r="AC754" s="104"/>
      <c r="AD754" s="104"/>
    </row>
    <row r="755" spans="2:30"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4"/>
      <c r="AC755" s="104"/>
      <c r="AD755" s="104"/>
    </row>
    <row r="756" spans="2:30"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4"/>
      <c r="AC756" s="104"/>
      <c r="AD756" s="104"/>
    </row>
    <row r="757" spans="2:30"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4"/>
      <c r="AC757" s="104"/>
      <c r="AD757" s="104"/>
    </row>
    <row r="758" spans="2:30"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4"/>
      <c r="AC758" s="104"/>
      <c r="AD758" s="104"/>
    </row>
    <row r="759" spans="2:30"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4"/>
      <c r="AC759" s="104"/>
      <c r="AD759" s="104"/>
    </row>
    <row r="760" spans="2:30"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4"/>
      <c r="AC760" s="104"/>
      <c r="AD760" s="104"/>
    </row>
    <row r="761" spans="2:30"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4"/>
      <c r="AC761" s="104"/>
      <c r="AD761" s="104"/>
    </row>
    <row r="762" spans="2:30"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4"/>
      <c r="AC762" s="104"/>
      <c r="AD762" s="104"/>
    </row>
    <row r="763" spans="2:30"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4"/>
      <c r="AC763" s="104"/>
      <c r="AD763" s="104"/>
    </row>
    <row r="764" spans="2:30"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4"/>
      <c r="AC764" s="104"/>
      <c r="AD764" s="104"/>
    </row>
    <row r="765" spans="2:30"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4"/>
      <c r="AC765" s="104"/>
      <c r="AD765" s="104"/>
    </row>
    <row r="766" spans="2:30"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4"/>
      <c r="AC766" s="104"/>
      <c r="AD766" s="104"/>
    </row>
    <row r="767" spans="2:30"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4"/>
      <c r="AC767" s="104"/>
      <c r="AD767" s="104"/>
    </row>
    <row r="768" spans="2:30"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4"/>
      <c r="AC768" s="104"/>
      <c r="AD768" s="104"/>
    </row>
    <row r="769" spans="2:30"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4"/>
      <c r="AC769" s="104"/>
      <c r="AD769" s="104"/>
    </row>
    <row r="770" spans="2:30"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4"/>
      <c r="AC770" s="104"/>
      <c r="AD770" s="104"/>
    </row>
    <row r="771" spans="2:30"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4"/>
      <c r="AC771" s="104"/>
      <c r="AD771" s="104"/>
    </row>
    <row r="772" spans="2:30"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4"/>
      <c r="AC772" s="104"/>
      <c r="AD772" s="104"/>
    </row>
    <row r="773" spans="2:30"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4"/>
      <c r="AC773" s="104"/>
      <c r="AD773" s="104"/>
    </row>
    <row r="774" spans="2:30"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4"/>
      <c r="AC774" s="104"/>
      <c r="AD774" s="104"/>
    </row>
    <row r="775" spans="2:30"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4"/>
      <c r="AC775" s="104"/>
      <c r="AD775" s="104"/>
    </row>
    <row r="776" spans="2:30"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4"/>
      <c r="AC776" s="104"/>
      <c r="AD776" s="104"/>
    </row>
    <row r="777" spans="2:30"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4"/>
      <c r="AC777" s="104"/>
      <c r="AD777" s="104"/>
    </row>
    <row r="778" spans="2:30"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4"/>
      <c r="AC778" s="104"/>
      <c r="AD778" s="104"/>
    </row>
    <row r="779" spans="2:30"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4"/>
      <c r="AC779" s="104"/>
      <c r="AD779" s="104"/>
    </row>
    <row r="780" spans="2:30"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4"/>
      <c r="AC780" s="104"/>
      <c r="AD780" s="104"/>
    </row>
    <row r="781" spans="2:30"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4"/>
      <c r="AC781" s="104"/>
      <c r="AD781" s="104"/>
    </row>
    <row r="782" spans="2:30"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4"/>
      <c r="AC782" s="104"/>
      <c r="AD782" s="104"/>
    </row>
    <row r="783" spans="2:30"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4"/>
      <c r="AC783" s="104"/>
      <c r="AD783" s="104"/>
    </row>
    <row r="784" spans="2:30"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4"/>
      <c r="AC784" s="104"/>
      <c r="AD784" s="104"/>
    </row>
    <row r="785" spans="2:30"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4"/>
      <c r="AC785" s="104"/>
      <c r="AD785" s="104"/>
    </row>
    <row r="786" spans="2:30"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4"/>
      <c r="AC786" s="104"/>
      <c r="AD786" s="104"/>
    </row>
    <row r="787" spans="2:30"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4"/>
      <c r="AC787" s="104"/>
      <c r="AD787" s="104"/>
    </row>
    <row r="788" spans="2:30"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4"/>
      <c r="AC788" s="104"/>
      <c r="AD788" s="104"/>
    </row>
    <row r="789" spans="2:30"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4"/>
      <c r="AC789" s="104"/>
      <c r="AD789" s="104"/>
    </row>
    <row r="790" spans="2:30"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4"/>
      <c r="AC790" s="104"/>
      <c r="AD790" s="104"/>
    </row>
    <row r="791" spans="2:30"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4"/>
      <c r="AC791" s="104"/>
      <c r="AD791" s="104"/>
    </row>
    <row r="792" spans="2:30"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4"/>
      <c r="AC792" s="104"/>
      <c r="AD792" s="104"/>
    </row>
    <row r="793" spans="2:30"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4"/>
      <c r="AC793" s="104"/>
      <c r="AD793" s="104"/>
    </row>
    <row r="794" spans="2:30"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4"/>
      <c r="AC794" s="104"/>
      <c r="AD794" s="104"/>
    </row>
    <row r="795" spans="2:30"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4"/>
      <c r="AC795" s="104"/>
      <c r="AD795" s="104"/>
    </row>
    <row r="796" spans="2:30"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4"/>
      <c r="AC796" s="104"/>
      <c r="AD796" s="104"/>
    </row>
    <row r="797" spans="2:30"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4"/>
      <c r="AC797" s="104"/>
      <c r="AD797" s="104"/>
    </row>
    <row r="798" spans="2:30"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4"/>
      <c r="AC798" s="104"/>
      <c r="AD798" s="104"/>
    </row>
    <row r="799" spans="2:30"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4"/>
      <c r="AC799" s="104"/>
      <c r="AD799" s="104"/>
    </row>
    <row r="800" spans="2:30"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4"/>
      <c r="AC800" s="104"/>
      <c r="AD800" s="104"/>
    </row>
    <row r="801" spans="2:30"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4"/>
      <c r="AC801" s="104"/>
      <c r="AD801" s="104"/>
    </row>
    <row r="802" spans="2:30"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4"/>
      <c r="AC802" s="104"/>
      <c r="AD802" s="104"/>
    </row>
    <row r="803" spans="2:30"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4"/>
      <c r="AC803" s="104"/>
      <c r="AD803" s="104"/>
    </row>
    <row r="804" spans="2:30"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4"/>
      <c r="AC804" s="104"/>
      <c r="AD804" s="104"/>
    </row>
    <row r="805" spans="2:30"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4"/>
      <c r="AC805" s="104"/>
      <c r="AD805" s="104"/>
    </row>
    <row r="806" spans="2:30"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4"/>
      <c r="AC806" s="104"/>
      <c r="AD806" s="104"/>
    </row>
    <row r="807" spans="2:30"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4"/>
      <c r="AC807" s="104"/>
      <c r="AD807" s="104"/>
    </row>
    <row r="808" spans="2:30"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4"/>
      <c r="AC808" s="104"/>
      <c r="AD808" s="104"/>
    </row>
    <row r="809" spans="2:30"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4"/>
      <c r="AC809" s="104"/>
      <c r="AD809" s="104"/>
    </row>
    <row r="810" spans="2:30"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4"/>
      <c r="AC810" s="104"/>
      <c r="AD810" s="104"/>
    </row>
    <row r="811" spans="2:30"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4"/>
      <c r="AC811" s="104"/>
      <c r="AD811" s="104"/>
    </row>
    <row r="812" spans="2:30"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4"/>
      <c r="AC812" s="104"/>
      <c r="AD812" s="104"/>
    </row>
    <row r="813" spans="2:30"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4"/>
      <c r="AC813" s="104"/>
      <c r="AD813" s="104"/>
    </row>
    <row r="814" spans="2:30"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4"/>
      <c r="AC814" s="104"/>
      <c r="AD814" s="104"/>
    </row>
    <row r="815" spans="2:30"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  <c r="AB815" s="104"/>
      <c r="AC815" s="104"/>
      <c r="AD815" s="104"/>
    </row>
    <row r="816" spans="2:30"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  <c r="AB816" s="104"/>
      <c r="AC816" s="104"/>
      <c r="AD816" s="104"/>
    </row>
    <row r="817" spans="2:30"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4"/>
      <c r="AC817" s="104"/>
      <c r="AD817" s="104"/>
    </row>
    <row r="818" spans="2:30"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4"/>
      <c r="AC818" s="104"/>
      <c r="AD818" s="104"/>
    </row>
    <row r="819" spans="2:30"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4"/>
      <c r="AC819" s="104"/>
      <c r="AD819" s="104"/>
    </row>
    <row r="820" spans="2:30"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4"/>
      <c r="AC820" s="104"/>
      <c r="AD820" s="104"/>
    </row>
    <row r="821" spans="2:30"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4"/>
      <c r="AC821" s="104"/>
      <c r="AD821" s="104"/>
    </row>
    <row r="822" spans="2:30"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4"/>
      <c r="AC822" s="104"/>
      <c r="AD822" s="104"/>
    </row>
    <row r="823" spans="2:30"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4"/>
      <c r="AC823" s="104"/>
      <c r="AD823" s="104"/>
    </row>
    <row r="824" spans="2:30"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4"/>
      <c r="AC824" s="104"/>
      <c r="AD824" s="104"/>
    </row>
    <row r="825" spans="2:30"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4"/>
      <c r="AC825" s="104"/>
      <c r="AD825" s="104"/>
    </row>
    <row r="826" spans="2:30"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4"/>
      <c r="AC826" s="104"/>
      <c r="AD826" s="104"/>
    </row>
    <row r="827" spans="2:30"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4"/>
      <c r="AC827" s="104"/>
      <c r="AD827" s="104"/>
    </row>
    <row r="828" spans="2:30"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4"/>
      <c r="AC828" s="104"/>
      <c r="AD828" s="104"/>
    </row>
    <row r="829" spans="2:30"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4"/>
      <c r="AC829" s="104"/>
      <c r="AD829" s="104"/>
    </row>
    <row r="830" spans="2:30"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4"/>
      <c r="AC830" s="104"/>
      <c r="AD830" s="104"/>
    </row>
    <row r="831" spans="2:30"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4"/>
      <c r="AC831" s="104"/>
      <c r="AD831" s="104"/>
    </row>
    <row r="832" spans="2:30"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4"/>
      <c r="AC832" s="104"/>
      <c r="AD832" s="104"/>
    </row>
    <row r="833" spans="2:30"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4"/>
      <c r="AC833" s="104"/>
      <c r="AD833" s="104"/>
    </row>
    <row r="834" spans="2:30"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4"/>
      <c r="AC834" s="104"/>
      <c r="AD834" s="104"/>
    </row>
    <row r="835" spans="2:30"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4"/>
      <c r="AC835" s="104"/>
      <c r="AD835" s="104"/>
    </row>
    <row r="836" spans="2:30"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4"/>
      <c r="AC836" s="104"/>
      <c r="AD836" s="104"/>
    </row>
    <row r="837" spans="2:30"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  <c r="AB837" s="104"/>
      <c r="AC837" s="104"/>
      <c r="AD837" s="104"/>
    </row>
    <row r="838" spans="2:30"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  <c r="AB838" s="104"/>
      <c r="AC838" s="104"/>
      <c r="AD838" s="104"/>
    </row>
    <row r="839" spans="2:30"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4"/>
      <c r="AC839" s="104"/>
      <c r="AD839" s="104"/>
    </row>
    <row r="840" spans="2:30"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4"/>
      <c r="AC840" s="104"/>
      <c r="AD840" s="104"/>
    </row>
    <row r="841" spans="2:30"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4"/>
      <c r="AC841" s="104"/>
      <c r="AD841" s="104"/>
    </row>
    <row r="842" spans="2:30"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4"/>
      <c r="AC842" s="104"/>
      <c r="AD842" s="104"/>
    </row>
    <row r="843" spans="2:30"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4"/>
      <c r="AC843" s="104"/>
      <c r="AD843" s="104"/>
    </row>
    <row r="844" spans="2:30"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4"/>
      <c r="AC844" s="104"/>
      <c r="AD844" s="104"/>
    </row>
    <row r="845" spans="2:30"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4"/>
      <c r="AC845" s="104"/>
      <c r="AD845" s="104"/>
    </row>
    <row r="846" spans="2:30"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4"/>
      <c r="AC846" s="104"/>
      <c r="AD846" s="104"/>
    </row>
    <row r="847" spans="2:30"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4"/>
      <c r="AC847" s="104"/>
      <c r="AD847" s="104"/>
    </row>
    <row r="848" spans="2:30"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4"/>
      <c r="AC848" s="104"/>
      <c r="AD848" s="104"/>
    </row>
    <row r="849" spans="2:30"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  <c r="AB849" s="104"/>
      <c r="AC849" s="104"/>
      <c r="AD849" s="104"/>
    </row>
    <row r="850" spans="2:30"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  <c r="AB850" s="104"/>
      <c r="AC850" s="104"/>
      <c r="AD850" s="104"/>
    </row>
    <row r="851" spans="2:30"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  <c r="AB851" s="104"/>
      <c r="AC851" s="104"/>
      <c r="AD851" s="104"/>
    </row>
    <row r="852" spans="2:30"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  <c r="AB852" s="104"/>
      <c r="AC852" s="104"/>
      <c r="AD852" s="104"/>
    </row>
    <row r="853" spans="2:30"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  <c r="AB853" s="104"/>
      <c r="AC853" s="104"/>
      <c r="AD853" s="104"/>
    </row>
    <row r="854" spans="2:30"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  <c r="AB854" s="104"/>
      <c r="AC854" s="104"/>
      <c r="AD854" s="104"/>
    </row>
    <row r="855" spans="2:30"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  <c r="AB855" s="104"/>
      <c r="AC855" s="104"/>
      <c r="AD855" s="104"/>
    </row>
    <row r="856" spans="2:30"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  <c r="AB856" s="104"/>
      <c r="AC856" s="104"/>
      <c r="AD856" s="104"/>
    </row>
    <row r="857" spans="2:30"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  <c r="AB857" s="104"/>
      <c r="AC857" s="104"/>
      <c r="AD857" s="104"/>
    </row>
    <row r="858" spans="2:30"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4"/>
      <c r="AC858" s="104"/>
      <c r="AD858" s="104"/>
    </row>
    <row r="859" spans="2:30"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  <c r="AB859" s="104"/>
      <c r="AC859" s="104"/>
      <c r="AD859" s="104"/>
    </row>
    <row r="860" spans="2:30"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  <c r="AB860" s="104"/>
      <c r="AC860" s="104"/>
      <c r="AD860" s="104"/>
    </row>
    <row r="861" spans="2:30"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4"/>
      <c r="AC861" s="104"/>
      <c r="AD861" s="104"/>
    </row>
    <row r="862" spans="2:30"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  <c r="AB862" s="104"/>
      <c r="AC862" s="104"/>
      <c r="AD862" s="104"/>
    </row>
    <row r="863" spans="2:30"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4"/>
      <c r="AC863" s="104"/>
      <c r="AD863" s="104"/>
    </row>
    <row r="864" spans="2:30"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  <c r="AB864" s="104"/>
      <c r="AC864" s="104"/>
      <c r="AD864" s="104"/>
    </row>
    <row r="865" spans="2:30"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  <c r="AB865" s="104"/>
      <c r="AC865" s="104"/>
      <c r="AD865" s="104"/>
    </row>
    <row r="866" spans="2:30"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  <c r="AB866" s="104"/>
      <c r="AC866" s="104"/>
      <c r="AD866" s="104"/>
    </row>
    <row r="867" spans="2:30"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  <c r="AB867" s="104"/>
      <c r="AC867" s="104"/>
      <c r="AD867" s="104"/>
    </row>
    <row r="868" spans="2:30"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  <c r="AB868" s="104"/>
      <c r="AC868" s="104"/>
      <c r="AD868" s="104"/>
    </row>
    <row r="869" spans="2:30"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  <c r="AB869" s="104"/>
      <c r="AC869" s="104"/>
      <c r="AD869" s="104"/>
    </row>
    <row r="870" spans="2:30"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  <c r="AB870" s="104"/>
      <c r="AC870" s="104"/>
      <c r="AD870" s="104"/>
    </row>
    <row r="871" spans="2:30"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  <c r="AB871" s="104"/>
      <c r="AC871" s="104"/>
      <c r="AD871" s="104"/>
    </row>
    <row r="872" spans="2:30"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  <c r="AB872" s="104"/>
      <c r="AC872" s="104"/>
      <c r="AD872" s="104"/>
    </row>
    <row r="873" spans="2:30"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4"/>
      <c r="AC873" s="104"/>
      <c r="AD873" s="104"/>
    </row>
    <row r="874" spans="2:30"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  <c r="AB874" s="104"/>
      <c r="AC874" s="104"/>
      <c r="AD874" s="104"/>
    </row>
    <row r="875" spans="2:30"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  <c r="AB875" s="104"/>
      <c r="AC875" s="104"/>
      <c r="AD875" s="104"/>
    </row>
    <row r="876" spans="2:30"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  <c r="AB876" s="104"/>
      <c r="AC876" s="104"/>
      <c r="AD876" s="104"/>
    </row>
    <row r="877" spans="2:30"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  <c r="AB877" s="104"/>
      <c r="AC877" s="104"/>
      <c r="AD877" s="104"/>
    </row>
  </sheetData>
  <mergeCells count="10">
    <mergeCell ref="B2:AD2"/>
    <mergeCell ref="B4:AD4"/>
    <mergeCell ref="B5:AD5"/>
    <mergeCell ref="B6:AD6"/>
    <mergeCell ref="B7:B8"/>
    <mergeCell ref="C7:N7"/>
    <mergeCell ref="O7:O8"/>
    <mergeCell ref="P7:AA7"/>
    <mergeCell ref="AB7:AB8"/>
    <mergeCell ref="AC7:AD7"/>
  </mergeCells>
  <printOptions horizontalCentered="1"/>
  <pageMargins left="0" right="0" top="0.39370078740157483" bottom="0.19685039370078741" header="0" footer="0.31496062992125984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showGridLines="0" topLeftCell="A21" workbookViewId="0">
      <selection activeCell="A38" sqref="A38"/>
    </sheetView>
  </sheetViews>
  <sheetFormatPr defaultColWidth="11.42578125" defaultRowHeight="12.75"/>
  <cols>
    <col min="1" max="1" width="1.28515625" customWidth="1"/>
    <col min="2" max="2" width="73.140625" customWidth="1"/>
    <col min="3" max="9" width="8.28515625" customWidth="1"/>
    <col min="10" max="10" width="9" bestFit="1" customWidth="1"/>
    <col min="11" max="11" width="11" bestFit="1" customWidth="1"/>
    <col min="12" max="13" width="11" customWidth="1"/>
    <col min="14" max="14" width="11" bestFit="1" customWidth="1"/>
    <col min="15" max="15" width="9.85546875" customWidth="1"/>
    <col min="16" max="23" width="9.140625" customWidth="1"/>
    <col min="24" max="24" width="11" bestFit="1" customWidth="1"/>
    <col min="25" max="26" width="11" customWidth="1"/>
    <col min="27" max="27" width="11" bestFit="1" customWidth="1"/>
    <col min="28" max="28" width="9.7109375" customWidth="1"/>
    <col min="29" max="29" width="9.28515625" customWidth="1"/>
    <col min="30" max="30" width="9" customWidth="1"/>
    <col min="31" max="31" width="4.5703125" style="32" customWidth="1"/>
  </cols>
  <sheetData>
    <row r="1" spans="1:79" ht="14.25">
      <c r="B1" s="222" t="s">
        <v>88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7.25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8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16.5" customHeight="1">
      <c r="B3" s="223" t="s">
        <v>89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109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 ht="16.5" customHeight="1">
      <c r="B4" s="224" t="s">
        <v>90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108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ht="17.25">
      <c r="B5" s="224" t="s">
        <v>3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110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</row>
    <row r="6" spans="1:79" ht="16.5" customHeight="1">
      <c r="A6" s="104"/>
      <c r="B6" s="231" t="s">
        <v>4</v>
      </c>
      <c r="C6" s="227">
        <v>2017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31">
        <v>2017</v>
      </c>
      <c r="P6" s="227">
        <v>2018</v>
      </c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31">
        <v>2018</v>
      </c>
      <c r="AC6" s="228" t="s">
        <v>5</v>
      </c>
      <c r="AD6" s="233"/>
      <c r="AE6" s="111"/>
      <c r="AF6" s="2"/>
      <c r="AG6" s="2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ht="22.5" customHeight="1" thickBot="1">
      <c r="A7" s="104"/>
      <c r="B7" s="232"/>
      <c r="C7" s="112" t="s">
        <v>6</v>
      </c>
      <c r="D7" s="112" t="s">
        <v>7</v>
      </c>
      <c r="E7" s="112" t="s">
        <v>8</v>
      </c>
      <c r="F7" s="112" t="s">
        <v>9</v>
      </c>
      <c r="G7" s="112" t="s">
        <v>10</v>
      </c>
      <c r="H7" s="112" t="s">
        <v>11</v>
      </c>
      <c r="I7" s="112" t="s">
        <v>12</v>
      </c>
      <c r="J7" s="112" t="s">
        <v>13</v>
      </c>
      <c r="K7" s="112" t="s">
        <v>14</v>
      </c>
      <c r="L7" s="112" t="s">
        <v>15</v>
      </c>
      <c r="M7" s="112" t="s">
        <v>16</v>
      </c>
      <c r="N7" s="112" t="s">
        <v>17</v>
      </c>
      <c r="O7" s="232"/>
      <c r="P7" s="112" t="s">
        <v>6</v>
      </c>
      <c r="Q7" s="112" t="s">
        <v>7</v>
      </c>
      <c r="R7" s="112" t="s">
        <v>8</v>
      </c>
      <c r="S7" s="112" t="s">
        <v>9</v>
      </c>
      <c r="T7" s="112" t="s">
        <v>10</v>
      </c>
      <c r="U7" s="112" t="s">
        <v>11</v>
      </c>
      <c r="V7" s="112" t="s">
        <v>12</v>
      </c>
      <c r="W7" s="112" t="s">
        <v>13</v>
      </c>
      <c r="X7" s="112" t="s">
        <v>14</v>
      </c>
      <c r="Y7" s="112" t="s">
        <v>15</v>
      </c>
      <c r="Z7" s="112" t="s">
        <v>16</v>
      </c>
      <c r="AA7" s="112" t="s">
        <v>17</v>
      </c>
      <c r="AB7" s="232"/>
      <c r="AC7" s="113" t="s">
        <v>18</v>
      </c>
      <c r="AD7" s="114" t="s">
        <v>19</v>
      </c>
      <c r="AE7" s="111"/>
      <c r="AF7" s="2"/>
      <c r="AG7" s="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79" ht="18" customHeight="1" thickTop="1">
      <c r="A8" s="104"/>
      <c r="B8" s="115" t="s">
        <v>21</v>
      </c>
      <c r="C8" s="116">
        <f t="shared" ref="C8:AB8" si="0">+C9+C21</f>
        <v>8089.5000000000009</v>
      </c>
      <c r="D8" s="116">
        <f t="shared" si="0"/>
        <v>7807.7</v>
      </c>
      <c r="E8" s="116">
        <f t="shared" si="0"/>
        <v>9342.7000000000007</v>
      </c>
      <c r="F8" s="116">
        <f t="shared" si="0"/>
        <v>8209.7000000000007</v>
      </c>
      <c r="G8" s="116">
        <f t="shared" si="0"/>
        <v>9708.4</v>
      </c>
      <c r="H8" s="116">
        <f t="shared" si="0"/>
        <v>9510</v>
      </c>
      <c r="I8" s="116">
        <f t="shared" si="0"/>
        <v>9211.2000000000007</v>
      </c>
      <c r="J8" s="116">
        <f t="shared" si="0"/>
        <v>10082</v>
      </c>
      <c r="K8" s="116">
        <f t="shared" si="0"/>
        <v>8598</v>
      </c>
      <c r="L8" s="116">
        <f t="shared" si="0"/>
        <v>11197.9</v>
      </c>
      <c r="M8" s="116">
        <f t="shared" si="0"/>
        <v>12255</v>
      </c>
      <c r="N8" s="116">
        <f t="shared" si="0"/>
        <v>10609.7</v>
      </c>
      <c r="O8" s="117">
        <f t="shared" si="0"/>
        <v>114621.8</v>
      </c>
      <c r="P8" s="116">
        <f t="shared" si="0"/>
        <v>9859.9</v>
      </c>
      <c r="Q8" s="116">
        <f t="shared" si="0"/>
        <v>8954.2000000000007</v>
      </c>
      <c r="R8" s="116">
        <f t="shared" si="0"/>
        <v>10546.8</v>
      </c>
      <c r="S8" s="116">
        <f t="shared" si="0"/>
        <v>9997.1</v>
      </c>
      <c r="T8" s="116">
        <f t="shared" si="0"/>
        <v>11909.999999999998</v>
      </c>
      <c r="U8" s="116">
        <f t="shared" si="0"/>
        <v>10878.699999999999</v>
      </c>
      <c r="V8" s="116">
        <f t="shared" si="0"/>
        <v>12379.3</v>
      </c>
      <c r="W8" s="116">
        <f t="shared" si="0"/>
        <v>11932.9</v>
      </c>
      <c r="X8" s="116">
        <f t="shared" si="0"/>
        <v>10174.199999999999</v>
      </c>
      <c r="Y8" s="116">
        <f t="shared" si="0"/>
        <v>13562.899999999998</v>
      </c>
      <c r="Z8" s="116">
        <f t="shared" si="0"/>
        <v>13384.4</v>
      </c>
      <c r="AA8" s="116">
        <f t="shared" si="0"/>
        <v>11797.499999999998</v>
      </c>
      <c r="AB8" s="117">
        <f t="shared" si="0"/>
        <v>135377.9</v>
      </c>
      <c r="AC8" s="116">
        <f t="shared" ref="AC8:AC16" si="1">+AB8-O8</f>
        <v>20756.099999999991</v>
      </c>
      <c r="AD8" s="117">
        <f t="shared" ref="AD8:AD13" si="2">+AC8/O8*100</f>
        <v>18.108335412635284</v>
      </c>
      <c r="AE8" s="118"/>
      <c r="AF8" s="119"/>
      <c r="AG8" s="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</row>
    <row r="9" spans="1:79" ht="18" customHeight="1">
      <c r="A9" s="104"/>
      <c r="B9" s="120" t="s">
        <v>91</v>
      </c>
      <c r="C9" s="121">
        <f t="shared" ref="C9:O9" si="3">+C11+C12+C20+C19</f>
        <v>6196.3000000000011</v>
      </c>
      <c r="D9" s="121">
        <f t="shared" si="3"/>
        <v>5911.7</v>
      </c>
      <c r="E9" s="121">
        <f t="shared" si="3"/>
        <v>6882.3</v>
      </c>
      <c r="F9" s="121">
        <f t="shared" si="3"/>
        <v>6151.8</v>
      </c>
      <c r="G9" s="121">
        <f t="shared" si="3"/>
        <v>7239.5999999999995</v>
      </c>
      <c r="H9" s="121">
        <f t="shared" si="3"/>
        <v>6688.9</v>
      </c>
      <c r="I9" s="121">
        <f t="shared" si="3"/>
        <v>7008.5000000000009</v>
      </c>
      <c r="J9" s="121">
        <f t="shared" si="3"/>
        <v>7740.7000000000007</v>
      </c>
      <c r="K9" s="121">
        <f t="shared" si="3"/>
        <v>6542.2</v>
      </c>
      <c r="L9" s="121">
        <f t="shared" si="3"/>
        <v>8507.9</v>
      </c>
      <c r="M9" s="121">
        <f t="shared" si="3"/>
        <v>8939.5</v>
      </c>
      <c r="N9" s="121">
        <f t="shared" si="3"/>
        <v>7895.1</v>
      </c>
      <c r="O9" s="121">
        <f t="shared" si="3"/>
        <v>85704.500000000015</v>
      </c>
      <c r="P9" s="121">
        <f t="shared" ref="P9:AA9" si="4">+P11+P12+P20</f>
        <v>7585.4</v>
      </c>
      <c r="Q9" s="121">
        <f t="shared" si="4"/>
        <v>6807.8</v>
      </c>
      <c r="R9" s="121">
        <f t="shared" si="4"/>
        <v>8049.2</v>
      </c>
      <c r="S9" s="121">
        <f t="shared" si="4"/>
        <v>7689.0000000000009</v>
      </c>
      <c r="T9" s="121">
        <f t="shared" si="4"/>
        <v>9140.5999999999985</v>
      </c>
      <c r="U9" s="121">
        <f t="shared" si="4"/>
        <v>8378.2999999999993</v>
      </c>
      <c r="V9" s="121">
        <f t="shared" si="4"/>
        <v>8925.7999999999993</v>
      </c>
      <c r="W9" s="121">
        <f t="shared" si="4"/>
        <v>9133.5</v>
      </c>
      <c r="X9" s="121">
        <f t="shared" si="4"/>
        <v>7837.4</v>
      </c>
      <c r="Y9" s="121">
        <f t="shared" si="4"/>
        <v>10340.099999999999</v>
      </c>
      <c r="Z9" s="121">
        <f t="shared" si="4"/>
        <v>10047.299999999999</v>
      </c>
      <c r="AA9" s="121">
        <f t="shared" si="4"/>
        <v>9069.5999999999985</v>
      </c>
      <c r="AB9" s="121">
        <f>+AB10+AB12+AB20</f>
        <v>103004</v>
      </c>
      <c r="AC9" s="121">
        <f t="shared" si="1"/>
        <v>17299.499999999985</v>
      </c>
      <c r="AD9" s="117">
        <f t="shared" si="2"/>
        <v>20.185054460384208</v>
      </c>
      <c r="AE9" s="118"/>
      <c r="AF9" s="119"/>
      <c r="AG9" s="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</row>
    <row r="10" spans="1:79" ht="18" customHeight="1">
      <c r="A10" s="104"/>
      <c r="B10" s="122" t="s">
        <v>38</v>
      </c>
      <c r="C10" s="121">
        <f t="shared" ref="C10:AB10" si="5">+C11</f>
        <v>5396.8</v>
      </c>
      <c r="D10" s="121">
        <f t="shared" si="5"/>
        <v>5364.9</v>
      </c>
      <c r="E10" s="121">
        <f t="shared" si="5"/>
        <v>6197</v>
      </c>
      <c r="F10" s="121">
        <f t="shared" si="5"/>
        <v>5660</v>
      </c>
      <c r="G10" s="121">
        <f t="shared" si="5"/>
        <v>6521.2</v>
      </c>
      <c r="H10" s="121">
        <f t="shared" si="5"/>
        <v>6131</v>
      </c>
      <c r="I10" s="121">
        <f t="shared" si="5"/>
        <v>6201.3</v>
      </c>
      <c r="J10" s="121">
        <f t="shared" si="5"/>
        <v>6675.3</v>
      </c>
      <c r="K10" s="121">
        <f t="shared" si="5"/>
        <v>5557.3</v>
      </c>
      <c r="L10" s="121">
        <f t="shared" si="5"/>
        <v>7059.3</v>
      </c>
      <c r="M10" s="121">
        <f t="shared" si="5"/>
        <v>7294.2</v>
      </c>
      <c r="N10" s="121">
        <f t="shared" si="5"/>
        <v>6799.8</v>
      </c>
      <c r="O10" s="117">
        <f t="shared" si="5"/>
        <v>74858.10000000002</v>
      </c>
      <c r="P10" s="121">
        <f t="shared" si="5"/>
        <v>6439.4</v>
      </c>
      <c r="Q10" s="121">
        <f t="shared" si="5"/>
        <v>6051.8</v>
      </c>
      <c r="R10" s="121">
        <f t="shared" si="5"/>
        <v>6899.5</v>
      </c>
      <c r="S10" s="121">
        <f t="shared" si="5"/>
        <v>6761.8</v>
      </c>
      <c r="T10" s="121">
        <f t="shared" si="5"/>
        <v>7918.9</v>
      </c>
      <c r="U10" s="121">
        <f t="shared" si="5"/>
        <v>7226.7</v>
      </c>
      <c r="V10" s="121">
        <f t="shared" si="5"/>
        <v>7693.5</v>
      </c>
      <c r="W10" s="121">
        <f t="shared" si="5"/>
        <v>7890.6</v>
      </c>
      <c r="X10" s="121">
        <f t="shared" si="5"/>
        <v>6649.4</v>
      </c>
      <c r="Y10" s="121">
        <f t="shared" si="5"/>
        <v>8692.7999999999993</v>
      </c>
      <c r="Z10" s="121">
        <f t="shared" si="5"/>
        <v>8313.7999999999993</v>
      </c>
      <c r="AA10" s="121">
        <f t="shared" si="5"/>
        <v>7524.8</v>
      </c>
      <c r="AB10" s="117">
        <f t="shared" si="5"/>
        <v>88063</v>
      </c>
      <c r="AC10" s="121">
        <f t="shared" si="1"/>
        <v>13204.89999999998</v>
      </c>
      <c r="AD10" s="117">
        <f t="shared" si="2"/>
        <v>17.639908039343741</v>
      </c>
      <c r="AE10" s="118"/>
      <c r="AF10" s="119"/>
      <c r="AG10" s="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ht="18" customHeight="1">
      <c r="A11" s="104"/>
      <c r="B11" s="123" t="s">
        <v>39</v>
      </c>
      <c r="C11" s="124">
        <f>+[2]PP!C27</f>
        <v>5396.8</v>
      </c>
      <c r="D11" s="124">
        <f>+[2]PP!D27</f>
        <v>5364.9</v>
      </c>
      <c r="E11" s="124">
        <f>+[2]PP!E27</f>
        <v>6197</v>
      </c>
      <c r="F11" s="124">
        <f>+[2]PP!F27</f>
        <v>5660</v>
      </c>
      <c r="G11" s="124">
        <f>+[2]PP!G27</f>
        <v>6521.2</v>
      </c>
      <c r="H11" s="124">
        <f>+[2]PP!H27</f>
        <v>6131</v>
      </c>
      <c r="I11" s="124">
        <f>+[2]PP!I27</f>
        <v>6201.3</v>
      </c>
      <c r="J11" s="124">
        <f>+[2]PP!J27</f>
        <v>6675.3</v>
      </c>
      <c r="K11" s="124">
        <f>+[2]PP!K27</f>
        <v>5557.3</v>
      </c>
      <c r="L11" s="124">
        <f>+[2]PP!L27</f>
        <v>7059.3</v>
      </c>
      <c r="M11" s="124">
        <f>+[2]PP!M27</f>
        <v>7294.2</v>
      </c>
      <c r="N11" s="124">
        <f>+[2]PP!N27</f>
        <v>6799.8</v>
      </c>
      <c r="O11" s="125">
        <f>SUM(C11:N11)</f>
        <v>74858.10000000002</v>
      </c>
      <c r="P11" s="124">
        <f>+[2]PP!P27</f>
        <v>6439.4</v>
      </c>
      <c r="Q11" s="124">
        <f>+[2]PP!Q27</f>
        <v>6051.8</v>
      </c>
      <c r="R11" s="124">
        <f>+[2]PP!R27</f>
        <v>6899.5</v>
      </c>
      <c r="S11" s="124">
        <f>+[2]PP!S27</f>
        <v>6761.8</v>
      </c>
      <c r="T11" s="124">
        <f>+[2]PP!T27</f>
        <v>7918.9</v>
      </c>
      <c r="U11" s="124">
        <f>+[2]PP!U27</f>
        <v>7226.7</v>
      </c>
      <c r="V11" s="124">
        <f>+[2]PP!V27</f>
        <v>7693.5</v>
      </c>
      <c r="W11" s="124">
        <f>+[2]PP!W27</f>
        <v>7890.6</v>
      </c>
      <c r="X11" s="124">
        <f>+[2]PP!X27</f>
        <v>6649.4</v>
      </c>
      <c r="Y11" s="124">
        <f>+[2]PP!Y27</f>
        <v>8692.7999999999993</v>
      </c>
      <c r="Z11" s="124">
        <f>+[2]PP!Z27</f>
        <v>8313.7999999999993</v>
      </c>
      <c r="AA11" s="124">
        <f>+[2]PP!AA27</f>
        <v>7524.8</v>
      </c>
      <c r="AB11" s="125">
        <f>SUM(P11:AA11)</f>
        <v>88063</v>
      </c>
      <c r="AC11" s="124">
        <f t="shared" si="1"/>
        <v>13204.89999999998</v>
      </c>
      <c r="AD11" s="125">
        <f t="shared" si="2"/>
        <v>17.639908039343741</v>
      </c>
      <c r="AE11" s="118"/>
      <c r="AF11" s="119"/>
      <c r="AG11" s="2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ht="18" customHeight="1">
      <c r="A12" s="104"/>
      <c r="B12" s="27" t="s">
        <v>40</v>
      </c>
      <c r="C12" s="126">
        <f t="shared" ref="C12:AB12" si="6">SUM(C13:C18)</f>
        <v>759.90000000000009</v>
      </c>
      <c r="D12" s="126">
        <f t="shared" si="6"/>
        <v>523.6</v>
      </c>
      <c r="E12" s="126">
        <f t="shared" si="6"/>
        <v>655.1</v>
      </c>
      <c r="F12" s="126">
        <f t="shared" si="6"/>
        <v>470.20000000000005</v>
      </c>
      <c r="G12" s="126">
        <f t="shared" si="6"/>
        <v>694.50000000000011</v>
      </c>
      <c r="H12" s="126">
        <f t="shared" si="6"/>
        <v>532.20000000000005</v>
      </c>
      <c r="I12" s="126">
        <f t="shared" si="6"/>
        <v>778.6</v>
      </c>
      <c r="J12" s="126">
        <f t="shared" si="6"/>
        <v>1036.9000000000001</v>
      </c>
      <c r="K12" s="126">
        <f t="shared" si="6"/>
        <v>957.2</v>
      </c>
      <c r="L12" s="126">
        <f t="shared" si="6"/>
        <v>1407.6999999999998</v>
      </c>
      <c r="M12" s="126">
        <f t="shared" si="6"/>
        <v>1607.8999999999999</v>
      </c>
      <c r="N12" s="126">
        <f t="shared" si="6"/>
        <v>1040.2</v>
      </c>
      <c r="O12" s="126">
        <f t="shared" si="6"/>
        <v>10464</v>
      </c>
      <c r="P12" s="126">
        <f t="shared" si="6"/>
        <v>1110.4000000000001</v>
      </c>
      <c r="Q12" s="126">
        <f t="shared" si="6"/>
        <v>726.4</v>
      </c>
      <c r="R12" s="126">
        <f t="shared" si="6"/>
        <v>1118.5</v>
      </c>
      <c r="S12" s="126">
        <f t="shared" si="6"/>
        <v>883.90000000000009</v>
      </c>
      <c r="T12" s="126">
        <f t="shared" si="6"/>
        <v>1184.8</v>
      </c>
      <c r="U12" s="126">
        <f t="shared" si="6"/>
        <v>1114.2</v>
      </c>
      <c r="V12" s="126">
        <f t="shared" si="6"/>
        <v>1196.3999999999999</v>
      </c>
      <c r="W12" s="126">
        <f t="shared" si="6"/>
        <v>1204.4000000000001</v>
      </c>
      <c r="X12" s="126">
        <f t="shared" si="6"/>
        <v>1160.5</v>
      </c>
      <c r="Y12" s="126">
        <f t="shared" si="6"/>
        <v>1619.5000000000002</v>
      </c>
      <c r="Z12" s="126">
        <f t="shared" si="6"/>
        <v>1704.1</v>
      </c>
      <c r="AA12" s="126">
        <f t="shared" si="6"/>
        <v>1512</v>
      </c>
      <c r="AB12" s="126">
        <f t="shared" si="6"/>
        <v>14535.1</v>
      </c>
      <c r="AC12" s="126">
        <f t="shared" si="1"/>
        <v>4071.1000000000004</v>
      </c>
      <c r="AD12" s="127">
        <f t="shared" si="2"/>
        <v>38.90577217125383</v>
      </c>
      <c r="AE12" s="118"/>
      <c r="AF12" s="119"/>
      <c r="AG12" s="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79" ht="18" customHeight="1">
      <c r="A13" s="104"/>
      <c r="B13" s="128" t="s">
        <v>43</v>
      </c>
      <c r="C13" s="124">
        <v>630.1</v>
      </c>
      <c r="D13" s="124">
        <v>373.9</v>
      </c>
      <c r="E13" s="124">
        <v>516.20000000000005</v>
      </c>
      <c r="F13" s="124">
        <v>334.2</v>
      </c>
      <c r="G13" s="124">
        <v>512.70000000000005</v>
      </c>
      <c r="H13" s="124">
        <v>362.9</v>
      </c>
      <c r="I13" s="124">
        <v>540.79999999999995</v>
      </c>
      <c r="J13" s="124">
        <v>494.7</v>
      </c>
      <c r="K13" s="124">
        <v>532.1</v>
      </c>
      <c r="L13" s="124">
        <v>849.6</v>
      </c>
      <c r="M13" s="124">
        <v>734.4</v>
      </c>
      <c r="N13" s="124">
        <v>676.2</v>
      </c>
      <c r="O13" s="125">
        <f t="shared" ref="O13:O20" si="7">SUM(C13:N13)</f>
        <v>6557.8</v>
      </c>
      <c r="P13" s="124">
        <v>430.6</v>
      </c>
      <c r="Q13" s="124">
        <v>424.5</v>
      </c>
      <c r="R13" s="124">
        <v>474</v>
      </c>
      <c r="S13" s="124">
        <v>450.5</v>
      </c>
      <c r="T13" s="124">
        <v>505.4</v>
      </c>
      <c r="U13" s="124">
        <v>532.79999999999995</v>
      </c>
      <c r="V13" s="124">
        <v>509.6</v>
      </c>
      <c r="W13" s="124">
        <v>545.20000000000005</v>
      </c>
      <c r="X13" s="124">
        <v>615.1</v>
      </c>
      <c r="Y13" s="124">
        <v>950.6</v>
      </c>
      <c r="Z13" s="124">
        <v>971.5</v>
      </c>
      <c r="AA13" s="124">
        <v>830.8</v>
      </c>
      <c r="AB13" s="125">
        <f t="shared" ref="AB13:AB20" si="8">SUM(P13:AA13)</f>
        <v>7240.6000000000013</v>
      </c>
      <c r="AC13" s="124">
        <f t="shared" si="1"/>
        <v>682.80000000000109</v>
      </c>
      <c r="AD13" s="125">
        <f t="shared" si="2"/>
        <v>10.412028424166657</v>
      </c>
      <c r="AE13" s="118"/>
      <c r="AF13" s="119"/>
      <c r="AG13" s="2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1:79" ht="18" customHeight="1">
      <c r="A14" s="104"/>
      <c r="B14" s="128" t="s">
        <v>92</v>
      </c>
      <c r="C14" s="124">
        <v>0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5">
        <f t="shared" si="7"/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24">
        <v>0</v>
      </c>
      <c r="AB14" s="125">
        <f t="shared" si="8"/>
        <v>0</v>
      </c>
      <c r="AC14" s="124">
        <f t="shared" si="1"/>
        <v>0</v>
      </c>
      <c r="AD14" s="125">
        <v>0</v>
      </c>
      <c r="AE14" s="118"/>
      <c r="AF14" s="119"/>
      <c r="AG14" s="2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</row>
    <row r="15" spans="1:79" ht="18" customHeight="1">
      <c r="A15" s="104"/>
      <c r="B15" s="128" t="s">
        <v>45</v>
      </c>
      <c r="C15" s="124">
        <v>32.200000000000003</v>
      </c>
      <c r="D15" s="124">
        <v>39.1</v>
      </c>
      <c r="E15" s="124">
        <v>28.6</v>
      </c>
      <c r="F15" s="124">
        <v>25.1</v>
      </c>
      <c r="G15" s="124">
        <v>37.200000000000003</v>
      </c>
      <c r="H15" s="124">
        <v>39.799999999999997</v>
      </c>
      <c r="I15" s="124">
        <v>95.2</v>
      </c>
      <c r="J15" s="124">
        <v>393.5</v>
      </c>
      <c r="K15" s="124">
        <v>294.60000000000002</v>
      </c>
      <c r="L15" s="124">
        <v>391</v>
      </c>
      <c r="M15" s="124">
        <v>679.9</v>
      </c>
      <c r="N15" s="124">
        <v>209</v>
      </c>
      <c r="O15" s="125">
        <f t="shared" si="7"/>
        <v>2265.2000000000003</v>
      </c>
      <c r="P15" s="124">
        <v>484.6</v>
      </c>
      <c r="Q15" s="124">
        <v>76.8</v>
      </c>
      <c r="R15" s="124">
        <v>332.7</v>
      </c>
      <c r="S15" s="124">
        <v>180.6</v>
      </c>
      <c r="T15" s="124">
        <v>365.9</v>
      </c>
      <c r="U15" s="124">
        <v>293.60000000000002</v>
      </c>
      <c r="V15" s="124">
        <v>390.7</v>
      </c>
      <c r="W15" s="124">
        <v>319.5</v>
      </c>
      <c r="X15" s="124">
        <v>266.39999999999998</v>
      </c>
      <c r="Y15" s="124">
        <v>349.8</v>
      </c>
      <c r="Z15" s="124">
        <v>411.6</v>
      </c>
      <c r="AA15" s="124">
        <v>438.2</v>
      </c>
      <c r="AB15" s="125">
        <f t="shared" si="8"/>
        <v>3910.3999999999996</v>
      </c>
      <c r="AC15" s="124">
        <f t="shared" si="1"/>
        <v>1645.1999999999994</v>
      </c>
      <c r="AD15" s="125">
        <f>+AC15/O15*100</f>
        <v>72.62934840190708</v>
      </c>
      <c r="AE15" s="118"/>
      <c r="AF15" s="119"/>
      <c r="AG15" s="2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1:79" ht="18" customHeight="1">
      <c r="A16" s="104"/>
      <c r="B16" s="128" t="s">
        <v>93</v>
      </c>
      <c r="C16" s="124">
        <v>97.6</v>
      </c>
      <c r="D16" s="124">
        <v>110.6</v>
      </c>
      <c r="E16" s="124">
        <v>110.3</v>
      </c>
      <c r="F16" s="124">
        <v>110.9</v>
      </c>
      <c r="G16" s="124">
        <v>144.6</v>
      </c>
      <c r="H16" s="124">
        <v>129.5</v>
      </c>
      <c r="I16" s="124">
        <v>142.6</v>
      </c>
      <c r="J16" s="124">
        <v>148.69999999999999</v>
      </c>
      <c r="K16" s="124">
        <v>130.5</v>
      </c>
      <c r="L16" s="124">
        <v>167.1</v>
      </c>
      <c r="M16" s="124">
        <v>193.6</v>
      </c>
      <c r="N16" s="124">
        <v>155</v>
      </c>
      <c r="O16" s="125">
        <f t="shared" si="7"/>
        <v>1640.9999999999998</v>
      </c>
      <c r="P16" s="124">
        <v>119.9</v>
      </c>
      <c r="Q16" s="124">
        <v>119.6</v>
      </c>
      <c r="R16" s="124">
        <v>147.4</v>
      </c>
      <c r="S16" s="124">
        <v>133.30000000000001</v>
      </c>
      <c r="T16" s="124">
        <v>173.8</v>
      </c>
      <c r="U16" s="124">
        <v>159.9</v>
      </c>
      <c r="V16" s="124">
        <v>175</v>
      </c>
      <c r="W16" s="124">
        <v>184</v>
      </c>
      <c r="X16" s="124">
        <v>162.69999999999999</v>
      </c>
      <c r="Y16" s="124">
        <v>194.2</v>
      </c>
      <c r="Z16" s="124">
        <v>182.1</v>
      </c>
      <c r="AA16" s="124">
        <v>114.2</v>
      </c>
      <c r="AB16" s="125">
        <f t="shared" si="8"/>
        <v>1866.1000000000001</v>
      </c>
      <c r="AC16" s="124">
        <f t="shared" si="1"/>
        <v>225.10000000000036</v>
      </c>
      <c r="AD16" s="125">
        <f>+AC16/O16*100</f>
        <v>13.717245581962242</v>
      </c>
      <c r="AE16" s="118"/>
      <c r="AF16" s="119"/>
      <c r="AG16" s="2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1:79" ht="18" customHeight="1">
      <c r="A17" s="104"/>
      <c r="B17" s="128" t="s">
        <v>94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5">
        <f t="shared" si="7"/>
        <v>0</v>
      </c>
      <c r="P17" s="124">
        <v>75.3</v>
      </c>
      <c r="Q17" s="124">
        <v>105.5</v>
      </c>
      <c r="R17" s="124">
        <v>164.4</v>
      </c>
      <c r="S17" s="124">
        <v>119.5</v>
      </c>
      <c r="T17" s="124">
        <v>139.69999999999999</v>
      </c>
      <c r="U17" s="124">
        <v>127.9</v>
      </c>
      <c r="V17" s="124">
        <v>121.1</v>
      </c>
      <c r="W17" s="124">
        <v>155.69999999999999</v>
      </c>
      <c r="X17" s="124">
        <v>116.3</v>
      </c>
      <c r="Y17" s="124">
        <v>124.9</v>
      </c>
      <c r="Z17" s="124">
        <v>138.9</v>
      </c>
      <c r="AA17" s="124">
        <v>128.80000000000001</v>
      </c>
      <c r="AB17" s="125">
        <f>SUM(P17:AA17)</f>
        <v>1518.0000000000002</v>
      </c>
      <c r="AC17" s="129">
        <v>0</v>
      </c>
      <c r="AD17" s="130">
        <v>0</v>
      </c>
      <c r="AE17" s="118"/>
      <c r="AF17" s="119"/>
      <c r="AG17" s="2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</row>
    <row r="18" spans="1:79" ht="18" customHeight="1">
      <c r="A18" s="104"/>
      <c r="B18" s="128" t="s">
        <v>35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5">
        <f t="shared" si="7"/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5">
        <f t="shared" si="8"/>
        <v>0</v>
      </c>
      <c r="AC18" s="124">
        <f t="shared" ref="AC18:AC36" si="9">+AB18-O18</f>
        <v>0</v>
      </c>
      <c r="AD18" s="130">
        <v>0</v>
      </c>
      <c r="AE18" s="118"/>
      <c r="AF18" s="119"/>
      <c r="AG18" s="2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79" ht="25.5" hidden="1" customHeight="1">
      <c r="A19" s="104"/>
      <c r="B19" s="131" t="s">
        <v>48</v>
      </c>
      <c r="C19" s="126">
        <v>0</v>
      </c>
      <c r="D19" s="126">
        <v>0</v>
      </c>
      <c r="E19" s="126">
        <v>0</v>
      </c>
      <c r="F19" s="126">
        <v>0</v>
      </c>
      <c r="G19" s="126">
        <v>0</v>
      </c>
      <c r="H19" s="126">
        <v>0</v>
      </c>
      <c r="I19" s="126"/>
      <c r="J19" s="126"/>
      <c r="K19" s="126"/>
      <c r="L19" s="126"/>
      <c r="M19" s="126">
        <v>0</v>
      </c>
      <c r="N19" s="126">
        <v>0</v>
      </c>
      <c r="O19" s="127">
        <f t="shared" si="7"/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6">
        <v>0</v>
      </c>
      <c r="V19" s="126"/>
      <c r="W19" s="126"/>
      <c r="X19" s="126"/>
      <c r="Y19" s="126"/>
      <c r="Z19" s="126"/>
      <c r="AA19" s="126"/>
      <c r="AB19" s="127">
        <f t="shared" si="8"/>
        <v>0</v>
      </c>
      <c r="AC19" s="126">
        <f t="shared" si="9"/>
        <v>0</v>
      </c>
      <c r="AD19" s="130">
        <v>0</v>
      </c>
      <c r="AE19" s="132"/>
      <c r="AF19" s="119"/>
      <c r="AG19" s="2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ht="18" customHeight="1">
      <c r="A20" s="104"/>
      <c r="B20" s="133" t="s">
        <v>53</v>
      </c>
      <c r="C20" s="126">
        <v>39.6</v>
      </c>
      <c r="D20" s="126">
        <v>23.2</v>
      </c>
      <c r="E20" s="126">
        <v>30.2</v>
      </c>
      <c r="F20" s="126">
        <v>21.6</v>
      </c>
      <c r="G20" s="126">
        <v>23.9</v>
      </c>
      <c r="H20" s="126">
        <v>25.7</v>
      </c>
      <c r="I20" s="126">
        <v>28.6</v>
      </c>
      <c r="J20" s="126">
        <v>28.5</v>
      </c>
      <c r="K20" s="126">
        <v>27.7</v>
      </c>
      <c r="L20" s="126">
        <v>40.9</v>
      </c>
      <c r="M20" s="126">
        <v>37.4</v>
      </c>
      <c r="N20" s="126">
        <v>55.1</v>
      </c>
      <c r="O20" s="127">
        <f t="shared" si="7"/>
        <v>382.4</v>
      </c>
      <c r="P20" s="126">
        <v>35.6</v>
      </c>
      <c r="Q20" s="126">
        <v>29.6</v>
      </c>
      <c r="R20" s="126">
        <v>31.2</v>
      </c>
      <c r="S20" s="126">
        <v>43.3</v>
      </c>
      <c r="T20" s="126">
        <v>36.9</v>
      </c>
      <c r="U20" s="126">
        <v>37.4</v>
      </c>
      <c r="V20" s="126">
        <v>35.9</v>
      </c>
      <c r="W20" s="126">
        <v>38.5</v>
      </c>
      <c r="X20" s="126">
        <v>27.5</v>
      </c>
      <c r="Y20" s="126">
        <v>27.8</v>
      </c>
      <c r="Z20" s="126">
        <v>29.4</v>
      </c>
      <c r="AA20" s="126">
        <v>32.799999999999997</v>
      </c>
      <c r="AB20" s="127">
        <f t="shared" si="8"/>
        <v>405.9</v>
      </c>
      <c r="AC20" s="126">
        <f t="shared" si="9"/>
        <v>23.5</v>
      </c>
      <c r="AD20" s="127">
        <f>+AC20/O20*100</f>
        <v>6.1453974895397492</v>
      </c>
      <c r="AE20" s="118"/>
      <c r="AF20" s="119"/>
      <c r="AG20" s="2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ht="18" customHeight="1">
      <c r="A21" s="104"/>
      <c r="B21" s="41" t="s">
        <v>95</v>
      </c>
      <c r="C21" s="126">
        <f t="shared" ref="C21:AB21" si="10">+C22+C25+C26</f>
        <v>1893.1999999999998</v>
      </c>
      <c r="D21" s="126">
        <f t="shared" si="10"/>
        <v>1896</v>
      </c>
      <c r="E21" s="126">
        <f t="shared" si="10"/>
        <v>2460.4</v>
      </c>
      <c r="F21" s="126">
        <f t="shared" si="10"/>
        <v>2057.9</v>
      </c>
      <c r="G21" s="126">
        <f t="shared" si="10"/>
        <v>2468.8000000000002</v>
      </c>
      <c r="H21" s="126">
        <f t="shared" si="10"/>
        <v>2821.1000000000004</v>
      </c>
      <c r="I21" s="126">
        <f t="shared" si="10"/>
        <v>2202.6999999999998</v>
      </c>
      <c r="J21" s="126">
        <f t="shared" si="10"/>
        <v>2341.3000000000002</v>
      </c>
      <c r="K21" s="126">
        <f t="shared" si="10"/>
        <v>2055.8000000000002</v>
      </c>
      <c r="L21" s="126">
        <f t="shared" si="10"/>
        <v>2689.9999999999995</v>
      </c>
      <c r="M21" s="126">
        <f t="shared" si="10"/>
        <v>3315.5</v>
      </c>
      <c r="N21" s="126">
        <f t="shared" si="10"/>
        <v>2714.6</v>
      </c>
      <c r="O21" s="127">
        <f t="shared" si="10"/>
        <v>28917.299999999992</v>
      </c>
      <c r="P21" s="126">
        <f t="shared" si="10"/>
        <v>2274.5</v>
      </c>
      <c r="Q21" s="126">
        <f t="shared" si="10"/>
        <v>2146.4</v>
      </c>
      <c r="R21" s="126">
        <f t="shared" si="10"/>
        <v>2497.6000000000004</v>
      </c>
      <c r="S21" s="126">
        <f t="shared" si="10"/>
        <v>2308.1</v>
      </c>
      <c r="T21" s="126">
        <f t="shared" si="10"/>
        <v>2769.4</v>
      </c>
      <c r="U21" s="126">
        <f t="shared" si="10"/>
        <v>2500.3999999999996</v>
      </c>
      <c r="V21" s="126">
        <f t="shared" si="10"/>
        <v>3453.5</v>
      </c>
      <c r="W21" s="126">
        <f t="shared" si="10"/>
        <v>2799.4</v>
      </c>
      <c r="X21" s="126">
        <f t="shared" si="10"/>
        <v>2336.7999999999997</v>
      </c>
      <c r="Y21" s="126">
        <f t="shared" si="10"/>
        <v>3222.7999999999997</v>
      </c>
      <c r="Z21" s="126">
        <f t="shared" si="10"/>
        <v>3337.1</v>
      </c>
      <c r="AA21" s="126">
        <f t="shared" si="10"/>
        <v>2727.9</v>
      </c>
      <c r="AB21" s="127">
        <f t="shared" si="10"/>
        <v>32373.9</v>
      </c>
      <c r="AC21" s="126">
        <f t="shared" si="9"/>
        <v>3456.6000000000095</v>
      </c>
      <c r="AD21" s="127">
        <f>+AC21/O21*100</f>
        <v>11.953398138830424</v>
      </c>
      <c r="AE21" s="118"/>
      <c r="AF21" s="119"/>
      <c r="AG21" s="2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</row>
    <row r="22" spans="1:79" ht="18" customHeight="1">
      <c r="A22" s="104"/>
      <c r="B22" s="122" t="s">
        <v>96</v>
      </c>
      <c r="C22" s="126">
        <f t="shared" ref="C22:AB22" si="11">+C23+C24</f>
        <v>1875.1</v>
      </c>
      <c r="D22" s="126">
        <f t="shared" si="11"/>
        <v>1882.9</v>
      </c>
      <c r="E22" s="126">
        <f t="shared" si="11"/>
        <v>2440.1</v>
      </c>
      <c r="F22" s="126">
        <f t="shared" si="11"/>
        <v>2039.7</v>
      </c>
      <c r="G22" s="126">
        <f t="shared" si="11"/>
        <v>2452.3000000000002</v>
      </c>
      <c r="H22" s="126">
        <f t="shared" si="11"/>
        <v>2803.8</v>
      </c>
      <c r="I22" s="126">
        <f t="shared" si="11"/>
        <v>2185.1999999999998</v>
      </c>
      <c r="J22" s="126">
        <f t="shared" si="11"/>
        <v>2323.5</v>
      </c>
      <c r="K22" s="126">
        <f t="shared" si="11"/>
        <v>2043.3</v>
      </c>
      <c r="L22" s="126">
        <f t="shared" si="11"/>
        <v>2669.2999999999997</v>
      </c>
      <c r="M22" s="126">
        <f t="shared" si="11"/>
        <v>3295.9</v>
      </c>
      <c r="N22" s="126">
        <f t="shared" si="11"/>
        <v>2691.6</v>
      </c>
      <c r="O22" s="127">
        <f t="shared" si="11"/>
        <v>28702.699999999993</v>
      </c>
      <c r="P22" s="126">
        <f t="shared" si="11"/>
        <v>2254.3000000000002</v>
      </c>
      <c r="Q22" s="126">
        <f t="shared" si="11"/>
        <v>2124.7000000000003</v>
      </c>
      <c r="R22" s="126">
        <f t="shared" si="11"/>
        <v>2476.3000000000002</v>
      </c>
      <c r="S22" s="126">
        <f t="shared" si="11"/>
        <v>2288.1</v>
      </c>
      <c r="T22" s="126">
        <f t="shared" si="11"/>
        <v>2747.5</v>
      </c>
      <c r="U22" s="126">
        <f t="shared" si="11"/>
        <v>2480.6999999999998</v>
      </c>
      <c r="V22" s="126">
        <f t="shared" si="11"/>
        <v>3430.2</v>
      </c>
      <c r="W22" s="126">
        <f t="shared" si="11"/>
        <v>2775.1</v>
      </c>
      <c r="X22" s="126">
        <f t="shared" si="11"/>
        <v>2314.6</v>
      </c>
      <c r="Y22" s="126">
        <f t="shared" si="11"/>
        <v>3194.1</v>
      </c>
      <c r="Z22" s="126">
        <f t="shared" si="11"/>
        <v>3312.9</v>
      </c>
      <c r="AA22" s="126">
        <f t="shared" si="11"/>
        <v>2697.3</v>
      </c>
      <c r="AB22" s="127">
        <f t="shared" si="11"/>
        <v>32095.800000000003</v>
      </c>
      <c r="AC22" s="126">
        <f t="shared" si="9"/>
        <v>3393.1000000000095</v>
      </c>
      <c r="AD22" s="127">
        <f>+AC22/O22*100</f>
        <v>11.821535953063684</v>
      </c>
      <c r="AE22" s="118"/>
      <c r="AF22" s="119"/>
      <c r="AG22" s="2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1:79" ht="18" customHeight="1">
      <c r="A23" s="104"/>
      <c r="B23" s="34" t="s">
        <v>97</v>
      </c>
      <c r="C23" s="124">
        <f>+[2]PP!C45</f>
        <v>1875.1</v>
      </c>
      <c r="D23" s="124">
        <f>+[2]PP!D45</f>
        <v>1882.9</v>
      </c>
      <c r="E23" s="124">
        <f>+[2]PP!E45</f>
        <v>2276.4</v>
      </c>
      <c r="F23" s="124">
        <f>+[2]PP!F45</f>
        <v>2039.7</v>
      </c>
      <c r="G23" s="124">
        <f>+[2]PP!G45</f>
        <v>2452.3000000000002</v>
      </c>
      <c r="H23" s="124">
        <f>+[2]PP!H45</f>
        <v>2195</v>
      </c>
      <c r="I23" s="124">
        <f>+[2]PP!I45</f>
        <v>2185.1999999999998</v>
      </c>
      <c r="J23" s="124">
        <f>+[2]PP!J45</f>
        <v>2323.5</v>
      </c>
      <c r="K23" s="124">
        <f>+[2]PP!K45</f>
        <v>2043.3</v>
      </c>
      <c r="L23" s="124">
        <f>+[2]PP!L45</f>
        <v>2594.1</v>
      </c>
      <c r="M23" s="124">
        <f>+[2]PP!M45</f>
        <v>2717.3</v>
      </c>
      <c r="N23" s="124">
        <f>+[2]PP!N45</f>
        <v>2691.6</v>
      </c>
      <c r="O23" s="125">
        <f>SUM(C23:N23)</f>
        <v>27276.399999999994</v>
      </c>
      <c r="P23" s="124">
        <f>+[2]PP!P45</f>
        <v>2208.8000000000002</v>
      </c>
      <c r="Q23" s="124">
        <f>+[2]PP!Q45</f>
        <v>2079.3000000000002</v>
      </c>
      <c r="R23" s="124">
        <f>+[2]PP!R45</f>
        <v>2387</v>
      </c>
      <c r="S23" s="124">
        <f>+[2]PP!S45</f>
        <v>2288.1</v>
      </c>
      <c r="T23" s="124">
        <f>+[2]PP!T45</f>
        <v>2747.5</v>
      </c>
      <c r="U23" s="124">
        <f>+[2]PP!U45</f>
        <v>2480.6999999999998</v>
      </c>
      <c r="V23" s="124">
        <f>+[2]PP!V45</f>
        <v>2643.4</v>
      </c>
      <c r="W23" s="124">
        <f>+[2]PP!W45</f>
        <v>2775.1</v>
      </c>
      <c r="X23" s="124">
        <f>+[2]PP!X45</f>
        <v>2292</v>
      </c>
      <c r="Y23" s="124">
        <f>+[2]PP!Y45</f>
        <v>3167.2</v>
      </c>
      <c r="Z23" s="124">
        <f>+[2]PP!Z45</f>
        <v>3164.9</v>
      </c>
      <c r="AA23" s="124">
        <f>+[2]PP!AA45</f>
        <v>2697.3</v>
      </c>
      <c r="AB23" s="125">
        <f>SUM(P23:AA23)</f>
        <v>30931.300000000003</v>
      </c>
      <c r="AC23" s="124">
        <f t="shared" si="9"/>
        <v>3654.9000000000087</v>
      </c>
      <c r="AD23" s="125">
        <f>+AC23/O23*100</f>
        <v>13.399495534601375</v>
      </c>
      <c r="AE23" s="118"/>
      <c r="AF23" s="119"/>
      <c r="AG23" s="2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1:79" ht="18" customHeight="1">
      <c r="A24" s="104"/>
      <c r="B24" s="34" t="s">
        <v>98</v>
      </c>
      <c r="C24" s="134">
        <f>+[2]PP!C46</f>
        <v>0</v>
      </c>
      <c r="D24" s="134">
        <f>+[2]PP!D46</f>
        <v>0</v>
      </c>
      <c r="E24" s="134">
        <f>+[2]PP!E46</f>
        <v>163.69999999999999</v>
      </c>
      <c r="F24" s="134">
        <f>+[2]PP!F46</f>
        <v>0</v>
      </c>
      <c r="G24" s="134">
        <f>+[2]PP!G46</f>
        <v>0</v>
      </c>
      <c r="H24" s="134">
        <f>+[2]PP!H46</f>
        <v>608.79999999999995</v>
      </c>
      <c r="I24" s="134">
        <f>+[2]PP!I46</f>
        <v>0</v>
      </c>
      <c r="J24" s="134">
        <f>+[2]PP!J46</f>
        <v>0</v>
      </c>
      <c r="K24" s="134">
        <f>+[2]PP!K46</f>
        <v>0</v>
      </c>
      <c r="L24" s="134">
        <f>+[2]PP!L46</f>
        <v>75.2</v>
      </c>
      <c r="M24" s="134">
        <f>+[2]PP!M46</f>
        <v>578.6</v>
      </c>
      <c r="N24" s="134">
        <f>+[2]PP!N46</f>
        <v>0</v>
      </c>
      <c r="O24" s="125">
        <f>SUM(C24:N24)</f>
        <v>1426.3000000000002</v>
      </c>
      <c r="P24" s="124">
        <f>+[2]PP!P46</f>
        <v>45.5</v>
      </c>
      <c r="Q24" s="124">
        <f>+[2]PP!Q46</f>
        <v>45.4</v>
      </c>
      <c r="R24" s="124">
        <f>+[2]PP!R46</f>
        <v>89.3</v>
      </c>
      <c r="S24" s="124">
        <f>+[2]PP!S46</f>
        <v>0</v>
      </c>
      <c r="T24" s="124">
        <f>+[2]PP!T46</f>
        <v>0</v>
      </c>
      <c r="U24" s="124">
        <f>+[2]PP!U46</f>
        <v>0</v>
      </c>
      <c r="V24" s="124">
        <f>+[2]PP!V46</f>
        <v>786.8</v>
      </c>
      <c r="W24" s="124">
        <f>+[2]PP!W46</f>
        <v>0</v>
      </c>
      <c r="X24" s="124">
        <f>+[2]PP!X46</f>
        <v>22.6</v>
      </c>
      <c r="Y24" s="124">
        <f>+[2]PP!Y46</f>
        <v>26.9</v>
      </c>
      <c r="Z24" s="124">
        <f>+[2]PP!Z46</f>
        <v>148</v>
      </c>
      <c r="AA24" s="124">
        <f>+[2]PP!AA46</f>
        <v>0</v>
      </c>
      <c r="AB24" s="125">
        <f>SUM(P24:AA24)</f>
        <v>1164.5</v>
      </c>
      <c r="AC24" s="124">
        <f t="shared" si="9"/>
        <v>-261.80000000000018</v>
      </c>
      <c r="AD24" s="125">
        <f>+AC24/O24*100</f>
        <v>-18.355184743742562</v>
      </c>
      <c r="AE24" s="118"/>
      <c r="AF24" s="119"/>
      <c r="AG24" s="2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</row>
    <row r="25" spans="1:79" ht="18" customHeight="1">
      <c r="A25" s="104"/>
      <c r="B25" s="122" t="s">
        <v>99</v>
      </c>
      <c r="C25" s="135">
        <f>+[2]PP!C47</f>
        <v>0</v>
      </c>
      <c r="D25" s="135">
        <f>+[2]PP!D47</f>
        <v>0</v>
      </c>
      <c r="E25" s="135">
        <f>+[2]PP!E47</f>
        <v>0</v>
      </c>
      <c r="F25" s="135">
        <f>+[2]PP!F47</f>
        <v>0</v>
      </c>
      <c r="G25" s="135">
        <f>+[2]PP!G47</f>
        <v>0</v>
      </c>
      <c r="H25" s="135">
        <f>+[2]PP!H47</f>
        <v>0</v>
      </c>
      <c r="I25" s="135">
        <f>+[2]PP!I47</f>
        <v>0</v>
      </c>
      <c r="J25" s="135">
        <f>+[2]PP!J47</f>
        <v>0</v>
      </c>
      <c r="K25" s="135">
        <f>+[2]PP!K47</f>
        <v>0</v>
      </c>
      <c r="L25" s="135">
        <f>+[2]PP!L47</f>
        <v>0</v>
      </c>
      <c r="M25" s="135">
        <f>+[2]PP!M47</f>
        <v>0</v>
      </c>
      <c r="N25" s="135">
        <f>+[2]PP!N47</f>
        <v>0</v>
      </c>
      <c r="O25" s="127">
        <f>SUM(C25:N25)</f>
        <v>0</v>
      </c>
      <c r="P25" s="126">
        <f>+[2]PP!P47</f>
        <v>0</v>
      </c>
      <c r="Q25" s="126">
        <f>+[2]PP!Q47</f>
        <v>0</v>
      </c>
      <c r="R25" s="126">
        <f>+[2]PP!R47</f>
        <v>0</v>
      </c>
      <c r="S25" s="126">
        <f>+[2]PP!S47</f>
        <v>0</v>
      </c>
      <c r="T25" s="126">
        <f>+[2]PP!T47</f>
        <v>0</v>
      </c>
      <c r="U25" s="126">
        <f>+[2]PP!U47</f>
        <v>0</v>
      </c>
      <c r="V25" s="126">
        <f>+[2]PP!V47</f>
        <v>0</v>
      </c>
      <c r="W25" s="126">
        <f>+[2]PP!W47</f>
        <v>0</v>
      </c>
      <c r="X25" s="126">
        <f>+[2]PP!X47</f>
        <v>0</v>
      </c>
      <c r="Y25" s="126">
        <f>+[2]PP!Y47</f>
        <v>0</v>
      </c>
      <c r="Z25" s="126">
        <f>+[2]PP!Z47</f>
        <v>0</v>
      </c>
      <c r="AA25" s="126">
        <f>+[2]PP!AA47</f>
        <v>0</v>
      </c>
      <c r="AB25" s="127">
        <f>SUM(P25:AA25)</f>
        <v>0</v>
      </c>
      <c r="AC25" s="126">
        <f t="shared" si="9"/>
        <v>0</v>
      </c>
      <c r="AD25" s="136">
        <v>0</v>
      </c>
      <c r="AE25" s="118"/>
      <c r="AF25" s="119"/>
      <c r="AG25" s="2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</row>
    <row r="26" spans="1:79" ht="18" customHeight="1">
      <c r="A26" s="104"/>
      <c r="B26" s="122" t="s">
        <v>100</v>
      </c>
      <c r="C26" s="16">
        <f t="shared" ref="C26:AB26" si="12">+C27+C28</f>
        <v>18.100000000000001</v>
      </c>
      <c r="D26" s="16">
        <f t="shared" si="12"/>
        <v>13.1</v>
      </c>
      <c r="E26" s="16">
        <f t="shared" si="12"/>
        <v>20.3</v>
      </c>
      <c r="F26" s="16">
        <f t="shared" si="12"/>
        <v>18.2</v>
      </c>
      <c r="G26" s="16">
        <f t="shared" si="12"/>
        <v>16.5</v>
      </c>
      <c r="H26" s="16">
        <f t="shared" si="12"/>
        <v>17.3</v>
      </c>
      <c r="I26" s="16">
        <f t="shared" si="12"/>
        <v>17.5</v>
      </c>
      <c r="J26" s="16">
        <f t="shared" si="12"/>
        <v>17.8</v>
      </c>
      <c r="K26" s="16">
        <f t="shared" si="12"/>
        <v>12.5</v>
      </c>
      <c r="L26" s="16">
        <f t="shared" si="12"/>
        <v>20.7</v>
      </c>
      <c r="M26" s="16">
        <f t="shared" si="12"/>
        <v>19.600000000000001</v>
      </c>
      <c r="N26" s="16">
        <f t="shared" si="12"/>
        <v>23</v>
      </c>
      <c r="O26" s="17">
        <f t="shared" si="12"/>
        <v>214.6</v>
      </c>
      <c r="P26" s="16">
        <f t="shared" si="12"/>
        <v>20.2</v>
      </c>
      <c r="Q26" s="16">
        <f t="shared" si="12"/>
        <v>21.7</v>
      </c>
      <c r="R26" s="16">
        <f t="shared" si="12"/>
        <v>21.3</v>
      </c>
      <c r="S26" s="16">
        <f t="shared" si="12"/>
        <v>20</v>
      </c>
      <c r="T26" s="16">
        <f t="shared" si="12"/>
        <v>21.9</v>
      </c>
      <c r="U26" s="16">
        <f t="shared" si="12"/>
        <v>19.700000000000003</v>
      </c>
      <c r="V26" s="16">
        <f t="shared" si="12"/>
        <v>23.299999999999997</v>
      </c>
      <c r="W26" s="16">
        <f t="shared" si="12"/>
        <v>24.3</v>
      </c>
      <c r="X26" s="16">
        <f t="shared" si="12"/>
        <v>22.2</v>
      </c>
      <c r="Y26" s="16">
        <f t="shared" si="12"/>
        <v>28.7</v>
      </c>
      <c r="Z26" s="16">
        <f t="shared" si="12"/>
        <v>24.2</v>
      </c>
      <c r="AA26" s="16">
        <f t="shared" si="12"/>
        <v>30.6</v>
      </c>
      <c r="AB26" s="17">
        <f t="shared" si="12"/>
        <v>278.10000000000002</v>
      </c>
      <c r="AC26" s="16">
        <f t="shared" si="9"/>
        <v>63.500000000000028</v>
      </c>
      <c r="AD26" s="17">
        <f t="shared" ref="AD26:AD32" si="13">+AC26/O26*100</f>
        <v>29.58993476234857</v>
      </c>
      <c r="AE26" s="118"/>
      <c r="AF26" s="119"/>
      <c r="AG26" s="2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</row>
    <row r="27" spans="1:79" ht="18" customHeight="1">
      <c r="A27" s="104"/>
      <c r="B27" s="34" t="s">
        <v>101</v>
      </c>
      <c r="C27" s="29">
        <v>15.5</v>
      </c>
      <c r="D27" s="29">
        <v>10.6</v>
      </c>
      <c r="E27" s="29">
        <v>11.8</v>
      </c>
      <c r="F27" s="29">
        <v>12.1</v>
      </c>
      <c r="G27" s="29">
        <v>12.6</v>
      </c>
      <c r="H27" s="29">
        <v>12</v>
      </c>
      <c r="I27" s="29">
        <v>14.1</v>
      </c>
      <c r="J27" s="29">
        <v>15.5</v>
      </c>
      <c r="K27" s="29">
        <v>11.4</v>
      </c>
      <c r="L27" s="29">
        <v>15.1</v>
      </c>
      <c r="M27" s="29">
        <v>15.2</v>
      </c>
      <c r="N27" s="29">
        <v>18</v>
      </c>
      <c r="O27" s="125">
        <f>SUM(C27:N27)</f>
        <v>163.9</v>
      </c>
      <c r="P27" s="29">
        <v>17.7</v>
      </c>
      <c r="Q27" s="29">
        <v>16.899999999999999</v>
      </c>
      <c r="R27" s="29">
        <v>16.3</v>
      </c>
      <c r="S27" s="29">
        <v>16.100000000000001</v>
      </c>
      <c r="T27" s="29">
        <v>19.7</v>
      </c>
      <c r="U27" s="29">
        <v>17.600000000000001</v>
      </c>
      <c r="V27" s="29">
        <v>20.399999999999999</v>
      </c>
      <c r="W27" s="29">
        <v>21.3</v>
      </c>
      <c r="X27" s="29">
        <v>19.2</v>
      </c>
      <c r="Y27" s="29">
        <v>24.2</v>
      </c>
      <c r="Z27" s="29">
        <v>20</v>
      </c>
      <c r="AA27" s="29">
        <v>27.1</v>
      </c>
      <c r="AB27" s="125">
        <f>SUM(P27:AA27)</f>
        <v>236.5</v>
      </c>
      <c r="AC27" s="124">
        <f t="shared" si="9"/>
        <v>72.599999999999994</v>
      </c>
      <c r="AD27" s="125">
        <f t="shared" si="13"/>
        <v>44.295302013422813</v>
      </c>
      <c r="AE27" s="118"/>
      <c r="AF27" s="119"/>
      <c r="AG27" s="2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</row>
    <row r="28" spans="1:79" ht="18" customHeight="1">
      <c r="A28" s="104"/>
      <c r="B28" s="137" t="s">
        <v>35</v>
      </c>
      <c r="C28" s="29">
        <v>2.6</v>
      </c>
      <c r="D28" s="29">
        <v>2.5</v>
      </c>
      <c r="E28" s="29">
        <v>8.5</v>
      </c>
      <c r="F28" s="29">
        <v>6.1</v>
      </c>
      <c r="G28" s="29">
        <v>3.9</v>
      </c>
      <c r="H28" s="29">
        <v>5.3</v>
      </c>
      <c r="I28" s="29">
        <v>3.4</v>
      </c>
      <c r="J28" s="29">
        <v>2.2999999999999998</v>
      </c>
      <c r="K28" s="29">
        <v>1.1000000000000001</v>
      </c>
      <c r="L28" s="29">
        <v>5.6</v>
      </c>
      <c r="M28" s="29">
        <v>4.4000000000000004</v>
      </c>
      <c r="N28" s="29">
        <v>5</v>
      </c>
      <c r="O28" s="125">
        <f>SUM(C28:N28)</f>
        <v>50.699999999999996</v>
      </c>
      <c r="P28" s="29">
        <v>2.5</v>
      </c>
      <c r="Q28" s="29">
        <v>4.8</v>
      </c>
      <c r="R28" s="29">
        <v>5</v>
      </c>
      <c r="S28" s="29">
        <v>3.9</v>
      </c>
      <c r="T28" s="29">
        <v>2.2000000000000002</v>
      </c>
      <c r="U28" s="29">
        <v>2.1</v>
      </c>
      <c r="V28" s="29">
        <v>2.9</v>
      </c>
      <c r="W28" s="29">
        <v>3</v>
      </c>
      <c r="X28" s="29">
        <v>3</v>
      </c>
      <c r="Y28" s="29">
        <v>4.5</v>
      </c>
      <c r="Z28" s="29">
        <v>4.2</v>
      </c>
      <c r="AA28" s="29">
        <v>3.5</v>
      </c>
      <c r="AB28" s="125">
        <f>SUM(P28:AA28)</f>
        <v>41.6</v>
      </c>
      <c r="AC28" s="124">
        <f t="shared" si="9"/>
        <v>-9.0999999999999943</v>
      </c>
      <c r="AD28" s="125">
        <f t="shared" si="13"/>
        <v>-17.948717948717938</v>
      </c>
      <c r="AE28" s="118"/>
      <c r="AF28" s="119"/>
      <c r="AG28" s="2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</row>
    <row r="29" spans="1:79" ht="18" customHeight="1">
      <c r="A29" s="104"/>
      <c r="B29" s="138" t="s">
        <v>102</v>
      </c>
      <c r="C29" s="16">
        <v>0.2</v>
      </c>
      <c r="D29" s="16">
        <v>0.4</v>
      </c>
      <c r="E29" s="16">
        <v>0.2</v>
      </c>
      <c r="F29" s="16">
        <v>0.4</v>
      </c>
      <c r="G29" s="16">
        <v>0.2</v>
      </c>
      <c r="H29" s="16">
        <v>0</v>
      </c>
      <c r="I29" s="16">
        <v>0.4</v>
      </c>
      <c r="J29" s="16">
        <v>0.2</v>
      </c>
      <c r="K29" s="16">
        <v>0.1</v>
      </c>
      <c r="L29" s="16">
        <v>0.3</v>
      </c>
      <c r="M29" s="16">
        <v>0.3</v>
      </c>
      <c r="N29" s="16">
        <v>0.1</v>
      </c>
      <c r="O29" s="127">
        <f>SUM(C29:N29)</f>
        <v>2.8000000000000003</v>
      </c>
      <c r="P29" s="16">
        <v>0.1</v>
      </c>
      <c r="Q29" s="16">
        <v>0.3</v>
      </c>
      <c r="R29" s="16">
        <v>0.2</v>
      </c>
      <c r="S29" s="16">
        <v>0.1</v>
      </c>
      <c r="T29" s="16">
        <v>0.3</v>
      </c>
      <c r="U29" s="16">
        <v>0.1</v>
      </c>
      <c r="V29" s="16">
        <v>0.1</v>
      </c>
      <c r="W29" s="16">
        <v>0.3</v>
      </c>
      <c r="X29" s="16">
        <v>0.1</v>
      </c>
      <c r="Y29" s="16">
        <v>0.3</v>
      </c>
      <c r="Z29" s="16">
        <v>0.3</v>
      </c>
      <c r="AA29" s="16">
        <v>0.2</v>
      </c>
      <c r="AB29" s="127">
        <f>SUM(P29:AA29)</f>
        <v>2.4000000000000004</v>
      </c>
      <c r="AC29" s="16">
        <f t="shared" si="9"/>
        <v>-0.39999999999999991</v>
      </c>
      <c r="AD29" s="125">
        <f t="shared" si="13"/>
        <v>-14.285714285714283</v>
      </c>
      <c r="AE29" s="118"/>
      <c r="AF29" s="119"/>
      <c r="AG29" s="2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</row>
    <row r="30" spans="1:79" ht="18" customHeight="1">
      <c r="A30" s="104"/>
      <c r="B30" s="139" t="s">
        <v>103</v>
      </c>
      <c r="C30" s="19">
        <f t="shared" ref="C30:R31" si="14">+C31</f>
        <v>7.3</v>
      </c>
      <c r="D30" s="19">
        <f t="shared" si="14"/>
        <v>4.8</v>
      </c>
      <c r="E30" s="19">
        <f t="shared" si="14"/>
        <v>7.5</v>
      </c>
      <c r="F30" s="19">
        <f t="shared" si="14"/>
        <v>5.9</v>
      </c>
      <c r="G30" s="19">
        <f t="shared" si="14"/>
        <v>6.8</v>
      </c>
      <c r="H30" s="19">
        <f t="shared" si="14"/>
        <v>162</v>
      </c>
      <c r="I30" s="19">
        <f t="shared" si="14"/>
        <v>95.3</v>
      </c>
      <c r="J30" s="19">
        <f t="shared" si="14"/>
        <v>61.5</v>
      </c>
      <c r="K30" s="19">
        <f t="shared" si="14"/>
        <v>82.2</v>
      </c>
      <c r="L30" s="19">
        <f t="shared" si="14"/>
        <v>12</v>
      </c>
      <c r="M30" s="19">
        <f t="shared" si="14"/>
        <v>84.6</v>
      </c>
      <c r="N30" s="19">
        <f t="shared" si="14"/>
        <v>169.6</v>
      </c>
      <c r="O30" s="19">
        <f t="shared" si="14"/>
        <v>699.5</v>
      </c>
      <c r="P30" s="19">
        <f t="shared" si="14"/>
        <v>94.5</v>
      </c>
      <c r="Q30" s="19">
        <f t="shared" si="14"/>
        <v>90.5</v>
      </c>
      <c r="R30" s="19">
        <f t="shared" si="14"/>
        <v>58</v>
      </c>
      <c r="S30" s="19">
        <f t="shared" ref="S30:AA31" si="15">+S31</f>
        <v>51.4</v>
      </c>
      <c r="T30" s="19">
        <f t="shared" si="15"/>
        <v>135.5</v>
      </c>
      <c r="U30" s="19">
        <f t="shared" si="15"/>
        <v>144.19999999999999</v>
      </c>
      <c r="V30" s="19">
        <f t="shared" si="15"/>
        <v>102.7</v>
      </c>
      <c r="W30" s="19">
        <f t="shared" si="15"/>
        <v>95.3</v>
      </c>
      <c r="X30" s="19">
        <f t="shared" si="15"/>
        <v>221.9</v>
      </c>
      <c r="Y30" s="19">
        <f t="shared" si="15"/>
        <v>100.6</v>
      </c>
      <c r="Z30" s="19">
        <f t="shared" si="15"/>
        <v>116.5</v>
      </c>
      <c r="AA30" s="19">
        <f t="shared" si="15"/>
        <v>119.3</v>
      </c>
      <c r="AB30" s="19">
        <f>+AB31</f>
        <v>1330.3999999999999</v>
      </c>
      <c r="AC30" s="19">
        <f t="shared" si="9"/>
        <v>630.89999999999986</v>
      </c>
      <c r="AD30" s="20">
        <f t="shared" si="13"/>
        <v>90.192994996425995</v>
      </c>
      <c r="AE30" s="132"/>
      <c r="AF30" s="140"/>
      <c r="AG30" s="2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</row>
    <row r="31" spans="1:79" ht="18" customHeight="1">
      <c r="A31" s="104"/>
      <c r="B31" s="141" t="s">
        <v>59</v>
      </c>
      <c r="C31" s="121">
        <f t="shared" si="14"/>
        <v>7.3</v>
      </c>
      <c r="D31" s="121">
        <f t="shared" si="14"/>
        <v>4.8</v>
      </c>
      <c r="E31" s="121">
        <f t="shared" si="14"/>
        <v>7.5</v>
      </c>
      <c r="F31" s="121">
        <f t="shared" si="14"/>
        <v>5.9</v>
      </c>
      <c r="G31" s="121">
        <f t="shared" si="14"/>
        <v>6.8</v>
      </c>
      <c r="H31" s="121">
        <f t="shared" si="14"/>
        <v>162</v>
      </c>
      <c r="I31" s="121">
        <f t="shared" si="14"/>
        <v>95.3</v>
      </c>
      <c r="J31" s="121">
        <f t="shared" si="14"/>
        <v>61.5</v>
      </c>
      <c r="K31" s="121">
        <f t="shared" si="14"/>
        <v>82.2</v>
      </c>
      <c r="L31" s="121">
        <f t="shared" si="14"/>
        <v>12</v>
      </c>
      <c r="M31" s="121">
        <f t="shared" si="14"/>
        <v>84.6</v>
      </c>
      <c r="N31" s="121">
        <f t="shared" si="14"/>
        <v>169.6</v>
      </c>
      <c r="O31" s="117">
        <f t="shared" si="14"/>
        <v>699.5</v>
      </c>
      <c r="P31" s="121">
        <f t="shared" si="14"/>
        <v>94.5</v>
      </c>
      <c r="Q31" s="121">
        <f t="shared" si="14"/>
        <v>90.5</v>
      </c>
      <c r="R31" s="121">
        <f t="shared" si="14"/>
        <v>58</v>
      </c>
      <c r="S31" s="121">
        <f t="shared" si="15"/>
        <v>51.4</v>
      </c>
      <c r="T31" s="121">
        <f t="shared" si="15"/>
        <v>135.5</v>
      </c>
      <c r="U31" s="121">
        <f t="shared" si="15"/>
        <v>144.19999999999999</v>
      </c>
      <c r="V31" s="121">
        <f t="shared" si="15"/>
        <v>102.7</v>
      </c>
      <c r="W31" s="121">
        <f t="shared" si="15"/>
        <v>95.3</v>
      </c>
      <c r="X31" s="121">
        <f t="shared" si="15"/>
        <v>221.9</v>
      </c>
      <c r="Y31" s="121">
        <f t="shared" si="15"/>
        <v>100.6</v>
      </c>
      <c r="Z31" s="121">
        <f t="shared" si="15"/>
        <v>116.5</v>
      </c>
      <c r="AA31" s="121">
        <f t="shared" si="15"/>
        <v>119.3</v>
      </c>
      <c r="AB31" s="117">
        <f>+AB32</f>
        <v>1330.3999999999999</v>
      </c>
      <c r="AC31" s="121">
        <f t="shared" si="9"/>
        <v>630.89999999999986</v>
      </c>
      <c r="AD31" s="117">
        <f t="shared" si="13"/>
        <v>90.192994996425995</v>
      </c>
      <c r="AE31" s="118"/>
      <c r="AF31" s="119"/>
      <c r="AG31" s="2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</row>
    <row r="32" spans="1:79" ht="18" customHeight="1">
      <c r="A32" s="104"/>
      <c r="B32" s="142" t="s">
        <v>61</v>
      </c>
      <c r="C32" s="143">
        <v>7.3</v>
      </c>
      <c r="D32" s="143">
        <v>4.8</v>
      </c>
      <c r="E32" s="143">
        <v>7.5</v>
      </c>
      <c r="F32" s="143">
        <v>5.9</v>
      </c>
      <c r="G32" s="143">
        <v>6.8</v>
      </c>
      <c r="H32" s="143">
        <v>162</v>
      </c>
      <c r="I32" s="143">
        <v>95.3</v>
      </c>
      <c r="J32" s="143">
        <v>61.5</v>
      </c>
      <c r="K32" s="143">
        <v>82.2</v>
      </c>
      <c r="L32" s="143">
        <v>12</v>
      </c>
      <c r="M32" s="143">
        <v>84.6</v>
      </c>
      <c r="N32" s="143">
        <v>169.6</v>
      </c>
      <c r="O32" s="125">
        <f>SUM(C32:N32)</f>
        <v>699.5</v>
      </c>
      <c r="P32" s="143">
        <v>94.5</v>
      </c>
      <c r="Q32" s="143">
        <v>90.5</v>
      </c>
      <c r="R32" s="143">
        <v>58</v>
      </c>
      <c r="S32" s="143">
        <v>51.4</v>
      </c>
      <c r="T32" s="143">
        <v>135.5</v>
      </c>
      <c r="U32" s="143">
        <v>144.19999999999999</v>
      </c>
      <c r="V32" s="143">
        <v>102.7</v>
      </c>
      <c r="W32" s="143">
        <v>95.3</v>
      </c>
      <c r="X32" s="143">
        <v>221.9</v>
      </c>
      <c r="Y32" s="143">
        <v>100.6</v>
      </c>
      <c r="Z32" s="143">
        <v>116.5</v>
      </c>
      <c r="AA32" s="143">
        <v>119.3</v>
      </c>
      <c r="AB32" s="125">
        <f>SUM(P32:AA32)</f>
        <v>1330.3999999999999</v>
      </c>
      <c r="AC32" s="124">
        <f t="shared" si="9"/>
        <v>630.89999999999986</v>
      </c>
      <c r="AD32" s="125">
        <f t="shared" si="13"/>
        <v>90.192994996425995</v>
      </c>
      <c r="AE32" s="90"/>
      <c r="AF32" s="119"/>
      <c r="AG32" s="2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</row>
    <row r="33" spans="1:79" ht="18" customHeight="1">
      <c r="A33" s="104"/>
      <c r="B33" s="41" t="s">
        <v>104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11.2</v>
      </c>
      <c r="N33" s="121">
        <v>0</v>
      </c>
      <c r="O33" s="127">
        <f>SUM(C33:N33)</f>
        <v>11.2</v>
      </c>
      <c r="P33" s="121">
        <v>0</v>
      </c>
      <c r="Q33" s="121">
        <v>309.8</v>
      </c>
      <c r="R33" s="121">
        <v>0</v>
      </c>
      <c r="S33" s="121">
        <v>36.200000000000003</v>
      </c>
      <c r="T33" s="121">
        <v>0</v>
      </c>
      <c r="U33" s="121">
        <v>0</v>
      </c>
      <c r="V33" s="121">
        <v>40.6</v>
      </c>
      <c r="W33" s="121">
        <v>0</v>
      </c>
      <c r="X33" s="121">
        <v>0</v>
      </c>
      <c r="Y33" s="121">
        <v>35.6</v>
      </c>
      <c r="Z33" s="121">
        <v>0</v>
      </c>
      <c r="AA33" s="121">
        <v>0</v>
      </c>
      <c r="AB33" s="127">
        <f>SUM(P33:AA33)</f>
        <v>422.20000000000005</v>
      </c>
      <c r="AC33" s="126">
        <f t="shared" si="9"/>
        <v>411.00000000000006</v>
      </c>
      <c r="AD33" s="127">
        <v>0</v>
      </c>
      <c r="AE33" s="95"/>
      <c r="AF33" s="2"/>
      <c r="AG33" s="2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</row>
    <row r="34" spans="1:79" ht="18" customHeight="1" thickBot="1">
      <c r="A34" s="144"/>
      <c r="B34" s="58" t="s">
        <v>105</v>
      </c>
      <c r="C34" s="59">
        <f t="shared" ref="C34:AB34" si="16">+C8+C29+C30+C33</f>
        <v>8097.0000000000009</v>
      </c>
      <c r="D34" s="59">
        <f t="shared" si="16"/>
        <v>7812.9</v>
      </c>
      <c r="E34" s="59">
        <f t="shared" si="16"/>
        <v>9350.4000000000015</v>
      </c>
      <c r="F34" s="59">
        <f t="shared" si="16"/>
        <v>8216</v>
      </c>
      <c r="G34" s="59">
        <f t="shared" si="16"/>
        <v>9715.4</v>
      </c>
      <c r="H34" s="59">
        <f t="shared" si="16"/>
        <v>9672</v>
      </c>
      <c r="I34" s="59">
        <f t="shared" si="16"/>
        <v>9306.9</v>
      </c>
      <c r="J34" s="59">
        <f t="shared" si="16"/>
        <v>10143.700000000001</v>
      </c>
      <c r="K34" s="59">
        <f t="shared" si="16"/>
        <v>8680.3000000000011</v>
      </c>
      <c r="L34" s="59">
        <f t="shared" si="16"/>
        <v>11210.199999999999</v>
      </c>
      <c r="M34" s="59">
        <f t="shared" si="16"/>
        <v>12351.1</v>
      </c>
      <c r="N34" s="59">
        <f t="shared" si="16"/>
        <v>10779.400000000001</v>
      </c>
      <c r="O34" s="60">
        <f t="shared" si="16"/>
        <v>115335.3</v>
      </c>
      <c r="P34" s="59">
        <f t="shared" si="16"/>
        <v>9954.5</v>
      </c>
      <c r="Q34" s="59">
        <f t="shared" si="16"/>
        <v>9354.7999999999993</v>
      </c>
      <c r="R34" s="59">
        <f t="shared" si="16"/>
        <v>10605</v>
      </c>
      <c r="S34" s="59">
        <f t="shared" si="16"/>
        <v>10084.800000000001</v>
      </c>
      <c r="T34" s="59">
        <f t="shared" si="16"/>
        <v>12045.799999999997</v>
      </c>
      <c r="U34" s="59">
        <f t="shared" si="16"/>
        <v>11023</v>
      </c>
      <c r="V34" s="59">
        <f t="shared" si="16"/>
        <v>12522.7</v>
      </c>
      <c r="W34" s="59">
        <f t="shared" si="16"/>
        <v>12028.499999999998</v>
      </c>
      <c r="X34" s="59">
        <f t="shared" si="16"/>
        <v>10396.199999999999</v>
      </c>
      <c r="Y34" s="59">
        <f t="shared" si="16"/>
        <v>13699.399999999998</v>
      </c>
      <c r="Z34" s="59">
        <f t="shared" si="16"/>
        <v>13501.199999999999</v>
      </c>
      <c r="AA34" s="59">
        <f t="shared" si="16"/>
        <v>11916.999999999998</v>
      </c>
      <c r="AB34" s="60">
        <f t="shared" si="16"/>
        <v>137132.9</v>
      </c>
      <c r="AC34" s="59">
        <f t="shared" si="9"/>
        <v>21797.599999999991</v>
      </c>
      <c r="AD34" s="60">
        <f>+AC34/O34*100</f>
        <v>18.899330907363133</v>
      </c>
      <c r="AE34" s="95"/>
      <c r="AF34" s="2"/>
      <c r="AG34" s="2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</row>
    <row r="35" spans="1:79" ht="18" customHeight="1" thickTop="1" thickBot="1">
      <c r="A35" s="144"/>
      <c r="B35" s="145" t="s">
        <v>106</v>
      </c>
      <c r="C35" s="146">
        <v>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0.1</v>
      </c>
      <c r="M35" s="146">
        <v>0</v>
      </c>
      <c r="N35" s="146">
        <v>0.2</v>
      </c>
      <c r="O35" s="147">
        <f>SUM(C35:N35)</f>
        <v>0.30000000000000004</v>
      </c>
      <c r="P35" s="147">
        <v>0</v>
      </c>
      <c r="Q35" s="147">
        <v>0</v>
      </c>
      <c r="R35" s="147">
        <v>0</v>
      </c>
      <c r="S35" s="147">
        <v>0</v>
      </c>
      <c r="T35" s="147">
        <v>0</v>
      </c>
      <c r="U35" s="1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v>0</v>
      </c>
      <c r="AA35" s="147">
        <v>0</v>
      </c>
      <c r="AB35" s="147">
        <f>SUM(P35:AA35)</f>
        <v>0</v>
      </c>
      <c r="AC35" s="147">
        <f t="shared" si="9"/>
        <v>-0.30000000000000004</v>
      </c>
      <c r="AD35" s="148">
        <v>0</v>
      </c>
      <c r="AE35" s="95"/>
      <c r="AF35" s="119"/>
      <c r="AG35" s="2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</row>
    <row r="36" spans="1:79" ht="21.75" customHeight="1" thickTop="1" thickBot="1">
      <c r="A36" s="144"/>
      <c r="B36" s="149" t="s">
        <v>81</v>
      </c>
      <c r="C36" s="150">
        <f t="shared" ref="C36:AB36" si="17">+C35+C34</f>
        <v>8097.0000000000009</v>
      </c>
      <c r="D36" s="150">
        <f t="shared" si="17"/>
        <v>7812.9</v>
      </c>
      <c r="E36" s="150">
        <f t="shared" si="17"/>
        <v>9350.4000000000015</v>
      </c>
      <c r="F36" s="150">
        <f t="shared" si="17"/>
        <v>8216</v>
      </c>
      <c r="G36" s="150">
        <f t="shared" si="17"/>
        <v>9715.4</v>
      </c>
      <c r="H36" s="150">
        <f t="shared" si="17"/>
        <v>9672</v>
      </c>
      <c r="I36" s="150">
        <f t="shared" si="17"/>
        <v>9306.9</v>
      </c>
      <c r="J36" s="150">
        <f t="shared" si="17"/>
        <v>10143.700000000001</v>
      </c>
      <c r="K36" s="150">
        <f t="shared" si="17"/>
        <v>8680.3000000000011</v>
      </c>
      <c r="L36" s="150">
        <f t="shared" si="17"/>
        <v>11210.3</v>
      </c>
      <c r="M36" s="150">
        <f t="shared" si="17"/>
        <v>12351.1</v>
      </c>
      <c r="N36" s="150">
        <f t="shared" si="17"/>
        <v>10779.600000000002</v>
      </c>
      <c r="O36" s="151">
        <f t="shared" si="17"/>
        <v>115335.6</v>
      </c>
      <c r="P36" s="151">
        <f t="shared" si="17"/>
        <v>9954.5</v>
      </c>
      <c r="Q36" s="151">
        <f t="shared" si="17"/>
        <v>9354.7999999999993</v>
      </c>
      <c r="R36" s="151">
        <f t="shared" si="17"/>
        <v>10605</v>
      </c>
      <c r="S36" s="151">
        <f t="shared" si="17"/>
        <v>10084.800000000001</v>
      </c>
      <c r="T36" s="151">
        <f t="shared" si="17"/>
        <v>12045.799999999997</v>
      </c>
      <c r="U36" s="151">
        <f t="shared" si="17"/>
        <v>11023</v>
      </c>
      <c r="V36" s="151">
        <f t="shared" si="17"/>
        <v>12522.7</v>
      </c>
      <c r="W36" s="151">
        <f t="shared" si="17"/>
        <v>12028.499999999998</v>
      </c>
      <c r="X36" s="151">
        <f t="shared" si="17"/>
        <v>10396.199999999999</v>
      </c>
      <c r="Y36" s="151">
        <f t="shared" si="17"/>
        <v>13699.399999999998</v>
      </c>
      <c r="Z36" s="151">
        <f t="shared" si="17"/>
        <v>13501.199999999999</v>
      </c>
      <c r="AA36" s="151">
        <f t="shared" si="17"/>
        <v>11916.999999999998</v>
      </c>
      <c r="AB36" s="151">
        <f t="shared" si="17"/>
        <v>137132.9</v>
      </c>
      <c r="AC36" s="152">
        <f t="shared" si="9"/>
        <v>21797.299999999988</v>
      </c>
      <c r="AD36" s="152">
        <f>+AC36/O36*100</f>
        <v>18.899021637725028</v>
      </c>
      <c r="AE36" s="95"/>
      <c r="AF36" s="2"/>
      <c r="AG36" s="2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</row>
    <row r="37" spans="1:79" ht="18" customHeight="1" thickTop="1">
      <c r="A37" s="144"/>
      <c r="B37" s="82" t="s">
        <v>82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153"/>
      <c r="AE37" s="95"/>
      <c r="AF37" s="2"/>
      <c r="AG37" s="2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</row>
    <row r="38" spans="1:79" ht="14.25">
      <c r="A38" s="104"/>
      <c r="B38" s="86" t="s">
        <v>83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5"/>
      <c r="AF38" s="2"/>
      <c r="AG38" s="2"/>
      <c r="AH38" s="4"/>
      <c r="AI38" s="4"/>
      <c r="AJ38" s="4"/>
      <c r="AK38" s="4"/>
      <c r="AL38" s="4"/>
      <c r="AM38" s="4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</row>
    <row r="39" spans="1:79" ht="12" customHeight="1">
      <c r="A39" s="104"/>
      <c r="B39" s="89" t="s">
        <v>84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5"/>
      <c r="AF39" s="2"/>
      <c r="AG39" s="2"/>
      <c r="AH39" s="4"/>
      <c r="AI39" s="4"/>
      <c r="AJ39" s="4"/>
      <c r="AK39" s="4"/>
      <c r="AL39" s="4"/>
      <c r="AM39" s="4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</row>
    <row r="40" spans="1:79" ht="12" customHeight="1">
      <c r="A40" s="104"/>
      <c r="B40" s="89" t="s">
        <v>107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5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5"/>
      <c r="AC40" s="90"/>
      <c r="AD40" s="90"/>
      <c r="AE40" s="95"/>
      <c r="AF40" s="2"/>
      <c r="AG40" s="2"/>
      <c r="AH40" s="4"/>
      <c r="AI40" s="4"/>
      <c r="AJ40" s="4"/>
      <c r="AK40" s="4"/>
      <c r="AL40" s="4"/>
      <c r="AM40" s="4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</row>
    <row r="41" spans="1:79" ht="14.25">
      <c r="A41" s="104"/>
      <c r="B41" s="96" t="s">
        <v>87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154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5"/>
      <c r="AD41" s="95"/>
      <c r="AE41" s="95"/>
      <c r="AF41" s="2"/>
      <c r="AG41" s="2"/>
      <c r="AH41" s="4"/>
      <c r="AI41" s="4"/>
      <c r="AJ41" s="4"/>
      <c r="AK41" s="4"/>
      <c r="AL41" s="4"/>
      <c r="AM41" s="4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</row>
    <row r="42" spans="1:79" ht="14.25">
      <c r="A42" s="104"/>
      <c r="B42" s="155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5"/>
      <c r="AD42" s="95"/>
      <c r="AE42" s="95"/>
      <c r="AF42" s="2"/>
      <c r="AG42" s="2"/>
      <c r="AH42" s="4"/>
      <c r="AI42" s="4"/>
      <c r="AJ42" s="4"/>
      <c r="AK42" s="4"/>
      <c r="AL42" s="4"/>
      <c r="AM42" s="4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</row>
    <row r="43" spans="1:79" ht="14.25">
      <c r="A43" s="104"/>
      <c r="B43" s="95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5"/>
      <c r="AC43" s="95"/>
      <c r="AD43" s="95"/>
      <c r="AE43" s="95"/>
      <c r="AF43" s="2"/>
      <c r="AG43" s="2"/>
      <c r="AH43" s="4"/>
      <c r="AI43" s="4"/>
      <c r="AJ43" s="4"/>
      <c r="AK43" s="4"/>
      <c r="AL43" s="4"/>
      <c r="AM43" s="4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</row>
    <row r="44" spans="1:79" ht="14.25">
      <c r="A44" s="10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2"/>
      <c r="AG44" s="2"/>
      <c r="AH44" s="4"/>
      <c r="AI44" s="4"/>
      <c r="AJ44" s="4"/>
      <c r="AK44" s="4"/>
      <c r="AL44" s="4"/>
      <c r="AM44" s="4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</row>
    <row r="45" spans="1:79" ht="14.25">
      <c r="A45" s="104"/>
      <c r="B45" s="111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5"/>
      <c r="AF45" s="2"/>
      <c r="AG45" s="2"/>
      <c r="AH45" s="4"/>
      <c r="AI45" s="4"/>
      <c r="AJ45" s="4"/>
      <c r="AK45" s="4"/>
      <c r="AL45" s="4"/>
      <c r="AM45" s="4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</row>
    <row r="46" spans="1:79" ht="14.25">
      <c r="A46" s="104"/>
      <c r="B46" s="111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2"/>
      <c r="AG46" s="2"/>
      <c r="AH46" s="4"/>
      <c r="AI46" s="4"/>
      <c r="AJ46" s="4"/>
      <c r="AK46" s="4"/>
      <c r="AL46" s="4"/>
      <c r="AM46" s="4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</row>
    <row r="47" spans="1:79" ht="14.25">
      <c r="A47" s="10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156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2"/>
      <c r="AG47" s="2"/>
      <c r="AH47" s="4"/>
      <c r="AI47" s="4"/>
      <c r="AJ47" s="4"/>
      <c r="AK47" s="4"/>
      <c r="AL47" s="4"/>
      <c r="AM47" s="4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</row>
    <row r="48" spans="1:79" ht="14.25">
      <c r="A48" s="10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156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2"/>
      <c r="AG48" s="2"/>
      <c r="AH48" s="4"/>
      <c r="AI48" s="4"/>
      <c r="AJ48" s="4"/>
      <c r="AK48" s="4"/>
      <c r="AL48" s="4"/>
      <c r="AM48" s="4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</row>
    <row r="49" spans="1:79" ht="14.25">
      <c r="A49" s="10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156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2"/>
      <c r="AG49" s="2"/>
      <c r="AH49" s="4"/>
      <c r="AI49" s="4"/>
      <c r="AJ49" s="4"/>
      <c r="AK49" s="4"/>
      <c r="AL49" s="4"/>
      <c r="AM49" s="4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</row>
    <row r="50" spans="1:79" ht="14.25">
      <c r="A50" s="10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2"/>
      <c r="AG50" s="2"/>
      <c r="AH50" s="4"/>
      <c r="AI50" s="4"/>
      <c r="AJ50" s="4"/>
      <c r="AK50" s="4"/>
      <c r="AL50" s="4"/>
      <c r="AM50" s="4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</row>
    <row r="51" spans="1:79" ht="14.25">
      <c r="A51" s="10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2"/>
      <c r="AG51" s="2"/>
      <c r="AH51" s="4"/>
      <c r="AI51" s="4"/>
      <c r="AJ51" s="4"/>
      <c r="AK51" s="4"/>
      <c r="AL51" s="4"/>
      <c r="AM51" s="4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</row>
    <row r="52" spans="1:79" ht="14.25">
      <c r="A52" s="10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2"/>
      <c r="AG52" s="2"/>
      <c r="AH52" s="4"/>
      <c r="AI52" s="4"/>
      <c r="AJ52" s="4"/>
      <c r="AK52" s="4"/>
      <c r="AL52" s="4"/>
      <c r="AM52" s="4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</row>
    <row r="53" spans="1:79" ht="14.25">
      <c r="A53" s="10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2"/>
      <c r="AG53" s="2"/>
      <c r="AH53" s="4"/>
      <c r="AI53" s="4"/>
      <c r="AJ53" s="4"/>
      <c r="AK53" s="4"/>
      <c r="AL53" s="4"/>
      <c r="AM53" s="4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</row>
    <row r="54" spans="1:79" ht="14.25">
      <c r="A54" s="10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2"/>
      <c r="AG54" s="2"/>
      <c r="AH54" s="4"/>
      <c r="AI54" s="4"/>
      <c r="AJ54" s="4"/>
      <c r="AK54" s="4"/>
      <c r="AL54" s="4"/>
      <c r="AM54" s="4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</row>
    <row r="55" spans="1:79" ht="14.25">
      <c r="A55" s="10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2"/>
      <c r="AG55" s="2"/>
      <c r="AH55" s="4"/>
      <c r="AI55" s="4"/>
      <c r="AJ55" s="4"/>
      <c r="AK55" s="4"/>
      <c r="AL55" s="4"/>
      <c r="AM55" s="4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</row>
    <row r="56" spans="1:79" ht="14.25">
      <c r="A56" s="104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2"/>
      <c r="AG56" s="2"/>
      <c r="AH56" s="4"/>
      <c r="AI56" s="4"/>
      <c r="AJ56" s="4"/>
      <c r="AK56" s="4"/>
      <c r="AL56" s="4"/>
      <c r="AM56" s="4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</row>
    <row r="57" spans="1:79" ht="14.25">
      <c r="A57" s="104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2"/>
      <c r="AG57" s="2"/>
      <c r="AH57" s="4"/>
      <c r="AI57" s="4"/>
      <c r="AJ57" s="4"/>
      <c r="AK57" s="4"/>
      <c r="AL57" s="4"/>
      <c r="AM57" s="4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</row>
    <row r="58" spans="1:79" ht="14.25">
      <c r="A58" s="10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2"/>
      <c r="AG58" s="2"/>
      <c r="AH58" s="4"/>
      <c r="AI58" s="4"/>
      <c r="AJ58" s="4"/>
      <c r="AK58" s="4"/>
      <c r="AL58" s="4"/>
      <c r="AM58" s="4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</row>
    <row r="59" spans="1:79" ht="14.25">
      <c r="A59" s="104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2"/>
      <c r="AG59" s="2"/>
      <c r="AH59" s="4"/>
      <c r="AI59" s="4"/>
      <c r="AJ59" s="4"/>
      <c r="AK59" s="4"/>
      <c r="AL59" s="4"/>
      <c r="AM59" s="4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</row>
    <row r="60" spans="1:79" ht="14.25">
      <c r="A60" s="10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2"/>
      <c r="AG60" s="2"/>
      <c r="AH60" s="4"/>
      <c r="AI60" s="4"/>
      <c r="AJ60" s="4"/>
      <c r="AK60" s="4"/>
      <c r="AL60" s="4"/>
      <c r="AM60" s="4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</row>
    <row r="61" spans="1:79" ht="14.25">
      <c r="A61" s="10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2"/>
      <c r="AG61" s="2"/>
      <c r="AH61" s="4"/>
      <c r="AI61" s="4"/>
      <c r="AJ61" s="4"/>
      <c r="AK61" s="4"/>
      <c r="AL61" s="4"/>
      <c r="AM61" s="4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</row>
    <row r="62" spans="1:79" ht="14.25">
      <c r="A62" s="10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2"/>
      <c r="AG62" s="2"/>
      <c r="AH62" s="4"/>
      <c r="AI62" s="4"/>
      <c r="AJ62" s="4"/>
      <c r="AK62" s="4"/>
      <c r="AL62" s="4"/>
      <c r="AM62" s="4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</row>
    <row r="63" spans="1:79" ht="14.25">
      <c r="A63" s="10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2"/>
      <c r="AG63" s="2"/>
      <c r="AH63" s="4"/>
      <c r="AI63" s="4"/>
      <c r="AJ63" s="4"/>
      <c r="AK63" s="4"/>
      <c r="AL63" s="4"/>
      <c r="AM63" s="4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</row>
    <row r="64" spans="1:79" ht="14.25">
      <c r="A64" s="10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2"/>
      <c r="AG64" s="2"/>
      <c r="AH64" s="4"/>
      <c r="AI64" s="4"/>
      <c r="AJ64" s="4"/>
      <c r="AK64" s="4"/>
      <c r="AL64" s="4"/>
      <c r="AM64" s="4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</row>
    <row r="65" spans="1:79" ht="14.25">
      <c r="A65" s="10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2"/>
      <c r="AG65" s="2"/>
      <c r="AH65" s="4"/>
      <c r="AI65" s="4"/>
      <c r="AJ65" s="4"/>
      <c r="AK65" s="4"/>
      <c r="AL65" s="4"/>
      <c r="AM65" s="4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</row>
    <row r="66" spans="1:79" ht="14.25">
      <c r="A66" s="10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2"/>
      <c r="AG66" s="2"/>
      <c r="AH66" s="4"/>
      <c r="AI66" s="4"/>
      <c r="AJ66" s="4"/>
      <c r="AK66" s="4"/>
      <c r="AL66" s="4"/>
      <c r="AM66" s="4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</row>
    <row r="67" spans="1:79" ht="14.25">
      <c r="A67" s="10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2"/>
      <c r="AG67" s="2"/>
      <c r="AH67" s="4"/>
      <c r="AI67" s="4"/>
      <c r="AJ67" s="4"/>
      <c r="AK67" s="4"/>
      <c r="AL67" s="4"/>
      <c r="AM67" s="4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</row>
    <row r="68" spans="1:79" ht="14.25">
      <c r="A68" s="104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2"/>
      <c r="AG68" s="2"/>
      <c r="AH68" s="4"/>
      <c r="AI68" s="4"/>
      <c r="AJ68" s="4"/>
      <c r="AK68" s="4"/>
      <c r="AL68" s="4"/>
      <c r="AM68" s="4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</row>
    <row r="69" spans="1:79" ht="14.25">
      <c r="A69" s="104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2"/>
      <c r="AG69" s="2"/>
      <c r="AH69" s="4"/>
      <c r="AI69" s="4"/>
      <c r="AJ69" s="4"/>
      <c r="AK69" s="4"/>
      <c r="AL69" s="4"/>
      <c r="AM69" s="4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</row>
    <row r="70" spans="1:79" ht="14.25">
      <c r="A70" s="104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2"/>
      <c r="AG70" s="2"/>
      <c r="AH70" s="4"/>
      <c r="AI70" s="4"/>
      <c r="AJ70" s="4"/>
      <c r="AK70" s="4"/>
      <c r="AL70" s="4"/>
      <c r="AM70" s="4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</row>
    <row r="71" spans="1:79" ht="14.25">
      <c r="A71" s="104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2"/>
      <c r="AG71" s="2"/>
      <c r="AH71" s="4"/>
      <c r="AI71" s="4"/>
      <c r="AJ71" s="4"/>
      <c r="AK71" s="4"/>
      <c r="AL71" s="4"/>
      <c r="AM71" s="4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</row>
    <row r="72" spans="1:79" ht="14.25">
      <c r="A72" s="10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2"/>
      <c r="AG72" s="2"/>
      <c r="AH72" s="4"/>
      <c r="AI72" s="4"/>
      <c r="AJ72" s="4"/>
      <c r="AK72" s="4"/>
      <c r="AL72" s="4"/>
      <c r="AM72" s="4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</row>
    <row r="73" spans="1:79" ht="14.25">
      <c r="A73" s="104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2"/>
      <c r="AG73" s="2"/>
      <c r="AH73" s="4"/>
      <c r="AI73" s="4"/>
      <c r="AJ73" s="4"/>
      <c r="AK73" s="4"/>
      <c r="AL73" s="4"/>
      <c r="AM73" s="4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</row>
    <row r="74" spans="1:79" ht="14.25">
      <c r="A74" s="104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2"/>
      <c r="AG74" s="2"/>
      <c r="AH74" s="4"/>
      <c r="AI74" s="4"/>
      <c r="AJ74" s="4"/>
      <c r="AK74" s="4"/>
      <c r="AL74" s="4"/>
      <c r="AM74" s="4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</row>
    <row r="75" spans="1:79" ht="14.25">
      <c r="A75" s="104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2"/>
      <c r="AG75" s="2"/>
      <c r="AH75" s="4"/>
      <c r="AI75" s="4"/>
      <c r="AJ75" s="4"/>
      <c r="AK75" s="4"/>
      <c r="AL75" s="4"/>
      <c r="AM75" s="4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</row>
    <row r="76" spans="1:79" ht="14.25">
      <c r="A76" s="104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2"/>
      <c r="AG76" s="2"/>
      <c r="AH76" s="4"/>
      <c r="AI76" s="4"/>
      <c r="AJ76" s="4"/>
      <c r="AK76" s="4"/>
      <c r="AL76" s="4"/>
      <c r="AM76" s="4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</row>
    <row r="77" spans="1:79" ht="14.25">
      <c r="A77" s="104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2"/>
      <c r="AG77" s="2"/>
      <c r="AH77" s="4"/>
      <c r="AI77" s="4"/>
      <c r="AJ77" s="4"/>
      <c r="AK77" s="4"/>
      <c r="AL77" s="4"/>
      <c r="AM77" s="4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</row>
    <row r="78" spans="1:79" ht="14.25">
      <c r="A78" s="10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2"/>
      <c r="AG78" s="2"/>
      <c r="AH78" s="4"/>
      <c r="AI78" s="4"/>
      <c r="AJ78" s="4"/>
      <c r="AK78" s="4"/>
      <c r="AL78" s="4"/>
      <c r="AM78" s="4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</row>
    <row r="79" spans="1:79" ht="14.25">
      <c r="A79" s="104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2"/>
      <c r="AG79" s="2"/>
      <c r="AH79" s="4"/>
      <c r="AI79" s="4"/>
      <c r="AJ79" s="4"/>
      <c r="AK79" s="4"/>
      <c r="AL79" s="4"/>
      <c r="AM79" s="4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</row>
    <row r="80" spans="1:79" ht="14.25">
      <c r="A80" s="10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2"/>
      <c r="AG80" s="2"/>
      <c r="AH80" s="4"/>
      <c r="AI80" s="4"/>
      <c r="AJ80" s="4"/>
      <c r="AK80" s="4"/>
      <c r="AL80" s="4"/>
      <c r="AM80" s="4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</row>
    <row r="81" spans="1:79" ht="14.25">
      <c r="A81" s="104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2"/>
      <c r="AG81" s="2"/>
      <c r="AH81" s="4"/>
      <c r="AI81" s="4"/>
      <c r="AJ81" s="4"/>
      <c r="AK81" s="4"/>
      <c r="AL81" s="4"/>
      <c r="AM81" s="4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</row>
    <row r="82" spans="1:79" ht="14.25">
      <c r="A82" s="104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2"/>
      <c r="AG82" s="2"/>
      <c r="AH82" s="4"/>
      <c r="AI82" s="4"/>
      <c r="AJ82" s="4"/>
      <c r="AK82" s="4"/>
      <c r="AL82" s="4"/>
      <c r="AM82" s="4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</row>
    <row r="83" spans="1:79" ht="14.25">
      <c r="A83" s="104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2"/>
      <c r="AG83" s="2"/>
      <c r="AH83" s="4"/>
      <c r="AI83" s="4"/>
      <c r="AJ83" s="4"/>
      <c r="AK83" s="4"/>
      <c r="AL83" s="4"/>
      <c r="AM83" s="4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</row>
    <row r="84" spans="1:79" ht="14.25">
      <c r="A84" s="104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2"/>
      <c r="AG84" s="2"/>
      <c r="AH84" s="4"/>
      <c r="AI84" s="4"/>
      <c r="AJ84" s="4"/>
      <c r="AK84" s="4"/>
      <c r="AL84" s="4"/>
      <c r="AM84" s="4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</row>
    <row r="85" spans="1:79" ht="14.25">
      <c r="A85" s="104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2"/>
      <c r="AG85" s="2"/>
      <c r="AH85" s="4"/>
      <c r="AI85" s="4"/>
      <c r="AJ85" s="4"/>
      <c r="AK85" s="4"/>
      <c r="AL85" s="4"/>
      <c r="AM85" s="4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</row>
    <row r="86" spans="1:79" ht="14.25">
      <c r="A86" s="104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2"/>
      <c r="AG86" s="2"/>
      <c r="AH86" s="4"/>
      <c r="AI86" s="4"/>
      <c r="AJ86" s="4"/>
      <c r="AK86" s="4"/>
      <c r="AL86" s="4"/>
      <c r="AM86" s="4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</row>
    <row r="87" spans="1:79" ht="14.25">
      <c r="A87" s="104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2"/>
      <c r="AG87" s="2"/>
      <c r="AH87" s="4"/>
      <c r="AI87" s="4"/>
      <c r="AJ87" s="4"/>
      <c r="AK87" s="4"/>
      <c r="AL87" s="4"/>
      <c r="AM87" s="4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</row>
    <row r="88" spans="1:79" ht="14.25">
      <c r="A88" s="104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2"/>
      <c r="AG88" s="2"/>
      <c r="AH88" s="4"/>
      <c r="AI88" s="4"/>
      <c r="AJ88" s="4"/>
      <c r="AK88" s="4"/>
      <c r="AL88" s="4"/>
      <c r="AM88" s="4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</row>
    <row r="89" spans="1:79" ht="14.25">
      <c r="A89" s="10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2"/>
      <c r="AG89" s="2"/>
      <c r="AH89" s="4"/>
      <c r="AI89" s="4"/>
      <c r="AJ89" s="4"/>
      <c r="AK89" s="4"/>
      <c r="AL89" s="4"/>
      <c r="AM89" s="4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</row>
    <row r="90" spans="1:79" ht="14.25">
      <c r="A90" s="104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2"/>
      <c r="AG90" s="2"/>
      <c r="AH90" s="4"/>
      <c r="AI90" s="4"/>
      <c r="AJ90" s="4"/>
      <c r="AK90" s="4"/>
      <c r="AL90" s="4"/>
      <c r="AM90" s="4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</row>
    <row r="91" spans="1:79" ht="14.25">
      <c r="A91" s="104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2"/>
      <c r="AG91" s="2"/>
      <c r="AH91" s="4"/>
      <c r="AI91" s="4"/>
      <c r="AJ91" s="4"/>
      <c r="AK91" s="4"/>
      <c r="AL91" s="4"/>
      <c r="AM91" s="4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</row>
    <row r="92" spans="1:79" ht="14.25">
      <c r="A92" s="104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2"/>
      <c r="AG92" s="2"/>
      <c r="AH92" s="4"/>
      <c r="AI92" s="4"/>
      <c r="AJ92" s="4"/>
      <c r="AK92" s="4"/>
      <c r="AL92" s="4"/>
      <c r="AM92" s="4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</row>
    <row r="93" spans="1:79" ht="14.25">
      <c r="A93" s="104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2"/>
      <c r="AG93" s="2"/>
      <c r="AH93" s="4"/>
      <c r="AI93" s="4"/>
      <c r="AJ93" s="4"/>
      <c r="AK93" s="4"/>
      <c r="AL93" s="4"/>
      <c r="AM93" s="4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</row>
    <row r="94" spans="1:79" ht="14.25">
      <c r="A94" s="104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2"/>
      <c r="AG94" s="2"/>
      <c r="AH94" s="4"/>
      <c r="AI94" s="4"/>
      <c r="AJ94" s="4"/>
      <c r="AK94" s="4"/>
      <c r="AL94" s="4"/>
      <c r="AM94" s="4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</row>
    <row r="95" spans="1:79" ht="14.25">
      <c r="A95" s="104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2"/>
      <c r="AG95" s="2"/>
      <c r="AH95" s="4"/>
      <c r="AI95" s="4"/>
      <c r="AJ95" s="4"/>
      <c r="AK95" s="4"/>
      <c r="AL95" s="4"/>
      <c r="AM95" s="4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</row>
    <row r="96" spans="1:79" ht="14.25">
      <c r="A96" s="104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2"/>
      <c r="AG96" s="2"/>
      <c r="AH96" s="4"/>
      <c r="AI96" s="4"/>
      <c r="AJ96" s="4"/>
      <c r="AK96" s="4"/>
      <c r="AL96" s="4"/>
      <c r="AM96" s="4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</row>
    <row r="97" spans="1:79" ht="14.25">
      <c r="A97" s="104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2"/>
      <c r="AG97" s="2"/>
      <c r="AH97" s="4"/>
      <c r="AI97" s="4"/>
      <c r="AJ97" s="4"/>
      <c r="AK97" s="4"/>
      <c r="AL97" s="4"/>
      <c r="AM97" s="4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</row>
    <row r="98" spans="1:79" ht="14.25">
      <c r="A98" s="104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2"/>
      <c r="AG98" s="2"/>
      <c r="AH98" s="4"/>
      <c r="AI98" s="4"/>
      <c r="AJ98" s="4"/>
      <c r="AK98" s="4"/>
      <c r="AL98" s="4"/>
      <c r="AM98" s="4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</row>
    <row r="99" spans="1:79" ht="14.25">
      <c r="A99" s="104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2"/>
      <c r="AG99" s="2"/>
      <c r="AH99" s="4"/>
      <c r="AI99" s="4"/>
      <c r="AJ99" s="4"/>
      <c r="AK99" s="4"/>
      <c r="AL99" s="4"/>
      <c r="AM99" s="4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</row>
    <row r="100" spans="1:79" ht="14.25">
      <c r="A100" s="104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2"/>
      <c r="AG100" s="2"/>
      <c r="AH100" s="4"/>
      <c r="AI100" s="4"/>
      <c r="AJ100" s="4"/>
      <c r="AK100" s="4"/>
      <c r="AL100" s="4"/>
      <c r="AM100" s="4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</row>
    <row r="101" spans="1:79" ht="14.25">
      <c r="A101" s="10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2"/>
      <c r="AG101" s="2"/>
      <c r="AH101" s="4"/>
      <c r="AI101" s="4"/>
      <c r="AJ101" s="4"/>
      <c r="AK101" s="4"/>
      <c r="AL101" s="4"/>
      <c r="AM101" s="4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</row>
    <row r="102" spans="1:79" ht="14.25">
      <c r="A102" s="104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2"/>
      <c r="AG102" s="2"/>
      <c r="AH102" s="4"/>
      <c r="AI102" s="4"/>
      <c r="AJ102" s="4"/>
      <c r="AK102" s="4"/>
      <c r="AL102" s="4"/>
      <c r="AM102" s="4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</row>
    <row r="103" spans="1:79" ht="14.25">
      <c r="A103" s="104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2"/>
      <c r="AG103" s="2"/>
      <c r="AH103" s="4"/>
      <c r="AI103" s="4"/>
      <c r="AJ103" s="4"/>
      <c r="AK103" s="4"/>
      <c r="AL103" s="4"/>
      <c r="AM103" s="4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</row>
    <row r="104" spans="1:79" ht="14.25">
      <c r="A104" s="104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2"/>
      <c r="AG104" s="2"/>
      <c r="AH104" s="4"/>
      <c r="AI104" s="4"/>
      <c r="AJ104" s="4"/>
      <c r="AK104" s="4"/>
      <c r="AL104" s="4"/>
      <c r="AM104" s="4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</row>
    <row r="105" spans="1:79" ht="14.25">
      <c r="A105" s="104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2"/>
      <c r="AG105" s="2"/>
      <c r="AH105" s="4"/>
      <c r="AI105" s="4"/>
      <c r="AJ105" s="4"/>
      <c r="AK105" s="4"/>
      <c r="AL105" s="4"/>
      <c r="AM105" s="4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</row>
    <row r="106" spans="1:79" ht="14.25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4"/>
      <c r="AG106" s="4"/>
      <c r="AH106" s="4"/>
      <c r="AI106" s="4"/>
      <c r="AJ106" s="4"/>
      <c r="AK106" s="4"/>
      <c r="AL106" s="4"/>
      <c r="AM106" s="4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</row>
    <row r="107" spans="1:79" ht="14.25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4"/>
      <c r="AG107" s="4"/>
      <c r="AH107" s="4"/>
      <c r="AI107" s="4"/>
      <c r="AJ107" s="4"/>
      <c r="AK107" s="4"/>
      <c r="AL107" s="4"/>
      <c r="AM107" s="4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</row>
    <row r="108" spans="1:79" ht="14.25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4"/>
      <c r="AG108" s="4"/>
      <c r="AH108" s="4"/>
      <c r="AI108" s="4"/>
      <c r="AJ108" s="4"/>
      <c r="AK108" s="4"/>
      <c r="AL108" s="4"/>
      <c r="AM108" s="4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</row>
    <row r="109" spans="1:79" ht="14.25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4"/>
      <c r="AG109" s="4"/>
      <c r="AH109" s="4"/>
      <c r="AI109" s="4"/>
      <c r="AJ109" s="4"/>
      <c r="AK109" s="4"/>
      <c r="AL109" s="4"/>
      <c r="AM109" s="4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</row>
    <row r="110" spans="1:79" ht="14.25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4"/>
      <c r="AG110" s="4"/>
      <c r="AH110" s="4"/>
      <c r="AI110" s="4"/>
      <c r="AJ110" s="4"/>
      <c r="AK110" s="4"/>
      <c r="AL110" s="4"/>
      <c r="AM110" s="4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</row>
    <row r="111" spans="1:79" ht="14.25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4"/>
      <c r="AG111" s="4"/>
      <c r="AH111" s="4"/>
      <c r="AI111" s="4"/>
      <c r="AJ111" s="4"/>
      <c r="AK111" s="4"/>
      <c r="AL111" s="4"/>
      <c r="AM111" s="4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</row>
    <row r="112" spans="1:79" ht="14.25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4"/>
      <c r="AG112" s="4"/>
      <c r="AH112" s="4"/>
      <c r="AI112" s="4"/>
      <c r="AJ112" s="4"/>
      <c r="AK112" s="4"/>
      <c r="AL112" s="4"/>
      <c r="AM112" s="4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</row>
    <row r="113" spans="2:79" ht="14.25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4"/>
      <c r="AG113" s="4"/>
      <c r="AH113" s="4"/>
      <c r="AI113" s="4"/>
      <c r="AJ113" s="4"/>
      <c r="AK113" s="4"/>
      <c r="AL113" s="4"/>
      <c r="AM113" s="4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</row>
    <row r="114" spans="2:79" ht="14.25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4"/>
      <c r="AG114" s="4"/>
      <c r="AH114" s="4"/>
      <c r="AI114" s="4"/>
      <c r="AJ114" s="4"/>
      <c r="AK114" s="4"/>
      <c r="AL114" s="4"/>
      <c r="AM114" s="4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</row>
    <row r="115" spans="2:79" ht="14.25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4"/>
      <c r="AG115" s="4"/>
      <c r="AH115" s="4"/>
      <c r="AI115" s="4"/>
      <c r="AJ115" s="4"/>
      <c r="AK115" s="4"/>
      <c r="AL115" s="4"/>
      <c r="AM115" s="4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</row>
    <row r="116" spans="2:79" ht="14.25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4"/>
      <c r="AG116" s="4"/>
      <c r="AH116" s="4"/>
      <c r="AI116" s="4"/>
      <c r="AJ116" s="4"/>
      <c r="AK116" s="4"/>
      <c r="AL116" s="4"/>
      <c r="AM116" s="4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</row>
    <row r="117" spans="2:79" ht="14.25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4"/>
      <c r="AG117" s="4"/>
      <c r="AH117" s="4"/>
      <c r="AI117" s="4"/>
      <c r="AJ117" s="4"/>
      <c r="AK117" s="4"/>
      <c r="AL117" s="4"/>
      <c r="AM117" s="4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</row>
    <row r="118" spans="2:79" ht="14.25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4"/>
      <c r="AG118" s="4"/>
      <c r="AH118" s="4"/>
      <c r="AI118" s="4"/>
      <c r="AJ118" s="4"/>
      <c r="AK118" s="4"/>
      <c r="AL118" s="4"/>
      <c r="AM118" s="4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</row>
    <row r="119" spans="2:79" ht="14.25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4"/>
      <c r="AG119" s="4"/>
      <c r="AH119" s="4"/>
      <c r="AI119" s="4"/>
      <c r="AJ119" s="4"/>
      <c r="AK119" s="4"/>
      <c r="AL119" s="4"/>
      <c r="AM119" s="4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</row>
    <row r="120" spans="2:79" ht="14.25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4"/>
      <c r="AG120" s="4"/>
      <c r="AH120" s="4"/>
      <c r="AI120" s="4"/>
      <c r="AJ120" s="4"/>
      <c r="AK120" s="4"/>
      <c r="AL120" s="4"/>
      <c r="AM120" s="4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</row>
    <row r="121" spans="2:79" ht="14.25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4"/>
      <c r="AG121" s="4"/>
      <c r="AH121" s="4"/>
      <c r="AI121" s="4"/>
      <c r="AJ121" s="4"/>
      <c r="AK121" s="4"/>
      <c r="AL121" s="4"/>
      <c r="AM121" s="4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</row>
    <row r="122" spans="2:79" ht="14.25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4"/>
      <c r="AG122" s="4"/>
      <c r="AH122" s="4"/>
      <c r="AI122" s="4"/>
      <c r="AJ122" s="4"/>
      <c r="AK122" s="4"/>
      <c r="AL122" s="4"/>
      <c r="AM122" s="4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</row>
    <row r="123" spans="2:79" ht="14.25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4"/>
      <c r="AG123" s="4"/>
      <c r="AH123" s="4"/>
      <c r="AI123" s="4"/>
      <c r="AJ123" s="4"/>
      <c r="AK123" s="4"/>
      <c r="AL123" s="4"/>
      <c r="AM123" s="4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</row>
    <row r="124" spans="2:79" ht="14.25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4"/>
      <c r="AG124" s="4"/>
      <c r="AH124" s="4"/>
      <c r="AI124" s="4"/>
      <c r="AJ124" s="4"/>
      <c r="AK124" s="4"/>
      <c r="AL124" s="4"/>
      <c r="AM124" s="4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</row>
    <row r="125" spans="2:79" ht="14.25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4"/>
      <c r="AG125" s="4"/>
      <c r="AH125" s="4"/>
      <c r="AI125" s="4"/>
      <c r="AJ125" s="4"/>
      <c r="AK125" s="4"/>
      <c r="AL125" s="4"/>
      <c r="AM125" s="4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</row>
    <row r="126" spans="2:79" ht="14.25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4"/>
      <c r="AG126" s="4"/>
      <c r="AH126" s="4"/>
      <c r="AI126" s="4"/>
      <c r="AJ126" s="4"/>
      <c r="AK126" s="4"/>
      <c r="AL126" s="4"/>
      <c r="AM126" s="4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</row>
    <row r="127" spans="2:79" ht="14.25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4"/>
      <c r="AG127" s="4"/>
      <c r="AH127" s="4"/>
      <c r="AI127" s="4"/>
      <c r="AJ127" s="4"/>
      <c r="AK127" s="4"/>
      <c r="AL127" s="4"/>
      <c r="AM127" s="4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</row>
    <row r="128" spans="2:79" ht="14.25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4"/>
      <c r="AG128" s="4"/>
      <c r="AH128" s="4"/>
      <c r="AI128" s="4"/>
      <c r="AJ128" s="4"/>
      <c r="AK128" s="4"/>
      <c r="AL128" s="4"/>
      <c r="AM128" s="4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</row>
    <row r="129" spans="2:79" ht="14.25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4"/>
      <c r="AG129" s="4"/>
      <c r="AH129" s="4"/>
      <c r="AI129" s="4"/>
      <c r="AJ129" s="4"/>
      <c r="AK129" s="4"/>
      <c r="AL129" s="4"/>
      <c r="AM129" s="4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</row>
    <row r="130" spans="2:79" ht="14.25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4"/>
      <c r="AG130" s="4"/>
      <c r="AH130" s="4"/>
      <c r="AI130" s="4"/>
      <c r="AJ130" s="4"/>
      <c r="AK130" s="4"/>
      <c r="AL130" s="4"/>
      <c r="AM130" s="4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</row>
    <row r="131" spans="2:79" ht="14.25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4"/>
      <c r="AG131" s="4"/>
      <c r="AH131" s="4"/>
      <c r="AI131" s="4"/>
      <c r="AJ131" s="4"/>
      <c r="AK131" s="4"/>
      <c r="AL131" s="4"/>
      <c r="AM131" s="4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</row>
    <row r="132" spans="2:79" ht="14.25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4"/>
      <c r="AG132" s="4"/>
      <c r="AH132" s="4"/>
      <c r="AI132" s="4"/>
      <c r="AJ132" s="4"/>
      <c r="AK132" s="4"/>
      <c r="AL132" s="4"/>
      <c r="AM132" s="4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</row>
    <row r="133" spans="2:79" ht="14.25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4"/>
      <c r="AG133" s="4"/>
      <c r="AH133" s="4"/>
      <c r="AI133" s="4"/>
      <c r="AJ133" s="4"/>
      <c r="AK133" s="4"/>
      <c r="AL133" s="4"/>
      <c r="AM133" s="4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</row>
    <row r="134" spans="2:79" ht="14.25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4"/>
      <c r="AG134" s="4"/>
      <c r="AH134" s="4"/>
      <c r="AI134" s="4"/>
      <c r="AJ134" s="4"/>
      <c r="AK134" s="4"/>
      <c r="AL134" s="4"/>
      <c r="AM134" s="4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</row>
    <row r="135" spans="2:79" ht="14.25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4"/>
      <c r="AG135" s="4"/>
      <c r="AH135" s="4"/>
      <c r="AI135" s="4"/>
      <c r="AJ135" s="4"/>
      <c r="AK135" s="4"/>
      <c r="AL135" s="4"/>
      <c r="AM135" s="4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</row>
    <row r="136" spans="2:79" ht="14.25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4"/>
      <c r="AG136" s="4"/>
      <c r="AH136" s="4"/>
      <c r="AI136" s="4"/>
      <c r="AJ136" s="4"/>
      <c r="AK136" s="4"/>
      <c r="AL136" s="4"/>
      <c r="AM136" s="4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</row>
    <row r="137" spans="2:79" ht="14.25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4"/>
      <c r="AG137" s="4"/>
      <c r="AH137" s="4"/>
      <c r="AI137" s="4"/>
      <c r="AJ137" s="4"/>
      <c r="AK137" s="4"/>
      <c r="AL137" s="4"/>
      <c r="AM137" s="4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</row>
    <row r="138" spans="2:79" ht="14.25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4"/>
      <c r="AG138" s="4"/>
      <c r="AH138" s="4"/>
      <c r="AI138" s="4"/>
      <c r="AJ138" s="4"/>
      <c r="AK138" s="4"/>
      <c r="AL138" s="4"/>
      <c r="AM138" s="4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</row>
    <row r="139" spans="2:79" ht="14.25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4"/>
      <c r="AG139" s="4"/>
      <c r="AH139" s="4"/>
      <c r="AI139" s="4"/>
      <c r="AJ139" s="4"/>
      <c r="AK139" s="4"/>
      <c r="AL139" s="4"/>
      <c r="AM139" s="4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</row>
    <row r="140" spans="2:79" ht="14.25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4"/>
      <c r="AG140" s="4"/>
      <c r="AH140" s="4"/>
      <c r="AI140" s="4"/>
      <c r="AJ140" s="4"/>
      <c r="AK140" s="4"/>
      <c r="AL140" s="4"/>
      <c r="AM140" s="4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</row>
    <row r="141" spans="2:79" ht="14.25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4"/>
      <c r="AG141" s="4"/>
      <c r="AH141" s="4"/>
      <c r="AI141" s="4"/>
      <c r="AJ141" s="4"/>
      <c r="AK141" s="4"/>
      <c r="AL141" s="4"/>
      <c r="AM141" s="4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</row>
    <row r="142" spans="2:79" ht="14.25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4"/>
      <c r="AG142" s="4"/>
      <c r="AH142" s="4"/>
      <c r="AI142" s="4"/>
      <c r="AJ142" s="4"/>
      <c r="AK142" s="4"/>
      <c r="AL142" s="4"/>
      <c r="AM142" s="4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</row>
    <row r="143" spans="2:79" ht="14.25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4"/>
      <c r="AG143" s="4"/>
      <c r="AH143" s="4"/>
      <c r="AI143" s="4"/>
      <c r="AJ143" s="4"/>
      <c r="AK143" s="4"/>
      <c r="AL143" s="4"/>
      <c r="AM143" s="4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</row>
    <row r="144" spans="2:79" ht="14.25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4"/>
      <c r="AG144" s="4"/>
      <c r="AH144" s="4"/>
      <c r="AI144" s="4"/>
      <c r="AJ144" s="4"/>
      <c r="AK144" s="4"/>
      <c r="AL144" s="4"/>
      <c r="AM144" s="4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</row>
    <row r="145" spans="2:79" ht="14.25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4"/>
      <c r="AG145" s="4"/>
      <c r="AH145" s="4"/>
      <c r="AI145" s="4"/>
      <c r="AJ145" s="4"/>
      <c r="AK145" s="4"/>
      <c r="AL145" s="4"/>
      <c r="AM145" s="4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</row>
    <row r="146" spans="2:79" ht="14.25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4"/>
      <c r="AG146" s="4"/>
      <c r="AH146" s="4"/>
      <c r="AI146" s="4"/>
      <c r="AJ146" s="4"/>
      <c r="AK146" s="4"/>
      <c r="AL146" s="4"/>
      <c r="AM146" s="4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</row>
    <row r="147" spans="2:79" ht="14.25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4"/>
      <c r="AG147" s="4"/>
      <c r="AH147" s="4"/>
      <c r="AI147" s="4"/>
      <c r="AJ147" s="4"/>
      <c r="AK147" s="4"/>
      <c r="AL147" s="4"/>
      <c r="AM147" s="4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</row>
    <row r="148" spans="2:79" ht="14.25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4"/>
      <c r="AG148" s="4"/>
      <c r="AH148" s="4"/>
      <c r="AI148" s="4"/>
      <c r="AJ148" s="4"/>
      <c r="AK148" s="4"/>
      <c r="AL148" s="4"/>
      <c r="AM148" s="4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</row>
    <row r="149" spans="2:79" ht="14.25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4"/>
      <c r="AG149" s="4"/>
      <c r="AH149" s="4"/>
      <c r="AI149" s="4"/>
      <c r="AJ149" s="4"/>
      <c r="AK149" s="4"/>
      <c r="AL149" s="4"/>
      <c r="AM149" s="4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</row>
    <row r="150" spans="2:79" ht="14.25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4"/>
      <c r="AG150" s="4"/>
      <c r="AH150" s="4"/>
      <c r="AI150" s="4"/>
      <c r="AJ150" s="4"/>
      <c r="AK150" s="4"/>
      <c r="AL150" s="4"/>
      <c r="AM150" s="4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</row>
    <row r="151" spans="2:79" ht="14.25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4"/>
      <c r="AG151" s="4"/>
      <c r="AH151" s="4"/>
      <c r="AI151" s="4"/>
      <c r="AJ151" s="4"/>
      <c r="AK151" s="4"/>
      <c r="AL151" s="4"/>
      <c r="AM151" s="4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</row>
    <row r="152" spans="2:79" ht="14.25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4"/>
      <c r="AG152" s="4"/>
      <c r="AH152" s="4"/>
      <c r="AI152" s="4"/>
      <c r="AJ152" s="4"/>
      <c r="AK152" s="4"/>
      <c r="AL152" s="4"/>
      <c r="AM152" s="4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</row>
    <row r="153" spans="2:79" ht="14.25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4"/>
      <c r="AG153" s="4"/>
      <c r="AH153" s="4"/>
      <c r="AI153" s="4"/>
      <c r="AJ153" s="4"/>
      <c r="AK153" s="4"/>
      <c r="AL153" s="4"/>
      <c r="AM153" s="4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</row>
    <row r="154" spans="2:79" ht="14.25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4"/>
      <c r="AG154" s="4"/>
      <c r="AH154" s="4"/>
      <c r="AI154" s="4"/>
      <c r="AJ154" s="4"/>
      <c r="AK154" s="4"/>
      <c r="AL154" s="4"/>
      <c r="AM154" s="4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</row>
    <row r="155" spans="2:79" ht="14.25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4"/>
      <c r="AG155" s="4"/>
      <c r="AH155" s="4"/>
      <c r="AI155" s="4"/>
      <c r="AJ155" s="4"/>
      <c r="AK155" s="4"/>
      <c r="AL155" s="4"/>
      <c r="AM155" s="4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</row>
    <row r="156" spans="2:79" ht="14.25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4"/>
      <c r="AG156" s="4"/>
      <c r="AH156" s="4"/>
      <c r="AI156" s="4"/>
      <c r="AJ156" s="4"/>
      <c r="AK156" s="4"/>
      <c r="AL156" s="4"/>
      <c r="AM156" s="4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</row>
    <row r="157" spans="2:79" ht="14.25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4"/>
      <c r="AG157" s="4"/>
      <c r="AH157" s="4"/>
      <c r="AI157" s="4"/>
      <c r="AJ157" s="4"/>
      <c r="AK157" s="4"/>
      <c r="AL157" s="4"/>
      <c r="AM157" s="4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</row>
    <row r="158" spans="2:79" ht="14.25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4"/>
      <c r="AG158" s="4"/>
      <c r="AH158" s="4"/>
      <c r="AI158" s="4"/>
      <c r="AJ158" s="4"/>
      <c r="AK158" s="4"/>
      <c r="AL158" s="4"/>
      <c r="AM158" s="4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</row>
    <row r="159" spans="2:79" ht="14.25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4"/>
      <c r="AG159" s="4"/>
      <c r="AH159" s="4"/>
      <c r="AI159" s="4"/>
      <c r="AJ159" s="4"/>
      <c r="AK159" s="4"/>
      <c r="AL159" s="4"/>
      <c r="AM159" s="4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</row>
    <row r="160" spans="2:79" ht="14.25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4"/>
      <c r="AG160" s="4"/>
      <c r="AH160" s="4"/>
      <c r="AI160" s="4"/>
      <c r="AJ160" s="4"/>
      <c r="AK160" s="4"/>
      <c r="AL160" s="4"/>
      <c r="AM160" s="4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</row>
    <row r="161" spans="2:79" ht="14.25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4"/>
      <c r="AG161" s="4"/>
      <c r="AH161" s="4"/>
      <c r="AI161" s="4"/>
      <c r="AJ161" s="4"/>
      <c r="AK161" s="4"/>
      <c r="AL161" s="4"/>
      <c r="AM161" s="4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</row>
    <row r="162" spans="2:79" ht="14.25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4"/>
      <c r="AG162" s="4"/>
      <c r="AH162" s="4"/>
      <c r="AI162" s="4"/>
      <c r="AJ162" s="4"/>
      <c r="AK162" s="4"/>
      <c r="AL162" s="4"/>
      <c r="AM162" s="4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</row>
    <row r="163" spans="2:79" ht="14.25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4"/>
      <c r="AG163" s="4"/>
      <c r="AH163" s="4"/>
      <c r="AI163" s="4"/>
      <c r="AJ163" s="4"/>
      <c r="AK163" s="4"/>
      <c r="AL163" s="4"/>
      <c r="AM163" s="4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</row>
    <row r="164" spans="2:79" ht="14.25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4"/>
      <c r="AG164" s="4"/>
      <c r="AH164" s="4"/>
      <c r="AI164" s="4"/>
      <c r="AJ164" s="4"/>
      <c r="AK164" s="4"/>
      <c r="AL164" s="4"/>
      <c r="AM164" s="4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</row>
    <row r="165" spans="2:79" ht="14.25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4"/>
      <c r="AG165" s="4"/>
      <c r="AH165" s="4"/>
      <c r="AI165" s="4"/>
      <c r="AJ165" s="4"/>
      <c r="AK165" s="4"/>
      <c r="AL165" s="4"/>
      <c r="AM165" s="4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</row>
    <row r="166" spans="2:79" ht="14.25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4"/>
      <c r="AG166" s="4"/>
      <c r="AH166" s="4"/>
      <c r="AI166" s="4"/>
      <c r="AJ166" s="4"/>
      <c r="AK166" s="4"/>
      <c r="AL166" s="4"/>
      <c r="AM166" s="4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</row>
    <row r="167" spans="2:79" ht="14.25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4"/>
      <c r="AG167" s="4"/>
      <c r="AH167" s="4"/>
      <c r="AI167" s="4"/>
      <c r="AJ167" s="4"/>
      <c r="AK167" s="4"/>
      <c r="AL167" s="4"/>
      <c r="AM167" s="4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</row>
    <row r="168" spans="2:79" ht="14.25"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7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</row>
    <row r="169" spans="2:79" ht="14.25"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7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</row>
    <row r="170" spans="2:79" ht="14.25"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7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</row>
    <row r="171" spans="2:79" ht="14.25"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7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</row>
    <row r="172" spans="2:79" ht="14.25"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7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</row>
    <row r="173" spans="2:79" ht="14.25"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7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</row>
    <row r="174" spans="2:79" ht="14.25"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7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</row>
    <row r="175" spans="2:79" ht="14.25"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7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</row>
    <row r="176" spans="2:79" ht="14.25"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7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</row>
    <row r="177" spans="2:79" ht="14.25"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7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</row>
    <row r="178" spans="2:79" ht="14.25"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7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</row>
    <row r="179" spans="2:79" ht="14.25"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7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</row>
    <row r="180" spans="2:79" ht="14.25"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7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</row>
    <row r="181" spans="2:79" ht="14.25"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7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</row>
    <row r="182" spans="2:79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4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</row>
    <row r="183" spans="2:79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4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</row>
    <row r="184" spans="2:79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4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</row>
    <row r="185" spans="2:79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4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</row>
    <row r="186" spans="2:79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4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</row>
    <row r="187" spans="2:79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4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</row>
    <row r="188" spans="2:79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4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</row>
    <row r="189" spans="2:79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4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</row>
    <row r="190" spans="2:79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4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</row>
    <row r="191" spans="2:79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4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</row>
    <row r="192" spans="2:79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4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</row>
    <row r="193" spans="2:79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4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</row>
    <row r="194" spans="2:79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4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</row>
    <row r="195" spans="2:79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4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</row>
    <row r="196" spans="2:79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4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</row>
    <row r="197" spans="2:79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4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</row>
    <row r="198" spans="2:79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4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</row>
    <row r="199" spans="2:79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4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</row>
    <row r="200" spans="2:79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4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</row>
    <row r="201" spans="2:79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4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</row>
    <row r="202" spans="2:79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4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</row>
    <row r="203" spans="2:79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4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</row>
    <row r="204" spans="2:79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4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</row>
    <row r="205" spans="2:79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4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</row>
    <row r="206" spans="2:79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4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</row>
    <row r="207" spans="2:79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4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</row>
    <row r="208" spans="2:79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4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</row>
    <row r="209" spans="2:79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4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</row>
    <row r="210" spans="2:79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4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</row>
    <row r="211" spans="2:79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4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</row>
    <row r="212" spans="2:79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4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</row>
    <row r="213" spans="2:79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4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</row>
    <row r="214" spans="2:79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4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</row>
    <row r="215" spans="2:79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4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</row>
    <row r="216" spans="2:79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4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</row>
    <row r="217" spans="2:79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4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</row>
    <row r="218" spans="2:79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4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</row>
    <row r="219" spans="2:79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4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</row>
  </sheetData>
  <mergeCells count="10">
    <mergeCell ref="B1:AE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19685039370078741" bottom="0.19685039370078741" header="0" footer="0.19685039370078741"/>
  <pageSetup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0"/>
  <sheetViews>
    <sheetView showGridLines="0" tabSelected="1" zoomScaleNormal="100" workbookViewId="0">
      <selection activeCell="C69" sqref="C69:AD70"/>
    </sheetView>
  </sheetViews>
  <sheetFormatPr defaultColWidth="11.42578125" defaultRowHeight="12.75"/>
  <cols>
    <col min="1" max="1" width="3.42578125" customWidth="1"/>
    <col min="2" max="2" width="75.140625" customWidth="1"/>
    <col min="3" max="10" width="9.28515625" customWidth="1"/>
    <col min="11" max="11" width="11" bestFit="1" customWidth="1"/>
    <col min="12" max="13" width="11" customWidth="1"/>
    <col min="14" max="14" width="11" bestFit="1" customWidth="1"/>
    <col min="15" max="15" width="9.5703125" customWidth="1"/>
    <col min="16" max="23" width="8.28515625" customWidth="1"/>
    <col min="24" max="26" width="10.85546875" customWidth="1"/>
    <col min="27" max="27" width="11" bestFit="1" customWidth="1"/>
    <col min="28" max="29" width="10" customWidth="1"/>
    <col min="30" max="30" width="8.85546875" customWidth="1"/>
    <col min="31" max="31" width="11.42578125" style="32" customWidth="1"/>
    <col min="32" max="32" width="11" customWidth="1"/>
  </cols>
  <sheetData>
    <row r="1" spans="1:62" ht="14.25">
      <c r="B1" s="222" t="s">
        <v>108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4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62" ht="14.2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4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s="158" customFormat="1" ht="16.5">
      <c r="B3" s="223" t="s">
        <v>109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159"/>
    </row>
    <row r="4" spans="1:62" s="158" customFormat="1" ht="12.75" customHeight="1">
      <c r="B4" s="224" t="s">
        <v>110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159"/>
    </row>
    <row r="5" spans="1:62" s="158" customFormat="1" ht="14.25" customHeight="1">
      <c r="B5" s="224" t="s">
        <v>111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159"/>
    </row>
    <row r="6" spans="1:62" s="158" customFormat="1" ht="17.25" customHeight="1">
      <c r="B6" s="234" t="s">
        <v>4</v>
      </c>
      <c r="C6" s="227">
        <v>2017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31">
        <v>2017</v>
      </c>
      <c r="P6" s="227">
        <v>2018</v>
      </c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31">
        <v>2018</v>
      </c>
      <c r="AC6" s="227" t="s">
        <v>5</v>
      </c>
      <c r="AD6" s="233"/>
      <c r="AE6" s="159"/>
    </row>
    <row r="7" spans="1:62" ht="24" customHeight="1" thickBot="1">
      <c r="A7" s="104"/>
      <c r="B7" s="235"/>
      <c r="C7" s="114" t="s">
        <v>6</v>
      </c>
      <c r="D7" s="114" t="s">
        <v>7</v>
      </c>
      <c r="E7" s="114" t="s">
        <v>8</v>
      </c>
      <c r="F7" s="114" t="s">
        <v>9</v>
      </c>
      <c r="G7" s="114" t="s">
        <v>10</v>
      </c>
      <c r="H7" s="114" t="s">
        <v>11</v>
      </c>
      <c r="I7" s="114" t="s">
        <v>12</v>
      </c>
      <c r="J7" s="114" t="s">
        <v>13</v>
      </c>
      <c r="K7" s="114" t="s">
        <v>14</v>
      </c>
      <c r="L7" s="114" t="s">
        <v>15</v>
      </c>
      <c r="M7" s="114" t="s">
        <v>16</v>
      </c>
      <c r="N7" s="114" t="s">
        <v>17</v>
      </c>
      <c r="O7" s="232"/>
      <c r="P7" s="114" t="s">
        <v>6</v>
      </c>
      <c r="Q7" s="114" t="s">
        <v>7</v>
      </c>
      <c r="R7" s="114" t="s">
        <v>8</v>
      </c>
      <c r="S7" s="114" t="s">
        <v>9</v>
      </c>
      <c r="T7" s="114" t="s">
        <v>10</v>
      </c>
      <c r="U7" s="114" t="s">
        <v>11</v>
      </c>
      <c r="V7" s="114" t="s">
        <v>12</v>
      </c>
      <c r="W7" s="114" t="s">
        <v>13</v>
      </c>
      <c r="X7" s="114" t="s">
        <v>14</v>
      </c>
      <c r="Y7" s="114" t="s">
        <v>15</v>
      </c>
      <c r="Z7" s="114" t="s">
        <v>16</v>
      </c>
      <c r="AA7" s="114" t="s">
        <v>17</v>
      </c>
      <c r="AB7" s="232"/>
      <c r="AC7" s="114" t="s">
        <v>18</v>
      </c>
      <c r="AD7" s="113" t="s">
        <v>19</v>
      </c>
      <c r="AE7" s="2"/>
      <c r="AF7" s="2"/>
      <c r="AG7" s="2"/>
      <c r="AH7" s="2"/>
      <c r="AI7" s="2"/>
      <c r="AJ7" s="2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ht="18" customHeight="1" thickTop="1">
      <c r="A8" s="104"/>
      <c r="B8" s="11" t="s">
        <v>20</v>
      </c>
      <c r="C8" s="12">
        <f t="shared" ref="C8:AB8" si="0">+C9+C19+C20+C21+C35</f>
        <v>1485.5000000000002</v>
      </c>
      <c r="D8" s="12">
        <f t="shared" si="0"/>
        <v>1734.8</v>
      </c>
      <c r="E8" s="12">
        <f t="shared" si="0"/>
        <v>1918.7999999999997</v>
      </c>
      <c r="F8" s="12">
        <f t="shared" si="0"/>
        <v>2102.1999999999998</v>
      </c>
      <c r="G8" s="12">
        <f t="shared" si="0"/>
        <v>2588.9000000000005</v>
      </c>
      <c r="H8" s="12">
        <f t="shared" si="0"/>
        <v>6655.2999999999993</v>
      </c>
      <c r="I8" s="12">
        <f t="shared" si="0"/>
        <v>2015.3</v>
      </c>
      <c r="J8" s="12">
        <f t="shared" si="0"/>
        <v>4145.1000000000004</v>
      </c>
      <c r="K8" s="12">
        <f t="shared" si="0"/>
        <v>3710.9</v>
      </c>
      <c r="L8" s="12">
        <f t="shared" si="0"/>
        <v>3084</v>
      </c>
      <c r="M8" s="12">
        <f t="shared" si="0"/>
        <v>2229.1000000000004</v>
      </c>
      <c r="N8" s="12">
        <f t="shared" si="0"/>
        <v>3952.4000000000005</v>
      </c>
      <c r="O8" s="12">
        <f t="shared" si="0"/>
        <v>35622.300000000003</v>
      </c>
      <c r="P8" s="12">
        <f t="shared" si="0"/>
        <v>3846.2000000000003</v>
      </c>
      <c r="Q8" s="12">
        <f t="shared" si="0"/>
        <v>2157.9</v>
      </c>
      <c r="R8" s="12">
        <f t="shared" si="0"/>
        <v>1876.7</v>
      </c>
      <c r="S8" s="12">
        <f t="shared" si="0"/>
        <v>1763.1000000000001</v>
      </c>
      <c r="T8" s="12">
        <f t="shared" si="0"/>
        <v>1994</v>
      </c>
      <c r="U8" s="12">
        <f t="shared" si="0"/>
        <v>4528.8</v>
      </c>
      <c r="V8" s="12">
        <f t="shared" si="0"/>
        <v>1971.1000000000001</v>
      </c>
      <c r="W8" s="12">
        <f t="shared" si="0"/>
        <v>2337.5</v>
      </c>
      <c r="X8" s="12">
        <f t="shared" si="0"/>
        <v>2875.3999999999996</v>
      </c>
      <c r="Y8" s="12">
        <f t="shared" si="0"/>
        <v>3098</v>
      </c>
      <c r="Z8" s="12">
        <f t="shared" si="0"/>
        <v>2943.1000000000004</v>
      </c>
      <c r="AA8" s="12">
        <f t="shared" si="0"/>
        <v>5228</v>
      </c>
      <c r="AB8" s="12">
        <f t="shared" si="0"/>
        <v>34619.800000000003</v>
      </c>
      <c r="AC8" s="14">
        <f t="shared" ref="AC8:AC71" si="1">+AB8-O8</f>
        <v>-1002.5</v>
      </c>
      <c r="AD8" s="14">
        <f>+AC8/O8*100</f>
        <v>-2.8142483781226928</v>
      </c>
      <c r="AE8" s="119"/>
      <c r="AF8" s="119"/>
      <c r="AG8" s="2"/>
      <c r="AH8" s="2"/>
      <c r="AI8" s="2"/>
      <c r="AJ8" s="2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ht="18" customHeight="1">
      <c r="A9" s="104"/>
      <c r="B9" s="160" t="s">
        <v>21</v>
      </c>
      <c r="C9" s="121">
        <f t="shared" ref="C9:AB9" si="2">+C10+C17</f>
        <v>29.3</v>
      </c>
      <c r="D9" s="121">
        <f t="shared" si="2"/>
        <v>86.1</v>
      </c>
      <c r="E9" s="121">
        <f t="shared" si="2"/>
        <v>84.2</v>
      </c>
      <c r="F9" s="121">
        <f t="shared" si="2"/>
        <v>77.099999999999994</v>
      </c>
      <c r="G9" s="121">
        <f t="shared" si="2"/>
        <v>86.1</v>
      </c>
      <c r="H9" s="121">
        <f t="shared" si="2"/>
        <v>81.399999999999991</v>
      </c>
      <c r="I9" s="121">
        <f t="shared" si="2"/>
        <v>92.7</v>
      </c>
      <c r="J9" s="121">
        <f t="shared" si="2"/>
        <v>80.3</v>
      </c>
      <c r="K9" s="121">
        <f t="shared" si="2"/>
        <v>63.7</v>
      </c>
      <c r="L9" s="121">
        <f t="shared" si="2"/>
        <v>291</v>
      </c>
      <c r="M9" s="121">
        <f t="shared" si="2"/>
        <v>277.79999999999995</v>
      </c>
      <c r="N9" s="121">
        <f t="shared" si="2"/>
        <v>435</v>
      </c>
      <c r="O9" s="117">
        <f t="shared" si="2"/>
        <v>1684.7000000000003</v>
      </c>
      <c r="P9" s="121">
        <f t="shared" si="2"/>
        <v>25.2</v>
      </c>
      <c r="Q9" s="121">
        <f t="shared" si="2"/>
        <v>241.3</v>
      </c>
      <c r="R9" s="121">
        <f t="shared" si="2"/>
        <v>241.79999999999998</v>
      </c>
      <c r="S9" s="121">
        <f t="shared" si="2"/>
        <v>157.80000000000001</v>
      </c>
      <c r="T9" s="121">
        <f t="shared" si="2"/>
        <v>240.29999999999998</v>
      </c>
      <c r="U9" s="121">
        <f t="shared" si="2"/>
        <v>228.50000000000003</v>
      </c>
      <c r="V9" s="121">
        <f t="shared" si="2"/>
        <v>238.49999999999997</v>
      </c>
      <c r="W9" s="121">
        <f t="shared" si="2"/>
        <v>169.3</v>
      </c>
      <c r="X9" s="121">
        <f t="shared" si="2"/>
        <v>227.7</v>
      </c>
      <c r="Y9" s="121">
        <f t="shared" si="2"/>
        <v>232.99999999999997</v>
      </c>
      <c r="Z9" s="121">
        <f t="shared" si="2"/>
        <v>245.1</v>
      </c>
      <c r="AA9" s="121">
        <f t="shared" si="2"/>
        <v>277.60000000000002</v>
      </c>
      <c r="AB9" s="117">
        <f t="shared" si="2"/>
        <v>2526.1</v>
      </c>
      <c r="AC9" s="121">
        <f t="shared" si="1"/>
        <v>841.39999999999964</v>
      </c>
      <c r="AD9" s="117">
        <f>+AC9/O9*100</f>
        <v>49.943610138303526</v>
      </c>
      <c r="AE9" s="119"/>
      <c r="AF9" s="119"/>
      <c r="AG9" s="2"/>
      <c r="AH9" s="2"/>
      <c r="AI9" s="2"/>
      <c r="AJ9" s="2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ht="18" customHeight="1">
      <c r="A10" s="104"/>
      <c r="B10" s="160" t="s">
        <v>91</v>
      </c>
      <c r="C10" s="121">
        <f t="shared" ref="C10:AB10" si="3">+C11+C14</f>
        <v>16.5</v>
      </c>
      <c r="D10" s="121">
        <f t="shared" si="3"/>
        <v>74.3</v>
      </c>
      <c r="E10" s="121">
        <f t="shared" si="3"/>
        <v>69.8</v>
      </c>
      <c r="F10" s="121">
        <f t="shared" si="3"/>
        <v>66.399999999999991</v>
      </c>
      <c r="G10" s="121">
        <f t="shared" si="3"/>
        <v>73</v>
      </c>
      <c r="H10" s="121">
        <f t="shared" si="3"/>
        <v>67.399999999999991</v>
      </c>
      <c r="I10" s="121">
        <f t="shared" si="3"/>
        <v>77.900000000000006</v>
      </c>
      <c r="J10" s="121">
        <f t="shared" si="3"/>
        <v>66.099999999999994</v>
      </c>
      <c r="K10" s="121">
        <f t="shared" si="3"/>
        <v>52</v>
      </c>
      <c r="L10" s="121">
        <f t="shared" si="3"/>
        <v>278</v>
      </c>
      <c r="M10" s="121">
        <f t="shared" si="3"/>
        <v>265.39999999999998</v>
      </c>
      <c r="N10" s="121">
        <f t="shared" si="3"/>
        <v>425</v>
      </c>
      <c r="O10" s="117">
        <f t="shared" si="3"/>
        <v>1531.8000000000002</v>
      </c>
      <c r="P10" s="121">
        <f t="shared" si="3"/>
        <v>12.2</v>
      </c>
      <c r="Q10" s="121">
        <f t="shared" si="3"/>
        <v>230.3</v>
      </c>
      <c r="R10" s="121">
        <f t="shared" si="3"/>
        <v>229.29999999999998</v>
      </c>
      <c r="S10" s="121">
        <f t="shared" si="3"/>
        <v>145.5</v>
      </c>
      <c r="T10" s="121">
        <f t="shared" si="3"/>
        <v>227.1</v>
      </c>
      <c r="U10" s="121">
        <f t="shared" si="3"/>
        <v>214.90000000000003</v>
      </c>
      <c r="V10" s="121">
        <f t="shared" si="3"/>
        <v>223.29999999999998</v>
      </c>
      <c r="W10" s="121">
        <f t="shared" si="3"/>
        <v>154.80000000000001</v>
      </c>
      <c r="X10" s="121">
        <f t="shared" si="3"/>
        <v>215.2</v>
      </c>
      <c r="Y10" s="121">
        <f t="shared" si="3"/>
        <v>219.49999999999997</v>
      </c>
      <c r="Z10" s="121">
        <f t="shared" si="3"/>
        <v>233.5</v>
      </c>
      <c r="AA10" s="121">
        <f t="shared" si="3"/>
        <v>267.3</v>
      </c>
      <c r="AB10" s="117">
        <f t="shared" si="3"/>
        <v>2372.9</v>
      </c>
      <c r="AC10" s="121">
        <f t="shared" si="1"/>
        <v>841.09999999999991</v>
      </c>
      <c r="AD10" s="117">
        <f>+AC10/O10*100</f>
        <v>54.909257083170118</v>
      </c>
      <c r="AE10" s="119"/>
      <c r="AF10" s="119"/>
      <c r="AG10" s="2"/>
      <c r="AH10" s="2"/>
      <c r="AI10" s="2"/>
      <c r="AJ10" s="2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ht="18" customHeight="1">
      <c r="A11" s="104"/>
      <c r="B11" s="161" t="s">
        <v>40</v>
      </c>
      <c r="C11" s="121">
        <f t="shared" ref="C11:AB11" si="4">+C12+C13</f>
        <v>0</v>
      </c>
      <c r="D11" s="121">
        <f t="shared" si="4"/>
        <v>62.3</v>
      </c>
      <c r="E11" s="121">
        <f t="shared" si="4"/>
        <v>55.5</v>
      </c>
      <c r="F11" s="121">
        <f t="shared" si="4"/>
        <v>55.3</v>
      </c>
      <c r="G11" s="121">
        <f t="shared" si="4"/>
        <v>59.9</v>
      </c>
      <c r="H11" s="121">
        <f t="shared" si="4"/>
        <v>55.8</v>
      </c>
      <c r="I11" s="121">
        <f t="shared" si="4"/>
        <v>63.7</v>
      </c>
      <c r="J11" s="121">
        <f t="shared" si="4"/>
        <v>58.8</v>
      </c>
      <c r="K11" s="121">
        <f t="shared" si="4"/>
        <v>22.8</v>
      </c>
      <c r="L11" s="121">
        <f t="shared" si="4"/>
        <v>254.7</v>
      </c>
      <c r="M11" s="121">
        <f t="shared" si="4"/>
        <v>248.9</v>
      </c>
      <c r="N11" s="121">
        <f t="shared" si="4"/>
        <v>418.2</v>
      </c>
      <c r="O11" s="121">
        <f t="shared" si="4"/>
        <v>1355.9</v>
      </c>
      <c r="P11" s="121">
        <f t="shared" si="4"/>
        <v>0</v>
      </c>
      <c r="Q11" s="121">
        <f t="shared" si="4"/>
        <v>218.3</v>
      </c>
      <c r="R11" s="121">
        <f t="shared" si="4"/>
        <v>216.6</v>
      </c>
      <c r="S11" s="121">
        <f t="shared" si="4"/>
        <v>135.4</v>
      </c>
      <c r="T11" s="121">
        <f t="shared" si="4"/>
        <v>213.9</v>
      </c>
      <c r="U11" s="121">
        <f t="shared" si="4"/>
        <v>203.10000000000002</v>
      </c>
      <c r="V11" s="121">
        <f t="shared" si="4"/>
        <v>207.7</v>
      </c>
      <c r="W11" s="121">
        <f t="shared" si="4"/>
        <v>142</v>
      </c>
      <c r="X11" s="121">
        <f t="shared" si="4"/>
        <v>205.6</v>
      </c>
      <c r="Y11" s="121">
        <f t="shared" si="4"/>
        <v>201.29999999999998</v>
      </c>
      <c r="Z11" s="121">
        <f t="shared" si="4"/>
        <v>189.29999999999998</v>
      </c>
      <c r="AA11" s="121">
        <f t="shared" si="4"/>
        <v>248.1</v>
      </c>
      <c r="AB11" s="121">
        <f t="shared" si="4"/>
        <v>2181.3000000000002</v>
      </c>
      <c r="AC11" s="121">
        <f t="shared" si="1"/>
        <v>825.40000000000009</v>
      </c>
      <c r="AD11" s="117">
        <f>+AC11/O11*100</f>
        <v>60.874695774024637</v>
      </c>
      <c r="AE11" s="119"/>
      <c r="AF11" s="119"/>
      <c r="AG11" s="2"/>
      <c r="AH11" s="2"/>
      <c r="AI11" s="2"/>
      <c r="AJ11" s="2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ht="18" customHeight="1">
      <c r="A12" s="104"/>
      <c r="B12" s="162" t="s">
        <v>112</v>
      </c>
      <c r="C12" s="29">
        <v>0</v>
      </c>
      <c r="D12" s="29">
        <v>62.3</v>
      </c>
      <c r="E12" s="29">
        <v>55.5</v>
      </c>
      <c r="F12" s="29">
        <v>55.3</v>
      </c>
      <c r="G12" s="29">
        <v>59.9</v>
      </c>
      <c r="H12" s="29">
        <v>55.8</v>
      </c>
      <c r="I12" s="29">
        <v>63.7</v>
      </c>
      <c r="J12" s="29">
        <v>58.8</v>
      </c>
      <c r="K12" s="29">
        <v>0</v>
      </c>
      <c r="L12" s="29">
        <v>59.6</v>
      </c>
      <c r="M12" s="29">
        <v>60.5</v>
      </c>
      <c r="N12" s="29">
        <v>114.7</v>
      </c>
      <c r="O12" s="35">
        <f>SUM(C12:N12)</f>
        <v>646.10000000000014</v>
      </c>
      <c r="P12" s="29">
        <v>0</v>
      </c>
      <c r="Q12" s="29">
        <v>59.7</v>
      </c>
      <c r="R12" s="29">
        <v>62.1</v>
      </c>
      <c r="S12" s="29">
        <v>0</v>
      </c>
      <c r="T12" s="29">
        <v>58.4</v>
      </c>
      <c r="U12" s="29">
        <v>57.8</v>
      </c>
      <c r="V12" s="29">
        <v>61.1</v>
      </c>
      <c r="W12" s="29">
        <v>0</v>
      </c>
      <c r="X12" s="29">
        <v>60</v>
      </c>
      <c r="Y12" s="29">
        <v>62.1</v>
      </c>
      <c r="Z12" s="29">
        <v>60.6</v>
      </c>
      <c r="AA12" s="29">
        <v>0</v>
      </c>
      <c r="AB12" s="35">
        <f>SUM(P12:AA12)</f>
        <v>481.80000000000007</v>
      </c>
      <c r="AC12" s="29">
        <f t="shared" si="1"/>
        <v>-164.30000000000007</v>
      </c>
      <c r="AD12" s="163">
        <f>+AC12/O12*100</f>
        <v>-25.429500077387406</v>
      </c>
      <c r="AE12" s="119"/>
      <c r="AF12" s="119"/>
      <c r="AG12" s="2"/>
      <c r="AH12" s="2"/>
      <c r="AI12" s="2"/>
      <c r="AJ12" s="2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ht="18" customHeight="1">
      <c r="A13" s="104"/>
      <c r="B13" s="31" t="s">
        <v>113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22.8</v>
      </c>
      <c r="L13" s="29">
        <v>195.1</v>
      </c>
      <c r="M13" s="29">
        <v>188.4</v>
      </c>
      <c r="N13" s="29">
        <v>303.5</v>
      </c>
      <c r="O13" s="35">
        <f>SUM(C13:N13)</f>
        <v>709.8</v>
      </c>
      <c r="P13" s="29">
        <v>0</v>
      </c>
      <c r="Q13" s="29">
        <v>158.6</v>
      </c>
      <c r="R13" s="29">
        <v>154.5</v>
      </c>
      <c r="S13" s="29">
        <v>135.4</v>
      </c>
      <c r="T13" s="29">
        <v>155.5</v>
      </c>
      <c r="U13" s="29">
        <v>145.30000000000001</v>
      </c>
      <c r="V13" s="29">
        <v>146.6</v>
      </c>
      <c r="W13" s="29">
        <v>142</v>
      </c>
      <c r="X13" s="29">
        <v>145.6</v>
      </c>
      <c r="Y13" s="29">
        <v>139.19999999999999</v>
      </c>
      <c r="Z13" s="29">
        <v>128.69999999999999</v>
      </c>
      <c r="AA13" s="29">
        <v>248.1</v>
      </c>
      <c r="AB13" s="35">
        <f>SUM(P13:AA13)</f>
        <v>1699.5</v>
      </c>
      <c r="AC13" s="29">
        <f t="shared" si="1"/>
        <v>989.7</v>
      </c>
      <c r="AD13" s="164">
        <v>0</v>
      </c>
      <c r="AE13" s="119"/>
      <c r="AF13" s="119"/>
      <c r="AG13" s="2"/>
      <c r="AH13" s="2"/>
      <c r="AI13" s="2"/>
      <c r="AJ13" s="2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ht="18" customHeight="1">
      <c r="A14" s="104"/>
      <c r="B14" s="165" t="s">
        <v>114</v>
      </c>
      <c r="C14" s="16">
        <f t="shared" ref="C14:AA14" si="5">+C15</f>
        <v>16.5</v>
      </c>
      <c r="D14" s="16">
        <f t="shared" si="5"/>
        <v>12</v>
      </c>
      <c r="E14" s="16">
        <f t="shared" si="5"/>
        <v>14.3</v>
      </c>
      <c r="F14" s="16">
        <f t="shared" si="5"/>
        <v>11.1</v>
      </c>
      <c r="G14" s="16">
        <f t="shared" si="5"/>
        <v>13.1</v>
      </c>
      <c r="H14" s="16">
        <f t="shared" si="5"/>
        <v>11.6</v>
      </c>
      <c r="I14" s="16">
        <f t="shared" si="5"/>
        <v>14.2</v>
      </c>
      <c r="J14" s="16">
        <f t="shared" si="5"/>
        <v>7.3</v>
      </c>
      <c r="K14" s="16">
        <f t="shared" si="5"/>
        <v>29.2</v>
      </c>
      <c r="L14" s="16">
        <f t="shared" si="5"/>
        <v>23.3</v>
      </c>
      <c r="M14" s="16">
        <f t="shared" si="5"/>
        <v>16.5</v>
      </c>
      <c r="N14" s="16">
        <f t="shared" si="5"/>
        <v>6.8</v>
      </c>
      <c r="O14" s="16">
        <f t="shared" si="5"/>
        <v>175.9</v>
      </c>
      <c r="P14" s="16">
        <f t="shared" si="5"/>
        <v>12.2</v>
      </c>
      <c r="Q14" s="16">
        <f>+Q15+Q16</f>
        <v>12</v>
      </c>
      <c r="R14" s="16">
        <f t="shared" si="5"/>
        <v>12.7</v>
      </c>
      <c r="S14" s="16">
        <f t="shared" si="5"/>
        <v>10.1</v>
      </c>
      <c r="T14" s="16">
        <f t="shared" si="5"/>
        <v>13.2</v>
      </c>
      <c r="U14" s="16">
        <f t="shared" si="5"/>
        <v>11.8</v>
      </c>
      <c r="V14" s="16">
        <f t="shared" si="5"/>
        <v>15.6</v>
      </c>
      <c r="W14" s="16">
        <f t="shared" si="5"/>
        <v>12.8</v>
      </c>
      <c r="X14" s="16">
        <f t="shared" si="5"/>
        <v>9.6</v>
      </c>
      <c r="Y14" s="16">
        <f t="shared" si="5"/>
        <v>18.2</v>
      </c>
      <c r="Z14" s="16">
        <f t="shared" si="5"/>
        <v>44.2</v>
      </c>
      <c r="AA14" s="16">
        <f t="shared" si="5"/>
        <v>19.2</v>
      </c>
      <c r="AB14" s="16">
        <f>+AB15+AB16</f>
        <v>191.59999999999994</v>
      </c>
      <c r="AC14" s="16">
        <f t="shared" si="1"/>
        <v>15.699999999999932</v>
      </c>
      <c r="AD14" s="17">
        <f>+AC14/O14*100</f>
        <v>8.9255258669698296</v>
      </c>
      <c r="AE14" s="119"/>
      <c r="AF14" s="119"/>
      <c r="AG14" s="2"/>
      <c r="AH14" s="2"/>
      <c r="AI14" s="2"/>
      <c r="AJ14" s="2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ht="18" customHeight="1">
      <c r="A15" s="104"/>
      <c r="B15" s="31" t="s">
        <v>115</v>
      </c>
      <c r="C15" s="24">
        <f>+[2]PP!C39</f>
        <v>16.5</v>
      </c>
      <c r="D15" s="24">
        <f>+[2]PP!D39</f>
        <v>12</v>
      </c>
      <c r="E15" s="24">
        <f>+[2]PP!E39</f>
        <v>14.3</v>
      </c>
      <c r="F15" s="24">
        <f>+[2]PP!F39</f>
        <v>11.1</v>
      </c>
      <c r="G15" s="24">
        <f>+[2]PP!G39</f>
        <v>13.1</v>
      </c>
      <c r="H15" s="24">
        <f>+[2]PP!H39</f>
        <v>11.6</v>
      </c>
      <c r="I15" s="24">
        <f>+[2]PP!I39</f>
        <v>14.2</v>
      </c>
      <c r="J15" s="24">
        <f>+[2]PP!J39</f>
        <v>7.3</v>
      </c>
      <c r="K15" s="24">
        <f>+[2]PP!K39</f>
        <v>29.2</v>
      </c>
      <c r="L15" s="24">
        <f>+[2]PP!L39</f>
        <v>23.3</v>
      </c>
      <c r="M15" s="24">
        <f>+[2]PP!M39</f>
        <v>16.5</v>
      </c>
      <c r="N15" s="24">
        <f>+[2]PP!N39</f>
        <v>6.8</v>
      </c>
      <c r="O15" s="35">
        <f>SUM(C15:N15)</f>
        <v>175.9</v>
      </c>
      <c r="P15" s="24">
        <f>+[2]PP!P39</f>
        <v>12.2</v>
      </c>
      <c r="Q15" s="24">
        <f>+[2]PP!Q39</f>
        <v>11.9</v>
      </c>
      <c r="R15" s="24">
        <f>+[2]PP!R39</f>
        <v>12.7</v>
      </c>
      <c r="S15" s="24">
        <f>+[2]PP!S39</f>
        <v>10.1</v>
      </c>
      <c r="T15" s="24">
        <f>+[2]PP!T39</f>
        <v>13.2</v>
      </c>
      <c r="U15" s="24">
        <f>+[2]PP!U39</f>
        <v>11.8</v>
      </c>
      <c r="V15" s="24">
        <f>+[2]PP!V39</f>
        <v>15.6</v>
      </c>
      <c r="W15" s="24">
        <f>+[2]PP!W39</f>
        <v>12.8</v>
      </c>
      <c r="X15" s="24">
        <f>+[2]PP!X39</f>
        <v>9.6</v>
      </c>
      <c r="Y15" s="24">
        <f>+[2]PP!Y39</f>
        <v>18.2</v>
      </c>
      <c r="Z15" s="24">
        <f>+[2]PP!Z39</f>
        <v>44.2</v>
      </c>
      <c r="AA15" s="24">
        <f>+[2]PP!AA39</f>
        <v>19.2</v>
      </c>
      <c r="AB15" s="35">
        <f>SUM(P15:AA15)</f>
        <v>191.49999999999994</v>
      </c>
      <c r="AC15" s="29">
        <f t="shared" si="1"/>
        <v>15.599999999999937</v>
      </c>
      <c r="AD15" s="35">
        <f>+AC15/O15*100</f>
        <v>8.8686753837407259</v>
      </c>
      <c r="AE15" s="119"/>
      <c r="AF15" s="119"/>
      <c r="AG15" s="2"/>
      <c r="AH15" s="2"/>
      <c r="AI15" s="2"/>
      <c r="AJ15" s="2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ht="18" customHeight="1">
      <c r="A16" s="104"/>
      <c r="B16" s="31" t="s">
        <v>35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35">
        <f>SUM(C16:N16)</f>
        <v>0</v>
      </c>
      <c r="P16" s="24">
        <v>0</v>
      </c>
      <c r="Q16" s="24">
        <v>0.1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35">
        <f>SUM(P16:AA16)</f>
        <v>0.1</v>
      </c>
      <c r="AC16" s="29">
        <f t="shared" si="1"/>
        <v>0.1</v>
      </c>
      <c r="AD16" s="53">
        <v>0</v>
      </c>
      <c r="AE16" s="119"/>
      <c r="AF16" s="119"/>
      <c r="AG16" s="2"/>
      <c r="AH16" s="2"/>
      <c r="AI16" s="2"/>
      <c r="AJ16" s="2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8" customHeight="1">
      <c r="A17" s="104"/>
      <c r="B17" s="161" t="s">
        <v>116</v>
      </c>
      <c r="C17" s="19">
        <f t="shared" ref="C17:AB17" si="6">+C18</f>
        <v>12.8</v>
      </c>
      <c r="D17" s="19">
        <f t="shared" si="6"/>
        <v>11.8</v>
      </c>
      <c r="E17" s="19">
        <f t="shared" si="6"/>
        <v>14.4</v>
      </c>
      <c r="F17" s="19">
        <f t="shared" si="6"/>
        <v>10.7</v>
      </c>
      <c r="G17" s="19">
        <f t="shared" si="6"/>
        <v>13.1</v>
      </c>
      <c r="H17" s="19">
        <f t="shared" si="6"/>
        <v>14</v>
      </c>
      <c r="I17" s="19">
        <f t="shared" si="6"/>
        <v>14.8</v>
      </c>
      <c r="J17" s="19">
        <f t="shared" si="6"/>
        <v>14.2</v>
      </c>
      <c r="K17" s="19">
        <f t="shared" si="6"/>
        <v>11.7</v>
      </c>
      <c r="L17" s="19">
        <f t="shared" si="6"/>
        <v>13</v>
      </c>
      <c r="M17" s="19">
        <f t="shared" si="6"/>
        <v>12.4</v>
      </c>
      <c r="N17" s="19">
        <f t="shared" si="6"/>
        <v>10</v>
      </c>
      <c r="O17" s="20">
        <f t="shared" si="6"/>
        <v>152.9</v>
      </c>
      <c r="P17" s="19">
        <f t="shared" si="6"/>
        <v>13</v>
      </c>
      <c r="Q17" s="19">
        <f t="shared" si="6"/>
        <v>11</v>
      </c>
      <c r="R17" s="19">
        <f t="shared" si="6"/>
        <v>12.5</v>
      </c>
      <c r="S17" s="19">
        <f t="shared" si="6"/>
        <v>12.3</v>
      </c>
      <c r="T17" s="19">
        <f t="shared" si="6"/>
        <v>13.2</v>
      </c>
      <c r="U17" s="19">
        <f t="shared" si="6"/>
        <v>13.6</v>
      </c>
      <c r="V17" s="19">
        <f t="shared" si="6"/>
        <v>15.2</v>
      </c>
      <c r="W17" s="19">
        <f t="shared" si="6"/>
        <v>14.5</v>
      </c>
      <c r="X17" s="19">
        <f t="shared" si="6"/>
        <v>12.5</v>
      </c>
      <c r="Y17" s="19">
        <f t="shared" si="6"/>
        <v>13.5</v>
      </c>
      <c r="Z17" s="19">
        <f t="shared" si="6"/>
        <v>11.6</v>
      </c>
      <c r="AA17" s="19">
        <f t="shared" si="6"/>
        <v>10.3</v>
      </c>
      <c r="AB17" s="20">
        <f t="shared" si="6"/>
        <v>153.20000000000002</v>
      </c>
      <c r="AC17" s="19">
        <f t="shared" si="1"/>
        <v>0.30000000000001137</v>
      </c>
      <c r="AD17" s="20">
        <f>+AC17/O17*100</f>
        <v>0.19620667102682232</v>
      </c>
      <c r="AE17" s="119"/>
      <c r="AF17" s="119"/>
      <c r="AG17" s="2"/>
      <c r="AH17" s="2"/>
      <c r="AI17" s="2"/>
      <c r="AJ17" s="2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18" customHeight="1">
      <c r="A18" s="104"/>
      <c r="B18" s="31" t="s">
        <v>117</v>
      </c>
      <c r="C18" s="143">
        <f>+[2]PP!C50</f>
        <v>12.8</v>
      </c>
      <c r="D18" s="143">
        <f>+[2]PP!D50</f>
        <v>11.8</v>
      </c>
      <c r="E18" s="143">
        <f>+[2]PP!E50</f>
        <v>14.4</v>
      </c>
      <c r="F18" s="143">
        <f>+[2]PP!F50</f>
        <v>10.7</v>
      </c>
      <c r="G18" s="143">
        <f>+[2]PP!G50</f>
        <v>13.1</v>
      </c>
      <c r="H18" s="143">
        <f>+[2]PP!H50</f>
        <v>14</v>
      </c>
      <c r="I18" s="143">
        <f>+[2]PP!I50</f>
        <v>14.8</v>
      </c>
      <c r="J18" s="143">
        <f>+[2]PP!J50</f>
        <v>14.2</v>
      </c>
      <c r="K18" s="143">
        <f>+[2]PP!K50</f>
        <v>11.7</v>
      </c>
      <c r="L18" s="143">
        <f>+[2]PP!L50</f>
        <v>13</v>
      </c>
      <c r="M18" s="143">
        <f>+[2]PP!M50</f>
        <v>12.4</v>
      </c>
      <c r="N18" s="143">
        <f>+[2]PP!N50</f>
        <v>10</v>
      </c>
      <c r="O18" s="35">
        <f>SUM(C18:N18)</f>
        <v>152.9</v>
      </c>
      <c r="P18" s="143">
        <f>+[2]PP!P50</f>
        <v>13</v>
      </c>
      <c r="Q18" s="143">
        <f>+[2]PP!Q50</f>
        <v>11</v>
      </c>
      <c r="R18" s="143">
        <f>+[2]PP!R50</f>
        <v>12.5</v>
      </c>
      <c r="S18" s="143">
        <f>+[2]PP!S50</f>
        <v>12.3</v>
      </c>
      <c r="T18" s="143">
        <f>+[2]PP!T50</f>
        <v>13.2</v>
      </c>
      <c r="U18" s="143">
        <f>+[2]PP!U50</f>
        <v>13.6</v>
      </c>
      <c r="V18" s="143">
        <f>+[2]PP!V50</f>
        <v>15.2</v>
      </c>
      <c r="W18" s="143">
        <f>+[2]PP!W50</f>
        <v>14.5</v>
      </c>
      <c r="X18" s="143">
        <f>+[2]PP!X50</f>
        <v>12.5</v>
      </c>
      <c r="Y18" s="143">
        <f>+[2]PP!Y50</f>
        <v>13.5</v>
      </c>
      <c r="Z18" s="143">
        <f>+[2]PP!Z50</f>
        <v>11.6</v>
      </c>
      <c r="AA18" s="143">
        <f>+[2]PP!AA50</f>
        <v>10.3</v>
      </c>
      <c r="AB18" s="35">
        <f>SUM(P18:AA18)</f>
        <v>153.20000000000002</v>
      </c>
      <c r="AC18" s="29">
        <f t="shared" si="1"/>
        <v>0.30000000000001137</v>
      </c>
      <c r="AD18" s="35">
        <f>+AC18/O18*100</f>
        <v>0.19620667102682232</v>
      </c>
      <c r="AE18" s="119"/>
      <c r="AF18" s="119"/>
      <c r="AG18" s="2"/>
      <c r="AH18" s="2"/>
      <c r="AI18" s="2"/>
      <c r="AJ18" s="2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8" customHeight="1">
      <c r="A19" s="104"/>
      <c r="B19" s="166" t="s">
        <v>118</v>
      </c>
      <c r="C19" s="14">
        <f>+[2]PP!C54</f>
        <v>103.6</v>
      </c>
      <c r="D19" s="14">
        <f>+[2]PP!D54</f>
        <v>166.2</v>
      </c>
      <c r="E19" s="14">
        <f>+[2]PP!E54</f>
        <v>176.6</v>
      </c>
      <c r="F19" s="14">
        <f>+[2]PP!F54</f>
        <v>172.5</v>
      </c>
      <c r="G19" s="14">
        <f>+[2]PP!G54</f>
        <v>220</v>
      </c>
      <c r="H19" s="14">
        <f>+[2]PP!H54</f>
        <v>176.4</v>
      </c>
      <c r="I19" s="14">
        <f>+[2]PP!I54</f>
        <v>225.2</v>
      </c>
      <c r="J19" s="14">
        <f>+[2]PP!J54</f>
        <v>271.5</v>
      </c>
      <c r="K19" s="14">
        <f>+[2]PP!K54</f>
        <v>286</v>
      </c>
      <c r="L19" s="14">
        <f>+[2]PP!L54</f>
        <v>178.4</v>
      </c>
      <c r="M19" s="14">
        <f>+[2]PP!M54</f>
        <v>435.1</v>
      </c>
      <c r="N19" s="14">
        <f>+[2]PP!N54</f>
        <v>223.6</v>
      </c>
      <c r="O19" s="167">
        <f>SUM(C19:N19)</f>
        <v>2635.1</v>
      </c>
      <c r="P19" s="14">
        <f>+[2]PP!P54</f>
        <v>314.39999999999998</v>
      </c>
      <c r="Q19" s="14">
        <f>+[2]PP!Q54</f>
        <v>179.1</v>
      </c>
      <c r="R19" s="14">
        <f>+[2]PP!R54</f>
        <v>184</v>
      </c>
      <c r="S19" s="14">
        <f>+[2]PP!S54</f>
        <v>179.5</v>
      </c>
      <c r="T19" s="14">
        <f>+[2]PP!T54</f>
        <v>207.5</v>
      </c>
      <c r="U19" s="14">
        <f>+[2]PP!U54</f>
        <v>180.7</v>
      </c>
      <c r="V19" s="14">
        <f>+[2]PP!V54</f>
        <v>182.6</v>
      </c>
      <c r="W19" s="14">
        <f>+[2]PP!W54</f>
        <v>314.2</v>
      </c>
      <c r="X19" s="14">
        <f>+[2]PP!X54</f>
        <v>173.8</v>
      </c>
      <c r="Y19" s="14">
        <f>+[2]PP!Y54</f>
        <v>187.6</v>
      </c>
      <c r="Z19" s="14">
        <f>+[2]PP!Z54</f>
        <v>194.4</v>
      </c>
      <c r="AA19" s="14">
        <f>+[2]PP!AA54</f>
        <v>216.4</v>
      </c>
      <c r="AB19" s="167">
        <f>SUM(P19:AA19)</f>
        <v>2514.2000000000003</v>
      </c>
      <c r="AC19" s="16">
        <f t="shared" si="1"/>
        <v>-120.89999999999964</v>
      </c>
      <c r="AD19" s="17">
        <f>+AC19/O19*100</f>
        <v>-4.588061174148975</v>
      </c>
      <c r="AE19" s="119"/>
      <c r="AF19" s="119"/>
      <c r="AG19" s="119"/>
      <c r="AH19" s="119"/>
      <c r="AI19" s="2"/>
      <c r="AJ19" s="2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8" customHeight="1">
      <c r="A20" s="104"/>
      <c r="B20" s="168" t="s">
        <v>119</v>
      </c>
      <c r="C20" s="121">
        <v>15</v>
      </c>
      <c r="D20" s="121">
        <v>0</v>
      </c>
      <c r="E20" s="121">
        <v>0</v>
      </c>
      <c r="F20" s="121">
        <v>0</v>
      </c>
      <c r="G20" s="121">
        <v>30</v>
      </c>
      <c r="H20" s="121">
        <v>25</v>
      </c>
      <c r="I20" s="121">
        <v>0</v>
      </c>
      <c r="J20" s="121">
        <v>25</v>
      </c>
      <c r="K20" s="121">
        <v>1452.7</v>
      </c>
      <c r="L20" s="121">
        <v>5</v>
      </c>
      <c r="M20" s="121">
        <v>25</v>
      </c>
      <c r="N20" s="121">
        <v>0</v>
      </c>
      <c r="O20" s="167">
        <f>SUM(C20:N20)</f>
        <v>1577.7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999</v>
      </c>
      <c r="Z20" s="121">
        <v>1001.6</v>
      </c>
      <c r="AA20" s="121">
        <v>0</v>
      </c>
      <c r="AB20" s="17">
        <f>SUM(P20:AA20)</f>
        <v>2000.6</v>
      </c>
      <c r="AC20" s="16">
        <f t="shared" si="1"/>
        <v>422.89999999999986</v>
      </c>
      <c r="AD20" s="17">
        <v>0</v>
      </c>
      <c r="AE20" s="119"/>
      <c r="AF20" s="119"/>
      <c r="AG20" s="119"/>
      <c r="AH20" s="119"/>
      <c r="AI20" s="2"/>
      <c r="AJ20" s="2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18" customHeight="1">
      <c r="A21" s="104"/>
      <c r="B21" s="168" t="s">
        <v>120</v>
      </c>
      <c r="C21" s="121">
        <f t="shared" ref="C21:Z21" si="7">+C22+C32</f>
        <v>1337.6000000000001</v>
      </c>
      <c r="D21" s="121">
        <f t="shared" si="7"/>
        <v>1360.8</v>
      </c>
      <c r="E21" s="121">
        <f t="shared" si="7"/>
        <v>1378.6</v>
      </c>
      <c r="F21" s="121">
        <f t="shared" si="7"/>
        <v>1270.7999999999997</v>
      </c>
      <c r="G21" s="121">
        <f t="shared" si="7"/>
        <v>1414.1000000000001</v>
      </c>
      <c r="H21" s="121">
        <f t="shared" si="7"/>
        <v>1462.1</v>
      </c>
      <c r="I21" s="121">
        <f t="shared" si="7"/>
        <v>1567.7</v>
      </c>
      <c r="J21" s="121">
        <f t="shared" si="7"/>
        <v>1708.8999999999999</v>
      </c>
      <c r="K21" s="121">
        <f t="shared" si="7"/>
        <v>1405.1</v>
      </c>
      <c r="L21" s="121">
        <f t="shared" si="7"/>
        <v>1342.6000000000001</v>
      </c>
      <c r="M21" s="121">
        <f t="shared" si="7"/>
        <v>1308.3000000000002</v>
      </c>
      <c r="N21" s="121">
        <f t="shared" si="7"/>
        <v>1427.8000000000004</v>
      </c>
      <c r="O21" s="117">
        <f t="shared" si="7"/>
        <v>16984.400000000005</v>
      </c>
      <c r="P21" s="121">
        <f t="shared" si="7"/>
        <v>1919.6000000000001</v>
      </c>
      <c r="Q21" s="121">
        <f t="shared" si="7"/>
        <v>1412.1000000000001</v>
      </c>
      <c r="R21" s="121">
        <f t="shared" si="7"/>
        <v>1450.9</v>
      </c>
      <c r="S21" s="121">
        <f t="shared" si="7"/>
        <v>1395.6000000000001</v>
      </c>
      <c r="T21" s="121">
        <f t="shared" si="7"/>
        <v>1546.2</v>
      </c>
      <c r="U21" s="121">
        <f t="shared" si="7"/>
        <v>1419.6</v>
      </c>
      <c r="V21" s="121">
        <f t="shared" si="7"/>
        <v>1509.7000000000003</v>
      </c>
      <c r="W21" s="121">
        <f t="shared" si="7"/>
        <v>1699.4999999999998</v>
      </c>
      <c r="X21" s="121">
        <f t="shared" si="7"/>
        <v>1450.6</v>
      </c>
      <c r="Y21" s="121">
        <f t="shared" si="7"/>
        <v>1466.5</v>
      </c>
      <c r="Z21" s="121">
        <f t="shared" si="7"/>
        <v>1378.2000000000003</v>
      </c>
      <c r="AA21" s="121">
        <f>+AA22+AA32</f>
        <v>4693.3999999999996</v>
      </c>
      <c r="AB21" s="121">
        <f>+AB22+AB32</f>
        <v>21341.9</v>
      </c>
      <c r="AC21" s="121">
        <f t="shared" si="1"/>
        <v>4357.4999999999964</v>
      </c>
      <c r="AD21" s="117">
        <f t="shared" ref="AD21:AD26" si="8">+AC21/O21*100</f>
        <v>25.65589599868111</v>
      </c>
      <c r="AE21" s="119"/>
      <c r="AF21" s="119"/>
      <c r="AG21" s="119"/>
      <c r="AH21" s="119"/>
      <c r="AI21" s="2"/>
      <c r="AJ21" s="2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2" ht="18" customHeight="1">
      <c r="A22" s="104"/>
      <c r="B22" s="169" t="s">
        <v>59</v>
      </c>
      <c r="C22" s="121">
        <f t="shared" ref="C22:AB22" si="9">+C23+C28</f>
        <v>1240.0000000000002</v>
      </c>
      <c r="D22" s="121">
        <f t="shared" si="9"/>
        <v>1289.5</v>
      </c>
      <c r="E22" s="121">
        <f t="shared" si="9"/>
        <v>1305.8</v>
      </c>
      <c r="F22" s="121">
        <f t="shared" si="9"/>
        <v>1193.6999999999998</v>
      </c>
      <c r="G22" s="121">
        <f t="shared" si="9"/>
        <v>1320.6000000000001</v>
      </c>
      <c r="H22" s="121">
        <f t="shared" si="9"/>
        <v>1363.5</v>
      </c>
      <c r="I22" s="121">
        <f t="shared" si="9"/>
        <v>1464.5</v>
      </c>
      <c r="J22" s="121">
        <f t="shared" si="9"/>
        <v>1625.8</v>
      </c>
      <c r="K22" s="121">
        <f t="shared" si="9"/>
        <v>1341.8999999999999</v>
      </c>
      <c r="L22" s="121">
        <f t="shared" si="9"/>
        <v>1262.6000000000001</v>
      </c>
      <c r="M22" s="121">
        <f t="shared" si="9"/>
        <v>1242.1000000000001</v>
      </c>
      <c r="N22" s="121">
        <f t="shared" si="9"/>
        <v>1366.4000000000003</v>
      </c>
      <c r="O22" s="117">
        <f t="shared" si="9"/>
        <v>16016.400000000003</v>
      </c>
      <c r="P22" s="121">
        <f t="shared" si="9"/>
        <v>1835.2</v>
      </c>
      <c r="Q22" s="121">
        <f t="shared" si="9"/>
        <v>1346.8000000000002</v>
      </c>
      <c r="R22" s="121">
        <f t="shared" si="9"/>
        <v>1373.4</v>
      </c>
      <c r="S22" s="121">
        <f t="shared" si="9"/>
        <v>1322.7</v>
      </c>
      <c r="T22" s="121">
        <f t="shared" si="9"/>
        <v>1469.3</v>
      </c>
      <c r="U22" s="121">
        <f t="shared" si="9"/>
        <v>1352</v>
      </c>
      <c r="V22" s="121">
        <f t="shared" si="9"/>
        <v>1434.3000000000002</v>
      </c>
      <c r="W22" s="121">
        <f t="shared" si="9"/>
        <v>1628.8999999999999</v>
      </c>
      <c r="X22" s="121">
        <f t="shared" si="9"/>
        <v>1394.8999999999999</v>
      </c>
      <c r="Y22" s="121">
        <f t="shared" si="9"/>
        <v>1397.1</v>
      </c>
      <c r="Z22" s="121">
        <f t="shared" si="9"/>
        <v>1322.8000000000002</v>
      </c>
      <c r="AA22" s="121">
        <f t="shared" si="9"/>
        <v>4646.5</v>
      </c>
      <c r="AB22" s="117">
        <f t="shared" si="9"/>
        <v>20523.900000000001</v>
      </c>
      <c r="AC22" s="121">
        <f t="shared" si="1"/>
        <v>4507.4999999999982</v>
      </c>
      <c r="AD22" s="117">
        <f t="shared" si="8"/>
        <v>28.143028395894191</v>
      </c>
      <c r="AE22" s="119"/>
      <c r="AF22" s="119"/>
      <c r="AG22" s="119"/>
      <c r="AH22" s="119"/>
      <c r="AI22" s="2"/>
      <c r="AJ22" s="2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2" ht="18" customHeight="1">
      <c r="A23" s="104"/>
      <c r="B23" s="170" t="s">
        <v>60</v>
      </c>
      <c r="C23" s="121">
        <f t="shared" ref="C23:AB23" si="10">SUM(C24:C27)</f>
        <v>80</v>
      </c>
      <c r="D23" s="121">
        <f t="shared" ref="D23:M23" si="11">SUM(D24:D27)</f>
        <v>88.6</v>
      </c>
      <c r="E23" s="121">
        <f t="shared" si="11"/>
        <v>100.9</v>
      </c>
      <c r="F23" s="121">
        <f t="shared" si="11"/>
        <v>74.099999999999994</v>
      </c>
      <c r="G23" s="121">
        <f t="shared" si="11"/>
        <v>102.30000000000001</v>
      </c>
      <c r="H23" s="121">
        <f t="shared" si="11"/>
        <v>81</v>
      </c>
      <c r="I23" s="121">
        <f t="shared" si="11"/>
        <v>94.3</v>
      </c>
      <c r="J23" s="121">
        <f t="shared" si="11"/>
        <v>114.8</v>
      </c>
      <c r="K23" s="121">
        <f t="shared" si="11"/>
        <v>102.3</v>
      </c>
      <c r="L23" s="121">
        <f t="shared" si="11"/>
        <v>100.7</v>
      </c>
      <c r="M23" s="121">
        <f t="shared" si="11"/>
        <v>102.2</v>
      </c>
      <c r="N23" s="121">
        <f t="shared" si="10"/>
        <v>148.9</v>
      </c>
      <c r="O23" s="117">
        <f t="shared" si="10"/>
        <v>1190.1000000000001</v>
      </c>
      <c r="P23" s="121">
        <f t="shared" si="10"/>
        <v>89.9</v>
      </c>
      <c r="Q23" s="121">
        <f t="shared" ref="Q23:Z23" si="12">SUM(Q24:Q27)</f>
        <v>85.5</v>
      </c>
      <c r="R23" s="121">
        <f t="shared" si="12"/>
        <v>105.3</v>
      </c>
      <c r="S23" s="121">
        <f t="shared" si="12"/>
        <v>79.400000000000006</v>
      </c>
      <c r="T23" s="121">
        <f t="shared" si="12"/>
        <v>94.1</v>
      </c>
      <c r="U23" s="121">
        <f t="shared" si="12"/>
        <v>78.300000000000011</v>
      </c>
      <c r="V23" s="121">
        <f t="shared" si="12"/>
        <v>83.4</v>
      </c>
      <c r="W23" s="121">
        <f t="shared" si="12"/>
        <v>120.7</v>
      </c>
      <c r="X23" s="121">
        <f t="shared" si="12"/>
        <v>89.3</v>
      </c>
      <c r="Y23" s="121">
        <f t="shared" si="12"/>
        <v>124</v>
      </c>
      <c r="Z23" s="121">
        <f t="shared" si="12"/>
        <v>112.39999999999999</v>
      </c>
      <c r="AA23" s="121">
        <f t="shared" si="10"/>
        <v>94.2</v>
      </c>
      <c r="AB23" s="117">
        <f t="shared" si="10"/>
        <v>1156.5</v>
      </c>
      <c r="AC23" s="121">
        <f t="shared" si="1"/>
        <v>-33.600000000000136</v>
      </c>
      <c r="AD23" s="117">
        <f t="shared" si="8"/>
        <v>-2.8232921603226728</v>
      </c>
      <c r="AE23" s="119"/>
      <c r="AF23" s="119"/>
      <c r="AG23" s="119"/>
      <c r="AH23" s="119"/>
      <c r="AI23" s="2"/>
      <c r="AJ23" s="2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ht="18" customHeight="1">
      <c r="A24" s="104"/>
      <c r="B24" s="171" t="s">
        <v>121</v>
      </c>
      <c r="C24" s="24">
        <f>+[2]PP!C59</f>
        <v>74.2</v>
      </c>
      <c r="D24" s="24">
        <f>+[2]PP!D59</f>
        <v>81.599999999999994</v>
      </c>
      <c r="E24" s="24">
        <f>+[2]PP!E59</f>
        <v>96</v>
      </c>
      <c r="F24" s="24">
        <f>+[2]PP!F59</f>
        <v>69</v>
      </c>
      <c r="G24" s="24">
        <f>+[2]PP!G59</f>
        <v>83.9</v>
      </c>
      <c r="H24" s="24">
        <f>+[2]PP!H59</f>
        <v>75.7</v>
      </c>
      <c r="I24" s="24">
        <f>+[2]PP!I59</f>
        <v>79.7</v>
      </c>
      <c r="J24" s="24">
        <f>+[2]PP!J59</f>
        <v>84.3</v>
      </c>
      <c r="K24" s="24">
        <f>+[2]PP!K59</f>
        <v>80.099999999999994</v>
      </c>
      <c r="L24" s="24">
        <f>+[2]PP!L59</f>
        <v>91.4</v>
      </c>
      <c r="M24" s="24">
        <f>+[2]PP!M59</f>
        <v>87.2</v>
      </c>
      <c r="N24" s="24">
        <f>+[2]PP!N59</f>
        <v>68.2</v>
      </c>
      <c r="O24" s="35">
        <f>SUM(C24:N24)</f>
        <v>971.30000000000007</v>
      </c>
      <c r="P24" s="24">
        <f>+[2]PP!P59</f>
        <v>86.3</v>
      </c>
      <c r="Q24" s="24">
        <f>+[2]PP!Q59</f>
        <v>81.099999999999994</v>
      </c>
      <c r="R24" s="24">
        <f>+[2]PP!R59</f>
        <v>90.5</v>
      </c>
      <c r="S24" s="24">
        <f>+[2]PP!S59</f>
        <v>74.900000000000006</v>
      </c>
      <c r="T24" s="24">
        <f>+[2]PP!T59</f>
        <v>80.8</v>
      </c>
      <c r="U24" s="24">
        <f>+[2]PP!U59</f>
        <v>74.400000000000006</v>
      </c>
      <c r="V24" s="24">
        <f>+[2]PP!V59</f>
        <v>79.2</v>
      </c>
      <c r="W24" s="24">
        <f>+[2]PP!W59</f>
        <v>86.4</v>
      </c>
      <c r="X24" s="24">
        <f>+[2]PP!X59</f>
        <v>85.8</v>
      </c>
      <c r="Y24" s="24">
        <f>+[2]PP!Y59</f>
        <v>109.3</v>
      </c>
      <c r="Z24" s="24">
        <f>+[2]PP!Z59</f>
        <v>98.5</v>
      </c>
      <c r="AA24" s="24">
        <f>+[2]PP!AA59</f>
        <v>92.4</v>
      </c>
      <c r="AB24" s="35">
        <f>SUM(P24:AA24)</f>
        <v>1039.5999999999999</v>
      </c>
      <c r="AC24" s="29">
        <f t="shared" si="1"/>
        <v>68.299999999999841</v>
      </c>
      <c r="AD24" s="35">
        <f t="shared" si="8"/>
        <v>7.0318130340780227</v>
      </c>
      <c r="AE24" s="119"/>
      <c r="AF24" s="119"/>
      <c r="AG24" s="119"/>
      <c r="AH24" s="119"/>
      <c r="AI24" s="2"/>
      <c r="AJ24" s="2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ht="18" customHeight="1">
      <c r="A25" s="104"/>
      <c r="B25" s="171" t="s">
        <v>122</v>
      </c>
      <c r="C25" s="24">
        <f>+[2]PP!C60</f>
        <v>1.8</v>
      </c>
      <c r="D25" s="24">
        <f>+[2]PP!D60</f>
        <v>2.7</v>
      </c>
      <c r="E25" s="24">
        <f>+[2]PP!E60</f>
        <v>3.4</v>
      </c>
      <c r="F25" s="24">
        <f>+[2]PP!F60</f>
        <v>2.6</v>
      </c>
      <c r="G25" s="24">
        <f>+[2]PP!G60</f>
        <v>3.2</v>
      </c>
      <c r="H25" s="24">
        <f>+[2]PP!H60</f>
        <v>3.1</v>
      </c>
      <c r="I25" s="24">
        <f>+[2]PP!I60</f>
        <v>3.3</v>
      </c>
      <c r="J25" s="24">
        <f>+[2]PP!J60</f>
        <v>3.3</v>
      </c>
      <c r="K25" s="24">
        <f>+[2]PP!K60</f>
        <v>2.5</v>
      </c>
      <c r="L25" s="24">
        <f>+[2]PP!L60</f>
        <v>3.3</v>
      </c>
      <c r="M25" s="24">
        <f>+[2]PP!M60</f>
        <v>3.4</v>
      </c>
      <c r="N25" s="24">
        <f>+[2]PP!N60</f>
        <v>1.8</v>
      </c>
      <c r="O25" s="35">
        <f>SUM(C25:N25)</f>
        <v>34.4</v>
      </c>
      <c r="P25" s="24">
        <f>+[2]PP!P60</f>
        <v>1.4</v>
      </c>
      <c r="Q25" s="24">
        <f>+[2]PP!Q60</f>
        <v>2.7</v>
      </c>
      <c r="R25" s="24">
        <f>+[2]PP!R60</f>
        <v>2.7</v>
      </c>
      <c r="S25" s="24">
        <f>+[2]PP!S60</f>
        <v>2.9</v>
      </c>
      <c r="T25" s="24">
        <f>+[2]PP!T60</f>
        <v>3.1</v>
      </c>
      <c r="U25" s="24">
        <f>+[2]PP!U60</f>
        <v>2.5</v>
      </c>
      <c r="V25" s="24">
        <f>+[2]PP!V60</f>
        <v>2.7</v>
      </c>
      <c r="W25" s="24">
        <f>+[2]PP!W60</f>
        <v>2.8</v>
      </c>
      <c r="X25" s="24">
        <f>+[2]PP!X60</f>
        <v>2.4</v>
      </c>
      <c r="Y25" s="24">
        <f>+[2]PP!Y60</f>
        <v>3</v>
      </c>
      <c r="Z25" s="24">
        <f>+[2]PP!Z60</f>
        <v>2.8</v>
      </c>
      <c r="AA25" s="24">
        <f>+[2]PP!AA60</f>
        <v>1</v>
      </c>
      <c r="AB25" s="35">
        <f>SUM(P25:AA25)</f>
        <v>30</v>
      </c>
      <c r="AC25" s="29">
        <f t="shared" si="1"/>
        <v>-4.3999999999999986</v>
      </c>
      <c r="AD25" s="35">
        <f t="shared" si="8"/>
        <v>-12.790697674418603</v>
      </c>
      <c r="AE25" s="119"/>
      <c r="AF25" s="119"/>
      <c r="AG25" s="119"/>
      <c r="AH25" s="119"/>
      <c r="AI25" s="2"/>
      <c r="AJ25" s="2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ht="18" customHeight="1">
      <c r="A26" s="104"/>
      <c r="B26" s="171" t="s">
        <v>123</v>
      </c>
      <c r="C26" s="24">
        <f>+[2]PP!C61</f>
        <v>4</v>
      </c>
      <c r="D26" s="24">
        <f>+[2]PP!D61</f>
        <v>4.3</v>
      </c>
      <c r="E26" s="24">
        <f>+[2]PP!E61</f>
        <v>1.5</v>
      </c>
      <c r="F26" s="24">
        <f>+[2]PP!F61</f>
        <v>2.5</v>
      </c>
      <c r="G26" s="24">
        <f>+[2]PP!G61</f>
        <v>15.2</v>
      </c>
      <c r="H26" s="24">
        <f>+[2]PP!H61</f>
        <v>2.2000000000000002</v>
      </c>
      <c r="I26" s="24">
        <f>+[2]PP!I61</f>
        <v>11.3</v>
      </c>
      <c r="J26" s="24">
        <f>+[2]PP!J61</f>
        <v>27.2</v>
      </c>
      <c r="K26" s="24">
        <f>+[2]PP!K61</f>
        <v>19.7</v>
      </c>
      <c r="L26" s="24">
        <f>+[2]PP!L61</f>
        <v>6</v>
      </c>
      <c r="M26" s="24">
        <f>+[2]PP!M61</f>
        <v>11.6</v>
      </c>
      <c r="N26" s="24">
        <f>+[2]PP!N61</f>
        <v>78.900000000000006</v>
      </c>
      <c r="O26" s="35">
        <f>SUM(C26:N26)</f>
        <v>184.4</v>
      </c>
      <c r="P26" s="24">
        <f>+[2]PP!P61</f>
        <v>2.2000000000000002</v>
      </c>
      <c r="Q26" s="24">
        <f>+[2]PP!Q61</f>
        <v>1.7</v>
      </c>
      <c r="R26" s="24">
        <f>+[2]PP!R61</f>
        <v>12.1</v>
      </c>
      <c r="S26" s="24">
        <f>+[2]PP!S61</f>
        <v>1.6</v>
      </c>
      <c r="T26" s="24">
        <f>+[2]PP!T61</f>
        <v>10.199999999999999</v>
      </c>
      <c r="U26" s="24">
        <f>+[2]PP!U61</f>
        <v>1.4</v>
      </c>
      <c r="V26" s="24">
        <f>+[2]PP!V61</f>
        <v>1.5</v>
      </c>
      <c r="W26" s="24">
        <f>+[2]PP!W61</f>
        <v>31.5</v>
      </c>
      <c r="X26" s="24">
        <f>+[2]PP!X61</f>
        <v>1.1000000000000001</v>
      </c>
      <c r="Y26" s="24">
        <f>+[2]PP!Y61</f>
        <v>11.7</v>
      </c>
      <c r="Z26" s="24">
        <f>+[2]PP!Z61</f>
        <v>11.1</v>
      </c>
      <c r="AA26" s="24">
        <f>+[2]PP!AA61</f>
        <v>0.8</v>
      </c>
      <c r="AB26" s="35">
        <f>SUM(P26:AA26)</f>
        <v>86.899999999999991</v>
      </c>
      <c r="AC26" s="29">
        <f t="shared" si="1"/>
        <v>-97.500000000000014</v>
      </c>
      <c r="AD26" s="35">
        <f t="shared" si="8"/>
        <v>-52.874186550976141</v>
      </c>
      <c r="AE26" s="119"/>
      <c r="AF26" s="119"/>
      <c r="AG26" s="119"/>
      <c r="AH26" s="119"/>
      <c r="AI26" s="2"/>
      <c r="AJ26" s="2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ht="18" customHeight="1">
      <c r="A27" s="104"/>
      <c r="B27" s="171" t="s">
        <v>124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35">
        <f>SUM(C27:N27)</f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0</v>
      </c>
      <c r="Z27" s="143">
        <v>0</v>
      </c>
      <c r="AA27" s="143">
        <v>0</v>
      </c>
      <c r="AB27" s="35">
        <f>SUM(P27:AA27)</f>
        <v>0</v>
      </c>
      <c r="AC27" s="172">
        <f t="shared" si="1"/>
        <v>0</v>
      </c>
      <c r="AD27" s="53">
        <v>0</v>
      </c>
      <c r="AE27" s="119"/>
      <c r="AF27" s="119"/>
      <c r="AG27" s="119"/>
      <c r="AH27" s="119"/>
      <c r="AI27" s="2"/>
      <c r="AJ27" s="2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ht="18" customHeight="1">
      <c r="A28" s="104"/>
      <c r="B28" s="170" t="s">
        <v>61</v>
      </c>
      <c r="C28" s="121">
        <f t="shared" ref="C28:AB28" si="13">SUM(C29:C31)</f>
        <v>1160.0000000000002</v>
      </c>
      <c r="D28" s="121">
        <f t="shared" si="13"/>
        <v>1200.9000000000001</v>
      </c>
      <c r="E28" s="121">
        <f t="shared" si="13"/>
        <v>1204.8999999999999</v>
      </c>
      <c r="F28" s="121">
        <f t="shared" si="13"/>
        <v>1119.5999999999999</v>
      </c>
      <c r="G28" s="121">
        <f t="shared" si="13"/>
        <v>1218.3000000000002</v>
      </c>
      <c r="H28" s="121">
        <f t="shared" si="13"/>
        <v>1282.5</v>
      </c>
      <c r="I28" s="121">
        <f t="shared" si="13"/>
        <v>1370.2</v>
      </c>
      <c r="J28" s="121">
        <f t="shared" si="13"/>
        <v>1511</v>
      </c>
      <c r="K28" s="121">
        <f t="shared" si="13"/>
        <v>1239.5999999999999</v>
      </c>
      <c r="L28" s="121">
        <f t="shared" si="13"/>
        <v>1161.9000000000001</v>
      </c>
      <c r="M28" s="121">
        <f t="shared" si="13"/>
        <v>1139.9000000000001</v>
      </c>
      <c r="N28" s="121">
        <f t="shared" si="13"/>
        <v>1217.5000000000002</v>
      </c>
      <c r="O28" s="117">
        <f t="shared" si="13"/>
        <v>14826.300000000003</v>
      </c>
      <c r="P28" s="121">
        <f t="shared" si="13"/>
        <v>1745.3</v>
      </c>
      <c r="Q28" s="121">
        <f t="shared" si="13"/>
        <v>1261.3000000000002</v>
      </c>
      <c r="R28" s="121">
        <f t="shared" si="13"/>
        <v>1268.1000000000001</v>
      </c>
      <c r="S28" s="121">
        <f t="shared" si="13"/>
        <v>1243.3</v>
      </c>
      <c r="T28" s="121">
        <f t="shared" si="13"/>
        <v>1375.2</v>
      </c>
      <c r="U28" s="121">
        <f t="shared" si="13"/>
        <v>1273.7</v>
      </c>
      <c r="V28" s="121">
        <f t="shared" si="13"/>
        <v>1350.9</v>
      </c>
      <c r="W28" s="121">
        <f t="shared" si="13"/>
        <v>1508.1999999999998</v>
      </c>
      <c r="X28" s="121">
        <f t="shared" si="13"/>
        <v>1305.5999999999999</v>
      </c>
      <c r="Y28" s="121">
        <f t="shared" si="13"/>
        <v>1273.0999999999999</v>
      </c>
      <c r="Z28" s="121">
        <f t="shared" si="13"/>
        <v>1210.4000000000001</v>
      </c>
      <c r="AA28" s="121">
        <f>SUM(AA29:AA31)</f>
        <v>4552.3</v>
      </c>
      <c r="AB28" s="121">
        <f t="shared" si="13"/>
        <v>19367.400000000001</v>
      </c>
      <c r="AC28" s="121">
        <f t="shared" si="1"/>
        <v>4541.0999999999985</v>
      </c>
      <c r="AD28" s="117">
        <f t="shared" ref="AD28:AD33" si="14">+AC28/O28*100</f>
        <v>30.628680115740259</v>
      </c>
      <c r="AE28" s="119"/>
      <c r="AF28" s="119"/>
      <c r="AG28" s="119"/>
      <c r="AH28" s="119"/>
      <c r="AI28" s="2"/>
      <c r="AJ28" s="2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1:62" ht="18" customHeight="1">
      <c r="A29" s="104"/>
      <c r="B29" s="171" t="s">
        <v>125</v>
      </c>
      <c r="C29" s="24">
        <f>+[2]PP!C64</f>
        <v>12.4</v>
      </c>
      <c r="D29" s="24">
        <f>+[2]PP!D64</f>
        <v>23.9</v>
      </c>
      <c r="E29" s="24">
        <f>+[2]PP!E64</f>
        <v>22.8</v>
      </c>
      <c r="F29" s="24">
        <f>+[2]PP!F64</f>
        <v>19.8</v>
      </c>
      <c r="G29" s="24">
        <f>+[2]PP!G64</f>
        <v>21.4</v>
      </c>
      <c r="H29" s="24">
        <f>+[2]PP!H64</f>
        <v>21.8</v>
      </c>
      <c r="I29" s="24">
        <f>+[2]PP!I64</f>
        <v>20.7</v>
      </c>
      <c r="J29" s="24">
        <f>+[2]PP!J64</f>
        <v>23.5</v>
      </c>
      <c r="K29" s="24">
        <f>+[2]PP!K64</f>
        <v>22.8</v>
      </c>
      <c r="L29" s="24">
        <f>+[2]PP!L64</f>
        <v>23.2</v>
      </c>
      <c r="M29" s="24">
        <f>+[2]PP!M64</f>
        <v>23.4</v>
      </c>
      <c r="N29" s="24">
        <f>+[2]PP!N64</f>
        <v>23.7</v>
      </c>
      <c r="O29" s="35">
        <f>SUM(C29:N29)</f>
        <v>259.39999999999998</v>
      </c>
      <c r="P29" s="24">
        <f>+[2]PP!P64</f>
        <v>24.6</v>
      </c>
      <c r="Q29" s="24">
        <f>+[2]PP!Q64</f>
        <v>19.899999999999999</v>
      </c>
      <c r="R29" s="24">
        <f>+[2]PP!R64</f>
        <v>17.399999999999999</v>
      </c>
      <c r="S29" s="24">
        <f>+[2]PP!S64</f>
        <v>16.3</v>
      </c>
      <c r="T29" s="24">
        <f>+[2]PP!T64</f>
        <v>23</v>
      </c>
      <c r="U29" s="24">
        <f>+[2]PP!U64</f>
        <v>19</v>
      </c>
      <c r="V29" s="24">
        <f>+[2]PP!V64</f>
        <v>20.7</v>
      </c>
      <c r="W29" s="24">
        <f>+[2]PP!W64</f>
        <v>21.1</v>
      </c>
      <c r="X29" s="24">
        <f>+[2]PP!X64</f>
        <v>17.100000000000001</v>
      </c>
      <c r="Y29" s="24">
        <f>+[2]PP!Y64</f>
        <v>16.100000000000001</v>
      </c>
      <c r="Z29" s="24">
        <f>+[2]PP!Z64</f>
        <v>20.2</v>
      </c>
      <c r="AA29" s="24">
        <f>+[2]PP!AA64</f>
        <v>18.100000000000001</v>
      </c>
      <c r="AB29" s="35">
        <f>SUM(P29:AA29)</f>
        <v>233.49999999999997</v>
      </c>
      <c r="AC29" s="29">
        <f t="shared" si="1"/>
        <v>-25.900000000000006</v>
      </c>
      <c r="AD29" s="35">
        <f t="shared" si="14"/>
        <v>-9.9845797995373964</v>
      </c>
      <c r="AE29" s="119"/>
      <c r="AF29" s="119"/>
      <c r="AG29" s="119"/>
      <c r="AH29" s="119"/>
      <c r="AI29" s="2"/>
      <c r="AJ29" s="2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ht="18" customHeight="1">
      <c r="A30" s="104"/>
      <c r="B30" s="171" t="s">
        <v>126</v>
      </c>
      <c r="C30" s="24">
        <f>+[2]PP!C65</f>
        <v>1031.7</v>
      </c>
      <c r="D30" s="24">
        <f>+[2]PP!D65</f>
        <v>1055.0999999999999</v>
      </c>
      <c r="E30" s="24">
        <f>+[2]PP!E65</f>
        <v>1035.8</v>
      </c>
      <c r="F30" s="24">
        <f>+[2]PP!F65</f>
        <v>987.9</v>
      </c>
      <c r="G30" s="24">
        <f>+[2]PP!G65</f>
        <v>1056.7</v>
      </c>
      <c r="H30" s="24">
        <f>+[2]PP!H65</f>
        <v>1135.4000000000001</v>
      </c>
      <c r="I30" s="24">
        <f>+[2]PP!I65</f>
        <v>1225.7</v>
      </c>
      <c r="J30" s="24">
        <f>+[2]PP!J65</f>
        <v>1366.9</v>
      </c>
      <c r="K30" s="24">
        <f>+[2]PP!K65</f>
        <v>1099.2</v>
      </c>
      <c r="L30" s="24">
        <f>+[2]PP!L65</f>
        <v>992.7</v>
      </c>
      <c r="M30" s="24">
        <f>+[2]PP!M65</f>
        <v>977.1</v>
      </c>
      <c r="N30" s="24">
        <f>+[2]PP!N65</f>
        <v>1067.4000000000001</v>
      </c>
      <c r="O30" s="35">
        <f>SUM(C30:N30)</f>
        <v>13031.600000000002</v>
      </c>
      <c r="P30" s="24">
        <f>+[2]PP!P65</f>
        <v>1720.7</v>
      </c>
      <c r="Q30" s="24">
        <f>+[2]PP!Q65</f>
        <v>1241.4000000000001</v>
      </c>
      <c r="R30" s="24">
        <f>+[2]PP!R65</f>
        <v>1250.7</v>
      </c>
      <c r="S30" s="24">
        <f>+[2]PP!S65</f>
        <v>1227</v>
      </c>
      <c r="T30" s="24">
        <f>+[2]PP!T65</f>
        <v>1352.2</v>
      </c>
      <c r="U30" s="24">
        <f>+[2]PP!U65</f>
        <v>1254.7</v>
      </c>
      <c r="V30" s="24">
        <f>+[2]PP!V65</f>
        <v>1330.2</v>
      </c>
      <c r="W30" s="24">
        <f>+[2]PP!W65</f>
        <v>1487.1</v>
      </c>
      <c r="X30" s="24">
        <f>+[2]PP!X65</f>
        <v>1288.5</v>
      </c>
      <c r="Y30" s="24">
        <f>+[2]PP!Y65</f>
        <v>1257</v>
      </c>
      <c r="Z30" s="24">
        <f>+[2]PP!Z65</f>
        <v>1190.2</v>
      </c>
      <c r="AA30" s="24">
        <f>+[2]PP!AA65</f>
        <v>4531.7</v>
      </c>
      <c r="AB30" s="35">
        <f>SUM(P30:AA30)</f>
        <v>19131.400000000001</v>
      </c>
      <c r="AC30" s="29">
        <f t="shared" si="1"/>
        <v>6099.7999999999993</v>
      </c>
      <c r="AD30" s="35">
        <f t="shared" si="14"/>
        <v>46.807759599742148</v>
      </c>
      <c r="AE30" s="119"/>
      <c r="AF30" s="119"/>
      <c r="AG30" s="119"/>
      <c r="AH30" s="119"/>
      <c r="AI30" s="2"/>
      <c r="AJ30" s="2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ht="18" customHeight="1">
      <c r="A31" s="104"/>
      <c r="B31" s="171" t="s">
        <v>35</v>
      </c>
      <c r="C31" s="24">
        <v>115.9</v>
      </c>
      <c r="D31" s="24">
        <v>121.9</v>
      </c>
      <c r="E31" s="24">
        <v>146.30000000000001</v>
      </c>
      <c r="F31" s="24">
        <v>111.9</v>
      </c>
      <c r="G31" s="24">
        <v>140.19999999999999</v>
      </c>
      <c r="H31" s="24">
        <v>125.3</v>
      </c>
      <c r="I31" s="24">
        <v>123.8</v>
      </c>
      <c r="J31" s="24">
        <v>120.6</v>
      </c>
      <c r="K31" s="24">
        <v>117.6</v>
      </c>
      <c r="L31" s="24">
        <v>146</v>
      </c>
      <c r="M31" s="24">
        <v>139.4</v>
      </c>
      <c r="N31" s="24">
        <v>126.4</v>
      </c>
      <c r="O31" s="35">
        <f>SUM(C31:N31)</f>
        <v>1535.3000000000002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2.5</v>
      </c>
      <c r="AB31" s="35">
        <f>SUM(P31:AA31)</f>
        <v>2.5</v>
      </c>
      <c r="AC31" s="29">
        <f t="shared" si="1"/>
        <v>-1532.8000000000002</v>
      </c>
      <c r="AD31" s="35">
        <f t="shared" si="14"/>
        <v>-99.837165374845299</v>
      </c>
      <c r="AE31" s="119"/>
      <c r="AF31" s="119"/>
      <c r="AG31" s="119"/>
      <c r="AH31" s="119"/>
      <c r="AI31" s="2"/>
      <c r="AJ31" s="2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ht="18" customHeight="1">
      <c r="A32" s="104"/>
      <c r="B32" s="170" t="s">
        <v>63</v>
      </c>
      <c r="C32" s="19">
        <f t="shared" ref="C32:AB32" si="15">+C33+C34</f>
        <v>97.6</v>
      </c>
      <c r="D32" s="19">
        <f t="shared" si="15"/>
        <v>71.3</v>
      </c>
      <c r="E32" s="19">
        <f t="shared" si="15"/>
        <v>72.8</v>
      </c>
      <c r="F32" s="19">
        <f t="shared" si="15"/>
        <v>77.099999999999994</v>
      </c>
      <c r="G32" s="19">
        <f t="shared" si="15"/>
        <v>93.5</v>
      </c>
      <c r="H32" s="19">
        <f t="shared" si="15"/>
        <v>98.6</v>
      </c>
      <c r="I32" s="19">
        <f t="shared" si="15"/>
        <v>103.2</v>
      </c>
      <c r="J32" s="19">
        <f t="shared" si="15"/>
        <v>83.1</v>
      </c>
      <c r="K32" s="19">
        <f t="shared" si="15"/>
        <v>63.2</v>
      </c>
      <c r="L32" s="19">
        <f t="shared" si="15"/>
        <v>80</v>
      </c>
      <c r="M32" s="19">
        <f t="shared" si="15"/>
        <v>66.2</v>
      </c>
      <c r="N32" s="19">
        <f t="shared" si="15"/>
        <v>61.4</v>
      </c>
      <c r="O32" s="20">
        <f t="shared" si="15"/>
        <v>968.00000000000011</v>
      </c>
      <c r="P32" s="19">
        <f t="shared" si="15"/>
        <v>84.4</v>
      </c>
      <c r="Q32" s="19">
        <f t="shared" si="15"/>
        <v>65.3</v>
      </c>
      <c r="R32" s="19">
        <f t="shared" si="15"/>
        <v>77.5</v>
      </c>
      <c r="S32" s="19">
        <f t="shared" si="15"/>
        <v>72.900000000000006</v>
      </c>
      <c r="T32" s="19">
        <f t="shared" si="15"/>
        <v>76.900000000000006</v>
      </c>
      <c r="U32" s="19">
        <f t="shared" si="15"/>
        <v>67.599999999999994</v>
      </c>
      <c r="V32" s="19">
        <f t="shared" si="15"/>
        <v>75.400000000000006</v>
      </c>
      <c r="W32" s="19">
        <f t="shared" si="15"/>
        <v>70.599999999999994</v>
      </c>
      <c r="X32" s="19">
        <f t="shared" si="15"/>
        <v>55.7</v>
      </c>
      <c r="Y32" s="19">
        <f t="shared" si="15"/>
        <v>69.400000000000006</v>
      </c>
      <c r="Z32" s="19">
        <f t="shared" si="15"/>
        <v>55.4</v>
      </c>
      <c r="AA32" s="19">
        <f t="shared" si="15"/>
        <v>46.9</v>
      </c>
      <c r="AB32" s="20">
        <f t="shared" si="15"/>
        <v>818</v>
      </c>
      <c r="AC32" s="19">
        <f t="shared" si="1"/>
        <v>-150.00000000000011</v>
      </c>
      <c r="AD32" s="20">
        <f t="shared" si="14"/>
        <v>-15.495867768595051</v>
      </c>
      <c r="AE32" s="119"/>
      <c r="AF32" s="119"/>
      <c r="AG32" s="119"/>
      <c r="AH32" s="119"/>
      <c r="AI32" s="2"/>
      <c r="AJ32" s="2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ht="18" customHeight="1">
      <c r="A33" s="104"/>
      <c r="B33" s="171" t="s">
        <v>127</v>
      </c>
      <c r="C33" s="24">
        <f>+[2]PP!C69</f>
        <v>97.6</v>
      </c>
      <c r="D33" s="24">
        <f>+[2]PP!D69</f>
        <v>71.3</v>
      </c>
      <c r="E33" s="24">
        <f>+[2]PP!E69</f>
        <v>72.8</v>
      </c>
      <c r="F33" s="24">
        <f>+[2]PP!F69</f>
        <v>77.099999999999994</v>
      </c>
      <c r="G33" s="24">
        <f>+[2]PP!G69</f>
        <v>93.5</v>
      </c>
      <c r="H33" s="24">
        <f>+[2]PP!H69</f>
        <v>98.6</v>
      </c>
      <c r="I33" s="24">
        <f>+[2]PP!I69</f>
        <v>103.2</v>
      </c>
      <c r="J33" s="24">
        <f>+[2]PP!J69</f>
        <v>83.1</v>
      </c>
      <c r="K33" s="24">
        <f>+[2]PP!K69</f>
        <v>63.2</v>
      </c>
      <c r="L33" s="24">
        <f>+[2]PP!L69</f>
        <v>80</v>
      </c>
      <c r="M33" s="24">
        <f>+[2]PP!M69</f>
        <v>66.2</v>
      </c>
      <c r="N33" s="24">
        <f>+[2]PP!N69</f>
        <v>61.4</v>
      </c>
      <c r="O33" s="35">
        <f>SUM(C33:N33)</f>
        <v>968.00000000000011</v>
      </c>
      <c r="P33" s="24">
        <f>+[2]PP!P69</f>
        <v>84.4</v>
      </c>
      <c r="Q33" s="24">
        <f>+[2]PP!Q69</f>
        <v>65.3</v>
      </c>
      <c r="R33" s="24">
        <f>+[2]PP!R69</f>
        <v>77.5</v>
      </c>
      <c r="S33" s="24">
        <f>+[2]PP!S69</f>
        <v>72.900000000000006</v>
      </c>
      <c r="T33" s="24">
        <f>+[2]PP!T69</f>
        <v>76.900000000000006</v>
      </c>
      <c r="U33" s="24">
        <f>+[2]PP!U69</f>
        <v>67.599999999999994</v>
      </c>
      <c r="V33" s="24">
        <f>+[2]PP!V69</f>
        <v>75.400000000000006</v>
      </c>
      <c r="W33" s="24">
        <f>+[2]PP!W69</f>
        <v>70.599999999999994</v>
      </c>
      <c r="X33" s="24">
        <f>+[2]PP!X69</f>
        <v>55.7</v>
      </c>
      <c r="Y33" s="24">
        <f>+[2]PP!Y69</f>
        <v>69.400000000000006</v>
      </c>
      <c r="Z33" s="24">
        <f>+[2]PP!Z69</f>
        <v>55.4</v>
      </c>
      <c r="AA33" s="24">
        <f>+[2]PP!AA69</f>
        <v>46.9</v>
      </c>
      <c r="AB33" s="35">
        <f>SUM(P33:AA33)</f>
        <v>818</v>
      </c>
      <c r="AC33" s="29">
        <f t="shared" si="1"/>
        <v>-150.00000000000011</v>
      </c>
      <c r="AD33" s="35">
        <f t="shared" si="14"/>
        <v>-15.495867768595051</v>
      </c>
      <c r="AE33" s="119"/>
      <c r="AF33" s="119"/>
      <c r="AG33" s="119"/>
      <c r="AH33" s="119"/>
      <c r="AI33" s="2"/>
      <c r="AJ33" s="2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 ht="18" customHeight="1">
      <c r="A34" s="104"/>
      <c r="B34" s="171" t="s">
        <v>35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35">
        <f>SUM(C34:N34)</f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3">
        <v>0</v>
      </c>
      <c r="AB34" s="35">
        <f>SUM(P34:AA34)</f>
        <v>0</v>
      </c>
      <c r="AC34" s="172">
        <f t="shared" si="1"/>
        <v>0</v>
      </c>
      <c r="AD34" s="173">
        <v>0</v>
      </c>
      <c r="AE34" s="119"/>
      <c r="AF34" s="119"/>
      <c r="AG34" s="119"/>
      <c r="AH34" s="119"/>
      <c r="AI34" s="2"/>
      <c r="AJ34" s="2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ht="18" customHeight="1">
      <c r="A35" s="104"/>
      <c r="B35" s="168" t="s">
        <v>128</v>
      </c>
      <c r="C35" s="121">
        <f t="shared" ref="C35:AB35" si="16">+C36+C49+C50</f>
        <v>0</v>
      </c>
      <c r="D35" s="121">
        <f t="shared" si="16"/>
        <v>121.7</v>
      </c>
      <c r="E35" s="121">
        <f t="shared" si="16"/>
        <v>279.39999999999998</v>
      </c>
      <c r="F35" s="121">
        <f t="shared" si="16"/>
        <v>581.79999999999995</v>
      </c>
      <c r="G35" s="121">
        <f t="shared" si="16"/>
        <v>838.7</v>
      </c>
      <c r="H35" s="121">
        <f t="shared" si="16"/>
        <v>4910.3999999999996</v>
      </c>
      <c r="I35" s="121">
        <f t="shared" si="16"/>
        <v>129.69999999999999</v>
      </c>
      <c r="J35" s="121">
        <f t="shared" si="16"/>
        <v>2059.4</v>
      </c>
      <c r="K35" s="121">
        <f t="shared" si="16"/>
        <v>503.40000000000003</v>
      </c>
      <c r="L35" s="121">
        <f t="shared" si="16"/>
        <v>1267</v>
      </c>
      <c r="M35" s="121">
        <f t="shared" si="16"/>
        <v>182.9</v>
      </c>
      <c r="N35" s="121">
        <f t="shared" si="16"/>
        <v>1866</v>
      </c>
      <c r="O35" s="117">
        <f t="shared" si="16"/>
        <v>12740.400000000001</v>
      </c>
      <c r="P35" s="121">
        <f t="shared" si="16"/>
        <v>1587</v>
      </c>
      <c r="Q35" s="121">
        <f t="shared" si="16"/>
        <v>325.40000000000003</v>
      </c>
      <c r="R35" s="121">
        <f t="shared" si="16"/>
        <v>0</v>
      </c>
      <c r="S35" s="121">
        <f t="shared" si="16"/>
        <v>30.2</v>
      </c>
      <c r="T35" s="121">
        <f t="shared" si="16"/>
        <v>0</v>
      </c>
      <c r="U35" s="121">
        <f t="shared" si="16"/>
        <v>2700</v>
      </c>
      <c r="V35" s="121">
        <f t="shared" si="16"/>
        <v>40.299999999999997</v>
      </c>
      <c r="W35" s="121">
        <f t="shared" si="16"/>
        <v>154.5</v>
      </c>
      <c r="X35" s="121">
        <f t="shared" si="16"/>
        <v>1023.3</v>
      </c>
      <c r="Y35" s="121">
        <f t="shared" si="16"/>
        <v>211.9</v>
      </c>
      <c r="Z35" s="121">
        <f t="shared" si="16"/>
        <v>123.8</v>
      </c>
      <c r="AA35" s="121">
        <f t="shared" si="16"/>
        <v>40.6</v>
      </c>
      <c r="AB35" s="117">
        <f t="shared" si="16"/>
        <v>6237</v>
      </c>
      <c r="AC35" s="121">
        <f t="shared" si="1"/>
        <v>-6503.4000000000015</v>
      </c>
      <c r="AD35" s="35">
        <f>+AC35/O35*100</f>
        <v>-51.045493077140435</v>
      </c>
      <c r="AE35" s="119"/>
      <c r="AF35" s="119"/>
      <c r="AG35" s="119"/>
      <c r="AH35" s="119"/>
      <c r="AI35" s="2"/>
      <c r="AJ35" s="2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ht="18" customHeight="1">
      <c r="A36" s="104"/>
      <c r="B36" s="160" t="s">
        <v>129</v>
      </c>
      <c r="C36" s="121">
        <f t="shared" ref="C36:AB36" si="17">+C37+C41+C48</f>
        <v>0</v>
      </c>
      <c r="D36" s="121">
        <f t="shared" si="17"/>
        <v>121.7</v>
      </c>
      <c r="E36" s="121">
        <f t="shared" si="17"/>
        <v>279.39999999999998</v>
      </c>
      <c r="F36" s="121">
        <f t="shared" si="17"/>
        <v>581.79999999999995</v>
      </c>
      <c r="G36" s="121">
        <f t="shared" si="17"/>
        <v>838.7</v>
      </c>
      <c r="H36" s="121">
        <f t="shared" si="17"/>
        <v>4910.3999999999996</v>
      </c>
      <c r="I36" s="121">
        <f t="shared" si="17"/>
        <v>129.69999999999999</v>
      </c>
      <c r="J36" s="121">
        <f t="shared" si="17"/>
        <v>2059.4</v>
      </c>
      <c r="K36" s="121">
        <f t="shared" si="17"/>
        <v>503.40000000000003</v>
      </c>
      <c r="L36" s="121">
        <f t="shared" si="17"/>
        <v>1267</v>
      </c>
      <c r="M36" s="121">
        <f t="shared" si="17"/>
        <v>182.9</v>
      </c>
      <c r="N36" s="121">
        <f t="shared" si="17"/>
        <v>1866</v>
      </c>
      <c r="O36" s="117">
        <f t="shared" si="17"/>
        <v>12740.400000000001</v>
      </c>
      <c r="P36" s="121">
        <f t="shared" si="17"/>
        <v>1586.9</v>
      </c>
      <c r="Q36" s="121">
        <f t="shared" si="17"/>
        <v>325.3</v>
      </c>
      <c r="R36" s="121">
        <f t="shared" si="17"/>
        <v>0</v>
      </c>
      <c r="S36" s="121">
        <f t="shared" si="17"/>
        <v>30.2</v>
      </c>
      <c r="T36" s="121">
        <f t="shared" si="17"/>
        <v>0</v>
      </c>
      <c r="U36" s="121">
        <f t="shared" si="17"/>
        <v>2700</v>
      </c>
      <c r="V36" s="121">
        <f t="shared" si="17"/>
        <v>40.299999999999997</v>
      </c>
      <c r="W36" s="121">
        <f t="shared" si="17"/>
        <v>154.5</v>
      </c>
      <c r="X36" s="121">
        <f t="shared" si="17"/>
        <v>1023.3</v>
      </c>
      <c r="Y36" s="121">
        <f t="shared" si="17"/>
        <v>211.9</v>
      </c>
      <c r="Z36" s="121">
        <f t="shared" si="17"/>
        <v>123.8</v>
      </c>
      <c r="AA36" s="121">
        <f t="shared" si="17"/>
        <v>40.6</v>
      </c>
      <c r="AB36" s="117">
        <f t="shared" si="17"/>
        <v>6236.8</v>
      </c>
      <c r="AC36" s="121">
        <f t="shared" si="1"/>
        <v>-6503.6000000000013</v>
      </c>
      <c r="AD36" s="35">
        <f>+AC36/O36*100</f>
        <v>-51.047062886565577</v>
      </c>
      <c r="AE36" s="119"/>
      <c r="AF36" s="119"/>
      <c r="AG36" s="119"/>
      <c r="AH36" s="119"/>
      <c r="AI36" s="2"/>
      <c r="AJ36" s="2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ht="18" customHeight="1">
      <c r="A37" s="104"/>
      <c r="B37" s="174" t="s">
        <v>130</v>
      </c>
      <c r="C37" s="121">
        <f t="shared" ref="C37:AB37" si="18">SUM(C38:C40)</f>
        <v>0</v>
      </c>
      <c r="D37" s="121">
        <f t="shared" ref="D37:M37" si="19">SUM(D38:D40)</f>
        <v>0</v>
      </c>
      <c r="E37" s="121">
        <f t="shared" si="19"/>
        <v>0</v>
      </c>
      <c r="F37" s="121">
        <f t="shared" si="19"/>
        <v>0</v>
      </c>
      <c r="G37" s="121">
        <f t="shared" si="19"/>
        <v>0</v>
      </c>
      <c r="H37" s="121">
        <f t="shared" si="19"/>
        <v>2699.4</v>
      </c>
      <c r="I37" s="121">
        <f t="shared" si="19"/>
        <v>0</v>
      </c>
      <c r="J37" s="121">
        <f t="shared" si="19"/>
        <v>828.9</v>
      </c>
      <c r="K37" s="121">
        <f t="shared" si="19"/>
        <v>0</v>
      </c>
      <c r="L37" s="121">
        <f t="shared" si="19"/>
        <v>828.9</v>
      </c>
      <c r="M37" s="121">
        <f t="shared" si="19"/>
        <v>136</v>
      </c>
      <c r="N37" s="121">
        <f t="shared" si="18"/>
        <v>0</v>
      </c>
      <c r="O37" s="117">
        <f t="shared" si="18"/>
        <v>4493.2</v>
      </c>
      <c r="P37" s="121">
        <f t="shared" si="18"/>
        <v>0</v>
      </c>
      <c r="Q37" s="121">
        <f t="shared" ref="Q37:Y37" si="20">SUM(Q38:Q40)</f>
        <v>0</v>
      </c>
      <c r="R37" s="121">
        <f t="shared" si="20"/>
        <v>0</v>
      </c>
      <c r="S37" s="121">
        <f t="shared" si="20"/>
        <v>0</v>
      </c>
      <c r="T37" s="121">
        <f t="shared" si="20"/>
        <v>0</v>
      </c>
      <c r="U37" s="121">
        <f t="shared" si="20"/>
        <v>2700</v>
      </c>
      <c r="V37" s="121">
        <f t="shared" si="20"/>
        <v>0</v>
      </c>
      <c r="W37" s="121">
        <f t="shared" si="20"/>
        <v>0</v>
      </c>
      <c r="X37" s="121">
        <f t="shared" si="20"/>
        <v>1023.3</v>
      </c>
      <c r="Y37" s="121">
        <f t="shared" si="20"/>
        <v>0</v>
      </c>
      <c r="Z37" s="121">
        <f>SUM(Z38:Z40)</f>
        <v>17.2</v>
      </c>
      <c r="AA37" s="121">
        <f t="shared" si="18"/>
        <v>0</v>
      </c>
      <c r="AB37" s="121">
        <f t="shared" si="18"/>
        <v>3740.5</v>
      </c>
      <c r="AC37" s="121">
        <f t="shared" si="1"/>
        <v>-752.69999999999982</v>
      </c>
      <c r="AD37" s="53">
        <v>0</v>
      </c>
      <c r="AE37" s="119"/>
      <c r="AF37" s="119"/>
      <c r="AG37" s="119"/>
      <c r="AH37" s="119"/>
      <c r="AI37" s="2"/>
      <c r="AJ37" s="2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 ht="18" customHeight="1">
      <c r="A38" s="104"/>
      <c r="B38" s="31" t="s">
        <v>131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2699.4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35">
        <f>SUM(C38:N38)</f>
        <v>2699.4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2700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35">
        <f>SUM(P38:AA38)</f>
        <v>2700</v>
      </c>
      <c r="AC38" s="29">
        <f t="shared" si="1"/>
        <v>0.59999999999990905</v>
      </c>
      <c r="AD38" s="53">
        <v>0</v>
      </c>
      <c r="AE38" s="119"/>
      <c r="AF38" s="119"/>
      <c r="AG38" s="119"/>
      <c r="AH38" s="119"/>
      <c r="AI38" s="2"/>
      <c r="AJ38" s="2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2" ht="18" customHeight="1">
      <c r="A39" s="104"/>
      <c r="B39" s="31" t="s">
        <v>132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828.9</v>
      </c>
      <c r="K39" s="24">
        <v>0</v>
      </c>
      <c r="L39" s="24">
        <v>828.9</v>
      </c>
      <c r="M39" s="24">
        <v>0</v>
      </c>
      <c r="N39" s="24">
        <v>0</v>
      </c>
      <c r="O39" s="35">
        <f>SUM(C39:N39)</f>
        <v>1657.8</v>
      </c>
      <c r="P39" s="24">
        <f>+[2]PP!P74</f>
        <v>0</v>
      </c>
      <c r="Q39" s="24">
        <f>+[2]PP!Q74</f>
        <v>0</v>
      </c>
      <c r="R39" s="24">
        <f>+[2]PP!R74</f>
        <v>0</v>
      </c>
      <c r="S39" s="24">
        <f>+[2]PP!S74</f>
        <v>0</v>
      </c>
      <c r="T39" s="24">
        <f>+[2]PP!T74</f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35">
        <f>SUM(P39:AA39)</f>
        <v>0</v>
      </c>
      <c r="AC39" s="29">
        <f t="shared" si="1"/>
        <v>-1657.8</v>
      </c>
      <c r="AD39" s="53">
        <v>0</v>
      </c>
      <c r="AE39" s="119"/>
      <c r="AF39" s="119"/>
      <c r="AG39" s="119"/>
      <c r="AH39" s="119"/>
      <c r="AI39" s="2"/>
      <c r="AJ39" s="2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ht="18" customHeight="1">
      <c r="A40" s="104"/>
      <c r="B40" s="31" t="s">
        <v>133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136</v>
      </c>
      <c r="N40" s="24">
        <v>0</v>
      </c>
      <c r="O40" s="35">
        <f>SUM(C40:N40)</f>
        <v>136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1023.3</v>
      </c>
      <c r="Y40" s="24">
        <v>0</v>
      </c>
      <c r="Z40" s="24">
        <v>17.2</v>
      </c>
      <c r="AA40" s="24">
        <v>0</v>
      </c>
      <c r="AB40" s="35">
        <f>SUM(P40:AA40)</f>
        <v>1040.5</v>
      </c>
      <c r="AC40" s="29">
        <f t="shared" si="1"/>
        <v>904.5</v>
      </c>
      <c r="AD40" s="53">
        <v>0</v>
      </c>
      <c r="AE40" s="119"/>
      <c r="AF40" s="119"/>
      <c r="AG40" s="119"/>
      <c r="AH40" s="119"/>
      <c r="AI40" s="2"/>
      <c r="AJ40" s="2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ht="18" customHeight="1">
      <c r="A41" s="104"/>
      <c r="B41" s="161" t="s">
        <v>134</v>
      </c>
      <c r="C41" s="121">
        <f t="shared" ref="C41:AB41" si="21">SUM(C42:C47)</f>
        <v>0</v>
      </c>
      <c r="D41" s="121">
        <f t="shared" si="21"/>
        <v>121.7</v>
      </c>
      <c r="E41" s="121">
        <f t="shared" si="21"/>
        <v>279.39999999999998</v>
      </c>
      <c r="F41" s="121">
        <f t="shared" si="21"/>
        <v>581.79999999999995</v>
      </c>
      <c r="G41" s="121">
        <f t="shared" si="21"/>
        <v>838.7</v>
      </c>
      <c r="H41" s="121">
        <f t="shared" si="21"/>
        <v>2211</v>
      </c>
      <c r="I41" s="121">
        <f t="shared" si="21"/>
        <v>129.69999999999999</v>
      </c>
      <c r="J41" s="121">
        <f t="shared" si="21"/>
        <v>1230.5</v>
      </c>
      <c r="K41" s="121">
        <f t="shared" si="21"/>
        <v>503.40000000000003</v>
      </c>
      <c r="L41" s="121">
        <f t="shared" si="21"/>
        <v>438.1</v>
      </c>
      <c r="M41" s="121">
        <f t="shared" si="21"/>
        <v>46.9</v>
      </c>
      <c r="N41" s="121">
        <f t="shared" si="21"/>
        <v>1866</v>
      </c>
      <c r="O41" s="121">
        <f t="shared" si="21"/>
        <v>8247.2000000000007</v>
      </c>
      <c r="P41" s="121">
        <f t="shared" si="21"/>
        <v>1586.9</v>
      </c>
      <c r="Q41" s="121">
        <f t="shared" si="21"/>
        <v>325.3</v>
      </c>
      <c r="R41" s="121">
        <f t="shared" si="21"/>
        <v>0</v>
      </c>
      <c r="S41" s="121">
        <f t="shared" si="21"/>
        <v>30.2</v>
      </c>
      <c r="T41" s="121">
        <f t="shared" si="21"/>
        <v>0</v>
      </c>
      <c r="U41" s="121">
        <f t="shared" si="21"/>
        <v>0</v>
      </c>
      <c r="V41" s="121">
        <f t="shared" si="21"/>
        <v>40.299999999999997</v>
      </c>
      <c r="W41" s="121">
        <f t="shared" si="21"/>
        <v>154.5</v>
      </c>
      <c r="X41" s="121">
        <f t="shared" si="21"/>
        <v>0</v>
      </c>
      <c r="Y41" s="121">
        <f t="shared" si="21"/>
        <v>211.9</v>
      </c>
      <c r="Z41" s="121">
        <f t="shared" si="21"/>
        <v>106.6</v>
      </c>
      <c r="AA41" s="121">
        <f t="shared" si="21"/>
        <v>40.6</v>
      </c>
      <c r="AB41" s="121">
        <f t="shared" si="21"/>
        <v>2496.3000000000002</v>
      </c>
      <c r="AC41" s="121">
        <f t="shared" si="1"/>
        <v>-5750.9000000000005</v>
      </c>
      <c r="AD41" s="17">
        <f>+AC41/O41*100</f>
        <v>-69.731545251721798</v>
      </c>
      <c r="AE41" s="119"/>
      <c r="AF41" s="119"/>
      <c r="AG41" s="119"/>
      <c r="AH41" s="119"/>
      <c r="AI41" s="2"/>
      <c r="AJ41" s="2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18" customHeight="1">
      <c r="A42" s="104"/>
      <c r="B42" s="31" t="s">
        <v>135</v>
      </c>
      <c r="C42" s="175">
        <v>0</v>
      </c>
      <c r="D42" s="175">
        <v>9.8000000000000007</v>
      </c>
      <c r="E42" s="175">
        <v>130.4</v>
      </c>
      <c r="F42" s="175">
        <v>108.5</v>
      </c>
      <c r="G42" s="175">
        <v>308.3</v>
      </c>
      <c r="H42" s="175">
        <v>45.3</v>
      </c>
      <c r="I42" s="175">
        <v>0</v>
      </c>
      <c r="J42" s="175">
        <v>395.9</v>
      </c>
      <c r="K42" s="175">
        <v>257.8</v>
      </c>
      <c r="L42" s="175">
        <v>218.9</v>
      </c>
      <c r="M42" s="175">
        <v>0</v>
      </c>
      <c r="N42" s="175">
        <v>332.1</v>
      </c>
      <c r="O42" s="35">
        <f t="shared" ref="O42:O50" si="22">SUM(C42:N42)</f>
        <v>1807</v>
      </c>
      <c r="P42" s="175">
        <v>303.2</v>
      </c>
      <c r="Q42" s="175">
        <v>2.5</v>
      </c>
      <c r="R42" s="175">
        <v>0</v>
      </c>
      <c r="S42" s="175">
        <v>0</v>
      </c>
      <c r="T42" s="175">
        <v>0</v>
      </c>
      <c r="U42" s="175">
        <v>0</v>
      </c>
      <c r="V42" s="175">
        <v>0</v>
      </c>
      <c r="W42" s="175">
        <v>0</v>
      </c>
      <c r="X42" s="175">
        <v>0</v>
      </c>
      <c r="Y42" s="175">
        <v>50.7</v>
      </c>
      <c r="Z42" s="175">
        <v>43.7</v>
      </c>
      <c r="AA42" s="175">
        <v>0</v>
      </c>
      <c r="AB42" s="35">
        <f t="shared" ref="AB42:AB47" si="23">SUM(P42:AA42)</f>
        <v>400.09999999999997</v>
      </c>
      <c r="AC42" s="29">
        <f t="shared" si="1"/>
        <v>-1406.9</v>
      </c>
      <c r="AD42" s="35">
        <f>+AC42/O42*100</f>
        <v>-77.858328721638088</v>
      </c>
      <c r="AE42" s="119"/>
      <c r="AF42" s="119"/>
      <c r="AG42" s="119"/>
      <c r="AH42" s="119"/>
      <c r="AI42" s="2"/>
      <c r="AJ42" s="2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18" customHeight="1">
      <c r="A43" s="104"/>
      <c r="B43" s="31" t="s">
        <v>136</v>
      </c>
      <c r="C43" s="175">
        <v>0</v>
      </c>
      <c r="D43" s="175">
        <v>0</v>
      </c>
      <c r="E43" s="175">
        <v>0</v>
      </c>
      <c r="F43" s="175">
        <v>0</v>
      </c>
      <c r="G43" s="175">
        <v>0</v>
      </c>
      <c r="H43" s="175">
        <v>59.7</v>
      </c>
      <c r="I43" s="175">
        <v>129.69999999999999</v>
      </c>
      <c r="J43" s="175">
        <v>79.400000000000006</v>
      </c>
      <c r="K43" s="175">
        <v>81.400000000000006</v>
      </c>
      <c r="L43" s="175">
        <v>68.400000000000006</v>
      </c>
      <c r="M43" s="175">
        <v>46.9</v>
      </c>
      <c r="N43" s="175">
        <v>78.099999999999994</v>
      </c>
      <c r="O43" s="35">
        <f t="shared" si="22"/>
        <v>543.59999999999991</v>
      </c>
      <c r="P43" s="175">
        <v>0</v>
      </c>
      <c r="Q43" s="175">
        <v>0</v>
      </c>
      <c r="R43" s="175">
        <v>0</v>
      </c>
      <c r="S43" s="175">
        <v>30.2</v>
      </c>
      <c r="T43" s="175">
        <v>0</v>
      </c>
      <c r="U43" s="175">
        <v>0</v>
      </c>
      <c r="V43" s="175">
        <v>40.299999999999997</v>
      </c>
      <c r="W43" s="175">
        <v>0</v>
      </c>
      <c r="X43" s="175">
        <v>0</v>
      </c>
      <c r="Y43" s="175">
        <v>45.2</v>
      </c>
      <c r="Z43" s="175">
        <v>0</v>
      </c>
      <c r="AA43" s="175">
        <v>40.6</v>
      </c>
      <c r="AB43" s="35">
        <f t="shared" si="23"/>
        <v>156.30000000000001</v>
      </c>
      <c r="AC43" s="172">
        <f t="shared" si="1"/>
        <v>-387.2999999999999</v>
      </c>
      <c r="AD43" s="35">
        <f>+AC43/O43*100</f>
        <v>-71.247240618101543</v>
      </c>
      <c r="AE43" s="119"/>
      <c r="AF43" s="119"/>
      <c r="AG43" s="119"/>
      <c r="AH43" s="119"/>
      <c r="AI43" s="2"/>
      <c r="AJ43" s="2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18" customHeight="1">
      <c r="A44" s="104"/>
      <c r="B44" s="31" t="s">
        <v>137</v>
      </c>
      <c r="C44" s="175">
        <v>0</v>
      </c>
      <c r="D44" s="175">
        <v>111.9</v>
      </c>
      <c r="E44" s="175">
        <v>149</v>
      </c>
      <c r="F44" s="175">
        <v>473.3</v>
      </c>
      <c r="G44" s="175">
        <v>530.4</v>
      </c>
      <c r="H44" s="175">
        <v>25</v>
      </c>
      <c r="I44" s="175">
        <v>0</v>
      </c>
      <c r="J44" s="175">
        <v>755.2</v>
      </c>
      <c r="K44" s="175">
        <v>164.2</v>
      </c>
      <c r="L44" s="175">
        <v>150.80000000000001</v>
      </c>
      <c r="M44" s="175">
        <v>0</v>
      </c>
      <c r="N44" s="175">
        <v>1455.8</v>
      </c>
      <c r="O44" s="35">
        <f t="shared" si="22"/>
        <v>3815.6000000000004</v>
      </c>
      <c r="P44" s="175">
        <v>1283.7</v>
      </c>
      <c r="Q44" s="175">
        <v>322.8</v>
      </c>
      <c r="R44" s="175">
        <v>0</v>
      </c>
      <c r="S44" s="175">
        <v>0</v>
      </c>
      <c r="T44" s="175">
        <v>0</v>
      </c>
      <c r="U44" s="175">
        <v>0</v>
      </c>
      <c r="V44" s="175">
        <v>0</v>
      </c>
      <c r="W44" s="175">
        <v>154.5</v>
      </c>
      <c r="X44" s="175">
        <v>0</v>
      </c>
      <c r="Y44" s="175">
        <v>116</v>
      </c>
      <c r="Z44" s="175">
        <v>62.9</v>
      </c>
      <c r="AA44" s="175">
        <v>0</v>
      </c>
      <c r="AB44" s="35">
        <f t="shared" si="23"/>
        <v>1939.9</v>
      </c>
      <c r="AC44" s="29">
        <f t="shared" si="1"/>
        <v>-1875.7000000000003</v>
      </c>
      <c r="AD44" s="35">
        <f>+AC44/O44*100</f>
        <v>-49.15871684662963</v>
      </c>
      <c r="AE44" s="119"/>
      <c r="AF44" s="119"/>
      <c r="AG44" s="119"/>
      <c r="AH44" s="119"/>
      <c r="AI44" s="2"/>
      <c r="AJ44" s="2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18" customHeight="1">
      <c r="A45" s="104"/>
      <c r="B45" s="31" t="s">
        <v>138</v>
      </c>
      <c r="C45" s="175">
        <v>0</v>
      </c>
      <c r="D45" s="175">
        <v>0</v>
      </c>
      <c r="E45" s="175">
        <v>0</v>
      </c>
      <c r="F45" s="175">
        <v>0</v>
      </c>
      <c r="G45" s="175">
        <v>0</v>
      </c>
      <c r="H45" s="175">
        <v>0</v>
      </c>
      <c r="I45" s="175">
        <v>0</v>
      </c>
      <c r="J45" s="175">
        <v>0</v>
      </c>
      <c r="K45" s="175">
        <v>0</v>
      </c>
      <c r="L45" s="175">
        <v>0</v>
      </c>
      <c r="M45" s="175">
        <v>0</v>
      </c>
      <c r="N45" s="175">
        <v>0</v>
      </c>
      <c r="O45" s="35">
        <f t="shared" si="22"/>
        <v>0</v>
      </c>
      <c r="P45" s="175">
        <v>0</v>
      </c>
      <c r="Q45" s="175">
        <v>0</v>
      </c>
      <c r="R45" s="175">
        <v>0</v>
      </c>
      <c r="S45" s="175">
        <v>0</v>
      </c>
      <c r="T45" s="175">
        <v>0</v>
      </c>
      <c r="U45" s="175">
        <v>0</v>
      </c>
      <c r="V45" s="175">
        <v>0</v>
      </c>
      <c r="W45" s="175">
        <v>0</v>
      </c>
      <c r="X45" s="175">
        <v>0</v>
      </c>
      <c r="Y45" s="175">
        <v>0</v>
      </c>
      <c r="Z45" s="175">
        <v>0</v>
      </c>
      <c r="AA45" s="175">
        <v>0</v>
      </c>
      <c r="AB45" s="35">
        <f t="shared" si="23"/>
        <v>0</v>
      </c>
      <c r="AC45" s="172">
        <f t="shared" si="1"/>
        <v>0</v>
      </c>
      <c r="AD45" s="35">
        <v>0</v>
      </c>
      <c r="AE45" s="119"/>
      <c r="AF45" s="119"/>
      <c r="AG45" s="119"/>
      <c r="AH45" s="119"/>
      <c r="AI45" s="2"/>
      <c r="AJ45" s="2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2" ht="18" customHeight="1">
      <c r="A46" s="104"/>
      <c r="B46" s="31" t="s">
        <v>139</v>
      </c>
      <c r="C46" s="175">
        <v>0</v>
      </c>
      <c r="D46" s="175">
        <v>0</v>
      </c>
      <c r="E46" s="175">
        <v>0</v>
      </c>
      <c r="F46" s="175">
        <v>0</v>
      </c>
      <c r="G46" s="175">
        <v>0</v>
      </c>
      <c r="H46" s="175">
        <v>568.1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35">
        <f t="shared" si="22"/>
        <v>568.1</v>
      </c>
      <c r="P46" s="175">
        <v>0</v>
      </c>
      <c r="Q46" s="175">
        <v>0</v>
      </c>
      <c r="R46" s="175">
        <v>0</v>
      </c>
      <c r="S46" s="175">
        <v>0</v>
      </c>
      <c r="T46" s="175">
        <v>0</v>
      </c>
      <c r="U46" s="175">
        <v>0</v>
      </c>
      <c r="V46" s="175">
        <v>0</v>
      </c>
      <c r="W46" s="175">
        <v>0</v>
      </c>
      <c r="X46" s="175">
        <v>0</v>
      </c>
      <c r="Y46" s="175">
        <v>0</v>
      </c>
      <c r="Z46" s="175">
        <v>0</v>
      </c>
      <c r="AA46" s="175">
        <v>0</v>
      </c>
      <c r="AB46" s="35">
        <f t="shared" si="23"/>
        <v>0</v>
      </c>
      <c r="AC46" s="172">
        <f t="shared" si="1"/>
        <v>-568.1</v>
      </c>
      <c r="AD46" s="35">
        <f>+AC46/O46*100</f>
        <v>-100</v>
      </c>
      <c r="AE46" s="119"/>
      <c r="AF46" s="119"/>
      <c r="AG46" s="119"/>
      <c r="AH46" s="119"/>
      <c r="AI46" s="2"/>
      <c r="AJ46" s="2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2" ht="18" customHeight="1">
      <c r="A47" s="104"/>
      <c r="B47" s="31" t="s">
        <v>140</v>
      </c>
      <c r="C47" s="175">
        <v>0</v>
      </c>
      <c r="D47" s="175">
        <v>0</v>
      </c>
      <c r="E47" s="175">
        <v>0</v>
      </c>
      <c r="F47" s="175">
        <v>0</v>
      </c>
      <c r="G47" s="175">
        <v>0</v>
      </c>
      <c r="H47" s="175">
        <v>1512.9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35">
        <f t="shared" si="22"/>
        <v>1512.9</v>
      </c>
      <c r="P47" s="175">
        <v>0</v>
      </c>
      <c r="Q47" s="175">
        <v>0</v>
      </c>
      <c r="R47" s="175">
        <v>0</v>
      </c>
      <c r="S47" s="175">
        <v>0</v>
      </c>
      <c r="T47" s="175">
        <v>0</v>
      </c>
      <c r="U47" s="175">
        <v>0</v>
      </c>
      <c r="V47" s="175">
        <v>0</v>
      </c>
      <c r="W47" s="175">
        <v>0</v>
      </c>
      <c r="X47" s="175">
        <v>0</v>
      </c>
      <c r="Y47" s="175">
        <v>0</v>
      </c>
      <c r="Z47" s="175">
        <v>0</v>
      </c>
      <c r="AA47" s="175">
        <v>0</v>
      </c>
      <c r="AB47" s="35">
        <f t="shared" si="23"/>
        <v>0</v>
      </c>
      <c r="AC47" s="172">
        <f t="shared" si="1"/>
        <v>-1512.9</v>
      </c>
      <c r="AD47" s="35">
        <f>+AC47/O47*100</f>
        <v>-100</v>
      </c>
      <c r="AE47" s="119"/>
      <c r="AF47" s="119"/>
      <c r="AG47" s="119"/>
      <c r="AH47" s="119"/>
      <c r="AI47" s="2"/>
      <c r="AJ47" s="2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2" ht="18" customHeight="1">
      <c r="A48" s="104"/>
      <c r="B48" s="161" t="s">
        <v>68</v>
      </c>
      <c r="C48" s="176">
        <v>0</v>
      </c>
      <c r="D48" s="176">
        <v>0</v>
      </c>
      <c r="E48" s="176">
        <v>0</v>
      </c>
      <c r="F48" s="176">
        <v>0</v>
      </c>
      <c r="G48" s="176">
        <v>0</v>
      </c>
      <c r="H48" s="176">
        <v>0</v>
      </c>
      <c r="I48" s="176">
        <v>0</v>
      </c>
      <c r="J48" s="176">
        <v>0</v>
      </c>
      <c r="K48" s="176">
        <v>0</v>
      </c>
      <c r="L48" s="176">
        <v>0</v>
      </c>
      <c r="M48" s="176">
        <v>0</v>
      </c>
      <c r="N48" s="176">
        <v>0</v>
      </c>
      <c r="O48" s="17">
        <f t="shared" si="22"/>
        <v>0</v>
      </c>
      <c r="P48" s="176">
        <v>0</v>
      </c>
      <c r="Q48" s="176">
        <v>0</v>
      </c>
      <c r="R48" s="176">
        <v>0</v>
      </c>
      <c r="S48" s="176">
        <v>0</v>
      </c>
      <c r="T48" s="176">
        <v>0</v>
      </c>
      <c r="U48" s="176">
        <v>0</v>
      </c>
      <c r="V48" s="176">
        <v>0</v>
      </c>
      <c r="W48" s="176">
        <v>0</v>
      </c>
      <c r="X48" s="176">
        <v>0</v>
      </c>
      <c r="Y48" s="176">
        <v>0</v>
      </c>
      <c r="Z48" s="176">
        <v>0</v>
      </c>
      <c r="AA48" s="176">
        <v>0</v>
      </c>
      <c r="AB48" s="177">
        <v>0</v>
      </c>
      <c r="AC48" s="178">
        <f t="shared" si="1"/>
        <v>0</v>
      </c>
      <c r="AD48" s="35">
        <v>0</v>
      </c>
      <c r="AE48" s="119"/>
      <c r="AF48" s="119"/>
      <c r="AG48" s="119"/>
      <c r="AH48" s="119"/>
      <c r="AI48" s="2"/>
      <c r="AJ48" s="2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1:62" ht="18" customHeight="1">
      <c r="A49" s="104"/>
      <c r="B49" s="168" t="s">
        <v>71</v>
      </c>
      <c r="C49" s="135">
        <v>0</v>
      </c>
      <c r="D49" s="135">
        <v>0</v>
      </c>
      <c r="E49" s="135">
        <v>0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17">
        <f t="shared" si="22"/>
        <v>0</v>
      </c>
      <c r="P49" s="135">
        <v>0.1</v>
      </c>
      <c r="Q49" s="135">
        <v>0.1</v>
      </c>
      <c r="R49" s="135">
        <v>0</v>
      </c>
      <c r="S49" s="135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0</v>
      </c>
      <c r="Z49" s="135">
        <v>0</v>
      </c>
      <c r="AA49" s="135">
        <v>0</v>
      </c>
      <c r="AB49" s="17">
        <f>SUM(P49:AA49)</f>
        <v>0.2</v>
      </c>
      <c r="AC49" s="179">
        <f t="shared" si="1"/>
        <v>0.2</v>
      </c>
      <c r="AD49" s="53">
        <v>0</v>
      </c>
      <c r="AE49" s="119"/>
      <c r="AF49" s="119"/>
      <c r="AG49" s="119"/>
      <c r="AH49" s="119"/>
      <c r="AI49" s="2"/>
      <c r="AJ49" s="2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ht="18" customHeight="1">
      <c r="A50" s="104"/>
      <c r="B50" s="168" t="s">
        <v>72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7">
        <f t="shared" si="22"/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7">
        <f>SUM(P50:AA50)</f>
        <v>0</v>
      </c>
      <c r="AC50" s="180">
        <f t="shared" si="1"/>
        <v>0</v>
      </c>
      <c r="AD50" s="53">
        <v>0</v>
      </c>
      <c r="AE50" s="119"/>
      <c r="AF50" s="119"/>
      <c r="AG50" s="119"/>
      <c r="AH50" s="119"/>
      <c r="AI50" s="2"/>
      <c r="AJ50" s="2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ht="18" customHeight="1">
      <c r="A51" s="104"/>
      <c r="B51" s="168" t="s">
        <v>75</v>
      </c>
      <c r="C51" s="121">
        <f t="shared" ref="C51:AB51" si="24">+C52</f>
        <v>0</v>
      </c>
      <c r="D51" s="121">
        <f t="shared" si="24"/>
        <v>0</v>
      </c>
      <c r="E51" s="121">
        <f t="shared" si="24"/>
        <v>0</v>
      </c>
      <c r="F51" s="121">
        <f t="shared" si="24"/>
        <v>0</v>
      </c>
      <c r="G51" s="121">
        <f t="shared" si="24"/>
        <v>0</v>
      </c>
      <c r="H51" s="121">
        <f t="shared" si="24"/>
        <v>0</v>
      </c>
      <c r="I51" s="121">
        <f t="shared" si="24"/>
        <v>0</v>
      </c>
      <c r="J51" s="121">
        <f t="shared" si="24"/>
        <v>20.3</v>
      </c>
      <c r="K51" s="121">
        <f t="shared" si="24"/>
        <v>0.2</v>
      </c>
      <c r="L51" s="121">
        <f t="shared" si="24"/>
        <v>0</v>
      </c>
      <c r="M51" s="121">
        <f t="shared" si="24"/>
        <v>0</v>
      </c>
      <c r="N51" s="121">
        <f t="shared" si="24"/>
        <v>0</v>
      </c>
      <c r="O51" s="121">
        <f t="shared" si="24"/>
        <v>20.5</v>
      </c>
      <c r="P51" s="121">
        <f t="shared" si="24"/>
        <v>0</v>
      </c>
      <c r="Q51" s="121">
        <f t="shared" si="24"/>
        <v>0</v>
      </c>
      <c r="R51" s="121">
        <f t="shared" si="24"/>
        <v>6.7</v>
      </c>
      <c r="S51" s="121">
        <f t="shared" si="24"/>
        <v>0</v>
      </c>
      <c r="T51" s="121">
        <f t="shared" si="24"/>
        <v>1.1000000000000001</v>
      </c>
      <c r="U51" s="121">
        <f t="shared" si="24"/>
        <v>0.2</v>
      </c>
      <c r="V51" s="121">
        <f t="shared" si="24"/>
        <v>0</v>
      </c>
      <c r="W51" s="121">
        <f t="shared" si="24"/>
        <v>0</v>
      </c>
      <c r="X51" s="121">
        <f t="shared" si="24"/>
        <v>11.6</v>
      </c>
      <c r="Y51" s="121">
        <f t="shared" si="24"/>
        <v>0.7</v>
      </c>
      <c r="Z51" s="121">
        <f t="shared" si="24"/>
        <v>0</v>
      </c>
      <c r="AA51" s="121">
        <f t="shared" si="24"/>
        <v>1.1000000000000001</v>
      </c>
      <c r="AB51" s="121">
        <f t="shared" si="24"/>
        <v>21.400000000000002</v>
      </c>
      <c r="AC51" s="121">
        <f t="shared" si="1"/>
        <v>0.90000000000000213</v>
      </c>
      <c r="AD51" s="53">
        <v>0</v>
      </c>
      <c r="AE51" s="119"/>
      <c r="AF51" s="119"/>
      <c r="AG51" s="119"/>
      <c r="AH51" s="119"/>
      <c r="AI51" s="2"/>
      <c r="AJ51" s="2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 spans="1:62" ht="18" customHeight="1">
      <c r="A52" s="104"/>
      <c r="B52" s="65" t="s">
        <v>141</v>
      </c>
      <c r="C52" s="143">
        <v>0</v>
      </c>
      <c r="D52" s="143">
        <v>0</v>
      </c>
      <c r="E52" s="143">
        <v>0</v>
      </c>
      <c r="F52" s="143">
        <v>0</v>
      </c>
      <c r="G52" s="143">
        <v>0</v>
      </c>
      <c r="H52" s="143">
        <v>0</v>
      </c>
      <c r="I52" s="143">
        <v>0</v>
      </c>
      <c r="J52" s="143">
        <v>20.3</v>
      </c>
      <c r="K52" s="143">
        <v>0.2</v>
      </c>
      <c r="L52" s="143">
        <v>0</v>
      </c>
      <c r="M52" s="143">
        <v>0</v>
      </c>
      <c r="N52" s="143">
        <v>0</v>
      </c>
      <c r="O52" s="35">
        <f>SUM(C52:N52)</f>
        <v>20.5</v>
      </c>
      <c r="P52" s="143">
        <v>0</v>
      </c>
      <c r="Q52" s="143">
        <v>0</v>
      </c>
      <c r="R52" s="143">
        <v>6.7</v>
      </c>
      <c r="S52" s="143">
        <v>0</v>
      </c>
      <c r="T52" s="143">
        <v>1.1000000000000001</v>
      </c>
      <c r="U52" s="143">
        <v>0.2</v>
      </c>
      <c r="V52" s="143">
        <v>0</v>
      </c>
      <c r="W52" s="143">
        <v>0</v>
      </c>
      <c r="X52" s="143">
        <v>11.6</v>
      </c>
      <c r="Y52" s="143">
        <v>0.7</v>
      </c>
      <c r="Z52" s="143">
        <v>0</v>
      </c>
      <c r="AA52" s="143">
        <v>1.1000000000000001</v>
      </c>
      <c r="AB52" s="35">
        <f>SUM(P52:AA52)</f>
        <v>21.400000000000002</v>
      </c>
      <c r="AC52" s="29">
        <f t="shared" si="1"/>
        <v>0.90000000000000213</v>
      </c>
      <c r="AD52" s="53">
        <v>0</v>
      </c>
      <c r="AE52" s="119"/>
      <c r="AF52" s="119"/>
      <c r="AG52" s="119"/>
      <c r="AH52" s="119"/>
      <c r="AI52" s="2"/>
      <c r="AJ52" s="2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1:62" ht="21" customHeight="1" thickBot="1">
      <c r="A53" s="104"/>
      <c r="B53" s="181" t="s">
        <v>142</v>
      </c>
      <c r="C53" s="182">
        <f t="shared" ref="C53:AB53" si="25">+C51+C8</f>
        <v>1485.5000000000002</v>
      </c>
      <c r="D53" s="182">
        <f t="shared" si="25"/>
        <v>1734.8</v>
      </c>
      <c r="E53" s="182">
        <f t="shared" si="25"/>
        <v>1918.7999999999997</v>
      </c>
      <c r="F53" s="182">
        <f t="shared" si="25"/>
        <v>2102.1999999999998</v>
      </c>
      <c r="G53" s="182">
        <f t="shared" si="25"/>
        <v>2588.9000000000005</v>
      </c>
      <c r="H53" s="182">
        <f t="shared" si="25"/>
        <v>6655.2999999999993</v>
      </c>
      <c r="I53" s="182">
        <f t="shared" si="25"/>
        <v>2015.3</v>
      </c>
      <c r="J53" s="182">
        <f t="shared" si="25"/>
        <v>4165.4000000000005</v>
      </c>
      <c r="K53" s="182">
        <f t="shared" si="25"/>
        <v>3711.1</v>
      </c>
      <c r="L53" s="182">
        <f t="shared" si="25"/>
        <v>3084</v>
      </c>
      <c r="M53" s="182">
        <f t="shared" si="25"/>
        <v>2229.1000000000004</v>
      </c>
      <c r="N53" s="182">
        <f t="shared" si="25"/>
        <v>3952.4000000000005</v>
      </c>
      <c r="O53" s="182">
        <f t="shared" si="25"/>
        <v>35642.800000000003</v>
      </c>
      <c r="P53" s="182">
        <f t="shared" si="25"/>
        <v>3846.2000000000003</v>
      </c>
      <c r="Q53" s="182">
        <f t="shared" si="25"/>
        <v>2157.9</v>
      </c>
      <c r="R53" s="182">
        <f t="shared" si="25"/>
        <v>1883.4</v>
      </c>
      <c r="S53" s="182">
        <f t="shared" si="25"/>
        <v>1763.1000000000001</v>
      </c>
      <c r="T53" s="182">
        <f t="shared" si="25"/>
        <v>1995.1</v>
      </c>
      <c r="U53" s="182">
        <f t="shared" si="25"/>
        <v>4529</v>
      </c>
      <c r="V53" s="182">
        <f t="shared" si="25"/>
        <v>1971.1000000000001</v>
      </c>
      <c r="W53" s="182">
        <f t="shared" si="25"/>
        <v>2337.5</v>
      </c>
      <c r="X53" s="182">
        <f t="shared" si="25"/>
        <v>2886.9999999999995</v>
      </c>
      <c r="Y53" s="182">
        <f t="shared" si="25"/>
        <v>3098.7</v>
      </c>
      <c r="Z53" s="182">
        <f t="shared" si="25"/>
        <v>2943.1000000000004</v>
      </c>
      <c r="AA53" s="182">
        <f t="shared" si="25"/>
        <v>5229.1000000000004</v>
      </c>
      <c r="AB53" s="182">
        <f t="shared" si="25"/>
        <v>34641.200000000004</v>
      </c>
      <c r="AC53" s="182">
        <f t="shared" si="1"/>
        <v>-1001.5999999999985</v>
      </c>
      <c r="AD53" s="183">
        <f t="shared" ref="AD53:AD63" si="26">+AC53/O53*100</f>
        <v>-2.8101047055786821</v>
      </c>
      <c r="AE53" s="119"/>
      <c r="AF53" s="119"/>
      <c r="AG53" s="119"/>
      <c r="AH53" s="119"/>
      <c r="AI53" s="2"/>
      <c r="AJ53" s="2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1:62" ht="18" customHeight="1" thickTop="1">
      <c r="A54" s="104"/>
      <c r="B54" s="160" t="s">
        <v>143</v>
      </c>
      <c r="C54" s="121">
        <f>+[2]PP!C85</f>
        <v>28.2</v>
      </c>
      <c r="D54" s="121">
        <f>+[2]PP!D85</f>
        <v>262.5</v>
      </c>
      <c r="E54" s="121">
        <f>+[2]PP!E85</f>
        <v>162.30000000000001</v>
      </c>
      <c r="F54" s="121">
        <f>+[2]PP!F85</f>
        <v>75</v>
      </c>
      <c r="G54" s="121">
        <f>+[2]PP!G85</f>
        <v>4.7</v>
      </c>
      <c r="H54" s="121">
        <f>+[2]PP!H85</f>
        <v>8.3000000000000007</v>
      </c>
      <c r="I54" s="121">
        <f>+[2]PP!I85</f>
        <v>68.400000000000006</v>
      </c>
      <c r="J54" s="121">
        <f>+[2]PP!J85</f>
        <v>166.9</v>
      </c>
      <c r="K54" s="121">
        <f>+[2]PP!K85</f>
        <v>34.5</v>
      </c>
      <c r="L54" s="121">
        <f>+[2]PP!L85</f>
        <v>156.80000000000001</v>
      </c>
      <c r="M54" s="121">
        <f>+[2]PP!M85</f>
        <v>369.5</v>
      </c>
      <c r="N54" s="121">
        <f>+[2]PP!N85</f>
        <v>509.2</v>
      </c>
      <c r="O54" s="17">
        <f>SUM(C54:N54)</f>
        <v>1846.3</v>
      </c>
      <c r="P54" s="121">
        <f>+[2]PP!P85</f>
        <v>41.1</v>
      </c>
      <c r="Q54" s="121">
        <f>+[2]PP!Q85</f>
        <v>29</v>
      </c>
      <c r="R54" s="121">
        <f>+[2]PP!R85</f>
        <v>68.599999999999994</v>
      </c>
      <c r="S54" s="121">
        <f>+[2]PP!S85</f>
        <v>7.6</v>
      </c>
      <c r="T54" s="121">
        <f>+[2]PP!T85</f>
        <v>23.2</v>
      </c>
      <c r="U54" s="121">
        <f>+[2]PP!U85</f>
        <v>44.9</v>
      </c>
      <c r="V54" s="121">
        <f>+[2]PP!V85</f>
        <v>14</v>
      </c>
      <c r="W54" s="121">
        <f>+[2]PP!W85</f>
        <v>62.3</v>
      </c>
      <c r="X54" s="121">
        <f>+[2]PP!X85</f>
        <v>5.9</v>
      </c>
      <c r="Y54" s="121">
        <f>+[2]PP!Y85</f>
        <v>60.6</v>
      </c>
      <c r="Z54" s="121">
        <f>+[2]PP!Z85</f>
        <v>2.2999999999999998</v>
      </c>
      <c r="AA54" s="121">
        <f>+[2]PP!AA85</f>
        <v>605.6</v>
      </c>
      <c r="AB54" s="17">
        <f>SUM(P54:AA54)</f>
        <v>965.1</v>
      </c>
      <c r="AC54" s="16">
        <f t="shared" si="1"/>
        <v>-881.19999999999993</v>
      </c>
      <c r="AD54" s="17">
        <f t="shared" si="26"/>
        <v>-47.727888208850125</v>
      </c>
      <c r="AE54" s="119"/>
      <c r="AF54" s="119"/>
      <c r="AG54" s="119"/>
      <c r="AH54" s="119"/>
      <c r="AI54" s="2"/>
      <c r="AJ54" s="2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1:62" ht="18" customHeight="1">
      <c r="A55" s="104"/>
      <c r="B55" s="160" t="s">
        <v>144</v>
      </c>
      <c r="C55" s="184">
        <f t="shared" ref="C55:AB55" si="27">+C59+C56</f>
        <v>56092.200000000004</v>
      </c>
      <c r="D55" s="184">
        <f t="shared" si="27"/>
        <v>8627.5999999999985</v>
      </c>
      <c r="E55" s="184">
        <f t="shared" si="27"/>
        <v>16829.5</v>
      </c>
      <c r="F55" s="184">
        <f t="shared" si="27"/>
        <v>20688.400000000001</v>
      </c>
      <c r="G55" s="184">
        <f t="shared" si="27"/>
        <v>16454.900000000001</v>
      </c>
      <c r="H55" s="184">
        <f t="shared" si="27"/>
        <v>29986.2</v>
      </c>
      <c r="I55" s="184">
        <f t="shared" si="27"/>
        <v>151.9</v>
      </c>
      <c r="J55" s="184">
        <f t="shared" si="27"/>
        <v>8901.2999999999993</v>
      </c>
      <c r="K55" s="184">
        <f t="shared" si="27"/>
        <v>6095.7</v>
      </c>
      <c r="L55" s="184">
        <f t="shared" si="27"/>
        <v>5350</v>
      </c>
      <c r="M55" s="184">
        <f t="shared" si="27"/>
        <v>1971.9</v>
      </c>
      <c r="N55" s="184">
        <f t="shared" si="27"/>
        <v>17886</v>
      </c>
      <c r="O55" s="184">
        <f t="shared" si="27"/>
        <v>189035.59999999998</v>
      </c>
      <c r="P55" s="184">
        <f t="shared" si="27"/>
        <v>7393.4</v>
      </c>
      <c r="Q55" s="184">
        <f t="shared" si="27"/>
        <v>90867.299999999988</v>
      </c>
      <c r="R55" s="184">
        <f t="shared" si="27"/>
        <v>230.5</v>
      </c>
      <c r="S55" s="184">
        <f t="shared" si="27"/>
        <v>172.1</v>
      </c>
      <c r="T55" s="184">
        <f t="shared" si="27"/>
        <v>712.19999999999993</v>
      </c>
      <c r="U55" s="184">
        <f t="shared" si="27"/>
        <v>223.70000000000002</v>
      </c>
      <c r="V55" s="184">
        <f t="shared" si="27"/>
        <v>65497.599999999999</v>
      </c>
      <c r="W55" s="184">
        <f t="shared" si="27"/>
        <v>10094.5</v>
      </c>
      <c r="X55" s="184">
        <f t="shared" si="27"/>
        <v>393</v>
      </c>
      <c r="Y55" s="184">
        <f t="shared" si="27"/>
        <v>5378.3</v>
      </c>
      <c r="Z55" s="184">
        <f t="shared" si="27"/>
        <v>6543.2</v>
      </c>
      <c r="AA55" s="184">
        <f t="shared" si="27"/>
        <v>30039.9</v>
      </c>
      <c r="AB55" s="184">
        <f t="shared" si="27"/>
        <v>217545.7</v>
      </c>
      <c r="AC55" s="184">
        <f t="shared" si="1"/>
        <v>28510.100000000035</v>
      </c>
      <c r="AD55" s="185">
        <f t="shared" si="26"/>
        <v>15.081868177211085</v>
      </c>
      <c r="AE55" s="119"/>
      <c r="AF55" s="119"/>
      <c r="AG55" s="119"/>
      <c r="AH55" s="119"/>
      <c r="AI55" s="2"/>
      <c r="AJ55" s="2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1:62" ht="18" customHeight="1">
      <c r="A56" s="104"/>
      <c r="B56" s="186" t="s">
        <v>145</v>
      </c>
      <c r="C56" s="187">
        <f t="shared" ref="C56:Z56" si="28">+C57</f>
        <v>0</v>
      </c>
      <c r="D56" s="187">
        <f t="shared" si="28"/>
        <v>29.8</v>
      </c>
      <c r="E56" s="187">
        <f t="shared" si="28"/>
        <v>0</v>
      </c>
      <c r="F56" s="187">
        <f t="shared" si="28"/>
        <v>34.700000000000003</v>
      </c>
      <c r="G56" s="187">
        <f t="shared" si="28"/>
        <v>0</v>
      </c>
      <c r="H56" s="187">
        <f t="shared" si="28"/>
        <v>0</v>
      </c>
      <c r="I56" s="187">
        <f t="shared" si="28"/>
        <v>0</v>
      </c>
      <c r="J56" s="187">
        <f t="shared" si="28"/>
        <v>30.5</v>
      </c>
      <c r="K56" s="187">
        <f t="shared" si="28"/>
        <v>0</v>
      </c>
      <c r="L56" s="187">
        <f t="shared" si="28"/>
        <v>0</v>
      </c>
      <c r="M56" s="187">
        <f t="shared" si="28"/>
        <v>26.4</v>
      </c>
      <c r="N56" s="187">
        <f t="shared" si="28"/>
        <v>0</v>
      </c>
      <c r="O56" s="187">
        <f t="shared" si="28"/>
        <v>121.4</v>
      </c>
      <c r="P56" s="187">
        <f t="shared" si="28"/>
        <v>0</v>
      </c>
      <c r="Q56" s="187">
        <f t="shared" si="28"/>
        <v>32.9</v>
      </c>
      <c r="R56" s="187">
        <f t="shared" si="28"/>
        <v>0</v>
      </c>
      <c r="S56" s="187">
        <f t="shared" si="28"/>
        <v>0</v>
      </c>
      <c r="T56" s="187">
        <f t="shared" si="28"/>
        <v>0</v>
      </c>
      <c r="U56" s="187">
        <f t="shared" si="28"/>
        <v>0</v>
      </c>
      <c r="V56" s="187">
        <f t="shared" si="28"/>
        <v>30.7</v>
      </c>
      <c r="W56" s="187">
        <f t="shared" si="28"/>
        <v>31.6</v>
      </c>
      <c r="X56" s="187">
        <f t="shared" si="28"/>
        <v>42.5</v>
      </c>
      <c r="Y56" s="187">
        <f t="shared" si="28"/>
        <v>31</v>
      </c>
      <c r="Z56" s="187">
        <f t="shared" si="28"/>
        <v>0</v>
      </c>
      <c r="AA56" s="187">
        <f>+AA57+AA58</f>
        <v>1281.3</v>
      </c>
      <c r="AB56" s="187">
        <f>+AB57+AB58</f>
        <v>1450</v>
      </c>
      <c r="AC56" s="187">
        <f t="shared" si="1"/>
        <v>1328.6</v>
      </c>
      <c r="AD56" s="188">
        <f t="shared" si="26"/>
        <v>1094.3986820428336</v>
      </c>
      <c r="AE56" s="119"/>
      <c r="AF56" s="119"/>
      <c r="AG56" s="119"/>
      <c r="AH56" s="119"/>
      <c r="AI56" s="2"/>
      <c r="AJ56" s="2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1:62" ht="18" customHeight="1">
      <c r="A57" s="104"/>
      <c r="B57" s="189" t="s">
        <v>146</v>
      </c>
      <c r="C57" s="190">
        <f>+[2]PP!C88</f>
        <v>0</v>
      </c>
      <c r="D57" s="190">
        <f>+[2]PP!D88</f>
        <v>29.8</v>
      </c>
      <c r="E57" s="190">
        <f>+[2]PP!E88</f>
        <v>0</v>
      </c>
      <c r="F57" s="190">
        <f>+[2]PP!F88</f>
        <v>34.700000000000003</v>
      </c>
      <c r="G57" s="190">
        <f>+[2]PP!G88</f>
        <v>0</v>
      </c>
      <c r="H57" s="190">
        <f>+[2]PP!H88</f>
        <v>0</v>
      </c>
      <c r="I57" s="190">
        <f>+[2]PP!I88</f>
        <v>0</v>
      </c>
      <c r="J57" s="190">
        <f>+[2]PP!J88</f>
        <v>30.5</v>
      </c>
      <c r="K57" s="190">
        <f>+[2]PP!K88</f>
        <v>0</v>
      </c>
      <c r="L57" s="190">
        <f>+[2]PP!L88</f>
        <v>0</v>
      </c>
      <c r="M57" s="190">
        <f>+[2]PP!M88</f>
        <v>26.4</v>
      </c>
      <c r="N57" s="190">
        <f>+[2]PP!N88</f>
        <v>0</v>
      </c>
      <c r="O57" s="191">
        <f>SUM(C57:N57)</f>
        <v>121.4</v>
      </c>
      <c r="P57" s="190">
        <f>+[2]PP!P88</f>
        <v>0</v>
      </c>
      <c r="Q57" s="190">
        <f>+[2]PP!Q88</f>
        <v>32.9</v>
      </c>
      <c r="R57" s="190">
        <f>+[2]PP!R88</f>
        <v>0</v>
      </c>
      <c r="S57" s="190">
        <f>+[2]PP!S88</f>
        <v>0</v>
      </c>
      <c r="T57" s="190">
        <f>+[2]PP!T88</f>
        <v>0</v>
      </c>
      <c r="U57" s="190">
        <f>+[2]PP!U88</f>
        <v>0</v>
      </c>
      <c r="V57" s="190">
        <f>+[2]PP!V88</f>
        <v>30.7</v>
      </c>
      <c r="W57" s="190">
        <f>+[2]PP!W88</f>
        <v>31.6</v>
      </c>
      <c r="X57" s="190">
        <f>+[2]PP!X88</f>
        <v>42.5</v>
      </c>
      <c r="Y57" s="190">
        <f>+[2]PP!Y88</f>
        <v>31</v>
      </c>
      <c r="Z57" s="190">
        <f>+[2]PP!Z88</f>
        <v>0</v>
      </c>
      <c r="AA57" s="190">
        <f>+[2]PP!AA88</f>
        <v>0</v>
      </c>
      <c r="AB57" s="191">
        <f>SUM(P57:AA57)</f>
        <v>168.7</v>
      </c>
      <c r="AC57" s="190">
        <f t="shared" si="1"/>
        <v>47.299999999999983</v>
      </c>
      <c r="AD57" s="191">
        <f t="shared" si="26"/>
        <v>38.962108731466209</v>
      </c>
      <c r="AE57" s="119"/>
      <c r="AF57" s="119"/>
      <c r="AG57" s="119"/>
      <c r="AH57" s="119"/>
      <c r="AI57" s="2"/>
      <c r="AJ57" s="2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1:62" ht="18" customHeight="1">
      <c r="A58" s="104"/>
      <c r="B58" s="189" t="s">
        <v>147</v>
      </c>
      <c r="C58" s="190">
        <f>+[2]PP!C89</f>
        <v>0</v>
      </c>
      <c r="D58" s="190">
        <f>+[2]PP!D89</f>
        <v>0</v>
      </c>
      <c r="E58" s="190">
        <f>+[2]PP!E89</f>
        <v>0</v>
      </c>
      <c r="F58" s="190">
        <f>+[2]PP!F89</f>
        <v>0</v>
      </c>
      <c r="G58" s="190">
        <f>+[2]PP!G89</f>
        <v>0</v>
      </c>
      <c r="H58" s="190">
        <f>+[2]PP!H89</f>
        <v>0</v>
      </c>
      <c r="I58" s="190">
        <f>+[2]PP!I89</f>
        <v>0</v>
      </c>
      <c r="J58" s="190">
        <f>+[2]PP!J89</f>
        <v>0</v>
      </c>
      <c r="K58" s="190">
        <f>+[2]PP!K89</f>
        <v>0</v>
      </c>
      <c r="L58" s="190">
        <f>+[2]PP!L89</f>
        <v>0</v>
      </c>
      <c r="M58" s="190">
        <f>+[2]PP!M89</f>
        <v>0</v>
      </c>
      <c r="N58" s="190">
        <f>+[2]PP!N89</f>
        <v>0</v>
      </c>
      <c r="O58" s="191">
        <f>SUM(C58:N58)</f>
        <v>0</v>
      </c>
      <c r="P58" s="190">
        <f>+[2]PP!P89</f>
        <v>0</v>
      </c>
      <c r="Q58" s="190">
        <f>+[2]PP!Q89</f>
        <v>0</v>
      </c>
      <c r="R58" s="190">
        <f>+[2]PP!R89</f>
        <v>0</v>
      </c>
      <c r="S58" s="190">
        <f>+[2]PP!S89</f>
        <v>0</v>
      </c>
      <c r="T58" s="190">
        <f>+[2]PP!T89</f>
        <v>0</v>
      </c>
      <c r="U58" s="190">
        <f>+[2]PP!U89</f>
        <v>0</v>
      </c>
      <c r="V58" s="190">
        <f>+[2]PP!V89</f>
        <v>0</v>
      </c>
      <c r="W58" s="190">
        <f>+[2]PP!W89</f>
        <v>0</v>
      </c>
      <c r="X58" s="190">
        <f>+[2]PP!X89</f>
        <v>0</v>
      </c>
      <c r="Y58" s="190">
        <f>+[2]PP!Y89</f>
        <v>0</v>
      </c>
      <c r="Z58" s="190">
        <f>+[2]PP!Z89</f>
        <v>0</v>
      </c>
      <c r="AA58" s="190">
        <f>+[2]PP!AA89</f>
        <v>1281.3</v>
      </c>
      <c r="AB58" s="191">
        <f>SUM(P58:AA58)</f>
        <v>1281.3</v>
      </c>
      <c r="AC58" s="190">
        <f t="shared" si="1"/>
        <v>1281.3</v>
      </c>
      <c r="AD58" s="53">
        <v>0</v>
      </c>
      <c r="AE58" s="119"/>
      <c r="AF58" s="119"/>
      <c r="AG58" s="119"/>
      <c r="AH58" s="119"/>
      <c r="AI58" s="2"/>
      <c r="AJ58" s="2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1:62" ht="18" customHeight="1">
      <c r="A59" s="104"/>
      <c r="B59" s="186" t="s">
        <v>148</v>
      </c>
      <c r="C59" s="187">
        <f t="shared" ref="C59:AB59" si="29">+C60+C62</f>
        <v>56092.200000000004</v>
      </c>
      <c r="D59" s="187">
        <f t="shared" si="29"/>
        <v>8597.7999999999993</v>
      </c>
      <c r="E59" s="187">
        <f t="shared" si="29"/>
        <v>16829.5</v>
      </c>
      <c r="F59" s="187">
        <f t="shared" si="29"/>
        <v>20653.7</v>
      </c>
      <c r="G59" s="187">
        <f t="shared" si="29"/>
        <v>16454.900000000001</v>
      </c>
      <c r="H59" s="187">
        <f t="shared" si="29"/>
        <v>29986.2</v>
      </c>
      <c r="I59" s="187">
        <f t="shared" si="29"/>
        <v>151.9</v>
      </c>
      <c r="J59" s="187">
        <f t="shared" si="29"/>
        <v>8870.7999999999993</v>
      </c>
      <c r="K59" s="187">
        <f t="shared" si="29"/>
        <v>6095.7</v>
      </c>
      <c r="L59" s="187">
        <f t="shared" si="29"/>
        <v>5350</v>
      </c>
      <c r="M59" s="187">
        <f t="shared" si="29"/>
        <v>1945.5</v>
      </c>
      <c r="N59" s="187">
        <f t="shared" si="29"/>
        <v>17886</v>
      </c>
      <c r="O59" s="187">
        <f t="shared" si="29"/>
        <v>188914.19999999998</v>
      </c>
      <c r="P59" s="187">
        <f t="shared" si="29"/>
        <v>7393.4</v>
      </c>
      <c r="Q59" s="187">
        <f t="shared" si="29"/>
        <v>90834.4</v>
      </c>
      <c r="R59" s="187">
        <f t="shared" si="29"/>
        <v>230.5</v>
      </c>
      <c r="S59" s="187">
        <f t="shared" si="29"/>
        <v>172.1</v>
      </c>
      <c r="T59" s="187">
        <f t="shared" si="29"/>
        <v>712.19999999999993</v>
      </c>
      <c r="U59" s="187">
        <f t="shared" si="29"/>
        <v>223.70000000000002</v>
      </c>
      <c r="V59" s="187">
        <f t="shared" si="29"/>
        <v>65466.9</v>
      </c>
      <c r="W59" s="187">
        <f t="shared" si="29"/>
        <v>10062.9</v>
      </c>
      <c r="X59" s="187">
        <f t="shared" si="29"/>
        <v>350.5</v>
      </c>
      <c r="Y59" s="187">
        <f t="shared" si="29"/>
        <v>5347.3</v>
      </c>
      <c r="Z59" s="187">
        <f t="shared" si="29"/>
        <v>6543.2</v>
      </c>
      <c r="AA59" s="187">
        <f t="shared" si="29"/>
        <v>28758.600000000002</v>
      </c>
      <c r="AB59" s="187">
        <f t="shared" si="29"/>
        <v>216095.7</v>
      </c>
      <c r="AC59" s="187">
        <f t="shared" si="1"/>
        <v>27181.500000000029</v>
      </c>
      <c r="AD59" s="191">
        <f t="shared" si="26"/>
        <v>14.388277853120639</v>
      </c>
      <c r="AE59" s="119"/>
      <c r="AF59" s="119"/>
      <c r="AG59" s="119"/>
      <c r="AH59" s="119"/>
      <c r="AI59" s="2"/>
      <c r="AJ59" s="2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1:62" ht="18" customHeight="1">
      <c r="A60" s="104"/>
      <c r="B60" s="192" t="s">
        <v>149</v>
      </c>
      <c r="C60" s="193">
        <f t="shared" ref="C60:AB60" si="30">+C61</f>
        <v>0</v>
      </c>
      <c r="D60" s="193">
        <f t="shared" si="30"/>
        <v>2000</v>
      </c>
      <c r="E60" s="193">
        <f t="shared" si="30"/>
        <v>1500</v>
      </c>
      <c r="F60" s="193">
        <f t="shared" si="30"/>
        <v>150</v>
      </c>
      <c r="G60" s="193">
        <f t="shared" si="30"/>
        <v>0</v>
      </c>
      <c r="H60" s="193">
        <f t="shared" si="30"/>
        <v>2750</v>
      </c>
      <c r="I60" s="193">
        <f t="shared" si="30"/>
        <v>0</v>
      </c>
      <c r="J60" s="193">
        <f t="shared" si="30"/>
        <v>0</v>
      </c>
      <c r="K60" s="193">
        <f t="shared" si="30"/>
        <v>0</v>
      </c>
      <c r="L60" s="193">
        <f t="shared" si="30"/>
        <v>0</v>
      </c>
      <c r="M60" s="193">
        <f t="shared" si="30"/>
        <v>0</v>
      </c>
      <c r="N60" s="193">
        <f t="shared" si="30"/>
        <v>0</v>
      </c>
      <c r="O60" s="193">
        <f t="shared" si="30"/>
        <v>6400</v>
      </c>
      <c r="P60" s="193">
        <f t="shared" si="30"/>
        <v>0</v>
      </c>
      <c r="Q60" s="193">
        <f t="shared" si="30"/>
        <v>0</v>
      </c>
      <c r="R60" s="193">
        <f t="shared" si="30"/>
        <v>0</v>
      </c>
      <c r="S60" s="193">
        <f t="shared" si="30"/>
        <v>0</v>
      </c>
      <c r="T60" s="193">
        <f t="shared" si="30"/>
        <v>0</v>
      </c>
      <c r="U60" s="193">
        <f t="shared" si="30"/>
        <v>0</v>
      </c>
      <c r="V60" s="193">
        <f t="shared" si="30"/>
        <v>0</v>
      </c>
      <c r="W60" s="193">
        <f t="shared" si="30"/>
        <v>0</v>
      </c>
      <c r="X60" s="193">
        <f t="shared" si="30"/>
        <v>0</v>
      </c>
      <c r="Y60" s="193">
        <f t="shared" si="30"/>
        <v>0</v>
      </c>
      <c r="Z60" s="193">
        <f t="shared" si="30"/>
        <v>0</v>
      </c>
      <c r="AA60" s="193">
        <f t="shared" si="30"/>
        <v>0</v>
      </c>
      <c r="AB60" s="193">
        <f t="shared" si="30"/>
        <v>0</v>
      </c>
      <c r="AC60" s="194">
        <f t="shared" si="1"/>
        <v>-6400</v>
      </c>
      <c r="AD60" s="195">
        <f t="shared" si="26"/>
        <v>-100</v>
      </c>
      <c r="AE60" s="119"/>
      <c r="AF60" s="119"/>
      <c r="AG60" s="119"/>
      <c r="AH60" s="119"/>
      <c r="AI60" s="2"/>
      <c r="AJ60" s="2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1:62" ht="18" customHeight="1">
      <c r="A61" s="104"/>
      <c r="B61" s="31" t="s">
        <v>150</v>
      </c>
      <c r="C61" s="190">
        <f>+[2]PP!C92</f>
        <v>0</v>
      </c>
      <c r="D61" s="190">
        <f>+[2]PP!D92</f>
        <v>2000</v>
      </c>
      <c r="E61" s="190">
        <f>+[2]PP!E92</f>
        <v>1500</v>
      </c>
      <c r="F61" s="190">
        <f>+[2]PP!F92</f>
        <v>150</v>
      </c>
      <c r="G61" s="190">
        <f>+[2]PP!G92</f>
        <v>0</v>
      </c>
      <c r="H61" s="190">
        <f>+[2]PP!H92</f>
        <v>2750</v>
      </c>
      <c r="I61" s="190">
        <f>+[2]PP!I92</f>
        <v>0</v>
      </c>
      <c r="J61" s="190">
        <f>+[2]PP!J92</f>
        <v>0</v>
      </c>
      <c r="K61" s="190">
        <f>+[2]PP!K92</f>
        <v>0</v>
      </c>
      <c r="L61" s="190">
        <f>+[2]PP!L92</f>
        <v>0</v>
      </c>
      <c r="M61" s="190">
        <f>+[2]PP!M92</f>
        <v>0</v>
      </c>
      <c r="N61" s="190">
        <f>+[2]PP!N92</f>
        <v>0</v>
      </c>
      <c r="O61" s="191">
        <f>SUM(C61:N61)</f>
        <v>6400</v>
      </c>
      <c r="P61" s="190">
        <f>+[2]PP!P92</f>
        <v>0</v>
      </c>
      <c r="Q61" s="190">
        <f>+[2]PP!Q92</f>
        <v>0</v>
      </c>
      <c r="R61" s="190">
        <f>+[2]PP!R92</f>
        <v>0</v>
      </c>
      <c r="S61" s="190">
        <f>+[2]PP!S92</f>
        <v>0</v>
      </c>
      <c r="T61" s="190">
        <f>+[2]PP!T92</f>
        <v>0</v>
      </c>
      <c r="U61" s="190">
        <f>+[2]PP!U92</f>
        <v>0</v>
      </c>
      <c r="V61" s="190">
        <f>+[2]PP!V92</f>
        <v>0</v>
      </c>
      <c r="W61" s="190">
        <f>+[2]PP!W92</f>
        <v>0</v>
      </c>
      <c r="X61" s="190">
        <f>+[2]PP!X92</f>
        <v>0</v>
      </c>
      <c r="Y61" s="190">
        <f>+[2]PP!Y92</f>
        <v>0</v>
      </c>
      <c r="Z61" s="190">
        <f>+[2]PP!Z92</f>
        <v>0</v>
      </c>
      <c r="AA61" s="190">
        <f>+[2]PP!AA92</f>
        <v>0</v>
      </c>
      <c r="AB61" s="191">
        <f>SUM(P61:AA61)</f>
        <v>0</v>
      </c>
      <c r="AC61" s="29">
        <f t="shared" si="1"/>
        <v>-6400</v>
      </c>
      <c r="AD61" s="191">
        <f t="shared" si="26"/>
        <v>-100</v>
      </c>
      <c r="AE61" s="119"/>
      <c r="AF61" s="119"/>
      <c r="AG61" s="119"/>
      <c r="AH61" s="119"/>
      <c r="AI61" s="2"/>
      <c r="AJ61" s="2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1:62" ht="18" customHeight="1">
      <c r="A62" s="104"/>
      <c r="B62" s="192" t="s">
        <v>151</v>
      </c>
      <c r="C62" s="193">
        <f t="shared" ref="C62:N62" si="31">+C65+C68</f>
        <v>56092.200000000004</v>
      </c>
      <c r="D62" s="193">
        <f t="shared" si="31"/>
        <v>6597.8</v>
      </c>
      <c r="E62" s="193">
        <f t="shared" si="31"/>
        <v>15329.5</v>
      </c>
      <c r="F62" s="193">
        <f t="shared" si="31"/>
        <v>20503.7</v>
      </c>
      <c r="G62" s="193">
        <f t="shared" si="31"/>
        <v>16454.900000000001</v>
      </c>
      <c r="H62" s="193">
        <f t="shared" si="31"/>
        <v>27236.2</v>
      </c>
      <c r="I62" s="193">
        <f t="shared" si="31"/>
        <v>151.9</v>
      </c>
      <c r="J62" s="193">
        <f t="shared" si="31"/>
        <v>8870.7999999999993</v>
      </c>
      <c r="K62" s="193">
        <f t="shared" si="31"/>
        <v>6095.7</v>
      </c>
      <c r="L62" s="193">
        <f t="shared" si="31"/>
        <v>5350</v>
      </c>
      <c r="M62" s="193">
        <f t="shared" si="31"/>
        <v>1945.5</v>
      </c>
      <c r="N62" s="193">
        <f t="shared" si="31"/>
        <v>17886</v>
      </c>
      <c r="O62" s="193">
        <f>+O65+O68+O64</f>
        <v>182514.19999999998</v>
      </c>
      <c r="P62" s="193">
        <f t="shared" ref="P62:AB62" si="32">+P65+P68</f>
        <v>7393.4</v>
      </c>
      <c r="Q62" s="193">
        <f t="shared" si="32"/>
        <v>90834.4</v>
      </c>
      <c r="R62" s="193">
        <f t="shared" si="32"/>
        <v>230.5</v>
      </c>
      <c r="S62" s="193">
        <f t="shared" si="32"/>
        <v>172.1</v>
      </c>
      <c r="T62" s="193">
        <f t="shared" si="32"/>
        <v>712.19999999999993</v>
      </c>
      <c r="U62" s="193">
        <f t="shared" si="32"/>
        <v>223.70000000000002</v>
      </c>
      <c r="V62" s="193">
        <f t="shared" si="32"/>
        <v>65466.9</v>
      </c>
      <c r="W62" s="193">
        <f t="shared" si="32"/>
        <v>10062.9</v>
      </c>
      <c r="X62" s="193">
        <f t="shared" si="32"/>
        <v>350.5</v>
      </c>
      <c r="Y62" s="193">
        <f t="shared" si="32"/>
        <v>5347.3</v>
      </c>
      <c r="Z62" s="193">
        <f t="shared" si="32"/>
        <v>6543.2</v>
      </c>
      <c r="AA62" s="193">
        <f t="shared" si="32"/>
        <v>28758.600000000002</v>
      </c>
      <c r="AB62" s="193">
        <f t="shared" si="32"/>
        <v>216095.7</v>
      </c>
      <c r="AC62" s="194">
        <f t="shared" si="1"/>
        <v>33581.500000000029</v>
      </c>
      <c r="AD62" s="195">
        <f t="shared" si="26"/>
        <v>18.399390294015497</v>
      </c>
      <c r="AE62" s="119"/>
      <c r="AF62" s="119"/>
      <c r="AG62" s="119"/>
      <c r="AH62" s="119"/>
      <c r="AI62" s="2"/>
      <c r="AJ62" s="2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</row>
    <row r="63" spans="1:62" ht="18" hidden="1" customHeight="1">
      <c r="A63" s="104"/>
      <c r="B63" s="196" t="s">
        <v>152</v>
      </c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1</v>
      </c>
      <c r="I63" s="184">
        <v>0</v>
      </c>
      <c r="J63" s="184">
        <v>0</v>
      </c>
      <c r="K63" s="184">
        <v>1</v>
      </c>
      <c r="L63" s="184">
        <v>2</v>
      </c>
      <c r="M63" s="184">
        <v>3</v>
      </c>
      <c r="N63" s="184">
        <v>3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184">
        <v>0</v>
      </c>
      <c r="U63" s="184">
        <v>0</v>
      </c>
      <c r="V63" s="184">
        <v>0</v>
      </c>
      <c r="W63" s="184">
        <v>0</v>
      </c>
      <c r="X63" s="184">
        <v>0</v>
      </c>
      <c r="Y63" s="184">
        <v>0</v>
      </c>
      <c r="Z63" s="184">
        <v>0</v>
      </c>
      <c r="AA63" s="184">
        <v>0</v>
      </c>
      <c r="AB63" s="17">
        <f>SUM(P63:AA63)</f>
        <v>0</v>
      </c>
      <c r="AC63" s="16">
        <f t="shared" si="1"/>
        <v>0</v>
      </c>
      <c r="AD63" s="191" t="e">
        <f t="shared" si="26"/>
        <v>#DIV/0!</v>
      </c>
      <c r="AE63" s="119"/>
      <c r="AF63" s="119"/>
      <c r="AG63" s="119"/>
      <c r="AH63" s="119"/>
      <c r="AI63" s="2"/>
      <c r="AJ63" s="2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1:62" ht="18" customHeight="1">
      <c r="A64" s="104"/>
      <c r="B64" s="196" t="s">
        <v>152</v>
      </c>
      <c r="C64" s="184">
        <f>+[2]PP!C94</f>
        <v>0</v>
      </c>
      <c r="D64" s="184">
        <f>+[2]PP!D94</f>
        <v>0</v>
      </c>
      <c r="E64" s="184">
        <f>+[2]PP!E94</f>
        <v>0</v>
      </c>
      <c r="F64" s="184">
        <f>+[2]PP!F94</f>
        <v>0</v>
      </c>
      <c r="G64" s="184">
        <f>+[2]PP!G94</f>
        <v>0</v>
      </c>
      <c r="H64" s="184">
        <f>+[2]PP!H94</f>
        <v>0</v>
      </c>
      <c r="I64" s="184">
        <f>+[2]PP!I94</f>
        <v>0</v>
      </c>
      <c r="J64" s="184">
        <f>+[2]PP!J94</f>
        <v>0</v>
      </c>
      <c r="K64" s="184">
        <f>+[2]PP!K94</f>
        <v>0</v>
      </c>
      <c r="L64" s="184">
        <f>+[2]PP!L94</f>
        <v>0</v>
      </c>
      <c r="M64" s="184">
        <f>+[2]PP!M94</f>
        <v>0</v>
      </c>
      <c r="N64" s="184">
        <f>+[2]PP!N94</f>
        <v>0</v>
      </c>
      <c r="O64" s="17">
        <f>SUM(C64:N64)</f>
        <v>0</v>
      </c>
      <c r="P64" s="184">
        <v>0</v>
      </c>
      <c r="Q64" s="184">
        <v>0</v>
      </c>
      <c r="R64" s="184">
        <v>0</v>
      </c>
      <c r="S64" s="184">
        <v>0</v>
      </c>
      <c r="T64" s="184">
        <v>0</v>
      </c>
      <c r="U64" s="184">
        <v>0</v>
      </c>
      <c r="V64" s="184">
        <v>0</v>
      </c>
      <c r="W64" s="184">
        <v>0</v>
      </c>
      <c r="X64" s="184">
        <v>0</v>
      </c>
      <c r="Y64" s="184">
        <v>0</v>
      </c>
      <c r="Z64" s="184">
        <v>0</v>
      </c>
      <c r="AA64" s="184">
        <v>0</v>
      </c>
      <c r="AB64" s="17">
        <f>SUM(P64:AA64)</f>
        <v>0</v>
      </c>
      <c r="AC64" s="16">
        <f t="shared" si="1"/>
        <v>0</v>
      </c>
      <c r="AD64" s="197" t="s">
        <v>62</v>
      </c>
      <c r="AE64" s="119"/>
      <c r="AF64" s="119"/>
      <c r="AG64" s="119"/>
      <c r="AH64" s="119"/>
      <c r="AI64" s="2"/>
      <c r="AJ64" s="2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1:62" ht="18" customHeight="1">
      <c r="A65" s="104"/>
      <c r="B65" s="196" t="s">
        <v>153</v>
      </c>
      <c r="C65" s="184">
        <f t="shared" ref="C65:AB65" si="33">+C66+C67</f>
        <v>56069.4</v>
      </c>
      <c r="D65" s="184">
        <f t="shared" si="33"/>
        <v>6429.7</v>
      </c>
      <c r="E65" s="184">
        <f t="shared" si="33"/>
        <v>12825.8</v>
      </c>
      <c r="F65" s="184">
        <f t="shared" si="33"/>
        <v>20000</v>
      </c>
      <c r="G65" s="184">
        <f t="shared" si="33"/>
        <v>15373</v>
      </c>
      <c r="H65" s="184">
        <f t="shared" si="33"/>
        <v>26176.799999999999</v>
      </c>
      <c r="I65" s="184">
        <f t="shared" si="33"/>
        <v>0</v>
      </c>
      <c r="J65" s="184">
        <f t="shared" si="33"/>
        <v>7922</v>
      </c>
      <c r="K65" s="184">
        <f t="shared" si="33"/>
        <v>5818.8</v>
      </c>
      <c r="L65" s="184">
        <f t="shared" si="33"/>
        <v>4181.2</v>
      </c>
      <c r="M65" s="184">
        <f t="shared" si="33"/>
        <v>28.4</v>
      </c>
      <c r="N65" s="184">
        <f t="shared" si="33"/>
        <v>10000</v>
      </c>
      <c r="O65" s="184">
        <f t="shared" si="33"/>
        <v>164825.09999999998</v>
      </c>
      <c r="P65" s="184">
        <f t="shared" si="33"/>
        <v>7149.7</v>
      </c>
      <c r="Q65" s="184">
        <f t="shared" si="33"/>
        <v>90774.5</v>
      </c>
      <c r="R65" s="184">
        <f t="shared" si="33"/>
        <v>43.9</v>
      </c>
      <c r="S65" s="184">
        <f t="shared" si="33"/>
        <v>0</v>
      </c>
      <c r="T65" s="184">
        <f t="shared" si="33"/>
        <v>0</v>
      </c>
      <c r="U65" s="184">
        <f t="shared" si="33"/>
        <v>0</v>
      </c>
      <c r="V65" s="184">
        <f t="shared" si="33"/>
        <v>64366.8</v>
      </c>
      <c r="W65" s="184">
        <f t="shared" si="33"/>
        <v>10000</v>
      </c>
      <c r="X65" s="184">
        <f t="shared" si="33"/>
        <v>45</v>
      </c>
      <c r="Y65" s="184">
        <f t="shared" si="33"/>
        <v>4771.3</v>
      </c>
      <c r="Z65" s="184">
        <f t="shared" si="33"/>
        <v>4600</v>
      </c>
      <c r="AA65" s="184">
        <f t="shared" si="33"/>
        <v>0</v>
      </c>
      <c r="AB65" s="184">
        <f t="shared" si="33"/>
        <v>181751.2</v>
      </c>
      <c r="AC65" s="16">
        <f t="shared" si="1"/>
        <v>16926.100000000035</v>
      </c>
      <c r="AD65" s="185">
        <f>+AC65/O65*100</f>
        <v>10.269127699604027</v>
      </c>
      <c r="AE65" s="119"/>
      <c r="AF65" s="119"/>
      <c r="AG65" s="119"/>
      <c r="AH65" s="119"/>
      <c r="AI65" s="2"/>
      <c r="AJ65" s="2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1:62" ht="18" customHeight="1">
      <c r="A66" s="104"/>
      <c r="B66" s="198" t="s">
        <v>154</v>
      </c>
      <c r="C66" s="190">
        <f>+[2]PP!C96</f>
        <v>0</v>
      </c>
      <c r="D66" s="190">
        <f>+[2]PP!D96</f>
        <v>6379.2</v>
      </c>
      <c r="E66" s="190">
        <f>+[2]PP!E96</f>
        <v>12825.8</v>
      </c>
      <c r="F66" s="190">
        <f>+[2]PP!F96</f>
        <v>20000</v>
      </c>
      <c r="G66" s="190">
        <f>+[2]PP!G96</f>
        <v>15373</v>
      </c>
      <c r="H66" s="190">
        <f>+[2]PP!H96</f>
        <v>2500</v>
      </c>
      <c r="I66" s="190">
        <f>+[2]PP!I96</f>
        <v>0</v>
      </c>
      <c r="J66" s="190">
        <f>+[2]PP!J96</f>
        <v>7922</v>
      </c>
      <c r="K66" s="190">
        <f>+[2]PP!K96</f>
        <v>5818.8</v>
      </c>
      <c r="L66" s="190">
        <f>+[2]PP!L96</f>
        <v>4181.2</v>
      </c>
      <c r="M66" s="190">
        <f>+[2]PP!M96</f>
        <v>0</v>
      </c>
      <c r="N66" s="190">
        <f>+[2]PP!N96</f>
        <v>10000</v>
      </c>
      <c r="O66" s="35">
        <f>SUM(C66:N66)</f>
        <v>85000</v>
      </c>
      <c r="P66" s="190">
        <f>+[2]PP!P96</f>
        <v>7149.7</v>
      </c>
      <c r="Q66" s="190">
        <f>+[2]PP!Q96</f>
        <v>2000</v>
      </c>
      <c r="R66" s="190">
        <f>+[2]PP!R96</f>
        <v>0</v>
      </c>
      <c r="S66" s="190">
        <f>+[2]PP!S96</f>
        <v>0</v>
      </c>
      <c r="T66" s="190">
        <f>+[2]PP!T96</f>
        <v>0</v>
      </c>
      <c r="U66" s="190">
        <f>+[2]PP!U96</f>
        <v>0</v>
      </c>
      <c r="V66" s="190">
        <f>+[2]PP!V96</f>
        <v>0</v>
      </c>
      <c r="W66" s="190">
        <f>+[2]PP!W96</f>
        <v>10000</v>
      </c>
      <c r="X66" s="190">
        <f>+[2]PP!X96</f>
        <v>0</v>
      </c>
      <c r="Y66" s="190">
        <f>+[2]PP!Y96</f>
        <v>4771.3</v>
      </c>
      <c r="Z66" s="190">
        <f>+[2]PP!Z96</f>
        <v>4600</v>
      </c>
      <c r="AA66" s="190">
        <f>+[2]PP!AA96</f>
        <v>0</v>
      </c>
      <c r="AB66" s="35">
        <f>SUM(P66:AA66)</f>
        <v>28521</v>
      </c>
      <c r="AC66" s="29">
        <f t="shared" si="1"/>
        <v>-56479</v>
      </c>
      <c r="AD66" s="191">
        <f>+AC66/O66*100</f>
        <v>-66.445882352941183</v>
      </c>
      <c r="AE66" s="119"/>
      <c r="AF66" s="119"/>
      <c r="AG66" s="119"/>
      <c r="AH66" s="119"/>
      <c r="AI66" s="2"/>
      <c r="AJ66" s="2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</row>
    <row r="67" spans="1:62" ht="18" customHeight="1">
      <c r="A67" s="104"/>
      <c r="B67" s="198" t="s">
        <v>155</v>
      </c>
      <c r="C67" s="190">
        <f>+[2]PP!C97</f>
        <v>56069.4</v>
      </c>
      <c r="D67" s="190">
        <f>+[2]PP!D97</f>
        <v>50.5</v>
      </c>
      <c r="E67" s="190">
        <f>+[2]PP!E97</f>
        <v>0</v>
      </c>
      <c r="F67" s="190">
        <f>+[2]PP!F97</f>
        <v>0</v>
      </c>
      <c r="G67" s="190">
        <f>+[2]PP!G97</f>
        <v>0</v>
      </c>
      <c r="H67" s="190">
        <f>+[2]PP!H97</f>
        <v>23676.799999999999</v>
      </c>
      <c r="I67" s="190">
        <f>+[2]PP!I97</f>
        <v>0</v>
      </c>
      <c r="J67" s="190">
        <f>+[2]PP!J97</f>
        <v>0</v>
      </c>
      <c r="K67" s="190">
        <f>+[2]PP!K97</f>
        <v>0</v>
      </c>
      <c r="L67" s="190">
        <f>+[2]PP!L97</f>
        <v>0</v>
      </c>
      <c r="M67" s="190">
        <f>+[2]PP!M97</f>
        <v>28.4</v>
      </c>
      <c r="N67" s="190">
        <f>+[2]PP!N97</f>
        <v>0</v>
      </c>
      <c r="O67" s="35">
        <f>SUM(C67:N67)</f>
        <v>79825.099999999991</v>
      </c>
      <c r="P67" s="190">
        <f>+[2]PP!P97</f>
        <v>0</v>
      </c>
      <c r="Q67" s="190">
        <f>+[2]PP!Q97</f>
        <v>88774.5</v>
      </c>
      <c r="R67" s="190">
        <f>+[2]PP!R97</f>
        <v>43.9</v>
      </c>
      <c r="S67" s="190">
        <f>+[2]PP!S97</f>
        <v>0</v>
      </c>
      <c r="T67" s="190">
        <f>+[2]PP!T97</f>
        <v>0</v>
      </c>
      <c r="U67" s="190">
        <f>+[2]PP!U97</f>
        <v>0</v>
      </c>
      <c r="V67" s="190">
        <f>+[2]PP!V97</f>
        <v>64366.8</v>
      </c>
      <c r="W67" s="190">
        <f>+[2]PP!W97</f>
        <v>0</v>
      </c>
      <c r="X67" s="190">
        <f>+[2]PP!X97</f>
        <v>45</v>
      </c>
      <c r="Y67" s="190">
        <f>+[2]PP!Y97</f>
        <v>0</v>
      </c>
      <c r="Z67" s="190">
        <f>+[2]PP!Z97</f>
        <v>0</v>
      </c>
      <c r="AA67" s="190">
        <f>+[2]PP!AA97</f>
        <v>0</v>
      </c>
      <c r="AB67" s="35">
        <f>SUM(P67:AA67)</f>
        <v>153230.20000000001</v>
      </c>
      <c r="AC67" s="29">
        <f t="shared" si="1"/>
        <v>73405.10000000002</v>
      </c>
      <c r="AD67" s="191">
        <f>+AC67/O67*100</f>
        <v>91.957416902703571</v>
      </c>
      <c r="AE67" s="119"/>
      <c r="AF67" s="119"/>
      <c r="AG67" s="119"/>
      <c r="AH67" s="119"/>
      <c r="AI67" s="2"/>
      <c r="AJ67" s="2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</row>
    <row r="68" spans="1:62" ht="18" customHeight="1">
      <c r="A68" s="104"/>
      <c r="B68" s="196" t="s">
        <v>156</v>
      </c>
      <c r="C68" s="184">
        <f t="shared" ref="C68:AB68" si="34">+C69+C70</f>
        <v>22.8</v>
      </c>
      <c r="D68" s="184">
        <f t="shared" si="34"/>
        <v>168.1</v>
      </c>
      <c r="E68" s="184">
        <f t="shared" si="34"/>
        <v>2503.7000000000003</v>
      </c>
      <c r="F68" s="184">
        <f t="shared" si="34"/>
        <v>503.7</v>
      </c>
      <c r="G68" s="184">
        <f t="shared" si="34"/>
        <v>1081.8999999999999</v>
      </c>
      <c r="H68" s="184">
        <f t="shared" si="34"/>
        <v>1059.4000000000001</v>
      </c>
      <c r="I68" s="184">
        <f t="shared" si="34"/>
        <v>151.9</v>
      </c>
      <c r="J68" s="184">
        <f t="shared" si="34"/>
        <v>948.8</v>
      </c>
      <c r="K68" s="184">
        <f t="shared" si="34"/>
        <v>276.89999999999998</v>
      </c>
      <c r="L68" s="184">
        <f t="shared" si="34"/>
        <v>1168.8</v>
      </c>
      <c r="M68" s="184">
        <f t="shared" si="34"/>
        <v>1917.1</v>
      </c>
      <c r="N68" s="184">
        <f t="shared" si="34"/>
        <v>7886</v>
      </c>
      <c r="O68" s="184">
        <f t="shared" si="34"/>
        <v>17689.100000000002</v>
      </c>
      <c r="P68" s="184">
        <f t="shared" si="34"/>
        <v>243.7</v>
      </c>
      <c r="Q68" s="184">
        <f t="shared" si="34"/>
        <v>59.9</v>
      </c>
      <c r="R68" s="184">
        <f t="shared" si="34"/>
        <v>186.6</v>
      </c>
      <c r="S68" s="184">
        <f t="shared" si="34"/>
        <v>172.1</v>
      </c>
      <c r="T68" s="184">
        <f t="shared" si="34"/>
        <v>712.19999999999993</v>
      </c>
      <c r="U68" s="184">
        <f t="shared" si="34"/>
        <v>223.70000000000002</v>
      </c>
      <c r="V68" s="184">
        <f t="shared" si="34"/>
        <v>1100.0999999999999</v>
      </c>
      <c r="W68" s="184">
        <f t="shared" si="34"/>
        <v>62.9</v>
      </c>
      <c r="X68" s="184">
        <f t="shared" si="34"/>
        <v>305.5</v>
      </c>
      <c r="Y68" s="184">
        <f t="shared" si="34"/>
        <v>576</v>
      </c>
      <c r="Z68" s="184">
        <f t="shared" si="34"/>
        <v>1943.2</v>
      </c>
      <c r="AA68" s="184">
        <f t="shared" si="34"/>
        <v>28758.600000000002</v>
      </c>
      <c r="AB68" s="184">
        <f t="shared" si="34"/>
        <v>34344.5</v>
      </c>
      <c r="AC68" s="16">
        <f t="shared" si="1"/>
        <v>16655.399999999998</v>
      </c>
      <c r="AD68" s="185">
        <f>+AC68/O68*100</f>
        <v>94.156288335754766</v>
      </c>
      <c r="AE68" s="119"/>
      <c r="AF68" s="119"/>
      <c r="AG68" s="119"/>
      <c r="AH68" s="119"/>
      <c r="AI68" s="2"/>
      <c r="AJ68" s="2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 spans="1:62" ht="18" customHeight="1">
      <c r="A69" s="104"/>
      <c r="B69" s="198" t="s">
        <v>157</v>
      </c>
      <c r="C69" s="190">
        <f>+[2]PP!C99</f>
        <v>0</v>
      </c>
      <c r="D69" s="190">
        <f>+[2]PP!D99</f>
        <v>0</v>
      </c>
      <c r="E69" s="190">
        <f>+[2]PP!E99</f>
        <v>0</v>
      </c>
      <c r="F69" s="190">
        <f>+[2]PP!F99</f>
        <v>0</v>
      </c>
      <c r="G69" s="190">
        <f>+[2]PP!G99</f>
        <v>0</v>
      </c>
      <c r="H69" s="190">
        <f>+[2]PP!H99</f>
        <v>0</v>
      </c>
      <c r="I69" s="190">
        <f>+[2]PP!I99</f>
        <v>0</v>
      </c>
      <c r="J69" s="190">
        <f>+[2]PP!J99</f>
        <v>0</v>
      </c>
      <c r="K69" s="190">
        <f>+[2]PP!K99</f>
        <v>0</v>
      </c>
      <c r="L69" s="190">
        <f>+[2]PP!L99</f>
        <v>0</v>
      </c>
      <c r="M69" s="190">
        <f>+[2]PP!M99</f>
        <v>0</v>
      </c>
      <c r="N69" s="190">
        <f>+[2]PP!N99</f>
        <v>0</v>
      </c>
      <c r="O69" s="35">
        <f>SUM(C69:N69)</f>
        <v>0</v>
      </c>
      <c r="P69" s="190">
        <v>0</v>
      </c>
      <c r="Q69" s="190">
        <v>0</v>
      </c>
      <c r="R69" s="190">
        <v>0</v>
      </c>
      <c r="S69" s="190">
        <v>0</v>
      </c>
      <c r="T69" s="190">
        <v>0</v>
      </c>
      <c r="U69" s="190">
        <v>0</v>
      </c>
      <c r="V69" s="190">
        <v>0</v>
      </c>
      <c r="W69" s="190">
        <v>0</v>
      </c>
      <c r="X69" s="190">
        <v>0</v>
      </c>
      <c r="Y69" s="190">
        <v>0</v>
      </c>
      <c r="Z69" s="190">
        <v>0</v>
      </c>
      <c r="AA69" s="190">
        <f>+[2]PP!AA99</f>
        <v>7613.2</v>
      </c>
      <c r="AB69" s="35">
        <f>SUM(P69:AA69)</f>
        <v>7613.2</v>
      </c>
      <c r="AC69" s="172">
        <f t="shared" si="1"/>
        <v>7613.2</v>
      </c>
      <c r="AD69" s="197" t="s">
        <v>62</v>
      </c>
      <c r="AE69" s="119"/>
      <c r="AF69" s="119"/>
      <c r="AG69" s="119"/>
      <c r="AH69" s="119"/>
      <c r="AI69" s="2"/>
      <c r="AJ69" s="2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</row>
    <row r="70" spans="1:62" ht="18" customHeight="1">
      <c r="A70" s="104"/>
      <c r="B70" s="198" t="s">
        <v>158</v>
      </c>
      <c r="C70" s="190">
        <f t="shared" ref="C70:AB70" si="35">+C71+C72</f>
        <v>22.8</v>
      </c>
      <c r="D70" s="190">
        <f t="shared" si="35"/>
        <v>168.1</v>
      </c>
      <c r="E70" s="190">
        <f t="shared" si="35"/>
        <v>2503.7000000000003</v>
      </c>
      <c r="F70" s="190">
        <f t="shared" si="35"/>
        <v>503.7</v>
      </c>
      <c r="G70" s="190">
        <f t="shared" si="35"/>
        <v>1081.8999999999999</v>
      </c>
      <c r="H70" s="190">
        <f t="shared" si="35"/>
        <v>1059.4000000000001</v>
      </c>
      <c r="I70" s="190">
        <f t="shared" si="35"/>
        <v>151.9</v>
      </c>
      <c r="J70" s="190">
        <f t="shared" si="35"/>
        <v>948.8</v>
      </c>
      <c r="K70" s="190">
        <f t="shared" si="35"/>
        <v>276.89999999999998</v>
      </c>
      <c r="L70" s="190">
        <f t="shared" si="35"/>
        <v>1168.8</v>
      </c>
      <c r="M70" s="190">
        <f t="shared" si="35"/>
        <v>1917.1</v>
      </c>
      <c r="N70" s="190">
        <f t="shared" si="35"/>
        <v>7886</v>
      </c>
      <c r="O70" s="190">
        <f t="shared" si="35"/>
        <v>17689.100000000002</v>
      </c>
      <c r="P70" s="190">
        <f t="shared" si="35"/>
        <v>243.7</v>
      </c>
      <c r="Q70" s="190">
        <f t="shared" si="35"/>
        <v>59.9</v>
      </c>
      <c r="R70" s="190">
        <f t="shared" si="35"/>
        <v>186.6</v>
      </c>
      <c r="S70" s="190">
        <f t="shared" si="35"/>
        <v>172.1</v>
      </c>
      <c r="T70" s="190">
        <f t="shared" si="35"/>
        <v>712.19999999999993</v>
      </c>
      <c r="U70" s="190">
        <f t="shared" si="35"/>
        <v>223.70000000000002</v>
      </c>
      <c r="V70" s="190">
        <f t="shared" si="35"/>
        <v>1100.0999999999999</v>
      </c>
      <c r="W70" s="190">
        <f t="shared" si="35"/>
        <v>62.9</v>
      </c>
      <c r="X70" s="190">
        <f t="shared" si="35"/>
        <v>305.5</v>
      </c>
      <c r="Y70" s="190">
        <f t="shared" si="35"/>
        <v>576</v>
      </c>
      <c r="Z70" s="190">
        <f t="shared" si="35"/>
        <v>1943.2</v>
      </c>
      <c r="AA70" s="190">
        <f t="shared" si="35"/>
        <v>21145.4</v>
      </c>
      <c r="AB70" s="190">
        <f t="shared" si="35"/>
        <v>26731.3</v>
      </c>
      <c r="AC70" s="29">
        <f t="shared" si="1"/>
        <v>9042.1999999999971</v>
      </c>
      <c r="AD70" s="191">
        <f t="shared" ref="AD70:AD79" si="36">+AC70/O70*100</f>
        <v>51.117354755188202</v>
      </c>
      <c r="AE70" s="119"/>
      <c r="AF70" s="119"/>
      <c r="AG70" s="119"/>
      <c r="AH70" s="119"/>
      <c r="AI70" s="2"/>
      <c r="AJ70" s="2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</row>
    <row r="71" spans="1:62" ht="18" customHeight="1">
      <c r="A71" s="104"/>
      <c r="B71" s="199" t="s">
        <v>159</v>
      </c>
      <c r="C71" s="190">
        <f>+[2]PP!C101</f>
        <v>0</v>
      </c>
      <c r="D71" s="190">
        <f>+[2]PP!D101</f>
        <v>0</v>
      </c>
      <c r="E71" s="190">
        <f>+[2]PP!E101</f>
        <v>54.9</v>
      </c>
      <c r="F71" s="190">
        <f>+[2]PP!F101</f>
        <v>6.3</v>
      </c>
      <c r="G71" s="190">
        <f>+[2]PP!G101</f>
        <v>1.3</v>
      </c>
      <c r="H71" s="190">
        <f>+[2]PP!H101</f>
        <v>1.7</v>
      </c>
      <c r="I71" s="190">
        <f>+[2]PP!I101</f>
        <v>0</v>
      </c>
      <c r="J71" s="190">
        <f>+[2]PP!J101</f>
        <v>0</v>
      </c>
      <c r="K71" s="190">
        <f>+[2]PP!K101</f>
        <v>51.7</v>
      </c>
      <c r="L71" s="190">
        <f>+[2]PP!L101</f>
        <v>0</v>
      </c>
      <c r="M71" s="190">
        <f>+[2]PP!M101</f>
        <v>0</v>
      </c>
      <c r="N71" s="190">
        <f>+[2]PP!N101</f>
        <v>10</v>
      </c>
      <c r="O71" s="35">
        <f>SUM(C71:N71)</f>
        <v>125.89999999999999</v>
      </c>
      <c r="P71" s="190">
        <f>+[2]PP!P101</f>
        <v>0</v>
      </c>
      <c r="Q71" s="190">
        <f>+[2]PP!Q101</f>
        <v>0</v>
      </c>
      <c r="R71" s="190">
        <f>+[2]PP!R101</f>
        <v>1.7</v>
      </c>
      <c r="S71" s="190">
        <f>+[2]PP!S101</f>
        <v>2.9</v>
      </c>
      <c r="T71" s="190">
        <f>+[2]PP!T101</f>
        <v>1.4</v>
      </c>
      <c r="U71" s="190">
        <f>+[2]PP!U101</f>
        <v>1.8</v>
      </c>
      <c r="V71" s="190">
        <f>+[2]PP!V101</f>
        <v>0</v>
      </c>
      <c r="W71" s="190">
        <f>+[2]PP!W101</f>
        <v>0</v>
      </c>
      <c r="X71" s="190">
        <f>+[2]PP!X101</f>
        <v>0</v>
      </c>
      <c r="Y71" s="190">
        <f>+[2]PP!Y101</f>
        <v>0</v>
      </c>
      <c r="Z71" s="190">
        <f>+[2]PP!Z101</f>
        <v>0.5</v>
      </c>
      <c r="AA71" s="190">
        <f>+[2]PP!AA101</f>
        <v>0</v>
      </c>
      <c r="AB71" s="35">
        <f>SUM(P71:AA71)</f>
        <v>8.3000000000000007</v>
      </c>
      <c r="AC71" s="29">
        <f t="shared" si="1"/>
        <v>-117.6</v>
      </c>
      <c r="AD71" s="191">
        <f t="shared" si="36"/>
        <v>-93.407466243050038</v>
      </c>
      <c r="AE71" s="119"/>
      <c r="AF71" s="119"/>
      <c r="AG71" s="119"/>
      <c r="AH71" s="119"/>
      <c r="AI71" s="2"/>
      <c r="AJ71" s="2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</row>
    <row r="72" spans="1:62" ht="18" customHeight="1">
      <c r="A72" s="104"/>
      <c r="B72" s="199" t="s">
        <v>35</v>
      </c>
      <c r="C72" s="190">
        <f>+[2]PP!C102</f>
        <v>22.8</v>
      </c>
      <c r="D72" s="190">
        <f>+[2]PP!D102</f>
        <v>168.1</v>
      </c>
      <c r="E72" s="190">
        <f>+[2]PP!E102</f>
        <v>2448.8000000000002</v>
      </c>
      <c r="F72" s="190">
        <f>+[2]PP!F102</f>
        <v>497.4</v>
      </c>
      <c r="G72" s="190">
        <f>+[2]PP!G102</f>
        <v>1080.5999999999999</v>
      </c>
      <c r="H72" s="190">
        <f>+[2]PP!H102</f>
        <v>1057.7</v>
      </c>
      <c r="I72" s="190">
        <f>+[2]PP!I102</f>
        <v>151.9</v>
      </c>
      <c r="J72" s="190">
        <f>+[2]PP!J102</f>
        <v>948.8</v>
      </c>
      <c r="K72" s="190">
        <f>+[2]PP!K102</f>
        <v>225.2</v>
      </c>
      <c r="L72" s="190">
        <f>+[2]PP!L102</f>
        <v>1168.8</v>
      </c>
      <c r="M72" s="190">
        <f>+[2]PP!M102</f>
        <v>1917.1</v>
      </c>
      <c r="N72" s="190">
        <f>+[2]PP!N102</f>
        <v>7876</v>
      </c>
      <c r="O72" s="35">
        <f>SUM(C72:N72)</f>
        <v>17563.2</v>
      </c>
      <c r="P72" s="190">
        <f>+[2]PP!P102</f>
        <v>243.7</v>
      </c>
      <c r="Q72" s="190">
        <f>+[2]PP!Q102</f>
        <v>59.9</v>
      </c>
      <c r="R72" s="190">
        <f>+[2]PP!R102</f>
        <v>184.9</v>
      </c>
      <c r="S72" s="190">
        <f>+[2]PP!S102</f>
        <v>169.2</v>
      </c>
      <c r="T72" s="190">
        <f>+[2]PP!T102</f>
        <v>710.8</v>
      </c>
      <c r="U72" s="190">
        <f>+[2]PP!U102</f>
        <v>221.9</v>
      </c>
      <c r="V72" s="190">
        <f>+[2]PP!V102</f>
        <v>1100.0999999999999</v>
      </c>
      <c r="W72" s="190">
        <f>+[2]PP!W102</f>
        <v>62.9</v>
      </c>
      <c r="X72" s="190">
        <f>+[2]PP!X102</f>
        <v>305.5</v>
      </c>
      <c r="Y72" s="190">
        <f>+[2]PP!Y102</f>
        <v>576</v>
      </c>
      <c r="Z72" s="190">
        <f>+[2]PP!Z102</f>
        <v>1942.7</v>
      </c>
      <c r="AA72" s="190">
        <f>+[2]PP!AA102</f>
        <v>21145.4</v>
      </c>
      <c r="AB72" s="35">
        <f>SUM(P72:AA72)</f>
        <v>26723</v>
      </c>
      <c r="AC72" s="29">
        <f t="shared" ref="AC72:AC79" si="37">+AB72-O72</f>
        <v>9159.7999999999993</v>
      </c>
      <c r="AD72" s="191">
        <f t="shared" si="36"/>
        <v>52.15336612917919</v>
      </c>
      <c r="AE72" s="119"/>
      <c r="AF72" s="119"/>
      <c r="AG72" s="119"/>
      <c r="AH72" s="119"/>
      <c r="AI72" s="2"/>
      <c r="AJ72" s="2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</row>
    <row r="73" spans="1:62" ht="18" customHeight="1">
      <c r="A73" s="104"/>
      <c r="B73" s="160" t="s">
        <v>160</v>
      </c>
      <c r="C73" s="185">
        <f t="shared" ref="C73:AB73" si="38">+C74</f>
        <v>2</v>
      </c>
      <c r="D73" s="185">
        <f t="shared" si="38"/>
        <v>2.7</v>
      </c>
      <c r="E73" s="185">
        <f t="shared" si="38"/>
        <v>19.600000000000001</v>
      </c>
      <c r="F73" s="185">
        <f t="shared" si="38"/>
        <v>7.3</v>
      </c>
      <c r="G73" s="185">
        <f t="shared" si="38"/>
        <v>1.8</v>
      </c>
      <c r="H73" s="185">
        <f t="shared" si="38"/>
        <v>13.6</v>
      </c>
      <c r="I73" s="185">
        <f t="shared" si="38"/>
        <v>9.8000000000000007</v>
      </c>
      <c r="J73" s="185">
        <f t="shared" si="38"/>
        <v>33.1</v>
      </c>
      <c r="K73" s="185">
        <f t="shared" si="38"/>
        <v>22.3</v>
      </c>
      <c r="L73" s="185">
        <f t="shared" si="38"/>
        <v>20.9</v>
      </c>
      <c r="M73" s="185">
        <f t="shared" si="38"/>
        <v>20.2</v>
      </c>
      <c r="N73" s="185">
        <f t="shared" si="38"/>
        <v>118.3</v>
      </c>
      <c r="O73" s="185">
        <f t="shared" si="38"/>
        <v>271.59999999999997</v>
      </c>
      <c r="P73" s="185">
        <f t="shared" si="38"/>
        <v>11.4</v>
      </c>
      <c r="Q73" s="185">
        <f t="shared" si="38"/>
        <v>31.8</v>
      </c>
      <c r="R73" s="185">
        <f t="shared" si="38"/>
        <v>6</v>
      </c>
      <c r="S73" s="185">
        <f t="shared" si="38"/>
        <v>62.2</v>
      </c>
      <c r="T73" s="185">
        <f t="shared" si="38"/>
        <v>23.8</v>
      </c>
      <c r="U73" s="185">
        <f t="shared" si="38"/>
        <v>17.7</v>
      </c>
      <c r="V73" s="185">
        <f t="shared" si="38"/>
        <v>11</v>
      </c>
      <c r="W73" s="185">
        <f t="shared" si="38"/>
        <v>29.8</v>
      </c>
      <c r="X73" s="185">
        <f t="shared" si="38"/>
        <v>36.5</v>
      </c>
      <c r="Y73" s="185">
        <f t="shared" si="38"/>
        <v>247.7</v>
      </c>
      <c r="Z73" s="185">
        <f t="shared" si="38"/>
        <v>15.1</v>
      </c>
      <c r="AA73" s="185">
        <f t="shared" si="38"/>
        <v>59.5</v>
      </c>
      <c r="AB73" s="185">
        <f t="shared" si="38"/>
        <v>552.5</v>
      </c>
      <c r="AC73" s="16">
        <f t="shared" si="37"/>
        <v>280.90000000000003</v>
      </c>
      <c r="AD73" s="185">
        <f t="shared" si="36"/>
        <v>103.42415316642123</v>
      </c>
      <c r="AE73" s="119"/>
      <c r="AF73" s="119"/>
      <c r="AG73" s="119"/>
      <c r="AH73" s="119"/>
      <c r="AI73" s="2"/>
      <c r="AJ73" s="2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</row>
    <row r="74" spans="1:62" ht="15" customHeight="1">
      <c r="A74" s="104"/>
      <c r="B74" s="31" t="s">
        <v>161</v>
      </c>
      <c r="C74" s="191">
        <f>+[2]PP!C104</f>
        <v>2</v>
      </c>
      <c r="D74" s="191">
        <f>+[2]PP!D104</f>
        <v>2.7</v>
      </c>
      <c r="E74" s="191">
        <f>+[2]PP!E104</f>
        <v>19.600000000000001</v>
      </c>
      <c r="F74" s="191">
        <f>+[2]PP!F104</f>
        <v>7.3</v>
      </c>
      <c r="G74" s="191">
        <f>+[2]PP!G104</f>
        <v>1.8</v>
      </c>
      <c r="H74" s="191">
        <f>+[2]PP!H104</f>
        <v>13.6</v>
      </c>
      <c r="I74" s="191">
        <f>+[2]PP!I104</f>
        <v>9.8000000000000007</v>
      </c>
      <c r="J74" s="191">
        <f>+[2]PP!J104</f>
        <v>33.1</v>
      </c>
      <c r="K74" s="191">
        <f>+[2]PP!K104</f>
        <v>22.3</v>
      </c>
      <c r="L74" s="191">
        <f>+[2]PP!L104</f>
        <v>20.9</v>
      </c>
      <c r="M74" s="191">
        <f>+[2]PP!M104</f>
        <v>20.2</v>
      </c>
      <c r="N74" s="191">
        <f>+[2]PP!N104</f>
        <v>118.3</v>
      </c>
      <c r="O74" s="35">
        <f>SUM(C74:N74)</f>
        <v>271.59999999999997</v>
      </c>
      <c r="P74" s="191">
        <f>+[2]PP!P104</f>
        <v>11.4</v>
      </c>
      <c r="Q74" s="191">
        <f>+[2]PP!Q104</f>
        <v>31.8</v>
      </c>
      <c r="R74" s="191">
        <f>+[2]PP!R104</f>
        <v>6</v>
      </c>
      <c r="S74" s="191">
        <f>+[2]PP!S104</f>
        <v>62.2</v>
      </c>
      <c r="T74" s="191">
        <f>+[2]PP!T104</f>
        <v>23.8</v>
      </c>
      <c r="U74" s="191">
        <f>+[2]PP!U104</f>
        <v>17.7</v>
      </c>
      <c r="V74" s="191">
        <f>+[2]PP!V104</f>
        <v>11</v>
      </c>
      <c r="W74" s="191">
        <f>+[2]PP!W104</f>
        <v>29.8</v>
      </c>
      <c r="X74" s="191">
        <f>+[2]PP!X104</f>
        <v>36.5</v>
      </c>
      <c r="Y74" s="191">
        <f>+[2]PP!Y104</f>
        <v>247.7</v>
      </c>
      <c r="Z74" s="191">
        <f>+[2]PP!Z104</f>
        <v>15.1</v>
      </c>
      <c r="AA74" s="191">
        <f>+[2]PP!AA104</f>
        <v>59.5</v>
      </c>
      <c r="AB74" s="35">
        <f>SUM(P74:AA74)</f>
        <v>552.5</v>
      </c>
      <c r="AC74" s="29">
        <f t="shared" si="37"/>
        <v>280.90000000000003</v>
      </c>
      <c r="AD74" s="191">
        <f t="shared" si="36"/>
        <v>103.42415316642123</v>
      </c>
      <c r="AE74" s="119"/>
      <c r="AF74" s="119"/>
      <c r="AG74" s="119"/>
      <c r="AH74" s="119"/>
      <c r="AI74" s="2"/>
      <c r="AJ74" s="2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</row>
    <row r="75" spans="1:62" ht="23.25" customHeight="1" thickBot="1">
      <c r="A75" s="104"/>
      <c r="B75" s="200" t="s">
        <v>105</v>
      </c>
      <c r="C75" s="201">
        <f t="shared" ref="C75:AB75" si="39">+C73+C55+C54+C53</f>
        <v>57607.9</v>
      </c>
      <c r="D75" s="201">
        <f t="shared" si="39"/>
        <v>10627.599999999999</v>
      </c>
      <c r="E75" s="201">
        <f t="shared" si="39"/>
        <v>18930.199999999997</v>
      </c>
      <c r="F75" s="201">
        <f t="shared" si="39"/>
        <v>22872.9</v>
      </c>
      <c r="G75" s="201">
        <f t="shared" si="39"/>
        <v>19050.300000000003</v>
      </c>
      <c r="H75" s="201">
        <f t="shared" si="39"/>
        <v>36663.399999999994</v>
      </c>
      <c r="I75" s="201">
        <f t="shared" si="39"/>
        <v>2245.4</v>
      </c>
      <c r="J75" s="201">
        <f t="shared" si="39"/>
        <v>13266.7</v>
      </c>
      <c r="K75" s="201">
        <f t="shared" si="39"/>
        <v>9863.6</v>
      </c>
      <c r="L75" s="201">
        <f t="shared" si="39"/>
        <v>8611.7000000000007</v>
      </c>
      <c r="M75" s="201">
        <f t="shared" si="39"/>
        <v>4590.7000000000007</v>
      </c>
      <c r="N75" s="201">
        <f t="shared" si="39"/>
        <v>22465.9</v>
      </c>
      <c r="O75" s="201">
        <f t="shared" si="39"/>
        <v>226796.3</v>
      </c>
      <c r="P75" s="201">
        <f t="shared" si="39"/>
        <v>11292.1</v>
      </c>
      <c r="Q75" s="201">
        <f t="shared" si="39"/>
        <v>93085.999999999985</v>
      </c>
      <c r="R75" s="201">
        <f t="shared" si="39"/>
        <v>2188.5</v>
      </c>
      <c r="S75" s="201">
        <f t="shared" si="39"/>
        <v>2005.0000000000002</v>
      </c>
      <c r="T75" s="201">
        <f t="shared" si="39"/>
        <v>2754.2999999999997</v>
      </c>
      <c r="U75" s="201">
        <f t="shared" si="39"/>
        <v>4815.3</v>
      </c>
      <c r="V75" s="201">
        <f t="shared" si="39"/>
        <v>67493.7</v>
      </c>
      <c r="W75" s="201">
        <f t="shared" si="39"/>
        <v>12524.099999999999</v>
      </c>
      <c r="X75" s="201">
        <f t="shared" si="39"/>
        <v>3322.3999999999996</v>
      </c>
      <c r="Y75" s="201">
        <f t="shared" si="39"/>
        <v>8785.2999999999993</v>
      </c>
      <c r="Z75" s="201">
        <f t="shared" si="39"/>
        <v>9503.7000000000007</v>
      </c>
      <c r="AA75" s="201">
        <f t="shared" si="39"/>
        <v>35934.1</v>
      </c>
      <c r="AB75" s="201">
        <f t="shared" si="39"/>
        <v>253704.50000000003</v>
      </c>
      <c r="AC75" s="201">
        <f t="shared" si="37"/>
        <v>26908.200000000041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75" s="2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</row>
    <row r="76" spans="1:62" ht="18" customHeight="1" thickTop="1">
      <c r="A76" s="104"/>
      <c r="B76" s="203" t="s">
        <v>78</v>
      </c>
      <c r="C76" s="204">
        <v>246.7</v>
      </c>
      <c r="D76" s="204">
        <v>252.5</v>
      </c>
      <c r="E76" s="204">
        <v>252.7</v>
      </c>
      <c r="F76" s="204">
        <v>242.2</v>
      </c>
      <c r="G76" s="204">
        <v>267.2</v>
      </c>
      <c r="H76" s="204">
        <v>251.6</v>
      </c>
      <c r="I76" s="204">
        <v>255.4</v>
      </c>
      <c r="J76" s="204">
        <v>259.2</v>
      </c>
      <c r="K76" s="204">
        <v>268.89999999999998</v>
      </c>
      <c r="L76" s="204">
        <v>278.7</v>
      </c>
      <c r="M76" s="204">
        <v>256.5</v>
      </c>
      <c r="N76" s="204">
        <v>284.60000000000002</v>
      </c>
      <c r="O76" s="204">
        <f>SUM(C76:N76)</f>
        <v>3116.2</v>
      </c>
      <c r="P76" s="205">
        <v>291.2</v>
      </c>
      <c r="Q76" s="205">
        <v>278.39999999999998</v>
      </c>
      <c r="R76" s="205">
        <v>278</v>
      </c>
      <c r="S76" s="205">
        <v>282.8</v>
      </c>
      <c r="T76" s="205">
        <v>324.7</v>
      </c>
      <c r="U76" s="205">
        <v>324</v>
      </c>
      <c r="V76" s="205">
        <v>295.5</v>
      </c>
      <c r="W76" s="205">
        <v>315.39999999999998</v>
      </c>
      <c r="X76" s="205">
        <v>293.2</v>
      </c>
      <c r="Y76" s="205">
        <v>312.39999999999998</v>
      </c>
      <c r="Z76" s="205">
        <v>300.7</v>
      </c>
      <c r="AA76" s="205">
        <v>313.10000000000002</v>
      </c>
      <c r="AB76" s="69">
        <f>SUM(P76:AA76)</f>
        <v>3609.3999999999996</v>
      </c>
      <c r="AC76" s="205">
        <f t="shared" si="37"/>
        <v>493.19999999999982</v>
      </c>
      <c r="AD76" s="205">
        <f t="shared" si="36"/>
        <v>15.826968743983052</v>
      </c>
      <c r="AE76" s="119"/>
      <c r="AF76" s="119"/>
      <c r="AG76" s="119"/>
      <c r="AH76" s="119"/>
      <c r="AI76" s="2"/>
      <c r="AJ76" s="2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</row>
    <row r="77" spans="1:62" ht="18" customHeight="1">
      <c r="A77" s="104"/>
      <c r="B77" s="206" t="s">
        <v>162</v>
      </c>
      <c r="C77" s="73">
        <v>0</v>
      </c>
      <c r="D77" s="73">
        <v>20.2</v>
      </c>
      <c r="E77" s="73">
        <v>-0.2</v>
      </c>
      <c r="F77" s="73">
        <v>0.1</v>
      </c>
      <c r="G77" s="73">
        <v>0.4</v>
      </c>
      <c r="H77" s="73">
        <v>0</v>
      </c>
      <c r="I77" s="73">
        <v>0</v>
      </c>
      <c r="J77" s="73">
        <v>-0.2</v>
      </c>
      <c r="K77" s="73">
        <v>0</v>
      </c>
      <c r="L77" s="73">
        <v>0</v>
      </c>
      <c r="M77" s="73">
        <v>0</v>
      </c>
      <c r="N77" s="73">
        <v>0</v>
      </c>
      <c r="O77" s="69">
        <f>SUM(C77:N77)</f>
        <v>20.3</v>
      </c>
      <c r="P77" s="73">
        <v>0</v>
      </c>
      <c r="Q77" s="69">
        <v>0</v>
      </c>
      <c r="R77" s="69">
        <v>0</v>
      </c>
      <c r="S77" s="69">
        <v>0</v>
      </c>
      <c r="T77" s="69">
        <v>0</v>
      </c>
      <c r="U77" s="69">
        <v>0</v>
      </c>
      <c r="V77" s="69">
        <v>0</v>
      </c>
      <c r="W77" s="69">
        <v>0</v>
      </c>
      <c r="X77" s="69">
        <v>0</v>
      </c>
      <c r="Y77" s="69">
        <v>0</v>
      </c>
      <c r="Z77" s="69">
        <v>0</v>
      </c>
      <c r="AA77" s="69">
        <v>0</v>
      </c>
      <c r="AB77" s="69">
        <f>SUM(P77:AA77)</f>
        <v>0</v>
      </c>
      <c r="AC77" s="69">
        <f t="shared" si="37"/>
        <v>-20.3</v>
      </c>
      <c r="AD77" s="35">
        <f t="shared" si="36"/>
        <v>-100</v>
      </c>
      <c r="AE77" s="119"/>
      <c r="AF77" s="119"/>
      <c r="AG77" s="119"/>
      <c r="AH77" s="119"/>
      <c r="AI77" s="2"/>
      <c r="AJ77" s="2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</row>
    <row r="78" spans="1:62" ht="18" customHeight="1">
      <c r="A78" s="104"/>
      <c r="B78" s="207" t="s">
        <v>163</v>
      </c>
      <c r="C78" s="73">
        <v>100</v>
      </c>
      <c r="D78" s="73">
        <v>56.3</v>
      </c>
      <c r="E78" s="73">
        <v>55.8</v>
      </c>
      <c r="F78" s="73">
        <v>54.2</v>
      </c>
      <c r="G78" s="73">
        <v>77.400000000000006</v>
      </c>
      <c r="H78" s="73">
        <v>63.1</v>
      </c>
      <c r="I78" s="73">
        <v>85.6</v>
      </c>
      <c r="J78" s="73">
        <v>63.8</v>
      </c>
      <c r="K78" s="73">
        <v>57.7</v>
      </c>
      <c r="L78" s="73">
        <v>78.8</v>
      </c>
      <c r="M78" s="73">
        <v>76.599999999999994</v>
      </c>
      <c r="N78" s="73">
        <v>77.099999999999994</v>
      </c>
      <c r="O78" s="73">
        <f>SUM(C78:N78)</f>
        <v>846.40000000000009</v>
      </c>
      <c r="P78" s="69">
        <v>58.5</v>
      </c>
      <c r="Q78" s="69">
        <v>43.7</v>
      </c>
      <c r="R78" s="69">
        <v>66.400000000000006</v>
      </c>
      <c r="S78" s="69">
        <v>60.7</v>
      </c>
      <c r="T78" s="69">
        <v>73.400000000000006</v>
      </c>
      <c r="U78" s="69">
        <v>69.599999999999994</v>
      </c>
      <c r="V78" s="69">
        <v>69.900000000000006</v>
      </c>
      <c r="W78" s="69">
        <v>58</v>
      </c>
      <c r="X78" s="69">
        <v>62.3</v>
      </c>
      <c r="Y78" s="69">
        <v>82.6</v>
      </c>
      <c r="Z78" s="69">
        <v>62.6</v>
      </c>
      <c r="AA78" s="69">
        <v>68.2</v>
      </c>
      <c r="AB78" s="69">
        <f>SUM(P78:AA78)</f>
        <v>775.90000000000009</v>
      </c>
      <c r="AC78" s="69">
        <f t="shared" si="37"/>
        <v>-70.5</v>
      </c>
      <c r="AD78" s="69">
        <f t="shared" si="36"/>
        <v>-8.329395085066162</v>
      </c>
      <c r="AE78" s="119"/>
      <c r="AF78" s="119"/>
      <c r="AG78" s="119"/>
      <c r="AH78" s="119"/>
      <c r="AI78" s="2"/>
      <c r="AJ78" s="2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</row>
    <row r="79" spans="1:62" ht="22.5" customHeight="1" thickBot="1">
      <c r="A79" s="104"/>
      <c r="B79" s="208" t="s">
        <v>81</v>
      </c>
      <c r="C79" s="201">
        <f t="shared" ref="C79:AB79" si="40">+C78+C77+C76+C75</f>
        <v>57954.6</v>
      </c>
      <c r="D79" s="201">
        <f t="shared" si="40"/>
        <v>10956.599999999999</v>
      </c>
      <c r="E79" s="201">
        <f t="shared" si="40"/>
        <v>19238.499999999996</v>
      </c>
      <c r="F79" s="201">
        <f t="shared" si="40"/>
        <v>23169.4</v>
      </c>
      <c r="G79" s="201">
        <f t="shared" si="40"/>
        <v>19395.300000000003</v>
      </c>
      <c r="H79" s="201">
        <f t="shared" si="40"/>
        <v>36978.099999999991</v>
      </c>
      <c r="I79" s="201">
        <f t="shared" si="40"/>
        <v>2586.4</v>
      </c>
      <c r="J79" s="201">
        <f t="shared" si="40"/>
        <v>13589.5</v>
      </c>
      <c r="K79" s="201">
        <f t="shared" si="40"/>
        <v>10190.200000000001</v>
      </c>
      <c r="L79" s="201">
        <f t="shared" si="40"/>
        <v>8969.2000000000007</v>
      </c>
      <c r="M79" s="201">
        <f t="shared" si="40"/>
        <v>4923.8000000000011</v>
      </c>
      <c r="N79" s="201">
        <f t="shared" si="40"/>
        <v>22827.600000000002</v>
      </c>
      <c r="O79" s="201">
        <f t="shared" si="40"/>
        <v>230779.19999999998</v>
      </c>
      <c r="P79" s="201">
        <f t="shared" si="40"/>
        <v>11641.800000000001</v>
      </c>
      <c r="Q79" s="201">
        <f t="shared" si="40"/>
        <v>93408.099999999991</v>
      </c>
      <c r="R79" s="201">
        <f t="shared" si="40"/>
        <v>2532.9</v>
      </c>
      <c r="S79" s="201">
        <f t="shared" si="40"/>
        <v>2348.5</v>
      </c>
      <c r="T79" s="201">
        <f t="shared" si="40"/>
        <v>3152.3999999999996</v>
      </c>
      <c r="U79" s="201">
        <f t="shared" si="40"/>
        <v>5208.9000000000005</v>
      </c>
      <c r="V79" s="201">
        <f t="shared" si="40"/>
        <v>67859.099999999991</v>
      </c>
      <c r="W79" s="201">
        <f t="shared" si="40"/>
        <v>12897.499999999998</v>
      </c>
      <c r="X79" s="201">
        <f t="shared" si="40"/>
        <v>3677.8999999999996</v>
      </c>
      <c r="Y79" s="201">
        <f t="shared" si="40"/>
        <v>9180.2999999999993</v>
      </c>
      <c r="Z79" s="201">
        <f t="shared" si="40"/>
        <v>9867</v>
      </c>
      <c r="AA79" s="201">
        <f t="shared" si="40"/>
        <v>36315.4</v>
      </c>
      <c r="AB79" s="201">
        <f t="shared" si="40"/>
        <v>258089.80000000002</v>
      </c>
      <c r="AC79" s="201">
        <f t="shared" si="37"/>
        <v>27310.600000000035</v>
      </c>
      <c r="AD79" s="202">
        <f t="shared" si="36"/>
        <v>11.834082100986587</v>
      </c>
      <c r="AE79" s="119"/>
      <c r="AF79" s="119"/>
      <c r="AG79" s="119"/>
      <c r="AH79" s="119"/>
      <c r="AI79" s="2"/>
      <c r="AJ79" s="2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</row>
    <row r="80" spans="1:62" ht="18" customHeight="1" thickTop="1">
      <c r="A80" s="104"/>
      <c r="B80" s="82" t="s">
        <v>82</v>
      </c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119"/>
      <c r="AF80" s="119"/>
      <c r="AG80" s="119"/>
      <c r="AH80" s="119"/>
      <c r="AI80" s="2"/>
      <c r="AJ80" s="2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</row>
    <row r="81" spans="1:62" ht="13.5" customHeight="1">
      <c r="A81" s="104"/>
      <c r="B81" s="86" t="s">
        <v>83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2"/>
      <c r="AF81" s="2"/>
      <c r="AG81" s="2"/>
      <c r="AH81" s="2"/>
      <c r="AI81" s="2"/>
      <c r="AJ81" s="2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</row>
    <row r="82" spans="1:62" ht="12" customHeight="1">
      <c r="A82" s="104"/>
      <c r="B82" s="89" t="s">
        <v>84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2"/>
      <c r="AF82" s="2"/>
      <c r="AG82" s="2"/>
      <c r="AH82" s="2"/>
      <c r="AI82" s="2"/>
      <c r="AJ82" s="2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3" spans="1:62" ht="12" customHeight="1">
      <c r="A83" s="104"/>
      <c r="B83" s="89" t="s">
        <v>164</v>
      </c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1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0"/>
      <c r="AD83" s="210"/>
      <c r="AE83" s="2"/>
      <c r="AF83" s="2"/>
      <c r="AG83" s="2"/>
      <c r="AH83" s="2"/>
      <c r="AI83" s="2"/>
      <c r="AJ83" s="2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</row>
    <row r="84" spans="1:62" ht="14.25">
      <c r="A84" s="104"/>
      <c r="B84" s="89" t="s">
        <v>165</v>
      </c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2"/>
      <c r="AF84" s="2"/>
      <c r="AG84" s="2"/>
      <c r="AH84" s="2"/>
      <c r="AI84" s="2"/>
      <c r="AJ84" s="2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</row>
    <row r="85" spans="1:62" ht="14.25">
      <c r="A85" s="104"/>
      <c r="B85" s="96" t="s">
        <v>87</v>
      </c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95"/>
      <c r="AC85" s="95"/>
      <c r="AD85" s="95"/>
      <c r="AE85" s="2"/>
      <c r="AF85" s="2"/>
      <c r="AG85" s="2"/>
      <c r="AH85" s="2"/>
      <c r="AI85" s="2"/>
      <c r="AJ85" s="2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 spans="1:62" ht="14.25">
      <c r="B86" s="216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157"/>
      <c r="AC86" s="157"/>
      <c r="AD86" s="157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 spans="1:62" ht="16.5">
      <c r="B87" s="157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5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157"/>
      <c r="AC87" s="157"/>
      <c r="AD87" s="157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 spans="1:62" ht="14.25">
      <c r="B88" s="157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157"/>
      <c r="AC88" s="157"/>
      <c r="AD88" s="157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</row>
    <row r="89" spans="1:62" ht="14.25">
      <c r="B89" s="219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20"/>
      <c r="AC89" s="157"/>
      <c r="AD89" s="157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</row>
    <row r="90" spans="1:62" ht="14.25">
      <c r="B90" s="219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95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</row>
    <row r="91" spans="1:62" ht="14.25">
      <c r="B91" s="219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</row>
    <row r="92" spans="1:62" ht="14.25">
      <c r="B92" s="219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</row>
    <row r="93" spans="1:62" ht="14.25">
      <c r="B93" s="219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</row>
    <row r="94" spans="1:62" ht="14.25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</row>
    <row r="95" spans="1:62" ht="14.25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</row>
    <row r="96" spans="1:62" ht="14.25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</row>
    <row r="97" spans="2:62" ht="14.25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</row>
    <row r="98" spans="2:62" ht="14.25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</row>
    <row r="99" spans="2:62" ht="14.25">
      <c r="B99" s="219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</row>
    <row r="100" spans="2:62" ht="14.25">
      <c r="B100" s="219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</row>
    <row r="101" spans="2:62" ht="14.25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2:62" ht="14.25">
      <c r="B102" s="219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2:62" ht="14.25">
      <c r="B103" s="219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2:62" ht="14.25">
      <c r="B104" s="219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2:62" ht="14.25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2:62" ht="14.25">
      <c r="B106" s="219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2:62" ht="14.25">
      <c r="B107" s="219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 spans="2:62" ht="14.25">
      <c r="B108" s="219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</row>
    <row r="109" spans="2:62" ht="14.25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</row>
    <row r="110" spans="2:62" ht="14.25">
      <c r="B110" s="219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</row>
    <row r="111" spans="2:62" ht="14.25">
      <c r="B111" s="219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</row>
    <row r="112" spans="2:62" ht="14.25">
      <c r="B112" s="219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</row>
    <row r="113" spans="2:62" ht="14.25">
      <c r="B113" s="219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</row>
    <row r="114" spans="2:62" ht="14.25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</row>
    <row r="115" spans="2:62" ht="14.25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</row>
    <row r="116" spans="2:62" ht="14.25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</row>
    <row r="117" spans="2:62" ht="14.25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</row>
    <row r="118" spans="2:62" ht="14.25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</row>
    <row r="119" spans="2:62" ht="14.25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</row>
    <row r="120" spans="2:62" ht="14.25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</row>
    <row r="121" spans="2:62" ht="14.25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</row>
    <row r="122" spans="2:62" ht="14.25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</row>
    <row r="123" spans="2:62" ht="14.25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</row>
    <row r="124" spans="2:62" ht="14.25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</row>
    <row r="125" spans="2:62" ht="14.25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</row>
    <row r="126" spans="2:62" ht="14.25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</row>
    <row r="127" spans="2:62" ht="14.25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</row>
    <row r="128" spans="2:62" ht="14.25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</row>
    <row r="129" spans="2:62" ht="14.25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</row>
    <row r="130" spans="2:62" ht="14.25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</row>
    <row r="131" spans="2:62" ht="14.25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</row>
    <row r="132" spans="2:62" ht="14.25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</row>
    <row r="133" spans="2:62" ht="14.25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</row>
    <row r="134" spans="2:62" ht="14.25"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</row>
    <row r="135" spans="2:62" ht="14.25"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</row>
    <row r="136" spans="2:62" ht="14.25"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</row>
    <row r="137" spans="2:62" ht="14.25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</row>
    <row r="138" spans="2:62" ht="14.25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</row>
    <row r="139" spans="2:62" ht="14.25"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</row>
    <row r="140" spans="2:62" ht="14.25"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</row>
    <row r="141" spans="2:62" ht="14.25"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</row>
    <row r="142" spans="2:62" ht="14.25"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</row>
    <row r="143" spans="2:62" ht="14.25"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</row>
    <row r="144" spans="2:62" ht="14.25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</row>
    <row r="145" spans="2:62" ht="14.25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</row>
    <row r="146" spans="2:62" ht="14.25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</row>
    <row r="147" spans="2:62" ht="14.25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</row>
    <row r="148" spans="2:62" ht="14.25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</row>
    <row r="149" spans="2:62" ht="14.25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</row>
    <row r="150" spans="2:62" ht="14.25"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</row>
    <row r="151" spans="2:62" ht="14.25"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</row>
    <row r="152" spans="2:62" ht="14.25"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</row>
    <row r="153" spans="2:62" ht="14.25"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</row>
    <row r="154" spans="2:62" ht="14.25"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</row>
    <row r="155" spans="2:62" ht="14.25"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</row>
    <row r="156" spans="2:62" ht="14.25"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</row>
    <row r="157" spans="2:62" ht="14.25"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</row>
    <row r="158" spans="2:62" ht="14.25"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</row>
    <row r="159" spans="2:62" ht="14.25"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</row>
    <row r="160" spans="2:62" ht="14.25"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</row>
    <row r="161" spans="2:62" ht="14.25"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</row>
    <row r="162" spans="2:62" ht="14.25"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</row>
    <row r="163" spans="2:62" ht="14.25"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</row>
    <row r="164" spans="2:62" ht="14.25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</row>
    <row r="165" spans="2:62" ht="14.25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</row>
    <row r="166" spans="2:62" ht="14.25"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</row>
    <row r="167" spans="2:62" ht="14.25"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</row>
    <row r="168" spans="2:62" ht="14.25"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</row>
    <row r="169" spans="2:62" ht="14.25"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</row>
    <row r="170" spans="2:62" ht="14.25"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</row>
    <row r="171" spans="2:62" ht="14.25"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</row>
    <row r="172" spans="2:62" ht="14.25"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</row>
    <row r="173" spans="2:62" ht="14.25"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</row>
    <row r="174" spans="2:62" ht="14.25"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</row>
    <row r="175" spans="2:62" ht="14.25"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</row>
    <row r="176" spans="2:62" ht="14.25"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</row>
    <row r="177" spans="2:62" ht="14.25"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</row>
    <row r="178" spans="2:62" ht="14.25"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</row>
    <row r="179" spans="2:62" ht="14.25"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</row>
    <row r="180" spans="2:62" ht="14.25"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</row>
    <row r="181" spans="2:62" ht="14.25"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</row>
    <row r="182" spans="2:62" ht="14.25"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</row>
    <row r="183" spans="2:62" ht="14.25">
      <c r="B183" s="157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</row>
    <row r="184" spans="2:62" ht="14.25">
      <c r="B184" s="157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</row>
    <row r="185" spans="2:62" ht="14.25">
      <c r="B185" s="157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</row>
    <row r="186" spans="2:62" ht="14.25">
      <c r="B186" s="157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</row>
    <row r="187" spans="2:62" ht="14.25"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</row>
    <row r="188" spans="2:62" ht="14.25">
      <c r="B188" s="157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</row>
    <row r="189" spans="2:62" ht="14.25">
      <c r="B189" s="157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</row>
    <row r="190" spans="2:62" ht="14.25">
      <c r="B190" s="157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</row>
    <row r="191" spans="2:62" ht="14.25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</row>
    <row r="192" spans="2:62" ht="14.25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</row>
    <row r="193" spans="2:62" ht="14.25">
      <c r="B193" s="157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</row>
    <row r="194" spans="2:62" ht="14.25">
      <c r="B194" s="157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</row>
    <row r="195" spans="2:62" ht="14.25"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</row>
    <row r="196" spans="2:62" ht="14.25"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</row>
    <row r="197" spans="2:62" ht="14.25"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</row>
    <row r="198" spans="2:62" ht="14.25"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</row>
    <row r="199" spans="2:62" ht="14.25">
      <c r="B199" s="157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</row>
    <row r="200" spans="2:62" ht="14.25">
      <c r="B200" s="157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</row>
    <row r="201" spans="2:62" ht="14.25">
      <c r="B201" s="157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</row>
    <row r="202" spans="2:62" ht="14.25">
      <c r="B202" s="157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</row>
    <row r="203" spans="2:62" ht="14.25">
      <c r="B203" s="157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</row>
    <row r="204" spans="2:62" ht="14.25"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</row>
    <row r="205" spans="2:62" ht="14.25"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</row>
    <row r="206" spans="2:62" ht="14.25"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</row>
    <row r="207" spans="2:62" ht="14.25"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</row>
    <row r="208" spans="2:62" ht="14.25"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</row>
    <row r="209" spans="2:62" ht="14.25">
      <c r="B209" s="157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</row>
    <row r="210" spans="2:62" ht="14.25">
      <c r="B210" s="157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</row>
    <row r="211" spans="2:62" ht="14.25"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</row>
    <row r="212" spans="2:62" ht="14.25"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</row>
    <row r="213" spans="2:62" ht="14.25">
      <c r="B213" s="157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</row>
    <row r="214" spans="2:62" ht="14.25"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</row>
    <row r="215" spans="2:62" ht="14.25"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</row>
    <row r="216" spans="2:62" ht="14.25"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</row>
    <row r="217" spans="2:62" ht="14.25"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</row>
    <row r="218" spans="2:62" ht="14.25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</row>
    <row r="219" spans="2:62" ht="14.25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</row>
    <row r="220" spans="2:62" ht="14.25"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</row>
    <row r="221" spans="2:62" ht="14.25"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</row>
    <row r="222" spans="2:62" ht="14.25"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</row>
    <row r="223" spans="2:62" ht="14.25"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</row>
    <row r="224" spans="2:62" ht="14.25"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</row>
    <row r="225" spans="2:62" ht="14.25"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</row>
    <row r="226" spans="2:62" ht="14.25"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</row>
    <row r="227" spans="2:62" ht="14.25"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</row>
    <row r="228" spans="2:62" ht="14.25"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</row>
    <row r="229" spans="2:62" ht="14.25"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</row>
    <row r="230" spans="2:62" ht="14.25"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</row>
    <row r="231" spans="2:62" ht="14.25"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</row>
    <row r="232" spans="2:62" ht="14.25"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</row>
    <row r="233" spans="2:62" ht="14.25"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</row>
    <row r="234" spans="2:62" ht="14.25"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</row>
    <row r="235" spans="2:62" ht="14.25"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</row>
    <row r="236" spans="2:62" ht="14.25"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</row>
    <row r="237" spans="2:62" ht="14.25"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</row>
    <row r="238" spans="2:62" ht="14.25"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</row>
    <row r="239" spans="2:62" ht="14.25"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</row>
    <row r="240" spans="2:6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</row>
    <row r="241" spans="2:6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</row>
    <row r="242" spans="2:6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</row>
    <row r="243" spans="2:6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</row>
    <row r="244" spans="2:6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</row>
    <row r="245" spans="2:6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</row>
    <row r="246" spans="2:6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</row>
    <row r="247" spans="2:6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</row>
    <row r="248" spans="2:6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</row>
    <row r="249" spans="2:6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</row>
    <row r="250" spans="2:6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</row>
    <row r="251" spans="2:6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</row>
    <row r="252" spans="2:6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</row>
    <row r="253" spans="2:6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</row>
    <row r="254" spans="2:6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</row>
    <row r="255" spans="2:6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</row>
    <row r="256" spans="2:6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</row>
    <row r="257" spans="2:6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</row>
    <row r="258" spans="2:6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</row>
    <row r="259" spans="2:6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</row>
    <row r="260" spans="2:6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</row>
    <row r="261" spans="2:6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</row>
    <row r="262" spans="2:6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4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</row>
    <row r="263" spans="2:6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4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</row>
    <row r="264" spans="2:6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4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</row>
    <row r="265" spans="2:6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4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</row>
    <row r="266" spans="2:6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4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</row>
    <row r="267" spans="2:6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4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</row>
    <row r="268" spans="2:6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4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</row>
    <row r="269" spans="2:6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4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</row>
    <row r="270" spans="2:6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4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</row>
    <row r="271" spans="2:6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4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</row>
    <row r="272" spans="2:6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4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</row>
    <row r="273" spans="2:6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4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</row>
    <row r="274" spans="2:6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4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</row>
    <row r="275" spans="2:6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4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</row>
    <row r="276" spans="2:6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4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</row>
    <row r="277" spans="2:6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4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</row>
    <row r="278" spans="2:6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4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</row>
    <row r="279" spans="2:6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4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</row>
    <row r="280" spans="2:6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4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</row>
    <row r="281" spans="2:6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4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</row>
    <row r="282" spans="2:6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4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</row>
    <row r="283" spans="2:6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4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</row>
    <row r="284" spans="2:6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4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</row>
    <row r="285" spans="2:6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4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</row>
    <row r="286" spans="2:6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4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</row>
    <row r="287" spans="2:6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4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</row>
    <row r="288" spans="2:6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4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</row>
    <row r="289" spans="2:6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4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</row>
    <row r="290" spans="2:6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4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</row>
    <row r="291" spans="2:6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4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</row>
    <row r="292" spans="2:6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4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</row>
    <row r="293" spans="2:6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4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</row>
    <row r="294" spans="2:6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4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</row>
    <row r="295" spans="2:6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4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</row>
    <row r="296" spans="2:6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4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</row>
    <row r="297" spans="2:6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4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</row>
    <row r="298" spans="2:6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4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</row>
    <row r="299" spans="2:6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4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</row>
    <row r="300" spans="2:6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4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</row>
    <row r="301" spans="2:6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4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</row>
    <row r="302" spans="2:6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4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</row>
    <row r="303" spans="2:6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4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</row>
    <row r="304" spans="2:6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4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</row>
    <row r="305" spans="2:6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4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</row>
    <row r="306" spans="2:6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4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</row>
    <row r="307" spans="2:6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4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</row>
    <row r="308" spans="2:6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4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</row>
    <row r="309" spans="2:6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4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</row>
    <row r="310" spans="2:6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4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</row>
    <row r="311" spans="2:6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4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</row>
    <row r="312" spans="2:6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4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</row>
    <row r="313" spans="2:6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4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</row>
    <row r="314" spans="2:6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4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</row>
    <row r="315" spans="2:6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4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</row>
    <row r="316" spans="2:6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4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</row>
    <row r="317" spans="2:6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4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</row>
    <row r="318" spans="2:6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4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</row>
    <row r="319" spans="2:6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4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</row>
    <row r="320" spans="2:6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4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</row>
    <row r="321" spans="2:6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4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</row>
    <row r="322" spans="2:6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4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</row>
    <row r="323" spans="2:6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4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</row>
    <row r="324" spans="2:6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4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</row>
    <row r="325" spans="2:6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4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</row>
    <row r="326" spans="2:6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4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</row>
    <row r="327" spans="2:6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4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</row>
    <row r="328" spans="2:6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4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</row>
    <row r="329" spans="2:6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4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</row>
    <row r="330" spans="2:6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4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</row>
  </sheetData>
  <mergeCells count="10">
    <mergeCell ref="B1:AD1"/>
    <mergeCell ref="B3:AD3"/>
    <mergeCell ref="B4:AD4"/>
    <mergeCell ref="B5:AD5"/>
    <mergeCell ref="B6:B7"/>
    <mergeCell ref="C6:N6"/>
    <mergeCell ref="O6:O7"/>
    <mergeCell ref="P6:AA6"/>
    <mergeCell ref="AB6:AB7"/>
    <mergeCell ref="AC6:AD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  <ignoredErrors>
    <ignoredError sqref="C69:AD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DGA!Print_Area</vt:lpstr>
      <vt:lpstr>DGII!Print_Area</vt:lpstr>
      <vt:lpstr>TESORERIA!Print_Area</vt:lpstr>
      <vt:lpstr>DGII!Print_Titles</vt:lpstr>
      <vt:lpstr>TESORERIA!Print_Titles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Faridis Calderon</cp:lastModifiedBy>
  <dcterms:created xsi:type="dcterms:W3CDTF">2019-03-20T21:45:39Z</dcterms:created>
  <dcterms:modified xsi:type="dcterms:W3CDTF">2019-03-21T13:04:40Z</dcterms:modified>
</cp:coreProperties>
</file>