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PP" sheetId="1" r:id="rId1"/>
  </sheets>
  <externalReferences>
    <externalReference r:id="rId2"/>
    <externalReference r:id="rId3"/>
  </externalReferences>
  <definedNames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PP!$B$1:$P$113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45621"/>
</workbook>
</file>

<file path=xl/calcChain.xml><?xml version="1.0" encoding="utf-8"?>
<calcChain xmlns="http://schemas.openxmlformats.org/spreadsheetml/2006/main">
  <c r="O72" i="1" l="1"/>
  <c r="O111" i="1"/>
  <c r="P111" i="1" s="1"/>
  <c r="N111" i="1"/>
  <c r="H111" i="1"/>
  <c r="O110" i="1"/>
  <c r="N110" i="1"/>
  <c r="H110" i="1"/>
  <c r="N109" i="1"/>
  <c r="O109" i="1" s="1"/>
  <c r="P109" i="1" s="1"/>
  <c r="H109" i="1"/>
  <c r="N108" i="1"/>
  <c r="O108" i="1" s="1"/>
  <c r="H108" i="1"/>
  <c r="N107" i="1"/>
  <c r="O107" i="1" s="1"/>
  <c r="P107" i="1" s="1"/>
  <c r="H107" i="1"/>
  <c r="N104" i="1"/>
  <c r="N103" i="1" s="1"/>
  <c r="H104" i="1"/>
  <c r="H103" i="1" s="1"/>
  <c r="M103" i="1"/>
  <c r="L103" i="1"/>
  <c r="K103" i="1"/>
  <c r="J103" i="1"/>
  <c r="I103" i="1"/>
  <c r="G103" i="1"/>
  <c r="F103" i="1"/>
  <c r="E103" i="1"/>
  <c r="D103" i="1"/>
  <c r="C103" i="1"/>
  <c r="N102" i="1"/>
  <c r="O102" i="1" s="1"/>
  <c r="P102" i="1" s="1"/>
  <c r="H102" i="1"/>
  <c r="O101" i="1"/>
  <c r="N101" i="1"/>
  <c r="H101" i="1"/>
  <c r="M100" i="1"/>
  <c r="M98" i="1" s="1"/>
  <c r="L100" i="1"/>
  <c r="K100" i="1"/>
  <c r="J100" i="1"/>
  <c r="J98" i="1" s="1"/>
  <c r="J93" i="1" s="1"/>
  <c r="I100" i="1"/>
  <c r="I98" i="1" s="1"/>
  <c r="I93" i="1" s="1"/>
  <c r="H100" i="1"/>
  <c r="G100" i="1"/>
  <c r="F100" i="1"/>
  <c r="E100" i="1"/>
  <c r="D100" i="1"/>
  <c r="D98" i="1" s="1"/>
  <c r="D93" i="1" s="1"/>
  <c r="C100" i="1"/>
  <c r="C98" i="1" s="1"/>
  <c r="C93" i="1" s="1"/>
  <c r="N99" i="1"/>
  <c r="O99" i="1" s="1"/>
  <c r="H99" i="1"/>
  <c r="L98" i="1"/>
  <c r="K98" i="1"/>
  <c r="H98" i="1"/>
  <c r="G98" i="1"/>
  <c r="F98" i="1"/>
  <c r="E98" i="1"/>
  <c r="N97" i="1"/>
  <c r="O97" i="1" s="1"/>
  <c r="P97" i="1" s="1"/>
  <c r="H97" i="1"/>
  <c r="N96" i="1"/>
  <c r="N95" i="1" s="1"/>
  <c r="H96" i="1"/>
  <c r="H95" i="1" s="1"/>
  <c r="H93" i="1" s="1"/>
  <c r="M95" i="1"/>
  <c r="M93" i="1" s="1"/>
  <c r="L95" i="1"/>
  <c r="L93" i="1" s="1"/>
  <c r="L90" i="1" s="1"/>
  <c r="K95" i="1"/>
  <c r="J95" i="1"/>
  <c r="I95" i="1"/>
  <c r="G95" i="1"/>
  <c r="G93" i="1" s="1"/>
  <c r="F95" i="1"/>
  <c r="F93" i="1" s="1"/>
  <c r="F90" i="1" s="1"/>
  <c r="E95" i="1"/>
  <c r="D95" i="1"/>
  <c r="C95" i="1"/>
  <c r="N94" i="1"/>
  <c r="O94" i="1" s="1"/>
  <c r="H94" i="1"/>
  <c r="K93" i="1"/>
  <c r="E93" i="1"/>
  <c r="N92" i="1"/>
  <c r="O92" i="1" s="1"/>
  <c r="O91" i="1" s="1"/>
  <c r="H92" i="1"/>
  <c r="H91" i="1" s="1"/>
  <c r="N91" i="1"/>
  <c r="M91" i="1"/>
  <c r="M90" i="1" s="1"/>
  <c r="L91" i="1"/>
  <c r="K91" i="1"/>
  <c r="J91" i="1"/>
  <c r="I91" i="1"/>
  <c r="G91" i="1"/>
  <c r="F91" i="1"/>
  <c r="E91" i="1"/>
  <c r="D91" i="1"/>
  <c r="C91" i="1"/>
  <c r="K90" i="1"/>
  <c r="E90" i="1"/>
  <c r="N89" i="1"/>
  <c r="H89" i="1"/>
  <c r="O89" i="1" s="1"/>
  <c r="N88" i="1"/>
  <c r="O88" i="1" s="1"/>
  <c r="P88" i="1" s="1"/>
  <c r="H88" i="1"/>
  <c r="N87" i="1"/>
  <c r="O87" i="1" s="1"/>
  <c r="P87" i="1" s="1"/>
  <c r="M87" i="1"/>
  <c r="L87" i="1"/>
  <c r="L86" i="1" s="1"/>
  <c r="K87" i="1"/>
  <c r="J87" i="1"/>
  <c r="I87" i="1"/>
  <c r="H87" i="1"/>
  <c r="G87" i="1"/>
  <c r="F87" i="1"/>
  <c r="E87" i="1"/>
  <c r="D87" i="1"/>
  <c r="C87" i="1"/>
  <c r="K86" i="1"/>
  <c r="E86" i="1"/>
  <c r="N85" i="1"/>
  <c r="H85" i="1"/>
  <c r="O85" i="1" s="1"/>
  <c r="P85" i="1" s="1"/>
  <c r="N83" i="1"/>
  <c r="O83" i="1" s="1"/>
  <c r="P83" i="1" s="1"/>
  <c r="H83" i="1"/>
  <c r="H82" i="1" s="1"/>
  <c r="N82" i="1"/>
  <c r="O82" i="1" s="1"/>
  <c r="P82" i="1" s="1"/>
  <c r="M82" i="1"/>
  <c r="L82" i="1"/>
  <c r="L84" i="1" s="1"/>
  <c r="K82" i="1"/>
  <c r="K84" i="1" s="1"/>
  <c r="J82" i="1"/>
  <c r="I82" i="1"/>
  <c r="G82" i="1"/>
  <c r="F82" i="1"/>
  <c r="E82" i="1"/>
  <c r="D82" i="1"/>
  <c r="D84" i="1" s="1"/>
  <c r="C82" i="1"/>
  <c r="N81" i="1"/>
  <c r="O81" i="1" s="1"/>
  <c r="P81" i="1" s="1"/>
  <c r="H81" i="1"/>
  <c r="N80" i="1"/>
  <c r="O80" i="1" s="1"/>
  <c r="P80" i="1" s="1"/>
  <c r="H80" i="1"/>
  <c r="N79" i="1"/>
  <c r="O79" i="1" s="1"/>
  <c r="P79" i="1" s="1"/>
  <c r="H79" i="1"/>
  <c r="N78" i="1"/>
  <c r="O78" i="1" s="1"/>
  <c r="P78" i="1" s="1"/>
  <c r="H78" i="1"/>
  <c r="H74" i="1" s="1"/>
  <c r="H73" i="1" s="1"/>
  <c r="N77" i="1"/>
  <c r="O77" i="1" s="1"/>
  <c r="P77" i="1" s="1"/>
  <c r="H77" i="1"/>
  <c r="N76" i="1"/>
  <c r="O76" i="1" s="1"/>
  <c r="P76" i="1" s="1"/>
  <c r="H76" i="1"/>
  <c r="O75" i="1"/>
  <c r="N75" i="1"/>
  <c r="H75" i="1"/>
  <c r="M74" i="1"/>
  <c r="M73" i="1" s="1"/>
  <c r="L74" i="1"/>
  <c r="K74" i="1"/>
  <c r="J74" i="1"/>
  <c r="J73" i="1" s="1"/>
  <c r="I74" i="1"/>
  <c r="I73" i="1" s="1"/>
  <c r="G74" i="1"/>
  <c r="G73" i="1" s="1"/>
  <c r="F74" i="1"/>
  <c r="E74" i="1"/>
  <c r="D74" i="1"/>
  <c r="D73" i="1" s="1"/>
  <c r="C74" i="1"/>
  <c r="C73" i="1" s="1"/>
  <c r="L73" i="1"/>
  <c r="K73" i="1"/>
  <c r="F73" i="1"/>
  <c r="E73" i="1"/>
  <c r="N72" i="1"/>
  <c r="H72" i="1"/>
  <c r="O71" i="1"/>
  <c r="P71" i="1" s="1"/>
  <c r="N71" i="1"/>
  <c r="H71" i="1"/>
  <c r="N70" i="1"/>
  <c r="O70" i="1" s="1"/>
  <c r="P70" i="1" s="1"/>
  <c r="H70" i="1"/>
  <c r="P69" i="1"/>
  <c r="O69" i="1"/>
  <c r="N69" i="1"/>
  <c r="H69" i="1"/>
  <c r="O68" i="1"/>
  <c r="P68" i="1" s="1"/>
  <c r="N68" i="1"/>
  <c r="H68" i="1"/>
  <c r="N67" i="1"/>
  <c r="O67" i="1" s="1"/>
  <c r="P67" i="1" s="1"/>
  <c r="M67" i="1"/>
  <c r="L67" i="1"/>
  <c r="K67" i="1"/>
  <c r="J67" i="1"/>
  <c r="I67" i="1"/>
  <c r="H67" i="1"/>
  <c r="G67" i="1"/>
  <c r="F67" i="1"/>
  <c r="E67" i="1"/>
  <c r="D67" i="1"/>
  <c r="C67" i="1"/>
  <c r="O66" i="1"/>
  <c r="P66" i="1" s="1"/>
  <c r="N66" i="1"/>
  <c r="H66" i="1"/>
  <c r="N65" i="1"/>
  <c r="O65" i="1" s="1"/>
  <c r="P65" i="1" s="1"/>
  <c r="H65" i="1"/>
  <c r="H63" i="1" s="1"/>
  <c r="P64" i="1"/>
  <c r="O64" i="1"/>
  <c r="N64" i="1"/>
  <c r="H64" i="1"/>
  <c r="M63" i="1"/>
  <c r="L63" i="1"/>
  <c r="K63" i="1"/>
  <c r="J63" i="1"/>
  <c r="I63" i="1"/>
  <c r="G63" i="1"/>
  <c r="F63" i="1"/>
  <c r="E63" i="1"/>
  <c r="D63" i="1"/>
  <c r="C63" i="1"/>
  <c r="P62" i="1"/>
  <c r="O62" i="1"/>
  <c r="N62" i="1"/>
  <c r="H62" i="1"/>
  <c r="O61" i="1"/>
  <c r="P61" i="1" s="1"/>
  <c r="N61" i="1"/>
  <c r="H61" i="1"/>
  <c r="N60" i="1"/>
  <c r="O60" i="1" s="1"/>
  <c r="P60" i="1" s="1"/>
  <c r="H60" i="1"/>
  <c r="H58" i="1" s="1"/>
  <c r="H57" i="1" s="1"/>
  <c r="H56" i="1" s="1"/>
  <c r="P59" i="1"/>
  <c r="O59" i="1"/>
  <c r="N59" i="1"/>
  <c r="H59" i="1"/>
  <c r="M58" i="1"/>
  <c r="M57" i="1" s="1"/>
  <c r="M56" i="1" s="1"/>
  <c r="L58" i="1"/>
  <c r="K58" i="1"/>
  <c r="J58" i="1"/>
  <c r="J57" i="1" s="1"/>
  <c r="J56" i="1" s="1"/>
  <c r="J8" i="1" s="1"/>
  <c r="I58" i="1"/>
  <c r="I57" i="1" s="1"/>
  <c r="I56" i="1" s="1"/>
  <c r="G58" i="1"/>
  <c r="G57" i="1" s="1"/>
  <c r="G56" i="1" s="1"/>
  <c r="F58" i="1"/>
  <c r="E58" i="1"/>
  <c r="D58" i="1"/>
  <c r="D57" i="1" s="1"/>
  <c r="D56" i="1" s="1"/>
  <c r="D8" i="1" s="1"/>
  <c r="C58" i="1"/>
  <c r="C57" i="1" s="1"/>
  <c r="C56" i="1" s="1"/>
  <c r="L57" i="1"/>
  <c r="L56" i="1" s="1"/>
  <c r="L8" i="1" s="1"/>
  <c r="K57" i="1"/>
  <c r="K56" i="1" s="1"/>
  <c r="K8" i="1" s="1"/>
  <c r="F57" i="1"/>
  <c r="F56" i="1" s="1"/>
  <c r="F8" i="1" s="1"/>
  <c r="E57" i="1"/>
  <c r="E56" i="1" s="1"/>
  <c r="E8" i="1" s="1"/>
  <c r="O55" i="1"/>
  <c r="P55" i="1" s="1"/>
  <c r="N55" i="1"/>
  <c r="H55" i="1"/>
  <c r="N54" i="1"/>
  <c r="O54" i="1" s="1"/>
  <c r="P54" i="1" s="1"/>
  <c r="H54" i="1"/>
  <c r="P53" i="1"/>
  <c r="O53" i="1"/>
  <c r="N53" i="1"/>
  <c r="H53" i="1"/>
  <c r="O52" i="1"/>
  <c r="P52" i="1" s="1"/>
  <c r="N52" i="1"/>
  <c r="H52" i="1"/>
  <c r="N51" i="1"/>
  <c r="O51" i="1" s="1"/>
  <c r="P51" i="1" s="1"/>
  <c r="H51" i="1"/>
  <c r="P50" i="1"/>
  <c r="O50" i="1"/>
  <c r="N50" i="1"/>
  <c r="H50" i="1"/>
  <c r="O49" i="1"/>
  <c r="P49" i="1" s="1"/>
  <c r="N49" i="1"/>
  <c r="H49" i="1"/>
  <c r="N48" i="1"/>
  <c r="O48" i="1" s="1"/>
  <c r="P48" i="1" s="1"/>
  <c r="M48" i="1"/>
  <c r="L48" i="1"/>
  <c r="K48" i="1"/>
  <c r="J48" i="1"/>
  <c r="I48" i="1"/>
  <c r="H48" i="1"/>
  <c r="G48" i="1"/>
  <c r="F48" i="1"/>
  <c r="E48" i="1"/>
  <c r="D48" i="1"/>
  <c r="C48" i="1"/>
  <c r="N47" i="1"/>
  <c r="O47" i="1" s="1"/>
  <c r="H47" i="1"/>
  <c r="N46" i="1"/>
  <c r="O46" i="1" s="1"/>
  <c r="P46" i="1" s="1"/>
  <c r="H46" i="1"/>
  <c r="P45" i="1"/>
  <c r="O45" i="1"/>
  <c r="N45" i="1"/>
  <c r="H45" i="1"/>
  <c r="N44" i="1"/>
  <c r="O44" i="1" s="1"/>
  <c r="P44" i="1" s="1"/>
  <c r="M44" i="1"/>
  <c r="M43" i="1" s="1"/>
  <c r="M9" i="1" s="1"/>
  <c r="L44" i="1"/>
  <c r="K44" i="1"/>
  <c r="J44" i="1"/>
  <c r="I44" i="1"/>
  <c r="I43" i="1" s="1"/>
  <c r="I9" i="1" s="1"/>
  <c r="I8" i="1" s="1"/>
  <c r="H44" i="1"/>
  <c r="H43" i="1" s="1"/>
  <c r="G44" i="1"/>
  <c r="G43" i="1" s="1"/>
  <c r="G9" i="1" s="1"/>
  <c r="F44" i="1"/>
  <c r="E44" i="1"/>
  <c r="D44" i="1"/>
  <c r="C44" i="1"/>
  <c r="C43" i="1" s="1"/>
  <c r="C9" i="1" s="1"/>
  <c r="C8" i="1" s="1"/>
  <c r="L43" i="1"/>
  <c r="K43" i="1"/>
  <c r="J43" i="1"/>
  <c r="F43" i="1"/>
  <c r="E43" i="1"/>
  <c r="D43" i="1"/>
  <c r="N42" i="1"/>
  <c r="O42" i="1" s="1"/>
  <c r="P42" i="1" s="1"/>
  <c r="H42" i="1"/>
  <c r="N41" i="1"/>
  <c r="H41" i="1"/>
  <c r="O41" i="1" s="1"/>
  <c r="P41" i="1" s="1"/>
  <c r="N40" i="1"/>
  <c r="O40" i="1" s="1"/>
  <c r="P40" i="1" s="1"/>
  <c r="H40" i="1"/>
  <c r="N39" i="1"/>
  <c r="O39" i="1" s="1"/>
  <c r="P39" i="1" s="1"/>
  <c r="H39" i="1"/>
  <c r="H36" i="1" s="1"/>
  <c r="H24" i="1" s="1"/>
  <c r="N38" i="1"/>
  <c r="H38" i="1"/>
  <c r="O38" i="1" s="1"/>
  <c r="P38" i="1" s="1"/>
  <c r="N37" i="1"/>
  <c r="N36" i="1" s="1"/>
  <c r="O36" i="1" s="1"/>
  <c r="P36" i="1" s="1"/>
  <c r="H37" i="1"/>
  <c r="M36" i="1"/>
  <c r="L36" i="1"/>
  <c r="K36" i="1"/>
  <c r="J36" i="1"/>
  <c r="I36" i="1"/>
  <c r="G36" i="1"/>
  <c r="F36" i="1"/>
  <c r="E36" i="1"/>
  <c r="D36" i="1"/>
  <c r="C36" i="1"/>
  <c r="N35" i="1"/>
  <c r="O35" i="1" s="1"/>
  <c r="P35" i="1" s="1"/>
  <c r="H35" i="1"/>
  <c r="N34" i="1"/>
  <c r="O34" i="1" s="1"/>
  <c r="P34" i="1" s="1"/>
  <c r="H34" i="1"/>
  <c r="N33" i="1"/>
  <c r="O33" i="1" s="1"/>
  <c r="P33" i="1" s="1"/>
  <c r="H33" i="1"/>
  <c r="N32" i="1"/>
  <c r="O32" i="1" s="1"/>
  <c r="P32" i="1" s="1"/>
  <c r="H32" i="1"/>
  <c r="N31" i="1"/>
  <c r="O31" i="1" s="1"/>
  <c r="P31" i="1" s="1"/>
  <c r="H31" i="1"/>
  <c r="P30" i="1"/>
  <c r="O30" i="1"/>
  <c r="N30" i="1"/>
  <c r="H30" i="1"/>
  <c r="N29" i="1"/>
  <c r="H29" i="1"/>
  <c r="M28" i="1"/>
  <c r="L28" i="1"/>
  <c r="K28" i="1"/>
  <c r="J28" i="1"/>
  <c r="I28" i="1"/>
  <c r="H28" i="1"/>
  <c r="G28" i="1"/>
  <c r="F28" i="1"/>
  <c r="E28" i="1"/>
  <c r="D28" i="1"/>
  <c r="C28" i="1"/>
  <c r="N27" i="1"/>
  <c r="O27" i="1" s="1"/>
  <c r="P27" i="1" s="1"/>
  <c r="H27" i="1"/>
  <c r="N26" i="1"/>
  <c r="O26" i="1" s="1"/>
  <c r="P26" i="1" s="1"/>
  <c r="H26" i="1"/>
  <c r="N25" i="1"/>
  <c r="O25" i="1" s="1"/>
  <c r="P25" i="1" s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G24" i="1"/>
  <c r="F24" i="1"/>
  <c r="E24" i="1"/>
  <c r="D24" i="1"/>
  <c r="C24" i="1"/>
  <c r="N23" i="1"/>
  <c r="O23" i="1" s="1"/>
  <c r="P23" i="1" s="1"/>
  <c r="H23" i="1"/>
  <c r="N22" i="1"/>
  <c r="H22" i="1"/>
  <c r="O22" i="1" s="1"/>
  <c r="P22" i="1" s="1"/>
  <c r="N21" i="1"/>
  <c r="H21" i="1"/>
  <c r="O21" i="1" s="1"/>
  <c r="P21" i="1" s="1"/>
  <c r="N20" i="1"/>
  <c r="H20" i="1"/>
  <c r="O20" i="1" s="1"/>
  <c r="P20" i="1" s="1"/>
  <c r="N19" i="1"/>
  <c r="H19" i="1"/>
  <c r="O19" i="1" s="1"/>
  <c r="P19" i="1" s="1"/>
  <c r="N18" i="1"/>
  <c r="H18" i="1"/>
  <c r="O18" i="1" s="1"/>
  <c r="P18" i="1" s="1"/>
  <c r="N17" i="1"/>
  <c r="H17" i="1"/>
  <c r="H16" i="1" s="1"/>
  <c r="N16" i="1"/>
  <c r="M16" i="1"/>
  <c r="L16" i="1"/>
  <c r="K16" i="1"/>
  <c r="J16" i="1"/>
  <c r="I16" i="1"/>
  <c r="G16" i="1"/>
  <c r="F16" i="1"/>
  <c r="E16" i="1"/>
  <c r="D16" i="1"/>
  <c r="C16" i="1"/>
  <c r="N15" i="1"/>
  <c r="M15" i="1"/>
  <c r="L15" i="1"/>
  <c r="K15" i="1"/>
  <c r="J15" i="1"/>
  <c r="I15" i="1"/>
  <c r="G15" i="1"/>
  <c r="F15" i="1"/>
  <c r="E15" i="1"/>
  <c r="D15" i="1"/>
  <c r="C15" i="1"/>
  <c r="O14" i="1"/>
  <c r="P14" i="1" s="1"/>
  <c r="N14" i="1"/>
  <c r="H14" i="1"/>
  <c r="N13" i="1"/>
  <c r="H13" i="1"/>
  <c r="N12" i="1"/>
  <c r="O12" i="1" s="1"/>
  <c r="P12" i="1" s="1"/>
  <c r="H12" i="1"/>
  <c r="O11" i="1"/>
  <c r="P11" i="1" s="1"/>
  <c r="N11" i="1"/>
  <c r="H11" i="1"/>
  <c r="O10" i="1"/>
  <c r="P10" i="1" s="1"/>
  <c r="N10" i="1"/>
  <c r="M10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F9" i="1"/>
  <c r="E9" i="1"/>
  <c r="D9" i="1"/>
  <c r="O16" i="1" l="1"/>
  <c r="P16" i="1" s="1"/>
  <c r="H15" i="1"/>
  <c r="F84" i="1"/>
  <c r="G86" i="1"/>
  <c r="G105" i="1" s="1"/>
  <c r="M86" i="1"/>
  <c r="M105" i="1" s="1"/>
  <c r="G90" i="1"/>
  <c r="O95" i="1"/>
  <c r="P95" i="1" s="1"/>
  <c r="G84" i="1"/>
  <c r="I90" i="1"/>
  <c r="I86" i="1" s="1"/>
  <c r="I105" i="1" s="1"/>
  <c r="H90" i="1"/>
  <c r="H86" i="1" s="1"/>
  <c r="I84" i="1"/>
  <c r="C90" i="1"/>
  <c r="C86" i="1" s="1"/>
  <c r="C105" i="1" s="1"/>
  <c r="J90" i="1"/>
  <c r="J86" i="1" s="1"/>
  <c r="J105" i="1" s="1"/>
  <c r="O103" i="1"/>
  <c r="P103" i="1" s="1"/>
  <c r="G8" i="1"/>
  <c r="M8" i="1"/>
  <c r="C84" i="1"/>
  <c r="J84" i="1"/>
  <c r="D90" i="1"/>
  <c r="D86" i="1" s="1"/>
  <c r="D105" i="1" s="1"/>
  <c r="K105" i="1"/>
  <c r="K112" i="1" s="1"/>
  <c r="F86" i="1"/>
  <c r="F105" i="1" s="1"/>
  <c r="E105" i="1"/>
  <c r="E112" i="1" s="1"/>
  <c r="L105" i="1"/>
  <c r="L112" i="1" s="1"/>
  <c r="E84" i="1"/>
  <c r="M84" i="1"/>
  <c r="N43" i="1"/>
  <c r="O43" i="1" s="1"/>
  <c r="P43" i="1" s="1"/>
  <c r="N58" i="1"/>
  <c r="N63" i="1"/>
  <c r="O63" i="1" s="1"/>
  <c r="P63" i="1" s="1"/>
  <c r="N74" i="1"/>
  <c r="N100" i="1"/>
  <c r="O13" i="1"/>
  <c r="P13" i="1" s="1"/>
  <c r="O17" i="1"/>
  <c r="P17" i="1" s="1"/>
  <c r="O29" i="1"/>
  <c r="P29" i="1" s="1"/>
  <c r="O37" i="1"/>
  <c r="P37" i="1" s="1"/>
  <c r="O96" i="1"/>
  <c r="P96" i="1" s="1"/>
  <c r="O104" i="1"/>
  <c r="P104" i="1" s="1"/>
  <c r="N28" i="1"/>
  <c r="D112" i="1" l="1"/>
  <c r="J112" i="1"/>
  <c r="I112" i="1"/>
  <c r="M112" i="1"/>
  <c r="C112" i="1"/>
  <c r="G112" i="1"/>
  <c r="F112" i="1"/>
  <c r="H105" i="1"/>
  <c r="N73" i="1"/>
  <c r="O73" i="1" s="1"/>
  <c r="P73" i="1" s="1"/>
  <c r="O74" i="1"/>
  <c r="P74" i="1" s="1"/>
  <c r="N57" i="1"/>
  <c r="O58" i="1"/>
  <c r="P58" i="1" s="1"/>
  <c r="O15" i="1"/>
  <c r="P15" i="1" s="1"/>
  <c r="H9" i="1"/>
  <c r="H8" i="1" s="1"/>
  <c r="H84" i="1" s="1"/>
  <c r="O28" i="1"/>
  <c r="P28" i="1" s="1"/>
  <c r="N24" i="1"/>
  <c r="O100" i="1"/>
  <c r="P100" i="1" s="1"/>
  <c r="N98" i="1"/>
  <c r="O98" i="1" l="1"/>
  <c r="P98" i="1" s="1"/>
  <c r="N93" i="1"/>
  <c r="H112" i="1"/>
  <c r="N56" i="1"/>
  <c r="O56" i="1" s="1"/>
  <c r="P56" i="1" s="1"/>
  <c r="O57" i="1"/>
  <c r="P57" i="1" s="1"/>
  <c r="O24" i="1"/>
  <c r="P24" i="1" s="1"/>
  <c r="N9" i="1"/>
  <c r="N8" i="1" l="1"/>
  <c r="O9" i="1"/>
  <c r="P9" i="1" s="1"/>
  <c r="O93" i="1"/>
  <c r="P93" i="1" s="1"/>
  <c r="N90" i="1"/>
  <c r="O8" i="1" l="1"/>
  <c r="P8" i="1" s="1"/>
  <c r="N84" i="1"/>
  <c r="O90" i="1"/>
  <c r="P90" i="1" s="1"/>
  <c r="N86" i="1"/>
  <c r="O86" i="1" l="1"/>
  <c r="P86" i="1" s="1"/>
  <c r="N105" i="1"/>
  <c r="O84" i="1"/>
  <c r="P84" i="1" s="1"/>
  <c r="O105" i="1" l="1"/>
  <c r="P105" i="1" s="1"/>
  <c r="N112" i="1"/>
  <c r="O112" i="1" l="1"/>
  <c r="P112" i="1" s="1"/>
</calcChain>
</file>

<file path=xl/sharedStrings.xml><?xml version="1.0" encoding="utf-8"?>
<sst xmlns="http://schemas.openxmlformats.org/spreadsheetml/2006/main" count="131" uniqueCount="116">
  <si>
    <t>CUADRO No.1</t>
  </si>
  <si>
    <t>INGRESOS FISCALES COMPARADOS, SEGÚN PRINCIPALES PARTIDAS</t>
  </si>
  <si>
    <t>ENERO-MAYO 2019/2018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</si>
  <si>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</si>
  <si>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</si>
  <si>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</si>
  <si>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</si>
  <si>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</si>
  <si>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</si>
  <si>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</si>
  <si>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MAYO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</si>
  <si>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</si>
  <si>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</si>
  <si>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</si>
  <si>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</si>
  <si>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</si>
  <si>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</si>
  <si>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</si>
  <si>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</si>
  <si>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</si>
  <si>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</si>
  <si>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</si>
  <si>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</si>
  <si>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</si>
  <si>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</si>
  <si>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</si>
  <si>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</si>
  <si>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</si>
  <si>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</si>
  <si>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</si>
  <si>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</si>
  <si>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</si>
  <si>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</si>
  <si>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</si>
  <si>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</si>
  <si>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</si>
  <si>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</si>
  <si>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</si>
  <si>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</si>
  <si>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</si>
  <si>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</si>
  <si>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</si>
  <si>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</si>
  <si>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</si>
  <si>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</si>
  <si>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</si>
  <si>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</si>
  <si>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</si>
  <si>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</si>
  <si>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</si>
  <si>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</si>
  <si>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</si>
  <si>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</si>
  <si>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</si>
  <si>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</si>
  <si>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</si>
  <si>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</si>
  <si>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</si>
  <si>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</si>
  <si>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</si>
  <si>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</si>
  <si>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</si>
  <si>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</si>
  <si>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</si>
  <si>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</si>
  <si>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</si>
  <si>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</si>
  <si>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</si>
  <si>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</si>
  <si>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</si>
  <si>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</si>
  <si>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</si>
  <si>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</si>
  <si>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</si>
  <si>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</si>
  <si>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</si>
  <si>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</si>
  <si>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</si>
  <si>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>- Ingresos Diversos</t>
  </si>
  <si>
    <t>-Ingresos por diferencial del gas licuado de petróleo</t>
  </si>
  <si>
    <t>B)  INGRESOS DE CAPITAL</t>
  </si>
  <si>
    <t>- Ventas de Activos No Financieros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</si>
  <si>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</si>
  <si>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</si>
  <si>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</si>
  <si>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</si>
  <si>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</si>
  <si>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</si>
  <si>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</si>
  <si>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</si>
  <si>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</si>
  <si>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</si>
  <si>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</si>
  <si>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</si>
  <si>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</si>
  <si>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</si>
  <si>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</si>
  <si>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</si>
  <si>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</si>
  <si>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</si>
  <si>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</si>
  <si>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</si>
  <si>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 (Reintegros de cheques de periodos anteriores)</t>
  </si>
  <si>
    <t>Otros Ingresos:</t>
  </si>
  <si>
    <t>Depósitos a Cargo del Estado y Fondos Especiales y de Terceros</t>
  </si>
  <si>
    <t>Devolución de Recursos a empleados por 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</si>
  <si>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</si>
  <si>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</si>
  <si>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Ingresos de las Inst. Centralizadas en la CUT No Presupuestaria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</si>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</sst>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#,##0.0000000000000"/>
    <numFmt numFmtId="168" formatCode="#,##0.0"/>
    <numFmt numFmtId="169" formatCode="* _(#,##0.0_)\ _P_-;* \(#,##0.0\)\ _P_-;_-* &quot;-&quot;??\ _P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.00\ &quot;€&quot;_-;\-* #,##0.00\ &quot;€&quot;_-;_-* &quot;-&quot;??\ &quot;€&quot;_-;_-@_-"/>
    <numFmt numFmtId="173" formatCode="_([$€-2]* #,##0.00_);_([$€-2]* \(#,##0.00\);_([$€-2]* &quot;-&quot;??_)"/>
    <numFmt numFmtId="174" formatCode="_([$€]* #,##0.00_);_([$€]* \(#,##0.00\);_([$€]* &quot;-&quot;??_);_(@_)"/>
    <numFmt numFmtId="175" formatCode="_(&quot;RD$&quot;* #,##0.00_);_(&quot;RD$&quot;* \(#,##0.00\);_(&quot;RD$&quot;* &quot;-&quot;??_);_(@_)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Segoe UI"/>
      <family val="2"/>
    </font>
    <font>
      <sz val="10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Arial"/>
      <family val="2"/>
    </font>
    <font>
      <sz val="11"/>
      <color indexed="8"/>
      <name val="Segoe UI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2"/>
      <name val="Segoe UI"/>
      <family val="2"/>
    </font>
    <font>
      <sz val="11"/>
      <name val="Calibri"/>
      <family val="2"/>
      <scheme val="minor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8"/>
      <color indexed="8"/>
      <name val="Segoe UI"/>
      <family val="2"/>
    </font>
    <font>
      <sz val="11"/>
      <name val="Segoe UI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12">
      <protection hidden="1"/>
    </xf>
    <xf numFmtId="0" fontId="31" fillId="18" borderId="12" applyNumberFormat="0" applyFont="0" applyBorder="0" applyAlignment="0" applyProtection="0">
      <protection hidden="1"/>
    </xf>
    <xf numFmtId="0" fontId="30" fillId="0" borderId="12">
      <protection hidden="1"/>
    </xf>
    <xf numFmtId="169" fontId="32" fillId="0" borderId="22" applyBorder="0">
      <alignment horizontal="center" vertical="center"/>
    </xf>
    <xf numFmtId="0" fontId="33" fillId="6" borderId="0" applyNumberFormat="0" applyBorder="0" applyAlignment="0" applyProtection="0"/>
    <xf numFmtId="0" fontId="34" fillId="18" borderId="23" applyNumberFormat="0" applyAlignment="0" applyProtection="0"/>
    <xf numFmtId="0" fontId="35" fillId="19" borderId="24" applyNumberFormat="0" applyAlignment="0" applyProtection="0"/>
    <xf numFmtId="0" fontId="36" fillId="0" borderId="25" applyNumberFormat="0" applyFill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38" fillId="9" borderId="23" applyNumberFormat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5" borderId="0" applyNumberFormat="0" applyBorder="0" applyAlignment="0" applyProtection="0"/>
    <xf numFmtId="0" fontId="41" fillId="0" borderId="12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11" fillId="0" borderId="0">
      <alignment vertical="top"/>
    </xf>
    <xf numFmtId="0" fontId="2" fillId="0" borderId="0"/>
    <xf numFmtId="0" fontId="28" fillId="0" borderId="0"/>
    <xf numFmtId="0" fontId="2" fillId="0" borderId="0"/>
    <xf numFmtId="0" fontId="2" fillId="0" borderId="0"/>
    <xf numFmtId="39" fontId="4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5" borderId="26" applyNumberFormat="0" applyFont="0" applyAlignment="0" applyProtection="0"/>
    <xf numFmtId="0" fontId="2" fillId="25" borderId="26" applyNumberFormat="0" applyFont="0" applyAlignment="0" applyProtection="0"/>
    <xf numFmtId="0" fontId="2" fillId="25" borderId="2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12" applyNumberFormat="0" applyFill="0" applyBorder="0" applyAlignment="0" applyProtection="0">
      <protection hidden="1"/>
    </xf>
    <xf numFmtId="0" fontId="45" fillId="18" borderId="2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37" fillId="0" borderId="30" applyNumberFormat="0" applyFill="0" applyAlignment="0" applyProtection="0"/>
    <xf numFmtId="0" fontId="50" fillId="0" borderId="0" applyNumberFormat="0" applyFill="0" applyBorder="0" applyAlignment="0" applyProtection="0"/>
    <xf numFmtId="0" fontId="51" fillId="18" borderId="12"/>
    <xf numFmtId="0" fontId="52" fillId="0" borderId="31" applyNumberFormat="0" applyFill="0" applyAlignment="0" applyProtection="0"/>
  </cellStyleXfs>
  <cellXfs count="159"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4" fillId="0" borderId="0" xfId="0" applyFont="1" applyBorder="1"/>
    <xf numFmtId="0" fontId="2" fillId="0" borderId="0" xfId="0" applyFont="1"/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0" xfId="0" applyFont="1" applyBorder="1"/>
    <xf numFmtId="0" fontId="6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Protection="1"/>
    <xf numFmtId="0" fontId="10" fillId="0" borderId="10" xfId="0" applyFont="1" applyFill="1" applyBorder="1" applyAlignment="1" applyProtection="1">
      <alignment horizontal="left" vertical="center"/>
    </xf>
    <xf numFmtId="164" fontId="10" fillId="0" borderId="11" xfId="2" applyNumberFormat="1" applyFont="1" applyFill="1" applyBorder="1"/>
    <xf numFmtId="164" fontId="4" fillId="0" borderId="0" xfId="0" applyNumberFormat="1" applyFont="1" applyBorder="1"/>
    <xf numFmtId="164" fontId="2" fillId="0" borderId="0" xfId="0" applyNumberFormat="1" applyFont="1" applyBorder="1"/>
    <xf numFmtId="0" fontId="10" fillId="0" borderId="12" xfId="3" applyFont="1" applyFill="1" applyBorder="1" applyAlignment="1" applyProtection="1"/>
    <xf numFmtId="49" fontId="10" fillId="0" borderId="12" xfId="2" applyNumberFormat="1" applyFont="1" applyFill="1" applyBorder="1" applyAlignment="1" applyProtection="1">
      <alignment horizontal="left"/>
    </xf>
    <xf numFmtId="164" fontId="10" fillId="0" borderId="11" xfId="2" applyNumberFormat="1" applyFont="1" applyFill="1" applyBorder="1" applyProtection="1"/>
    <xf numFmtId="49" fontId="9" fillId="0" borderId="12" xfId="2" applyNumberFormat="1" applyFont="1" applyFill="1" applyBorder="1" applyAlignment="1" applyProtection="1">
      <alignment horizontal="left" indent="1"/>
    </xf>
    <xf numFmtId="164" fontId="9" fillId="0" borderId="11" xfId="2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164" fontId="10" fillId="0" borderId="11" xfId="3" applyNumberFormat="1" applyFont="1" applyFill="1" applyBorder="1" applyProtection="1"/>
    <xf numFmtId="49" fontId="10" fillId="0" borderId="12" xfId="3" applyNumberFormat="1" applyFont="1" applyFill="1" applyBorder="1" applyAlignment="1" applyProtection="1">
      <alignment horizontal="left" indent="1"/>
    </xf>
    <xf numFmtId="49" fontId="9" fillId="0" borderId="12" xfId="3" applyNumberFormat="1" applyFont="1" applyFill="1" applyBorder="1" applyAlignment="1" applyProtection="1">
      <alignment horizontal="left" indent="2"/>
    </xf>
    <xf numFmtId="165" fontId="9" fillId="0" borderId="11" xfId="2" applyNumberFormat="1" applyFont="1" applyFill="1" applyBorder="1" applyProtection="1"/>
    <xf numFmtId="164" fontId="9" fillId="0" borderId="11" xfId="3" applyNumberFormat="1" applyFont="1" applyFill="1" applyBorder="1" applyProtection="1"/>
    <xf numFmtId="165" fontId="9" fillId="0" borderId="11" xfId="4" applyNumberFormat="1" applyFont="1" applyFill="1" applyBorder="1" applyProtection="1"/>
    <xf numFmtId="164" fontId="12" fillId="0" borderId="0" xfId="0" applyNumberFormat="1" applyFont="1" applyFill="1" applyBorder="1" applyProtection="1"/>
    <xf numFmtId="164" fontId="2" fillId="0" borderId="0" xfId="0" applyNumberFormat="1" applyFont="1"/>
    <xf numFmtId="0" fontId="0" fillId="0" borderId="0" xfId="0" applyBorder="1"/>
    <xf numFmtId="49" fontId="9" fillId="0" borderId="12" xfId="0" applyNumberFormat="1" applyFont="1" applyFill="1" applyBorder="1" applyAlignment="1" applyProtection="1">
      <alignment horizontal="left" indent="2"/>
    </xf>
    <xf numFmtId="164" fontId="9" fillId="0" borderId="11" xfId="4" applyNumberFormat="1" applyFont="1" applyFill="1" applyBorder="1" applyProtection="1"/>
    <xf numFmtId="164" fontId="10" fillId="0" borderId="11" xfId="3" applyNumberFormat="1" applyFont="1" applyFill="1" applyBorder="1" applyAlignment="1" applyProtection="1"/>
    <xf numFmtId="164" fontId="10" fillId="0" borderId="11" xfId="4" applyNumberFormat="1" applyFont="1" applyFill="1" applyBorder="1" applyProtection="1"/>
    <xf numFmtId="49" fontId="10" fillId="0" borderId="12" xfId="2" applyNumberFormat="1" applyFont="1" applyFill="1" applyBorder="1" applyAlignment="1" applyProtection="1">
      <alignment horizontal="left" indent="2"/>
    </xf>
    <xf numFmtId="4" fontId="4" fillId="0" borderId="0" xfId="0" applyNumberFormat="1" applyFont="1" applyBorder="1"/>
    <xf numFmtId="49" fontId="9" fillId="0" borderId="12" xfId="2" applyNumberFormat="1" applyFont="1" applyFill="1" applyBorder="1" applyAlignment="1" applyProtection="1">
      <alignment horizontal="left" indent="3"/>
    </xf>
    <xf numFmtId="0" fontId="10" fillId="0" borderId="12" xfId="3" applyFont="1" applyFill="1" applyBorder="1" applyAlignment="1" applyProtection="1">
      <alignment horizontal="left" indent="2"/>
    </xf>
    <xf numFmtId="10" fontId="4" fillId="0" borderId="0" xfId="0" applyNumberFormat="1" applyFont="1" applyBorder="1"/>
    <xf numFmtId="164" fontId="9" fillId="0" borderId="11" xfId="2" applyNumberFormat="1" applyFont="1" applyFill="1" applyBorder="1"/>
    <xf numFmtId="164" fontId="9" fillId="0" borderId="0" xfId="2" applyNumberFormat="1" applyFont="1" applyFill="1" applyBorder="1" applyProtection="1"/>
    <xf numFmtId="165" fontId="2" fillId="0" borderId="0" xfId="0" applyNumberFormat="1" applyFont="1" applyBorder="1"/>
    <xf numFmtId="43" fontId="2" fillId="0" borderId="0" xfId="0" applyNumberFormat="1" applyFont="1"/>
    <xf numFmtId="164" fontId="13" fillId="0" borderId="11" xfId="2" applyNumberFormat="1" applyFont="1" applyFill="1" applyBorder="1" applyProtection="1"/>
    <xf numFmtId="164" fontId="13" fillId="0" borderId="11" xfId="4" applyNumberFormat="1" applyFont="1" applyFill="1" applyBorder="1" applyProtection="1"/>
    <xf numFmtId="164" fontId="10" fillId="0" borderId="0" xfId="0" applyNumberFormat="1" applyFont="1" applyFill="1" applyBorder="1" applyProtection="1"/>
    <xf numFmtId="49" fontId="14" fillId="0" borderId="12" xfId="2" applyNumberFormat="1" applyFont="1" applyFill="1" applyBorder="1" applyAlignment="1" applyProtection="1">
      <alignment horizontal="left" indent="2"/>
    </xf>
    <xf numFmtId="164" fontId="14" fillId="0" borderId="11" xfId="2" applyNumberFormat="1" applyFont="1" applyFill="1" applyBorder="1" applyProtection="1"/>
    <xf numFmtId="164" fontId="14" fillId="0" borderId="11" xfId="4" applyNumberFormat="1" applyFont="1" applyFill="1" applyBorder="1" applyProtection="1"/>
    <xf numFmtId="164" fontId="14" fillId="0" borderId="11" xfId="2" applyNumberFormat="1" applyFont="1" applyFill="1" applyBorder="1"/>
    <xf numFmtId="43" fontId="9" fillId="0" borderId="11" xfId="1" applyFont="1" applyFill="1" applyBorder="1" applyProtection="1"/>
    <xf numFmtId="0" fontId="15" fillId="0" borderId="0" xfId="0" applyFont="1" applyBorder="1"/>
    <xf numFmtId="43" fontId="4" fillId="0" borderId="0" xfId="0" applyNumberFormat="1" applyFont="1" applyBorder="1"/>
    <xf numFmtId="0" fontId="16" fillId="0" borderId="0" xfId="0" applyFont="1" applyBorder="1"/>
    <xf numFmtId="164" fontId="16" fillId="0" borderId="0" xfId="0" applyNumberFormat="1" applyFont="1"/>
    <xf numFmtId="49" fontId="10" fillId="0" borderId="12" xfId="2" applyNumberFormat="1" applyFont="1" applyFill="1" applyBorder="1"/>
    <xf numFmtId="49" fontId="10" fillId="0" borderId="12" xfId="2" applyNumberFormat="1" applyFont="1" applyFill="1" applyBorder="1" applyAlignment="1" applyProtection="1">
      <alignment horizontal="left" indent="1"/>
    </xf>
    <xf numFmtId="164" fontId="9" fillId="0" borderId="11" xfId="3" applyNumberFormat="1" applyFont="1" applyFill="1" applyBorder="1" applyAlignment="1" applyProtection="1"/>
    <xf numFmtId="164" fontId="15" fillId="0" borderId="0" xfId="0" applyNumberFormat="1" applyFont="1" applyBorder="1"/>
    <xf numFmtId="0" fontId="16" fillId="0" borderId="0" xfId="0" applyFont="1"/>
    <xf numFmtId="164" fontId="9" fillId="0" borderId="11" xfId="3" applyNumberFormat="1" applyFont="1" applyFill="1" applyBorder="1"/>
    <xf numFmtId="49" fontId="9" fillId="0" borderId="12" xfId="3" applyNumberFormat="1" applyFont="1" applyFill="1" applyBorder="1" applyAlignment="1" applyProtection="1">
      <alignment horizontal="left" indent="3"/>
    </xf>
    <xf numFmtId="164" fontId="10" fillId="3" borderId="11" xfId="4" applyNumberFormat="1" applyFont="1" applyFill="1" applyBorder="1" applyProtection="1"/>
    <xf numFmtId="164" fontId="9" fillId="3" borderId="11" xfId="4" applyNumberFormat="1" applyFont="1" applyFill="1" applyBorder="1" applyProtection="1"/>
    <xf numFmtId="166" fontId="2" fillId="3" borderId="0" xfId="0" applyNumberFormat="1" applyFont="1" applyFill="1" applyBorder="1"/>
    <xf numFmtId="164" fontId="9" fillId="0" borderId="12" xfId="0" applyNumberFormat="1" applyFont="1" applyFill="1" applyBorder="1" applyAlignment="1" applyProtection="1">
      <alignment vertical="center"/>
    </xf>
    <xf numFmtId="164" fontId="9" fillId="3" borderId="12" xfId="5" applyNumberFormat="1" applyFont="1" applyFill="1" applyBorder="1" applyAlignment="1" applyProtection="1">
      <alignment vertical="center"/>
    </xf>
    <xf numFmtId="164" fontId="10" fillId="0" borderId="11" xfId="4" applyNumberFormat="1" applyFont="1" applyFill="1" applyBorder="1"/>
    <xf numFmtId="49" fontId="9" fillId="0" borderId="12" xfId="2" applyNumberFormat="1" applyFont="1" applyFill="1" applyBorder="1" applyAlignment="1" applyProtection="1">
      <alignment horizontal="left" indent="2"/>
    </xf>
    <xf numFmtId="165" fontId="9" fillId="0" borderId="11" xfId="1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49" fontId="10" fillId="0" borderId="12" xfId="2" applyNumberFormat="1" applyFont="1" applyFill="1" applyBorder="1" applyAlignment="1">
      <alignment horizontal="left" indent="1"/>
    </xf>
    <xf numFmtId="49" fontId="10" fillId="0" borderId="12" xfId="2" applyNumberFormat="1" applyFont="1" applyFill="1" applyBorder="1" applyAlignment="1" applyProtection="1"/>
    <xf numFmtId="49" fontId="8" fillId="2" borderId="7" xfId="2" applyNumberFormat="1" applyFont="1" applyFill="1" applyBorder="1" applyAlignment="1" applyProtection="1">
      <alignment horizontal="left" vertical="center"/>
    </xf>
    <xf numFmtId="164" fontId="8" fillId="2" borderId="9" xfId="2" applyNumberFormat="1" applyFont="1" applyFill="1" applyBorder="1" applyAlignment="1" applyProtection="1">
      <alignment vertical="center"/>
    </xf>
    <xf numFmtId="43" fontId="10" fillId="0" borderId="11" xfId="1" applyFont="1" applyFill="1" applyBorder="1" applyProtection="1"/>
    <xf numFmtId="49" fontId="10" fillId="0" borderId="12" xfId="0" applyNumberFormat="1" applyFont="1" applyFill="1" applyBorder="1" applyAlignment="1" applyProtection="1"/>
    <xf numFmtId="164" fontId="10" fillId="0" borderId="11" xfId="0" applyNumberFormat="1" applyFont="1" applyFill="1" applyBorder="1" applyProtection="1"/>
    <xf numFmtId="4" fontId="17" fillId="0" borderId="0" xfId="0" applyNumberFormat="1" applyFont="1"/>
    <xf numFmtId="49" fontId="13" fillId="0" borderId="12" xfId="0" applyNumberFormat="1" applyFont="1" applyFill="1" applyBorder="1" applyAlignment="1" applyProtection="1">
      <alignment horizontal="left"/>
    </xf>
    <xf numFmtId="164" fontId="13" fillId="0" borderId="12" xfId="0" applyNumberFormat="1" applyFont="1" applyFill="1" applyBorder="1" applyProtection="1"/>
    <xf numFmtId="164" fontId="13" fillId="0" borderId="11" xfId="0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1"/>
    </xf>
    <xf numFmtId="164" fontId="9" fillId="0" borderId="11" xfId="0" applyNumberFormat="1" applyFont="1" applyFill="1" applyBorder="1" applyProtection="1"/>
    <xf numFmtId="164" fontId="9" fillId="0" borderId="12" xfId="0" applyNumberFormat="1" applyFont="1" applyFill="1" applyBorder="1" applyProtection="1"/>
    <xf numFmtId="167" fontId="4" fillId="0" borderId="0" xfId="0" applyNumberFormat="1" applyFont="1" applyBorder="1"/>
    <xf numFmtId="49" fontId="14" fillId="0" borderId="12" xfId="0" applyNumberFormat="1" applyFont="1" applyFill="1" applyBorder="1" applyAlignment="1" applyProtection="1">
      <alignment horizontal="left" indent="1"/>
    </xf>
    <xf numFmtId="164" fontId="14" fillId="0" borderId="11" xfId="0" applyNumberFormat="1" applyFont="1" applyFill="1" applyBorder="1" applyProtection="1"/>
    <xf numFmtId="164" fontId="14" fillId="0" borderId="12" xfId="0" applyNumberFormat="1" applyFont="1" applyFill="1" applyBorder="1" applyProtection="1"/>
    <xf numFmtId="164" fontId="14" fillId="0" borderId="12" xfId="3" applyNumberFormat="1" applyFont="1" applyFill="1" applyBorder="1" applyProtection="1"/>
    <xf numFmtId="164" fontId="14" fillId="0" borderId="11" xfId="3" applyNumberFormat="1" applyFont="1" applyFill="1" applyBorder="1" applyProtection="1"/>
    <xf numFmtId="49" fontId="10" fillId="0" borderId="12" xfId="0" applyNumberFormat="1" applyFont="1" applyFill="1" applyBorder="1" applyAlignment="1" applyProtection="1">
      <alignment horizontal="left" indent="2"/>
      <protection locked="0"/>
    </xf>
    <xf numFmtId="164" fontId="10" fillId="0" borderId="12" xfId="0" applyNumberFormat="1" applyFont="1" applyFill="1" applyBorder="1" applyProtection="1"/>
    <xf numFmtId="164" fontId="10" fillId="0" borderId="12" xfId="3" applyNumberFormat="1" applyFont="1" applyFill="1" applyBorder="1" applyProtection="1"/>
    <xf numFmtId="164" fontId="10" fillId="0" borderId="11" xfId="3" applyNumberFormat="1" applyFont="1" applyFill="1" applyBorder="1" applyAlignment="1" applyProtection="1">
      <alignment horizontal="left" indent="4"/>
    </xf>
    <xf numFmtId="49" fontId="9" fillId="0" borderId="12" xfId="0" applyNumberFormat="1" applyFont="1" applyFill="1" applyBorder="1" applyAlignment="1" applyProtection="1">
      <alignment horizontal="left" indent="2"/>
      <protection locked="0"/>
    </xf>
    <xf numFmtId="164" fontId="9" fillId="0" borderId="12" xfId="3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3"/>
      <protection locked="0"/>
    </xf>
    <xf numFmtId="49" fontId="8" fillId="2" borderId="13" xfId="0" applyNumberFormat="1" applyFont="1" applyFill="1" applyBorder="1" applyAlignment="1" applyProtection="1">
      <alignment horizontal="left" vertical="center"/>
    </xf>
    <xf numFmtId="164" fontId="8" fillId="2" borderId="7" xfId="0" applyNumberFormat="1" applyFont="1" applyFill="1" applyBorder="1" applyAlignment="1" applyProtection="1">
      <alignment vertical="center"/>
    </xf>
    <xf numFmtId="164" fontId="8" fillId="2" borderId="9" xfId="0" applyNumberFormat="1" applyFont="1" applyFill="1" applyBorder="1" applyAlignment="1" applyProtection="1">
      <alignment vertical="center"/>
    </xf>
    <xf numFmtId="164" fontId="18" fillId="0" borderId="0" xfId="0" applyNumberFormat="1" applyFont="1"/>
    <xf numFmtId="49" fontId="10" fillId="0" borderId="14" xfId="0" applyNumberFormat="1" applyFont="1" applyFill="1" applyBorder="1" applyAlignment="1" applyProtection="1">
      <alignment horizontal="left"/>
    </xf>
    <xf numFmtId="164" fontId="10" fillId="0" borderId="10" xfId="0" applyNumberFormat="1" applyFont="1" applyFill="1" applyBorder="1" applyProtection="1"/>
    <xf numFmtId="164" fontId="10" fillId="0" borderId="15" xfId="0" applyNumberFormat="1" applyFont="1" applyFill="1" applyBorder="1" applyProtection="1"/>
    <xf numFmtId="164" fontId="19" fillId="0" borderId="15" xfId="0" applyNumberFormat="1" applyFont="1" applyFill="1" applyBorder="1" applyProtection="1"/>
    <xf numFmtId="49" fontId="9" fillId="0" borderId="16" xfId="0" applyNumberFormat="1" applyFont="1" applyFill="1" applyBorder="1" applyAlignment="1" applyProtection="1">
      <alignment horizontal="left"/>
    </xf>
    <xf numFmtId="164" fontId="9" fillId="0" borderId="11" xfId="0" applyNumberFormat="1" applyFont="1" applyFill="1" applyBorder="1" applyAlignment="1" applyProtection="1">
      <alignment vertical="center"/>
    </xf>
    <xf numFmtId="164" fontId="20" fillId="0" borderId="11" xfId="0" applyNumberFormat="1" applyFont="1" applyFill="1" applyBorder="1" applyAlignment="1" applyProtection="1">
      <alignment vertical="center"/>
    </xf>
    <xf numFmtId="165" fontId="9" fillId="0" borderId="12" xfId="1" applyNumberFormat="1" applyFont="1" applyFill="1" applyBorder="1" applyAlignment="1" applyProtection="1">
      <alignment vertical="center"/>
    </xf>
    <xf numFmtId="165" fontId="9" fillId="0" borderId="11" xfId="1" applyNumberFormat="1" applyFont="1" applyFill="1" applyBorder="1" applyAlignment="1" applyProtection="1">
      <alignment vertical="center"/>
    </xf>
    <xf numFmtId="165" fontId="20" fillId="0" borderId="11" xfId="1" applyNumberFormat="1" applyFont="1" applyFill="1" applyBorder="1" applyAlignment="1" applyProtection="1">
      <alignment vertical="center"/>
    </xf>
    <xf numFmtId="43" fontId="9" fillId="0" borderId="11" xfId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left"/>
    </xf>
    <xf numFmtId="165" fontId="9" fillId="0" borderId="17" xfId="0" applyNumberFormat="1" applyFont="1" applyFill="1" applyBorder="1" applyAlignment="1" applyProtection="1">
      <alignment vertical="center"/>
    </xf>
    <xf numFmtId="165" fontId="9" fillId="0" borderId="18" xfId="0" applyNumberFormat="1" applyFont="1" applyFill="1" applyBorder="1" applyAlignment="1" applyProtection="1">
      <alignment vertical="center"/>
    </xf>
    <xf numFmtId="165" fontId="20" fillId="0" borderId="18" xfId="0" applyNumberFormat="1" applyFont="1" applyFill="1" applyBorder="1" applyAlignment="1" applyProtection="1">
      <alignment vertical="center"/>
    </xf>
    <xf numFmtId="164" fontId="9" fillId="0" borderId="18" xfId="0" applyNumberFormat="1" applyFont="1" applyFill="1" applyBorder="1" applyAlignment="1" applyProtection="1">
      <alignment vertical="center"/>
    </xf>
    <xf numFmtId="49" fontId="8" fillId="2" borderId="19" xfId="0" applyNumberFormat="1" applyFont="1" applyFill="1" applyBorder="1" applyAlignment="1" applyProtection="1">
      <alignment horizontal="left" vertical="center"/>
    </xf>
    <xf numFmtId="165" fontId="8" fillId="2" borderId="18" xfId="0" applyNumberFormat="1" applyFont="1" applyFill="1" applyBorder="1" applyAlignment="1" applyProtection="1">
      <alignment vertical="center"/>
    </xf>
    <xf numFmtId="165" fontId="8" fillId="2" borderId="20" xfId="0" applyNumberFormat="1" applyFont="1" applyFill="1" applyBorder="1" applyAlignment="1" applyProtection="1">
      <alignment vertical="center"/>
    </xf>
    <xf numFmtId="165" fontId="8" fillId="2" borderId="21" xfId="0" applyNumberFormat="1" applyFont="1" applyFill="1" applyBorder="1" applyAlignment="1" applyProtection="1">
      <alignment vertical="center"/>
    </xf>
    <xf numFmtId="164" fontId="8" fillId="2" borderId="20" xfId="0" applyNumberFormat="1" applyFont="1" applyFill="1" applyBorder="1" applyAlignment="1" applyProtection="1">
      <alignment vertical="center"/>
    </xf>
    <xf numFmtId="164" fontId="21" fillId="0" borderId="0" xfId="0" applyNumberFormat="1" applyFont="1"/>
    <xf numFmtId="164" fontId="9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/>
    <xf numFmtId="164" fontId="22" fillId="0" borderId="0" xfId="0" applyNumberFormat="1" applyFont="1" applyFill="1" applyBorder="1"/>
    <xf numFmtId="164" fontId="4" fillId="0" borderId="0" xfId="0" applyNumberFormat="1" applyFont="1"/>
    <xf numFmtId="0" fontId="23" fillId="0" borderId="0" xfId="0" applyFont="1" applyFill="1" applyAlignment="1" applyProtection="1"/>
    <xf numFmtId="166" fontId="4" fillId="0" borderId="0" xfId="0" applyNumberFormat="1" applyFont="1"/>
    <xf numFmtId="164" fontId="24" fillId="0" borderId="0" xfId="0" applyNumberFormat="1" applyFont="1"/>
    <xf numFmtId="43" fontId="12" fillId="0" borderId="0" xfId="0" applyNumberFormat="1" applyFont="1" applyBorder="1" applyAlignment="1">
      <alignment horizontal="right"/>
    </xf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0" fontId="23" fillId="0" borderId="0" xfId="0" applyFont="1" applyFill="1" applyAlignment="1" applyProtection="1">
      <alignment horizontal="left" indent="1"/>
    </xf>
    <xf numFmtId="0" fontId="20" fillId="0" borderId="0" xfId="0" applyFont="1" applyFill="1" applyAlignment="1" applyProtection="1"/>
    <xf numFmtId="164" fontId="0" fillId="0" borderId="0" xfId="0" applyNumberFormat="1"/>
    <xf numFmtId="0" fontId="22" fillId="0" borderId="0" xfId="0" applyFont="1" applyFill="1" applyBorder="1"/>
    <xf numFmtId="0" fontId="4" fillId="0" borderId="0" xfId="0" applyFont="1"/>
    <xf numFmtId="49" fontId="22" fillId="0" borderId="0" xfId="0" applyNumberFormat="1" applyFont="1" applyFill="1" applyBorder="1"/>
    <xf numFmtId="168" fontId="22" fillId="0" borderId="0" xfId="0" applyNumberFormat="1" applyFont="1" applyFill="1" applyBorder="1"/>
    <xf numFmtId="49" fontId="23" fillId="0" borderId="0" xfId="0" applyNumberFormat="1" applyFont="1" applyFill="1" applyBorder="1" applyAlignment="1" applyProtection="1"/>
    <xf numFmtId="0" fontId="22" fillId="0" borderId="0" xfId="0" applyFont="1"/>
    <xf numFmtId="164" fontId="22" fillId="0" borderId="0" xfId="0" applyNumberFormat="1" applyFont="1"/>
    <xf numFmtId="0" fontId="26" fillId="0" borderId="0" xfId="0" applyFont="1"/>
    <xf numFmtId="164" fontId="26" fillId="0" borderId="0" xfId="0" applyNumberFormat="1" applyFont="1"/>
    <xf numFmtId="165" fontId="26" fillId="0" borderId="0" xfId="0" applyNumberFormat="1" applyFont="1"/>
    <xf numFmtId="0" fontId="27" fillId="0" borderId="0" xfId="0" applyFont="1"/>
  </cellXfs>
  <cellStyles count="226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Array" xfId="24"/>
    <cellStyle name="Array Enter" xfId="25"/>
    <cellStyle name="Array_Sheet1" xfId="26"/>
    <cellStyle name="base paren" xfId="27"/>
    <cellStyle name="Buena 2" xfId="28"/>
    <cellStyle name="Cálculo 2" xfId="29"/>
    <cellStyle name="Celda de comprobación 2" xfId="30"/>
    <cellStyle name="Celda vinculada 2" xfId="31"/>
    <cellStyle name="Comma 2" xfId="32"/>
    <cellStyle name="Comma 2 2" xfId="33"/>
    <cellStyle name="Comma 2 3" xfId="34"/>
    <cellStyle name="Comma 2 3 2" xfId="35"/>
    <cellStyle name="Comma 2_Sheet1" xfId="36"/>
    <cellStyle name="Comma 3" xfId="37"/>
    <cellStyle name="Comma 3 2" xfId="38"/>
    <cellStyle name="Comma 3 3" xfId="39"/>
    <cellStyle name="Comma 4" xfId="40"/>
    <cellStyle name="Comma 4 2" xfId="41"/>
    <cellStyle name="Comma 4 3" xfId="42"/>
    <cellStyle name="Comma 5" xfId="43"/>
    <cellStyle name="Comma 6" xfId="44"/>
    <cellStyle name="Comma 7" xfId="45"/>
    <cellStyle name="Comma 8" xfId="46"/>
    <cellStyle name="Comma 9" xfId="47"/>
    <cellStyle name="Comma 9 2" xfId="48"/>
    <cellStyle name="Currency 2" xfId="49"/>
    <cellStyle name="Currency 2 2" xfId="50"/>
    <cellStyle name="Encabezado 4 2" xfId="51"/>
    <cellStyle name="Énfasis1 2" xfId="52"/>
    <cellStyle name="Énfasis2 2" xfId="53"/>
    <cellStyle name="Énfasis3 2" xfId="54"/>
    <cellStyle name="Énfasis4 2" xfId="55"/>
    <cellStyle name="Énfasis5 2" xfId="56"/>
    <cellStyle name="Énfasis6 2" xfId="57"/>
    <cellStyle name="Entrada 2" xfId="58"/>
    <cellStyle name="Euro" xfId="59"/>
    <cellStyle name="Euro 2" xfId="60"/>
    <cellStyle name="Hipervínculo 2" xfId="61"/>
    <cellStyle name="Incorrecto 2" xfId="62"/>
    <cellStyle name="MacroCode" xfId="63"/>
    <cellStyle name="Millares" xfId="1" builtinId="3"/>
    <cellStyle name="Millares 10" xfId="64"/>
    <cellStyle name="Millares 10 2" xfId="65"/>
    <cellStyle name="Millares 10 2 2" xfId="66"/>
    <cellStyle name="Millares 10 3" xfId="67"/>
    <cellStyle name="Millares 10 4" xfId="68"/>
    <cellStyle name="Millares 10 5" xfId="69"/>
    <cellStyle name="Millares 10 6" xfId="70"/>
    <cellStyle name="Millares 10 7" xfId="71"/>
    <cellStyle name="Millares 10 8" xfId="72"/>
    <cellStyle name="Millares 11" xfId="73"/>
    <cellStyle name="Millares 11 2" xfId="74"/>
    <cellStyle name="Millares 12" xfId="75"/>
    <cellStyle name="Millares 12 2" xfId="76"/>
    <cellStyle name="Millares 13" xfId="77"/>
    <cellStyle name="Millares 13 2" xfId="78"/>
    <cellStyle name="Millares 14" xfId="79"/>
    <cellStyle name="Millares 14 2" xfId="80"/>
    <cellStyle name="Millares 15" xfId="81"/>
    <cellStyle name="Millares 16" xfId="82"/>
    <cellStyle name="Millares 2" xfId="83"/>
    <cellStyle name="Millares 2 2" xfId="84"/>
    <cellStyle name="Millares 2 2 2" xfId="85"/>
    <cellStyle name="Millares 2 2 3" xfId="86"/>
    <cellStyle name="Millares 2 3" xfId="87"/>
    <cellStyle name="Millares 2 3 2" xfId="88"/>
    <cellStyle name="Millares 2 4" xfId="89"/>
    <cellStyle name="Millares 2 5" xfId="90"/>
    <cellStyle name="Millares 2_DGA" xfId="91"/>
    <cellStyle name="Millares 3" xfId="92"/>
    <cellStyle name="Millares 3 2" xfId="93"/>
    <cellStyle name="Millares 3 2 2" xfId="94"/>
    <cellStyle name="Millares 3 2 2 2" xfId="95"/>
    <cellStyle name="Millares 3 2 3" xfId="96"/>
    <cellStyle name="Millares 3 3" xfId="97"/>
    <cellStyle name="Millares 3 4" xfId="98"/>
    <cellStyle name="Millares 3 5" xfId="99"/>
    <cellStyle name="Millares 3_DGA" xfId="100"/>
    <cellStyle name="Millares 4" xfId="101"/>
    <cellStyle name="Millares 4 2" xfId="102"/>
    <cellStyle name="Millares 4 3" xfId="103"/>
    <cellStyle name="Millares 4 4" xfId="104"/>
    <cellStyle name="Millares 4 5" xfId="105"/>
    <cellStyle name="Millares 4 6" xfId="106"/>
    <cellStyle name="Millares 4_DGA" xfId="107"/>
    <cellStyle name="Millares 5" xfId="108"/>
    <cellStyle name="Millares 5 2" xfId="109"/>
    <cellStyle name="Millares 5 3" xfId="110"/>
    <cellStyle name="Millares 5_DGA" xfId="111"/>
    <cellStyle name="Millares 6" xfId="112"/>
    <cellStyle name="Millares 6 2" xfId="113"/>
    <cellStyle name="Millares 6 3" xfId="114"/>
    <cellStyle name="Millares 7" xfId="115"/>
    <cellStyle name="Millares 7 2" xfId="116"/>
    <cellStyle name="Millares 8" xfId="117"/>
    <cellStyle name="Millares 8 2" xfId="118"/>
    <cellStyle name="Millares 8 3" xfId="119"/>
    <cellStyle name="Millares 8 4" xfId="120"/>
    <cellStyle name="Millares 9" xfId="121"/>
    <cellStyle name="Millares 9 2" xfId="122"/>
    <cellStyle name="Millares 9 2 2" xfId="123"/>
    <cellStyle name="Millares 9 3" xfId="124"/>
    <cellStyle name="Millares 9 4" xfId="125"/>
    <cellStyle name="Millares 9 5" xfId="126"/>
    <cellStyle name="Millares 9 6" xfId="127"/>
    <cellStyle name="Moneda 2" xfId="128"/>
    <cellStyle name="Moneda 2 2" xfId="129"/>
    <cellStyle name="Moneda 3" xfId="130"/>
    <cellStyle name="Moneda 4" xfId="131"/>
    <cellStyle name="Moneda 5" xfId="132"/>
    <cellStyle name="Moneda 5 2" xfId="133"/>
    <cellStyle name="Moneda 5 3" xfId="134"/>
    <cellStyle name="Moneda 5 3 2" xfId="135"/>
    <cellStyle name="Neutral 2" xfId="136"/>
    <cellStyle name="Normal" xfId="0" builtinId="0"/>
    <cellStyle name="Normal 10" xfId="137"/>
    <cellStyle name="Normal 10 2" xfId="5"/>
    <cellStyle name="Normal 11" xfId="138"/>
    <cellStyle name="Normal 11 2" xfId="139"/>
    <cellStyle name="Normal 12" xfId="140"/>
    <cellStyle name="Normal 12 2" xfId="141"/>
    <cellStyle name="Normal 13" xfId="142"/>
    <cellStyle name="Normal 13 2" xfId="143"/>
    <cellStyle name="Normal 14" xfId="144"/>
    <cellStyle name="Normal 14 2" xfId="145"/>
    <cellStyle name="Normal 15" xfId="146"/>
    <cellStyle name="Normal 15 2" xfId="147"/>
    <cellStyle name="Normal 16" xfId="148"/>
    <cellStyle name="Normal 2" xfId="149"/>
    <cellStyle name="Normal 2 2" xfId="150"/>
    <cellStyle name="Normal 2 2 2" xfId="2"/>
    <cellStyle name="Normal 2 2 2 2" xfId="4"/>
    <cellStyle name="Normal 2 3" xfId="151"/>
    <cellStyle name="Normal 2 3 2" xfId="152"/>
    <cellStyle name="Normal 2 4" xfId="153"/>
    <cellStyle name="Normal 2_DGA" xfId="154"/>
    <cellStyle name="Normal 3" xfId="155"/>
    <cellStyle name="Normal 3 2" xfId="156"/>
    <cellStyle name="Normal 3 3" xfId="157"/>
    <cellStyle name="Normal 3 4" xfId="158"/>
    <cellStyle name="Normal 3 5" xfId="159"/>
    <cellStyle name="Normal 3 6" xfId="160"/>
    <cellStyle name="Normal 3_Sheet1" xfId="161"/>
    <cellStyle name="Normal 4" xfId="162"/>
    <cellStyle name="Normal 4 2" xfId="163"/>
    <cellStyle name="Normal 4 3" xfId="164"/>
    <cellStyle name="Normal 5" xfId="165"/>
    <cellStyle name="Normal 5 2" xfId="166"/>
    <cellStyle name="Normal 5 3" xfId="167"/>
    <cellStyle name="Normal 5 3 2" xfId="168"/>
    <cellStyle name="Normal 5 4" xfId="169"/>
    <cellStyle name="Normal 6" xfId="170"/>
    <cellStyle name="Normal 6 2" xfId="171"/>
    <cellStyle name="Normal 6 2 2" xfId="172"/>
    <cellStyle name="Normal 6 2 3" xfId="173"/>
    <cellStyle name="Normal 6 3" xfId="174"/>
    <cellStyle name="Normal 6 4" xfId="175"/>
    <cellStyle name="Normal 7" xfId="176"/>
    <cellStyle name="Normal 7 2" xfId="177"/>
    <cellStyle name="Normal 7 2 2" xfId="178"/>
    <cellStyle name="Normal 7 3" xfId="179"/>
    <cellStyle name="Normal 7 4" xfId="180"/>
    <cellStyle name="Normal 7 5" xfId="181"/>
    <cellStyle name="Normal 8" xfId="182"/>
    <cellStyle name="Normal 8 2" xfId="183"/>
    <cellStyle name="Normal 8 3" xfId="184"/>
    <cellStyle name="Normal 9" xfId="185"/>
    <cellStyle name="Normal 9 2" xfId="186"/>
    <cellStyle name="Normal 9 3" xfId="187"/>
    <cellStyle name="Normal_COMPARACION 2002-2001" xfId="3"/>
    <cellStyle name="Notas 2" xfId="188"/>
    <cellStyle name="Notas 2 2" xfId="189"/>
    <cellStyle name="Notas 2_Sheet1" xfId="190"/>
    <cellStyle name="Percent 2" xfId="191"/>
    <cellStyle name="Percent 2 2" xfId="192"/>
    <cellStyle name="Percent 3" xfId="193"/>
    <cellStyle name="Percent 4" xfId="194"/>
    <cellStyle name="Percent 5" xfId="195"/>
    <cellStyle name="Percent 6" xfId="196"/>
    <cellStyle name="Percent 7" xfId="197"/>
    <cellStyle name="Percent 7 2" xfId="198"/>
    <cellStyle name="Porcentual 2" xfId="199"/>
    <cellStyle name="Porcentual 2 2" xfId="200"/>
    <cellStyle name="Porcentual 2 3" xfId="201"/>
    <cellStyle name="Porcentual 3" xfId="202"/>
    <cellStyle name="Porcentual 3 2" xfId="203"/>
    <cellStyle name="Porcentual 3 3" xfId="204"/>
    <cellStyle name="Porcentual 4" xfId="205"/>
    <cellStyle name="Porcentual 4 2" xfId="206"/>
    <cellStyle name="Porcentual 4 3" xfId="207"/>
    <cellStyle name="Porcentual 5" xfId="208"/>
    <cellStyle name="Porcentual 6" xfId="209"/>
    <cellStyle name="Porcentual 6 2" xfId="210"/>
    <cellStyle name="Porcentual 7" xfId="211"/>
    <cellStyle name="Porcentual 7 2" xfId="212"/>
    <cellStyle name="Porcentual 8" xfId="213"/>
    <cellStyle name="Porcentual 8 2" xfId="214"/>
    <cellStyle name="Porcentual 9" xfId="215"/>
    <cellStyle name="Red Text" xfId="216"/>
    <cellStyle name="Salida 2" xfId="217"/>
    <cellStyle name="Texto de advertencia 2" xfId="218"/>
    <cellStyle name="Texto explicativo 2" xfId="219"/>
    <cellStyle name="Título 1 2" xfId="220"/>
    <cellStyle name="Título 2 2" xfId="221"/>
    <cellStyle name="Título 3 2" xfId="222"/>
    <cellStyle name="Título 4" xfId="223"/>
    <cellStyle name="TopGrey" xfId="224"/>
    <cellStyle name="Total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MAYO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0"/>
  <sheetViews>
    <sheetView showGridLines="0" tabSelected="1" zoomScaleNormal="100" workbookViewId="0">
      <selection activeCell="B4" sqref="B4:P4"/>
    </sheetView>
  </sheetViews>
  <sheetFormatPr baseColWidth="10" defaultColWidth="11.42578125" defaultRowHeight="12.75"/>
  <cols>
    <col min="1" max="1" width="1.5703125" customWidth="1"/>
    <col min="2" max="2" width="70.85546875" customWidth="1"/>
    <col min="3" max="7" width="11" customWidth="1"/>
    <col min="8" max="8" width="10.42578125" customWidth="1"/>
    <col min="9" max="13" width="10.28515625" customWidth="1"/>
    <col min="14" max="15" width="11.28515625" customWidth="1"/>
    <col min="16" max="16" width="9.5703125" customWidth="1"/>
    <col min="17" max="17" width="19.28515625" style="37" customWidth="1"/>
    <col min="18" max="18" width="15.7109375" customWidth="1"/>
    <col min="19" max="19" width="10.5703125" customWidth="1"/>
    <col min="20" max="20" width="11.7109375" customWidth="1"/>
  </cols>
  <sheetData>
    <row r="1" spans="2:30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8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7.2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  <c r="R4" s="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7.25" customHeight="1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"/>
      <c r="R5" s="6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23.25" customHeight="1">
      <c r="B6" s="8" t="s">
        <v>4</v>
      </c>
      <c r="C6" s="9">
        <v>2018</v>
      </c>
      <c r="D6" s="10"/>
      <c r="E6" s="10"/>
      <c r="F6" s="10"/>
      <c r="G6" s="10"/>
      <c r="H6" s="11">
        <v>2018</v>
      </c>
      <c r="I6" s="9">
        <v>2019</v>
      </c>
      <c r="J6" s="10"/>
      <c r="K6" s="10"/>
      <c r="L6" s="10"/>
      <c r="M6" s="10"/>
      <c r="N6" s="11">
        <v>2019</v>
      </c>
      <c r="O6" s="9" t="s">
        <v>5</v>
      </c>
      <c r="P6" s="12"/>
      <c r="Q6" s="2"/>
      <c r="R6" s="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9.5" customHeight="1" thickBot="1">
      <c r="B7" s="13"/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5"/>
      <c r="I7" s="16" t="s">
        <v>6</v>
      </c>
      <c r="J7" s="16" t="s">
        <v>7</v>
      </c>
      <c r="K7" s="16" t="s">
        <v>8</v>
      </c>
      <c r="L7" s="16" t="s">
        <v>9</v>
      </c>
      <c r="M7" s="16" t="s">
        <v>10</v>
      </c>
      <c r="N7" s="15"/>
      <c r="O7" s="16" t="s">
        <v>11</v>
      </c>
      <c r="P7" s="16" t="s">
        <v>12</v>
      </c>
      <c r="Q7" s="17"/>
      <c r="R7" s="6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.95" customHeight="1" thickTop="1">
      <c r="B8" s="18" t="s">
        <v>13</v>
      </c>
      <c r="C8" s="19">
        <f t="shared" ref="C8:M8" si="0">+C9+C54+C55+C56+C73</f>
        <v>61031</v>
      </c>
      <c r="D8" s="19">
        <f t="shared" si="0"/>
        <v>42072.799999999996</v>
      </c>
      <c r="E8" s="19">
        <f t="shared" si="0"/>
        <v>45586.7</v>
      </c>
      <c r="F8" s="19">
        <f t="shared" si="0"/>
        <v>54035.5</v>
      </c>
      <c r="G8" s="19">
        <f t="shared" si="0"/>
        <v>52344.7</v>
      </c>
      <c r="H8" s="19">
        <f t="shared" si="0"/>
        <v>255070.69999999998</v>
      </c>
      <c r="I8" s="19">
        <f t="shared" si="0"/>
        <v>58570.3</v>
      </c>
      <c r="J8" s="19">
        <f t="shared" si="0"/>
        <v>46919.099999999991</v>
      </c>
      <c r="K8" s="19">
        <f t="shared" si="0"/>
        <v>51104.500000000007</v>
      </c>
      <c r="L8" s="19">
        <f t="shared" si="0"/>
        <v>66592.299999999988</v>
      </c>
      <c r="M8" s="19">
        <f t="shared" si="0"/>
        <v>55833.200000000004</v>
      </c>
      <c r="N8" s="19">
        <f>+N9+N54+N55+N56+N73</f>
        <v>279019.39999999997</v>
      </c>
      <c r="O8" s="19">
        <f t="shared" ref="O8:O71" si="1">+N8-H8</f>
        <v>23948.699999999983</v>
      </c>
      <c r="P8" s="19">
        <f t="shared" ref="P8:P46" si="2">+O8/H8*100</f>
        <v>9.389043900377418</v>
      </c>
      <c r="Q8" s="20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.95" customHeight="1">
      <c r="B9" s="22" t="s">
        <v>14</v>
      </c>
      <c r="C9" s="19">
        <f t="shared" ref="C9:N9" si="3">+C10+C15+C24+C43+C52+C53</f>
        <v>56505.4</v>
      </c>
      <c r="D9" s="19">
        <f t="shared" si="3"/>
        <v>38606.799999999996</v>
      </c>
      <c r="E9" s="19">
        <f t="shared" si="3"/>
        <v>42631.9</v>
      </c>
      <c r="F9" s="19">
        <f t="shared" si="3"/>
        <v>51190.5</v>
      </c>
      <c r="G9" s="19">
        <f t="shared" si="3"/>
        <v>49519.7</v>
      </c>
      <c r="H9" s="19">
        <f t="shared" si="3"/>
        <v>238454.3</v>
      </c>
      <c r="I9" s="19">
        <f t="shared" si="3"/>
        <v>54864.5</v>
      </c>
      <c r="J9" s="19">
        <f t="shared" si="3"/>
        <v>43221.7</v>
      </c>
      <c r="K9" s="19">
        <f t="shared" si="3"/>
        <v>47468.600000000006</v>
      </c>
      <c r="L9" s="19">
        <f t="shared" si="3"/>
        <v>62755.7</v>
      </c>
      <c r="M9" s="19">
        <f t="shared" si="3"/>
        <v>51049.000000000007</v>
      </c>
      <c r="N9" s="19">
        <f t="shared" si="3"/>
        <v>259359.49999999997</v>
      </c>
      <c r="O9" s="19">
        <f t="shared" si="1"/>
        <v>20905.199999999983</v>
      </c>
      <c r="P9" s="19">
        <f t="shared" si="2"/>
        <v>8.7669628939381621</v>
      </c>
      <c r="Q9" s="20"/>
      <c r="R9" s="2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5.95" customHeight="1">
      <c r="B10" s="23" t="s">
        <v>15</v>
      </c>
      <c r="C10" s="24">
        <f t="shared" ref="C10" si="4">SUM(C11:C14)</f>
        <v>23819.500000000004</v>
      </c>
      <c r="D10" s="24">
        <f t="shared" ref="D10:N10" si="5">SUM(D11:D14)</f>
        <v>10960.300000000001</v>
      </c>
      <c r="E10" s="24">
        <f t="shared" si="5"/>
        <v>11304.000000000002</v>
      </c>
      <c r="F10" s="24">
        <f t="shared" si="5"/>
        <v>19385.3</v>
      </c>
      <c r="G10" s="24">
        <f t="shared" si="5"/>
        <v>16344.2</v>
      </c>
      <c r="H10" s="24">
        <f t="shared" si="5"/>
        <v>81813.299999999988</v>
      </c>
      <c r="I10" s="24">
        <f t="shared" si="5"/>
        <v>17271.7</v>
      </c>
      <c r="J10" s="24">
        <f t="shared" si="5"/>
        <v>12598.4</v>
      </c>
      <c r="K10" s="24">
        <f t="shared" si="5"/>
        <v>14311.4</v>
      </c>
      <c r="L10" s="24">
        <f t="shared" si="5"/>
        <v>28383.4</v>
      </c>
      <c r="M10" s="24">
        <f t="shared" si="5"/>
        <v>14774.800000000001</v>
      </c>
      <c r="N10" s="24">
        <f t="shared" si="5"/>
        <v>87339.700000000012</v>
      </c>
      <c r="O10" s="24">
        <f t="shared" si="1"/>
        <v>5526.4000000000233</v>
      </c>
      <c r="P10" s="24">
        <f t="shared" si="2"/>
        <v>6.7548919307741206</v>
      </c>
      <c r="Q10" s="20"/>
      <c r="R10" s="2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5.95" customHeight="1">
      <c r="B11" s="25" t="s">
        <v>16</v>
      </c>
      <c r="C11" s="26">
        <v>5329.8</v>
      </c>
      <c r="D11" s="26">
        <v>4292.2</v>
      </c>
      <c r="E11" s="26">
        <v>4423.8</v>
      </c>
      <c r="F11" s="26">
        <v>4560.8</v>
      </c>
      <c r="G11" s="26">
        <v>4709.8999999999996</v>
      </c>
      <c r="H11" s="26">
        <f>SUM(C11:G11)</f>
        <v>23316.5</v>
      </c>
      <c r="I11" s="26">
        <v>5895.3</v>
      </c>
      <c r="J11" s="26">
        <v>4890.8999999999996</v>
      </c>
      <c r="K11" s="26">
        <v>5026.2</v>
      </c>
      <c r="L11" s="26">
        <v>5274.5</v>
      </c>
      <c r="M11" s="26">
        <v>5456</v>
      </c>
      <c r="N11" s="26">
        <f>SUM(I11:M11)</f>
        <v>26542.9</v>
      </c>
      <c r="O11" s="26">
        <f t="shared" si="1"/>
        <v>3226.4000000000015</v>
      </c>
      <c r="P11" s="26">
        <f t="shared" si="2"/>
        <v>13.837411275277169</v>
      </c>
      <c r="Q11" s="20"/>
      <c r="R11" s="2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5.95" customHeight="1">
      <c r="B12" s="25" t="s">
        <v>17</v>
      </c>
      <c r="C12" s="26">
        <v>15498.1</v>
      </c>
      <c r="D12" s="26">
        <v>4884.7</v>
      </c>
      <c r="E12" s="26">
        <v>5045.3</v>
      </c>
      <c r="F12" s="26">
        <v>11730.6</v>
      </c>
      <c r="G12" s="26">
        <v>8477.2000000000007</v>
      </c>
      <c r="H12" s="26">
        <f>SUM(C12:G12)</f>
        <v>45635.899999999994</v>
      </c>
      <c r="I12" s="26">
        <v>7188</v>
      </c>
      <c r="J12" s="26">
        <v>5148.8</v>
      </c>
      <c r="K12" s="26">
        <v>5868.7</v>
      </c>
      <c r="L12" s="26">
        <v>19943.900000000001</v>
      </c>
      <c r="M12" s="26">
        <v>5717.5</v>
      </c>
      <c r="N12" s="26">
        <f>SUM(I12:M12)</f>
        <v>43866.9</v>
      </c>
      <c r="O12" s="26">
        <f t="shared" si="1"/>
        <v>-1768.9999999999927</v>
      </c>
      <c r="P12" s="26">
        <f t="shared" si="2"/>
        <v>-3.8763342018016367</v>
      </c>
      <c r="Q12" s="27"/>
      <c r="R12" s="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5.95" customHeight="1">
      <c r="B13" s="25" t="s">
        <v>18</v>
      </c>
      <c r="C13" s="26">
        <v>2899.9</v>
      </c>
      <c r="D13" s="26">
        <v>1690.2</v>
      </c>
      <c r="E13" s="26">
        <v>1727.2</v>
      </c>
      <c r="F13" s="26">
        <v>2945.8</v>
      </c>
      <c r="G13" s="26">
        <v>2979.8</v>
      </c>
      <c r="H13" s="26">
        <f>SUM(C13:G13)</f>
        <v>12242.900000000001</v>
      </c>
      <c r="I13" s="26">
        <v>4032.5</v>
      </c>
      <c r="J13" s="26">
        <v>2435.4</v>
      </c>
      <c r="K13" s="26">
        <v>3218.6</v>
      </c>
      <c r="L13" s="26">
        <v>2981</v>
      </c>
      <c r="M13" s="26">
        <v>3446.6</v>
      </c>
      <c r="N13" s="26">
        <f>SUM(I13:M13)</f>
        <v>16114.1</v>
      </c>
      <c r="O13" s="26">
        <f t="shared" si="1"/>
        <v>3871.1999999999989</v>
      </c>
      <c r="P13" s="26">
        <f t="shared" si="2"/>
        <v>31.619959323362917</v>
      </c>
      <c r="Q13" s="27"/>
      <c r="R13" s="27"/>
      <c r="S13" s="27"/>
      <c r="T13" s="27"/>
      <c r="U13" s="27"/>
      <c r="V13" s="27"/>
      <c r="W13" s="27"/>
      <c r="X13" s="27"/>
      <c r="Y13" s="27"/>
      <c r="Z13" s="3"/>
      <c r="AA13" s="3"/>
      <c r="AB13" s="3"/>
      <c r="AC13" s="3"/>
      <c r="AD13" s="3"/>
    </row>
    <row r="14" spans="2:30" ht="15.95" customHeight="1">
      <c r="B14" s="25" t="s">
        <v>19</v>
      </c>
      <c r="C14" s="26">
        <v>91.7</v>
      </c>
      <c r="D14" s="26">
        <v>93.2</v>
      </c>
      <c r="E14" s="26">
        <v>107.7</v>
      </c>
      <c r="F14" s="26">
        <v>148.1</v>
      </c>
      <c r="G14" s="26">
        <v>177.3</v>
      </c>
      <c r="H14" s="26">
        <f>SUM(C14:G14)</f>
        <v>618</v>
      </c>
      <c r="I14" s="26">
        <v>155.9</v>
      </c>
      <c r="J14" s="26">
        <v>123.3</v>
      </c>
      <c r="K14" s="26">
        <v>197.9</v>
      </c>
      <c r="L14" s="26">
        <v>184</v>
      </c>
      <c r="M14" s="26">
        <v>154.69999999999999</v>
      </c>
      <c r="N14" s="26">
        <f>SUM(I14:M14)</f>
        <v>815.8</v>
      </c>
      <c r="O14" s="26">
        <f t="shared" si="1"/>
        <v>197.79999999999995</v>
      </c>
      <c r="P14" s="26">
        <f t="shared" si="2"/>
        <v>32.006472491909378</v>
      </c>
      <c r="Q14" s="27"/>
      <c r="R14" s="28"/>
      <c r="S14" s="2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ht="15.95" customHeight="1">
      <c r="B15" s="22" t="s">
        <v>20</v>
      </c>
      <c r="C15" s="29">
        <f t="shared" ref="C15:M15" si="6">+C16+C23</f>
        <v>1498.8999999999999</v>
      </c>
      <c r="D15" s="29">
        <f t="shared" si="6"/>
        <v>1566.8000000000002</v>
      </c>
      <c r="E15" s="29">
        <f t="shared" si="6"/>
        <v>2376.7999999999993</v>
      </c>
      <c r="F15" s="29">
        <f t="shared" si="6"/>
        <v>2753.6000000000004</v>
      </c>
      <c r="G15" s="29">
        <f t="shared" si="6"/>
        <v>2562.1999999999998</v>
      </c>
      <c r="H15" s="29">
        <f t="shared" si="6"/>
        <v>10758.3</v>
      </c>
      <c r="I15" s="29">
        <f t="shared" si="6"/>
        <v>1777.3999999999999</v>
      </c>
      <c r="J15" s="29">
        <f t="shared" si="6"/>
        <v>1971.0000000000002</v>
      </c>
      <c r="K15" s="29">
        <f t="shared" si="6"/>
        <v>3117.2</v>
      </c>
      <c r="L15" s="29">
        <f t="shared" si="6"/>
        <v>3666.6</v>
      </c>
      <c r="M15" s="29">
        <f t="shared" si="6"/>
        <v>2325.4</v>
      </c>
      <c r="N15" s="29">
        <f>+N16+N23</f>
        <v>12857.6</v>
      </c>
      <c r="O15" s="29">
        <f t="shared" si="1"/>
        <v>2099.3000000000011</v>
      </c>
      <c r="P15" s="29">
        <f t="shared" si="2"/>
        <v>19.513306005595691</v>
      </c>
      <c r="Q15" s="27"/>
      <c r="R15" s="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ht="15.95" customHeight="1">
      <c r="B16" s="30" t="s">
        <v>21</v>
      </c>
      <c r="C16" s="29">
        <f t="shared" ref="C16:N16" si="7">SUM(C17:C22)</f>
        <v>1401.6</v>
      </c>
      <c r="D16" s="29">
        <f t="shared" si="7"/>
        <v>1458.9</v>
      </c>
      <c r="E16" s="29">
        <f t="shared" si="7"/>
        <v>2233.0999999999995</v>
      </c>
      <c r="F16" s="29">
        <f t="shared" si="7"/>
        <v>2604.6000000000004</v>
      </c>
      <c r="G16" s="29">
        <f t="shared" si="7"/>
        <v>2402.7999999999997</v>
      </c>
      <c r="H16" s="29">
        <f t="shared" si="7"/>
        <v>10101</v>
      </c>
      <c r="I16" s="29">
        <f t="shared" si="7"/>
        <v>1595.3</v>
      </c>
      <c r="J16" s="29">
        <f t="shared" si="7"/>
        <v>1779.3000000000002</v>
      </c>
      <c r="K16" s="29">
        <f t="shared" si="7"/>
        <v>2882.6</v>
      </c>
      <c r="L16" s="29">
        <f t="shared" si="7"/>
        <v>3543.6</v>
      </c>
      <c r="M16" s="29">
        <f t="shared" si="7"/>
        <v>2115.1</v>
      </c>
      <c r="N16" s="29">
        <f t="shared" si="7"/>
        <v>11915.9</v>
      </c>
      <c r="O16" s="29">
        <f t="shared" si="1"/>
        <v>1814.8999999999996</v>
      </c>
      <c r="P16" s="29">
        <f t="shared" si="2"/>
        <v>17.967527967527964</v>
      </c>
      <c r="Q16" s="17"/>
      <c r="R16" s="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69" ht="15.95" customHeight="1">
      <c r="B17" s="31" t="s">
        <v>22</v>
      </c>
      <c r="C17" s="32">
        <v>57.4</v>
      </c>
      <c r="D17" s="33">
        <v>174.3</v>
      </c>
      <c r="E17" s="33">
        <v>821.6</v>
      </c>
      <c r="F17" s="33">
        <v>115.9</v>
      </c>
      <c r="G17" s="33">
        <v>102.9</v>
      </c>
      <c r="H17" s="26">
        <f t="shared" ref="H17:H23" si="8">SUM(C17:G17)</f>
        <v>1272.1000000000001</v>
      </c>
      <c r="I17" s="34">
        <v>83.8</v>
      </c>
      <c r="J17" s="33">
        <v>201.5</v>
      </c>
      <c r="K17" s="33">
        <v>951</v>
      </c>
      <c r="L17" s="33">
        <v>134.5</v>
      </c>
      <c r="M17" s="33">
        <v>109.9</v>
      </c>
      <c r="N17" s="26">
        <f t="shared" ref="N17:N23" si="9">SUM(I17:M17)</f>
        <v>1480.7</v>
      </c>
      <c r="O17" s="26">
        <f t="shared" si="1"/>
        <v>208.59999999999991</v>
      </c>
      <c r="P17" s="26">
        <f t="shared" si="2"/>
        <v>16.398081911799377</v>
      </c>
      <c r="Q17" s="17"/>
      <c r="R17" s="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69" ht="15.95" customHeight="1">
      <c r="B18" s="31" t="s">
        <v>23</v>
      </c>
      <c r="C18" s="32">
        <v>171.2</v>
      </c>
      <c r="D18" s="33">
        <v>81.900000000000006</v>
      </c>
      <c r="E18" s="33">
        <v>96.9</v>
      </c>
      <c r="F18" s="33">
        <v>975.5</v>
      </c>
      <c r="G18" s="33">
        <v>868.2</v>
      </c>
      <c r="H18" s="26">
        <f t="shared" si="8"/>
        <v>2193.6999999999998</v>
      </c>
      <c r="I18" s="34">
        <v>209</v>
      </c>
      <c r="J18" s="33">
        <v>107.1</v>
      </c>
      <c r="K18" s="33">
        <v>147</v>
      </c>
      <c r="L18" s="33">
        <v>1812.5</v>
      </c>
      <c r="M18" s="33">
        <v>266.5</v>
      </c>
      <c r="N18" s="26">
        <f t="shared" si="9"/>
        <v>2542.1</v>
      </c>
      <c r="O18" s="26">
        <f t="shared" si="1"/>
        <v>348.40000000000009</v>
      </c>
      <c r="P18" s="26">
        <f t="shared" si="2"/>
        <v>15.881843460819626</v>
      </c>
      <c r="Q18" s="35"/>
      <c r="R18" s="6"/>
      <c r="S18" s="3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69" ht="15.95" customHeight="1">
      <c r="B19" s="31" t="s">
        <v>24</v>
      </c>
      <c r="C19" s="32">
        <v>401.2</v>
      </c>
      <c r="D19" s="33">
        <v>445.9</v>
      </c>
      <c r="E19" s="33">
        <v>513.6</v>
      </c>
      <c r="F19" s="33">
        <v>499.5</v>
      </c>
      <c r="G19" s="33">
        <v>587.29999999999995</v>
      </c>
      <c r="H19" s="26">
        <f t="shared" si="8"/>
        <v>2447.5</v>
      </c>
      <c r="I19" s="34">
        <v>469.2</v>
      </c>
      <c r="J19" s="33">
        <v>510.8</v>
      </c>
      <c r="K19" s="33">
        <v>739</v>
      </c>
      <c r="L19" s="33">
        <v>537</v>
      </c>
      <c r="M19" s="33">
        <v>605.70000000000005</v>
      </c>
      <c r="N19" s="26">
        <f t="shared" si="9"/>
        <v>2861.7</v>
      </c>
      <c r="O19" s="26">
        <f t="shared" si="1"/>
        <v>414.19999999999982</v>
      </c>
      <c r="P19" s="26">
        <f t="shared" si="2"/>
        <v>16.923391215526038</v>
      </c>
      <c r="Q19" s="17"/>
      <c r="R19" s="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69" ht="15.95" customHeight="1">
      <c r="A20" s="37"/>
      <c r="B20" s="38" t="s">
        <v>25</v>
      </c>
      <c r="C20" s="26">
        <v>113.4</v>
      </c>
      <c r="D20" s="33">
        <v>97.3</v>
      </c>
      <c r="E20" s="33">
        <v>107.1</v>
      </c>
      <c r="F20" s="33">
        <v>102.5</v>
      </c>
      <c r="G20" s="33">
        <v>105.3</v>
      </c>
      <c r="H20" s="26">
        <f t="shared" si="8"/>
        <v>525.59999999999991</v>
      </c>
      <c r="I20" s="39">
        <v>130.4</v>
      </c>
      <c r="J20" s="33">
        <v>111.2</v>
      </c>
      <c r="K20" s="33">
        <v>122.2</v>
      </c>
      <c r="L20" s="33">
        <v>112.2</v>
      </c>
      <c r="M20" s="33">
        <v>132</v>
      </c>
      <c r="N20" s="26">
        <f t="shared" si="9"/>
        <v>608</v>
      </c>
      <c r="O20" s="26">
        <f t="shared" si="1"/>
        <v>82.400000000000091</v>
      </c>
      <c r="P20" s="26">
        <f t="shared" si="2"/>
        <v>15.677321156773234</v>
      </c>
      <c r="Q20" s="17"/>
      <c r="R20" s="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69" ht="15.95" customHeight="1">
      <c r="B21" s="31" t="s">
        <v>26</v>
      </c>
      <c r="C21" s="26">
        <v>591.29999999999995</v>
      </c>
      <c r="D21" s="33">
        <v>589</v>
      </c>
      <c r="E21" s="33">
        <v>601.20000000000005</v>
      </c>
      <c r="F21" s="33">
        <v>795.9</v>
      </c>
      <c r="G21" s="33">
        <v>634.4</v>
      </c>
      <c r="H21" s="26">
        <f t="shared" si="8"/>
        <v>3211.8</v>
      </c>
      <c r="I21" s="39">
        <v>616.9</v>
      </c>
      <c r="J21" s="33">
        <v>612.79999999999995</v>
      </c>
      <c r="K21" s="33">
        <v>828.7</v>
      </c>
      <c r="L21" s="33">
        <v>617.6</v>
      </c>
      <c r="M21" s="33">
        <v>830.8</v>
      </c>
      <c r="N21" s="26">
        <f t="shared" si="9"/>
        <v>3506.7999999999993</v>
      </c>
      <c r="O21" s="26">
        <f t="shared" si="1"/>
        <v>294.99999999999909</v>
      </c>
      <c r="P21" s="26">
        <f t="shared" si="2"/>
        <v>9.1848807522261371</v>
      </c>
      <c r="Q21" s="20"/>
      <c r="R21" s="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69" ht="15.95" customHeight="1">
      <c r="B22" s="38" t="s">
        <v>27</v>
      </c>
      <c r="C22" s="26">
        <v>67.099999999999994</v>
      </c>
      <c r="D22" s="33">
        <v>70.5</v>
      </c>
      <c r="E22" s="33">
        <v>92.7</v>
      </c>
      <c r="F22" s="33">
        <v>115.3</v>
      </c>
      <c r="G22" s="33">
        <v>104.7</v>
      </c>
      <c r="H22" s="26">
        <f t="shared" si="8"/>
        <v>450.3</v>
      </c>
      <c r="I22" s="39">
        <v>86</v>
      </c>
      <c r="J22" s="33">
        <v>235.9</v>
      </c>
      <c r="K22" s="33">
        <v>94.7</v>
      </c>
      <c r="L22" s="33">
        <v>329.8</v>
      </c>
      <c r="M22" s="33">
        <v>170.2</v>
      </c>
      <c r="N22" s="26">
        <f t="shared" si="9"/>
        <v>916.59999999999991</v>
      </c>
      <c r="O22" s="26">
        <f t="shared" si="1"/>
        <v>466.2999999999999</v>
      </c>
      <c r="P22" s="26">
        <f t="shared" si="2"/>
        <v>103.55318676437928</v>
      </c>
      <c r="Q22" s="20"/>
      <c r="R22" s="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69" ht="15.95" customHeight="1">
      <c r="B23" s="30" t="s">
        <v>28</v>
      </c>
      <c r="C23" s="24">
        <v>97.3</v>
      </c>
      <c r="D23" s="40">
        <v>107.9</v>
      </c>
      <c r="E23" s="40">
        <v>143.69999999999999</v>
      </c>
      <c r="F23" s="40">
        <v>149</v>
      </c>
      <c r="G23" s="40">
        <v>159.4</v>
      </c>
      <c r="H23" s="24">
        <f t="shared" si="8"/>
        <v>657.3</v>
      </c>
      <c r="I23" s="41">
        <v>182.1</v>
      </c>
      <c r="J23" s="40">
        <v>191.7</v>
      </c>
      <c r="K23" s="40">
        <v>234.6</v>
      </c>
      <c r="L23" s="40">
        <v>123</v>
      </c>
      <c r="M23" s="40">
        <v>210.3</v>
      </c>
      <c r="N23" s="24">
        <f t="shared" si="9"/>
        <v>941.7</v>
      </c>
      <c r="O23" s="24">
        <f t="shared" si="1"/>
        <v>284.40000000000009</v>
      </c>
      <c r="P23" s="24">
        <f t="shared" si="2"/>
        <v>43.267914194431782</v>
      </c>
      <c r="Q23" s="17"/>
      <c r="R23" s="6"/>
      <c r="S23" s="3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69" ht="15.95" customHeight="1">
      <c r="B24" s="23" t="s">
        <v>29</v>
      </c>
      <c r="C24" s="24">
        <f t="shared" ref="C24:N24" si="10">+C25+C28+C36+C42</f>
        <v>28214.699999999993</v>
      </c>
      <c r="D24" s="24">
        <f t="shared" si="10"/>
        <v>23280.699999999997</v>
      </c>
      <c r="E24" s="24">
        <f t="shared" si="10"/>
        <v>25778</v>
      </c>
      <c r="F24" s="24">
        <f t="shared" si="10"/>
        <v>25997.899999999998</v>
      </c>
      <c r="G24" s="24">
        <f t="shared" si="10"/>
        <v>27201.099999999995</v>
      </c>
      <c r="H24" s="24">
        <f t="shared" si="10"/>
        <v>130472.4</v>
      </c>
      <c r="I24" s="41">
        <f>+I25+I28+I36+I42</f>
        <v>32450.6</v>
      </c>
      <c r="J24" s="24">
        <f t="shared" ref="J24:L24" si="11">+J25+J28+J36+J42</f>
        <v>25564.799999999999</v>
      </c>
      <c r="K24" s="24">
        <f t="shared" si="11"/>
        <v>26707.800000000003</v>
      </c>
      <c r="L24" s="24">
        <f t="shared" si="11"/>
        <v>27541.399999999998</v>
      </c>
      <c r="M24" s="24">
        <f t="shared" si="10"/>
        <v>30323.9</v>
      </c>
      <c r="N24" s="24">
        <f t="shared" si="10"/>
        <v>142588.49999999997</v>
      </c>
      <c r="O24" s="24">
        <f t="shared" si="1"/>
        <v>12116.099999999977</v>
      </c>
      <c r="P24" s="24">
        <f t="shared" si="2"/>
        <v>9.2863318219025466</v>
      </c>
      <c r="Q24" s="17"/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69" ht="15.95" customHeight="1">
      <c r="B25" s="42" t="s">
        <v>30</v>
      </c>
      <c r="C25" s="24">
        <f t="shared" ref="C25:N25" si="12">+C26+C27</f>
        <v>17249.699999999997</v>
      </c>
      <c r="D25" s="24">
        <f t="shared" si="12"/>
        <v>14376.7</v>
      </c>
      <c r="E25" s="24">
        <f t="shared" si="12"/>
        <v>15077.8</v>
      </c>
      <c r="F25" s="24">
        <f t="shared" si="12"/>
        <v>16204.099999999999</v>
      </c>
      <c r="G25" s="24">
        <f t="shared" si="12"/>
        <v>16667.599999999999</v>
      </c>
      <c r="H25" s="24">
        <f t="shared" si="12"/>
        <v>79575.899999999994</v>
      </c>
      <c r="I25" s="41">
        <f>+I26+I27</f>
        <v>19553.900000000001</v>
      </c>
      <c r="J25" s="24">
        <f t="shared" ref="J25:L25" si="13">+J26+J27</f>
        <v>15600.7</v>
      </c>
      <c r="K25" s="24">
        <f t="shared" si="13"/>
        <v>16851.2</v>
      </c>
      <c r="L25" s="24">
        <f t="shared" si="13"/>
        <v>17600.5</v>
      </c>
      <c r="M25" s="24">
        <f t="shared" si="12"/>
        <v>18640.3</v>
      </c>
      <c r="N25" s="24">
        <f t="shared" si="12"/>
        <v>88246.6</v>
      </c>
      <c r="O25" s="24">
        <f t="shared" si="1"/>
        <v>8670.7000000000116</v>
      </c>
      <c r="P25" s="24">
        <f t="shared" si="2"/>
        <v>10.896138152380322</v>
      </c>
      <c r="Q25" s="43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69" ht="15.95" customHeight="1">
      <c r="B26" s="44" t="s">
        <v>31</v>
      </c>
      <c r="C26" s="26">
        <v>10810.3</v>
      </c>
      <c r="D26" s="26">
        <v>8324.9</v>
      </c>
      <c r="E26" s="26">
        <v>8178.3</v>
      </c>
      <c r="F26" s="26">
        <v>9442.2999999999993</v>
      </c>
      <c r="G26" s="26">
        <v>8748.7000000000007</v>
      </c>
      <c r="H26" s="26">
        <f>SUM(C26:G26)</f>
        <v>45504.5</v>
      </c>
      <c r="I26" s="39">
        <v>11907</v>
      </c>
      <c r="J26" s="26">
        <v>9126.9</v>
      </c>
      <c r="K26" s="26">
        <v>9509.1</v>
      </c>
      <c r="L26" s="26">
        <v>10543.9</v>
      </c>
      <c r="M26" s="26">
        <v>10067.9</v>
      </c>
      <c r="N26" s="26">
        <f>SUM(I26:M26)</f>
        <v>51154.8</v>
      </c>
      <c r="O26" s="26">
        <f t="shared" si="1"/>
        <v>5650.3000000000029</v>
      </c>
      <c r="P26" s="26">
        <f t="shared" si="2"/>
        <v>12.417013701941574</v>
      </c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69" ht="15.95" customHeight="1">
      <c r="B27" s="44" t="s">
        <v>32</v>
      </c>
      <c r="C27" s="26">
        <v>6439.4</v>
      </c>
      <c r="D27" s="26">
        <v>6051.8</v>
      </c>
      <c r="E27" s="26">
        <v>6899.5</v>
      </c>
      <c r="F27" s="26">
        <v>6761.8</v>
      </c>
      <c r="G27" s="26">
        <v>7918.9</v>
      </c>
      <c r="H27" s="26">
        <f>SUM(C27:G27)</f>
        <v>34071.4</v>
      </c>
      <c r="I27" s="39">
        <v>7646.9</v>
      </c>
      <c r="J27" s="26">
        <v>6473.8</v>
      </c>
      <c r="K27" s="26">
        <v>7342.1</v>
      </c>
      <c r="L27" s="26">
        <v>7056.6</v>
      </c>
      <c r="M27" s="26">
        <v>8572.4</v>
      </c>
      <c r="N27" s="26">
        <f>SUM(I27:M27)</f>
        <v>37091.800000000003</v>
      </c>
      <c r="O27" s="26">
        <f t="shared" si="1"/>
        <v>3020.4000000000015</v>
      </c>
      <c r="P27" s="26">
        <f t="shared" si="2"/>
        <v>8.8649130942667487</v>
      </c>
      <c r="Q27" s="43"/>
      <c r="R27" s="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69" ht="15.95" customHeight="1">
      <c r="B28" s="45" t="s">
        <v>33</v>
      </c>
      <c r="C28" s="24">
        <f t="shared" ref="C28:H28" si="14">SUM(C29:C35)</f>
        <v>9139.6999999999989</v>
      </c>
      <c r="D28" s="24">
        <f t="shared" si="14"/>
        <v>7678.0999999999995</v>
      </c>
      <c r="E28" s="24">
        <f t="shared" si="14"/>
        <v>9596.2000000000007</v>
      </c>
      <c r="F28" s="24">
        <f t="shared" si="14"/>
        <v>8792.5999999999985</v>
      </c>
      <c r="G28" s="24">
        <f t="shared" si="14"/>
        <v>9380.1999999999989</v>
      </c>
      <c r="H28" s="24">
        <f t="shared" si="14"/>
        <v>44586.8</v>
      </c>
      <c r="I28" s="41">
        <f>SUM(I29:I35)</f>
        <v>10622.099999999999</v>
      </c>
      <c r="J28" s="24">
        <f t="shared" ref="J28:K28" si="15">SUM(J29:J35)</f>
        <v>8639.7000000000025</v>
      </c>
      <c r="K28" s="24">
        <f t="shared" si="15"/>
        <v>8522.1</v>
      </c>
      <c r="L28" s="24">
        <f>SUM(L29:L35)</f>
        <v>8819.1999999999989</v>
      </c>
      <c r="M28" s="24">
        <f>SUM(M29:M35)</f>
        <v>10328.600000000002</v>
      </c>
      <c r="N28" s="24">
        <f t="shared" ref="N28" si="16">SUM(N29:N35)</f>
        <v>46931.7</v>
      </c>
      <c r="O28" s="24">
        <f t="shared" si="1"/>
        <v>2344.8999999999942</v>
      </c>
      <c r="P28" s="24">
        <f t="shared" si="2"/>
        <v>5.2591798469502047</v>
      </c>
      <c r="Q28" s="43"/>
      <c r="R28" s="2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69" ht="15.95" customHeight="1">
      <c r="B29" s="44" t="s">
        <v>34</v>
      </c>
      <c r="C29" s="32">
        <v>2699.4</v>
      </c>
      <c r="D29" s="32">
        <v>2584.1</v>
      </c>
      <c r="E29" s="32">
        <v>3895.1</v>
      </c>
      <c r="F29" s="32">
        <v>2814.7</v>
      </c>
      <c r="G29" s="32">
        <v>3467.7</v>
      </c>
      <c r="H29" s="26">
        <f t="shared" ref="H29:H35" si="17">SUM(C29:G29)</f>
        <v>15461</v>
      </c>
      <c r="I29" s="34">
        <v>3757.8</v>
      </c>
      <c r="J29" s="32">
        <v>3085.9</v>
      </c>
      <c r="K29" s="32">
        <v>2978.9</v>
      </c>
      <c r="L29" s="32">
        <v>2939.9</v>
      </c>
      <c r="M29" s="32">
        <v>3666.4</v>
      </c>
      <c r="N29" s="26">
        <f t="shared" ref="N29:N35" si="18">SUM(I29:M29)</f>
        <v>16428.900000000001</v>
      </c>
      <c r="O29" s="26">
        <f t="shared" si="1"/>
        <v>967.90000000000146</v>
      </c>
      <c r="P29" s="26">
        <f t="shared" si="2"/>
        <v>6.2602677705193805</v>
      </c>
      <c r="Q29" s="20"/>
      <c r="R29" s="20"/>
      <c r="S29" s="20"/>
      <c r="T29" s="46"/>
      <c r="U29" s="20"/>
      <c r="V29" s="3"/>
      <c r="W29" s="3"/>
      <c r="X29" s="3"/>
      <c r="Y29" s="3"/>
      <c r="Z29" s="3"/>
      <c r="AA29" s="3"/>
      <c r="AB29" s="3"/>
      <c r="AC29" s="3"/>
      <c r="AD29" s="3"/>
    </row>
    <row r="30" spans="1:69" ht="15.95" customHeight="1">
      <c r="B30" s="44" t="s">
        <v>35</v>
      </c>
      <c r="C30" s="32">
        <v>1385.6</v>
      </c>
      <c r="D30" s="32">
        <v>1457.1</v>
      </c>
      <c r="E30" s="32">
        <v>2042</v>
      </c>
      <c r="F30" s="32">
        <v>1572.3</v>
      </c>
      <c r="G30" s="32">
        <v>1984.5</v>
      </c>
      <c r="H30" s="26">
        <f t="shared" si="17"/>
        <v>8441.5</v>
      </c>
      <c r="I30" s="34">
        <v>1725.2</v>
      </c>
      <c r="J30" s="32">
        <v>1545.4</v>
      </c>
      <c r="K30" s="32">
        <v>1502.5</v>
      </c>
      <c r="L30" s="32">
        <v>1595.9</v>
      </c>
      <c r="M30" s="32">
        <v>2033.7</v>
      </c>
      <c r="N30" s="26">
        <f t="shared" si="18"/>
        <v>8402.7000000000007</v>
      </c>
      <c r="O30" s="26">
        <f t="shared" si="1"/>
        <v>-38.799999999999272</v>
      </c>
      <c r="P30" s="26">
        <f t="shared" si="2"/>
        <v>-0.459633951311962</v>
      </c>
      <c r="Q30" s="20"/>
      <c r="R30" s="21"/>
      <c r="S30" s="3"/>
      <c r="T30" s="3"/>
      <c r="U30" s="3"/>
      <c r="V30" s="36"/>
      <c r="W30" s="3"/>
      <c r="X30" s="3"/>
      <c r="Y30" s="3"/>
      <c r="Z30" s="3"/>
      <c r="AA30" s="3"/>
      <c r="AB30" s="3"/>
      <c r="AC30" s="3"/>
      <c r="AD30" s="3"/>
    </row>
    <row r="31" spans="1:69" ht="15.95" customHeight="1">
      <c r="B31" s="44" t="s">
        <v>36</v>
      </c>
      <c r="C31" s="26">
        <v>3179.4</v>
      </c>
      <c r="D31" s="47">
        <v>2058</v>
      </c>
      <c r="E31" s="47">
        <v>1753.7</v>
      </c>
      <c r="F31" s="47">
        <v>2662.3</v>
      </c>
      <c r="G31" s="47">
        <v>1911</v>
      </c>
      <c r="H31" s="26">
        <f t="shared" si="17"/>
        <v>11564.4</v>
      </c>
      <c r="I31" s="39">
        <v>3308.3</v>
      </c>
      <c r="J31" s="47">
        <v>2130.4</v>
      </c>
      <c r="K31" s="47">
        <v>2301.8000000000002</v>
      </c>
      <c r="L31" s="47">
        <v>2528.4</v>
      </c>
      <c r="M31" s="47">
        <v>2581.9</v>
      </c>
      <c r="N31" s="26">
        <f>SUM(I31:M31)</f>
        <v>12850.800000000001</v>
      </c>
      <c r="O31" s="26">
        <f t="shared" si="1"/>
        <v>1286.4000000000015</v>
      </c>
      <c r="P31" s="26">
        <f t="shared" si="2"/>
        <v>11.123793711736029</v>
      </c>
      <c r="Q31" s="20"/>
      <c r="R31" s="36"/>
      <c r="S31" s="36"/>
      <c r="T31" s="3"/>
      <c r="U31" s="3"/>
      <c r="V31" s="36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5.95" customHeight="1">
      <c r="B32" s="44" t="s">
        <v>37</v>
      </c>
      <c r="C32" s="26">
        <v>534.1</v>
      </c>
      <c r="D32" s="26">
        <v>97.9</v>
      </c>
      <c r="E32" s="26">
        <v>374.7</v>
      </c>
      <c r="F32" s="26">
        <v>196</v>
      </c>
      <c r="G32" s="26">
        <v>396.2</v>
      </c>
      <c r="H32" s="26">
        <f t="shared" si="17"/>
        <v>1598.9</v>
      </c>
      <c r="I32" s="39">
        <v>367.6</v>
      </c>
      <c r="J32" s="26">
        <v>262.10000000000002</v>
      </c>
      <c r="K32" s="26">
        <v>243</v>
      </c>
      <c r="L32" s="26">
        <v>265.89999999999998</v>
      </c>
      <c r="M32" s="26">
        <v>363.1</v>
      </c>
      <c r="N32" s="26">
        <f t="shared" si="18"/>
        <v>1501.6999999999998</v>
      </c>
      <c r="O32" s="26">
        <f t="shared" si="1"/>
        <v>-97.200000000000273</v>
      </c>
      <c r="P32" s="26">
        <f t="shared" si="2"/>
        <v>-6.079179435862172</v>
      </c>
      <c r="Q32" s="20"/>
      <c r="R32" s="20"/>
      <c r="S32" s="20"/>
      <c r="T32" s="20"/>
      <c r="U32" s="20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2:69" ht="15.95" customHeight="1">
      <c r="B33" s="44" t="s">
        <v>38</v>
      </c>
      <c r="C33" s="26">
        <v>597.29999999999995</v>
      </c>
      <c r="D33" s="32">
        <v>564.4</v>
      </c>
      <c r="E33" s="32">
        <v>564.1</v>
      </c>
      <c r="F33" s="32">
        <v>605.5</v>
      </c>
      <c r="G33" s="32">
        <v>583.9</v>
      </c>
      <c r="H33" s="26">
        <f t="shared" si="17"/>
        <v>2915.2</v>
      </c>
      <c r="I33" s="39">
        <v>620.79999999999995</v>
      </c>
      <c r="J33" s="32">
        <v>595.6</v>
      </c>
      <c r="K33" s="32">
        <v>595.6</v>
      </c>
      <c r="L33" s="32">
        <v>593.20000000000005</v>
      </c>
      <c r="M33" s="32">
        <v>595.70000000000005</v>
      </c>
      <c r="N33" s="26">
        <f t="shared" si="18"/>
        <v>3000.8999999999996</v>
      </c>
      <c r="O33" s="26">
        <f t="shared" si="1"/>
        <v>85.699999999999818</v>
      </c>
      <c r="P33" s="26">
        <f t="shared" si="2"/>
        <v>2.9397639956092148</v>
      </c>
      <c r="Q33" s="48"/>
      <c r="R33" s="49"/>
      <c r="S33" s="21"/>
      <c r="T33" s="3"/>
      <c r="U33" s="3"/>
      <c r="V33" s="36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2:69" ht="15.95" customHeight="1">
      <c r="B34" s="44" t="s">
        <v>39</v>
      </c>
      <c r="C34" s="26">
        <v>510.6</v>
      </c>
      <c r="D34" s="32">
        <v>472.5</v>
      </c>
      <c r="E34" s="32">
        <v>436</v>
      </c>
      <c r="F34" s="32">
        <v>553.5</v>
      </c>
      <c r="G34" s="32">
        <v>504.3</v>
      </c>
      <c r="H34" s="26">
        <f t="shared" si="17"/>
        <v>2476.9</v>
      </c>
      <c r="I34" s="39">
        <v>565</v>
      </c>
      <c r="J34" s="32">
        <v>584.20000000000005</v>
      </c>
      <c r="K34" s="32">
        <v>473.3</v>
      </c>
      <c r="L34" s="32">
        <v>616</v>
      </c>
      <c r="M34" s="32">
        <v>573.6</v>
      </c>
      <c r="N34" s="26">
        <f t="shared" si="18"/>
        <v>2812.1</v>
      </c>
      <c r="O34" s="26">
        <f t="shared" si="1"/>
        <v>335.19999999999982</v>
      </c>
      <c r="P34" s="26">
        <f t="shared" si="2"/>
        <v>13.533045338931721</v>
      </c>
      <c r="Q34" s="48"/>
      <c r="R34" s="21"/>
      <c r="S34" s="21"/>
      <c r="T34" s="5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2:69" ht="15.95" customHeight="1">
      <c r="B35" s="44" t="s">
        <v>27</v>
      </c>
      <c r="C35" s="26">
        <v>233.3</v>
      </c>
      <c r="D35" s="32">
        <v>444.1</v>
      </c>
      <c r="E35" s="32">
        <v>530.6</v>
      </c>
      <c r="F35" s="32">
        <v>388.3</v>
      </c>
      <c r="G35" s="32">
        <v>532.6</v>
      </c>
      <c r="H35" s="26">
        <f t="shared" si="17"/>
        <v>2128.9</v>
      </c>
      <c r="I35" s="39">
        <v>277.39999999999998</v>
      </c>
      <c r="J35" s="32">
        <v>436.1</v>
      </c>
      <c r="K35" s="32">
        <v>427</v>
      </c>
      <c r="L35" s="32">
        <v>279.89999999999998</v>
      </c>
      <c r="M35" s="32">
        <v>514.20000000000005</v>
      </c>
      <c r="N35" s="26">
        <f t="shared" si="18"/>
        <v>1934.6000000000001</v>
      </c>
      <c r="O35" s="26">
        <f t="shared" si="1"/>
        <v>-194.29999999999995</v>
      </c>
      <c r="P35" s="26">
        <f t="shared" si="2"/>
        <v>-9.1267790877918138</v>
      </c>
      <c r="Q35" s="20"/>
      <c r="R35" s="21"/>
      <c r="S35" s="21"/>
      <c r="T35" s="5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2:69" ht="15.95" customHeight="1">
      <c r="B36" s="42" t="s">
        <v>40</v>
      </c>
      <c r="C36" s="24">
        <f t="shared" ref="C36:N36" si="19">SUM(C37:C41)</f>
        <v>1731.5000000000002</v>
      </c>
      <c r="D36" s="24">
        <f t="shared" si="19"/>
        <v>1136.3</v>
      </c>
      <c r="E36" s="24">
        <f t="shared" si="19"/>
        <v>1002.9</v>
      </c>
      <c r="F36" s="24">
        <f t="shared" si="19"/>
        <v>870.90000000000009</v>
      </c>
      <c r="G36" s="24">
        <f t="shared" si="19"/>
        <v>1007.6</v>
      </c>
      <c r="H36" s="24">
        <f t="shared" si="19"/>
        <v>5749.2000000000007</v>
      </c>
      <c r="I36" s="41">
        <f>SUM(I37:I41)</f>
        <v>2143.8000000000002</v>
      </c>
      <c r="J36" s="24">
        <f t="shared" ref="J36:L36" si="20">SUM(J37:J41)</f>
        <v>1218.6000000000001</v>
      </c>
      <c r="K36" s="24">
        <f t="shared" si="20"/>
        <v>1193.5</v>
      </c>
      <c r="L36" s="24">
        <f t="shared" si="20"/>
        <v>988.5</v>
      </c>
      <c r="M36" s="24">
        <f t="shared" si="19"/>
        <v>1178.0000000000002</v>
      </c>
      <c r="N36" s="24">
        <f t="shared" si="19"/>
        <v>6722.4000000000005</v>
      </c>
      <c r="O36" s="24">
        <f t="shared" si="1"/>
        <v>973.19999999999982</v>
      </c>
      <c r="P36" s="24">
        <f t="shared" si="2"/>
        <v>16.92757253183051</v>
      </c>
      <c r="Q36" s="43"/>
      <c r="R36" s="6"/>
      <c r="S36" s="3"/>
      <c r="T36" s="50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69" ht="15.95" customHeight="1">
      <c r="B37" s="44" t="s">
        <v>41</v>
      </c>
      <c r="C37" s="26">
        <v>921.6</v>
      </c>
      <c r="D37" s="26">
        <v>765.4</v>
      </c>
      <c r="E37" s="26">
        <v>836.3</v>
      </c>
      <c r="F37" s="26">
        <v>725.2</v>
      </c>
      <c r="G37" s="26">
        <v>846.4</v>
      </c>
      <c r="H37" s="26">
        <f t="shared" ref="H37:H42" si="21">SUM(C37:G37)</f>
        <v>4094.9</v>
      </c>
      <c r="I37" s="39">
        <v>994.1</v>
      </c>
      <c r="J37" s="26">
        <v>1039.7</v>
      </c>
      <c r="K37" s="26">
        <v>1023.6</v>
      </c>
      <c r="L37" s="26">
        <v>834.8</v>
      </c>
      <c r="M37" s="26">
        <v>1013.1</v>
      </c>
      <c r="N37" s="26">
        <f t="shared" ref="N37:N42" si="22">SUM(I37:M37)</f>
        <v>4905.3</v>
      </c>
      <c r="O37" s="26">
        <f t="shared" si="1"/>
        <v>810.40000000000009</v>
      </c>
      <c r="P37" s="26">
        <f t="shared" si="2"/>
        <v>19.790471073774697</v>
      </c>
      <c r="Q37" s="43"/>
      <c r="R37" s="6"/>
      <c r="S37" s="3"/>
      <c r="T37" s="50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69" ht="15.95" customHeight="1">
      <c r="B38" s="44" t="s">
        <v>42</v>
      </c>
      <c r="C38" s="26">
        <v>694.6</v>
      </c>
      <c r="D38" s="26">
        <v>254</v>
      </c>
      <c r="E38" s="26">
        <v>47.2</v>
      </c>
      <c r="F38" s="26">
        <v>36</v>
      </c>
      <c r="G38" s="26">
        <v>39.5</v>
      </c>
      <c r="H38" s="26">
        <f t="shared" si="21"/>
        <v>1071.3000000000002</v>
      </c>
      <c r="I38" s="39">
        <v>1019.2</v>
      </c>
      <c r="J38" s="26">
        <v>59.6</v>
      </c>
      <c r="K38" s="26">
        <v>48.9</v>
      </c>
      <c r="L38" s="26">
        <v>41.1</v>
      </c>
      <c r="M38" s="26">
        <v>45.7</v>
      </c>
      <c r="N38" s="26">
        <f t="shared" si="22"/>
        <v>1214.5</v>
      </c>
      <c r="O38" s="26">
        <f t="shared" si="1"/>
        <v>143.19999999999982</v>
      </c>
      <c r="P38" s="26">
        <f t="shared" si="2"/>
        <v>13.366937365817211</v>
      </c>
      <c r="Q38" s="43"/>
      <c r="R38" s="6"/>
      <c r="S38" s="3"/>
      <c r="T38" s="50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69" ht="15.95" customHeight="1">
      <c r="B39" s="44" t="s">
        <v>43</v>
      </c>
      <c r="C39" s="26">
        <v>12.2</v>
      </c>
      <c r="D39" s="26">
        <v>11.9</v>
      </c>
      <c r="E39" s="26">
        <v>12.7</v>
      </c>
      <c r="F39" s="26">
        <v>10.1</v>
      </c>
      <c r="G39" s="26">
        <v>13.2</v>
      </c>
      <c r="H39" s="26">
        <f t="shared" si="21"/>
        <v>60.099999999999994</v>
      </c>
      <c r="I39" s="39">
        <v>18.8</v>
      </c>
      <c r="J39" s="26">
        <v>9.9</v>
      </c>
      <c r="K39" s="26">
        <v>13.1</v>
      </c>
      <c r="L39" s="26">
        <v>9.9</v>
      </c>
      <c r="M39" s="26">
        <v>11.9</v>
      </c>
      <c r="N39" s="26">
        <f>SUM(I39:M39)</f>
        <v>63.6</v>
      </c>
      <c r="O39" s="26">
        <f t="shared" si="1"/>
        <v>3.5000000000000071</v>
      </c>
      <c r="P39" s="26">
        <f t="shared" si="2"/>
        <v>5.82362728785359</v>
      </c>
      <c r="Q39" s="2"/>
      <c r="R39" s="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69" ht="15.95" customHeight="1">
      <c r="B40" s="44" t="s">
        <v>44</v>
      </c>
      <c r="C40" s="26">
        <v>80.7</v>
      </c>
      <c r="D40" s="26">
        <v>82.6</v>
      </c>
      <c r="E40" s="26">
        <v>83.3</v>
      </c>
      <c r="F40" s="26">
        <v>77.5</v>
      </c>
      <c r="G40" s="26">
        <v>85.1</v>
      </c>
      <c r="H40" s="26">
        <f t="shared" si="21"/>
        <v>409.20000000000005</v>
      </c>
      <c r="I40" s="39">
        <v>88.3</v>
      </c>
      <c r="J40" s="26">
        <v>86.2</v>
      </c>
      <c r="K40" s="26">
        <v>83.9</v>
      </c>
      <c r="L40" s="26">
        <v>77.7</v>
      </c>
      <c r="M40" s="26">
        <v>83.9</v>
      </c>
      <c r="N40" s="26">
        <f t="shared" si="22"/>
        <v>420</v>
      </c>
      <c r="O40" s="26">
        <f t="shared" si="1"/>
        <v>10.799999999999955</v>
      </c>
      <c r="P40" s="26">
        <f t="shared" si="2"/>
        <v>2.6392961876832732</v>
      </c>
      <c r="Q40" s="20"/>
      <c r="R40" s="20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69" ht="15.95" customHeight="1">
      <c r="B41" s="44" t="s">
        <v>45</v>
      </c>
      <c r="C41" s="26">
        <v>22.4</v>
      </c>
      <c r="D41" s="26">
        <v>22.4</v>
      </c>
      <c r="E41" s="26">
        <v>23.4</v>
      </c>
      <c r="F41" s="26">
        <v>22.1</v>
      </c>
      <c r="G41" s="26">
        <v>23.4</v>
      </c>
      <c r="H41" s="26">
        <f t="shared" si="21"/>
        <v>113.69999999999999</v>
      </c>
      <c r="I41" s="39">
        <v>23.4</v>
      </c>
      <c r="J41" s="26">
        <v>23.2</v>
      </c>
      <c r="K41" s="26">
        <v>24</v>
      </c>
      <c r="L41" s="26">
        <v>25</v>
      </c>
      <c r="M41" s="26">
        <v>23.4</v>
      </c>
      <c r="N41" s="26">
        <f t="shared" si="22"/>
        <v>119</v>
      </c>
      <c r="O41" s="26">
        <f t="shared" si="1"/>
        <v>5.3000000000000114</v>
      </c>
      <c r="P41" s="26">
        <f t="shared" si="2"/>
        <v>4.6613896218117956</v>
      </c>
      <c r="Q41" s="2"/>
      <c r="R41" s="3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69" ht="15.95" customHeight="1">
      <c r="B42" s="42" t="s">
        <v>46</v>
      </c>
      <c r="C42" s="24">
        <v>93.8</v>
      </c>
      <c r="D42" s="24">
        <v>89.6</v>
      </c>
      <c r="E42" s="24">
        <v>101.1</v>
      </c>
      <c r="F42" s="24">
        <v>130.30000000000001</v>
      </c>
      <c r="G42" s="24">
        <v>145.69999999999999</v>
      </c>
      <c r="H42" s="24">
        <f t="shared" si="21"/>
        <v>560.5</v>
      </c>
      <c r="I42" s="41">
        <v>130.80000000000001</v>
      </c>
      <c r="J42" s="24">
        <v>105.8</v>
      </c>
      <c r="K42" s="24">
        <v>141</v>
      </c>
      <c r="L42" s="24">
        <v>133.19999999999999</v>
      </c>
      <c r="M42" s="24">
        <v>177</v>
      </c>
      <c r="N42" s="24">
        <f t="shared" si="22"/>
        <v>687.8</v>
      </c>
      <c r="O42" s="24">
        <f t="shared" si="1"/>
        <v>127.29999999999995</v>
      </c>
      <c r="P42" s="24">
        <f t="shared" si="2"/>
        <v>22.711864406779654</v>
      </c>
      <c r="Q42" s="17"/>
      <c r="R42" s="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69" ht="15.95" customHeight="1">
      <c r="B43" s="23" t="s">
        <v>47</v>
      </c>
      <c r="C43" s="51">
        <f t="shared" ref="C43:N43" si="23">+C44+C47+C48</f>
        <v>2903.5</v>
      </c>
      <c r="D43" s="51">
        <f t="shared" si="23"/>
        <v>2743.7000000000003</v>
      </c>
      <c r="E43" s="51">
        <f t="shared" si="23"/>
        <v>3111.2000000000003</v>
      </c>
      <c r="F43" s="51">
        <f t="shared" si="23"/>
        <v>2999.1</v>
      </c>
      <c r="G43" s="51">
        <f t="shared" si="23"/>
        <v>3351.4</v>
      </c>
      <c r="H43" s="51">
        <f t="shared" si="23"/>
        <v>15108.900000000001</v>
      </c>
      <c r="I43" s="52">
        <f>+I44+I47+I48</f>
        <v>3294.5</v>
      </c>
      <c r="J43" s="51">
        <f t="shared" ref="J43:L43" si="24">+J44+J47+J48</f>
        <v>3014.7999999999997</v>
      </c>
      <c r="K43" s="51">
        <f t="shared" si="24"/>
        <v>3257.3</v>
      </c>
      <c r="L43" s="51">
        <f t="shared" si="24"/>
        <v>3104.4</v>
      </c>
      <c r="M43" s="51">
        <f t="shared" si="23"/>
        <v>3550.3</v>
      </c>
      <c r="N43" s="51">
        <f t="shared" si="23"/>
        <v>16221.300000000001</v>
      </c>
      <c r="O43" s="51">
        <f t="shared" si="1"/>
        <v>1112.3999999999996</v>
      </c>
      <c r="P43" s="51">
        <f t="shared" si="2"/>
        <v>7.3625479022298084</v>
      </c>
      <c r="Q43" s="53"/>
      <c r="R43" s="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69" ht="15.95" customHeight="1">
      <c r="B44" s="54" t="s">
        <v>48</v>
      </c>
      <c r="C44" s="55">
        <f t="shared" ref="C44" si="25">SUM(C45:C46)</f>
        <v>2254.3000000000002</v>
      </c>
      <c r="D44" s="55">
        <f t="shared" ref="D44:H44" si="26">SUM(D45:D46)</f>
        <v>2124.7000000000003</v>
      </c>
      <c r="E44" s="55">
        <f t="shared" si="26"/>
        <v>2476.3000000000002</v>
      </c>
      <c r="F44" s="55">
        <f t="shared" si="26"/>
        <v>2288.1</v>
      </c>
      <c r="G44" s="55">
        <f t="shared" si="26"/>
        <v>2747.5</v>
      </c>
      <c r="H44" s="55">
        <f t="shared" si="26"/>
        <v>11890.900000000001</v>
      </c>
      <c r="I44" s="56">
        <f>SUM(I45:I46)</f>
        <v>2539.6999999999998</v>
      </c>
      <c r="J44" s="55">
        <f t="shared" ref="J44:N44" si="27">SUM(J45:J46)</f>
        <v>2312.1999999999998</v>
      </c>
      <c r="K44" s="55">
        <f t="shared" si="27"/>
        <v>2538.3000000000002</v>
      </c>
      <c r="L44" s="55">
        <f t="shared" si="27"/>
        <v>2353.5</v>
      </c>
      <c r="M44" s="55">
        <f t="shared" si="27"/>
        <v>2882.7</v>
      </c>
      <c r="N44" s="55">
        <f t="shared" si="27"/>
        <v>12626.400000000001</v>
      </c>
      <c r="O44" s="55">
        <f t="shared" si="1"/>
        <v>735.5</v>
      </c>
      <c r="P44" s="55">
        <f t="shared" si="2"/>
        <v>6.1854022824176464</v>
      </c>
      <c r="Q44" s="2"/>
      <c r="R44" s="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69" ht="15.95" customHeight="1">
      <c r="B45" s="44" t="s">
        <v>49</v>
      </c>
      <c r="C45" s="26">
        <v>2208.8000000000002</v>
      </c>
      <c r="D45" s="47">
        <v>2079.3000000000002</v>
      </c>
      <c r="E45" s="47">
        <v>2387</v>
      </c>
      <c r="F45" s="47">
        <v>2288.1</v>
      </c>
      <c r="G45" s="47">
        <v>2747.5</v>
      </c>
      <c r="H45" s="26">
        <f>SUM(C45:G45)</f>
        <v>11710.7</v>
      </c>
      <c r="I45" s="39">
        <v>2539.6999999999998</v>
      </c>
      <c r="J45" s="47">
        <v>2312.1999999999998</v>
      </c>
      <c r="K45" s="47">
        <v>2538.3000000000002</v>
      </c>
      <c r="L45" s="47">
        <v>2353.5</v>
      </c>
      <c r="M45" s="47">
        <v>2882.7</v>
      </c>
      <c r="N45" s="26">
        <f>SUM(I45:M45)</f>
        <v>12626.400000000001</v>
      </c>
      <c r="O45" s="26">
        <f t="shared" si="1"/>
        <v>915.70000000000073</v>
      </c>
      <c r="P45" s="26">
        <f t="shared" si="2"/>
        <v>7.8193447018538658</v>
      </c>
      <c r="Q45" s="2"/>
      <c r="R45" s="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69" ht="15.95" customHeight="1">
      <c r="B46" s="44" t="s">
        <v>27</v>
      </c>
      <c r="C46" s="26">
        <v>45.5</v>
      </c>
      <c r="D46" s="47">
        <v>45.4</v>
      </c>
      <c r="E46" s="47">
        <v>89.3</v>
      </c>
      <c r="F46" s="47">
        <v>0</v>
      </c>
      <c r="G46" s="47">
        <v>0</v>
      </c>
      <c r="H46" s="26">
        <f>SUM(C46:G46)</f>
        <v>180.2</v>
      </c>
      <c r="I46" s="39">
        <v>0</v>
      </c>
      <c r="J46" s="47">
        <v>0</v>
      </c>
      <c r="K46" s="47">
        <v>0</v>
      </c>
      <c r="L46" s="47">
        <v>0</v>
      </c>
      <c r="M46" s="47">
        <v>0</v>
      </c>
      <c r="N46" s="26">
        <f>SUM(I46:M46)</f>
        <v>0</v>
      </c>
      <c r="O46" s="26">
        <f t="shared" si="1"/>
        <v>-180.2</v>
      </c>
      <c r="P46" s="26">
        <f t="shared" si="2"/>
        <v>-100</v>
      </c>
      <c r="Q46" s="2"/>
      <c r="R46" s="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69" ht="15.95" customHeight="1">
      <c r="B47" s="54" t="s">
        <v>50</v>
      </c>
      <c r="C47" s="55">
        <v>0</v>
      </c>
      <c r="D47" s="57">
        <v>0</v>
      </c>
      <c r="E47" s="57">
        <v>0</v>
      </c>
      <c r="F47" s="57">
        <v>0</v>
      </c>
      <c r="G47" s="57">
        <v>0</v>
      </c>
      <c r="H47" s="55">
        <f>SUM(C47:G47)</f>
        <v>0</v>
      </c>
      <c r="I47" s="56">
        <v>0</v>
      </c>
      <c r="J47" s="57">
        <v>0</v>
      </c>
      <c r="K47" s="57">
        <v>0</v>
      </c>
      <c r="L47" s="57">
        <v>0</v>
      </c>
      <c r="M47" s="57">
        <v>0</v>
      </c>
      <c r="N47" s="55">
        <f>SUM(I47:M47)</f>
        <v>0</v>
      </c>
      <c r="O47" s="55">
        <f t="shared" si="1"/>
        <v>0</v>
      </c>
      <c r="P47" s="58">
        <v>0</v>
      </c>
      <c r="Q47" s="2"/>
      <c r="R47" s="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69" ht="15.95" customHeight="1">
      <c r="B48" s="54" t="s">
        <v>51</v>
      </c>
      <c r="C48" s="55">
        <f t="shared" ref="C48:N48" si="28">SUM(C49:C51)</f>
        <v>649.20000000000005</v>
      </c>
      <c r="D48" s="55">
        <f t="shared" si="28"/>
        <v>619</v>
      </c>
      <c r="E48" s="55">
        <f t="shared" si="28"/>
        <v>634.9</v>
      </c>
      <c r="F48" s="55">
        <f t="shared" si="28"/>
        <v>711</v>
      </c>
      <c r="G48" s="55">
        <f t="shared" si="28"/>
        <v>603.9</v>
      </c>
      <c r="H48" s="55">
        <f t="shared" si="28"/>
        <v>3218</v>
      </c>
      <c r="I48" s="56">
        <f>SUM(I49:I51)</f>
        <v>754.8</v>
      </c>
      <c r="J48" s="55">
        <f t="shared" ref="J48:L48" si="29">SUM(J49:J51)</f>
        <v>702.6</v>
      </c>
      <c r="K48" s="55">
        <f t="shared" si="29"/>
        <v>719</v>
      </c>
      <c r="L48" s="55">
        <f t="shared" si="29"/>
        <v>750.90000000000009</v>
      </c>
      <c r="M48" s="55">
        <f t="shared" si="28"/>
        <v>667.60000000000014</v>
      </c>
      <c r="N48" s="55">
        <f t="shared" si="28"/>
        <v>3594.9</v>
      </c>
      <c r="O48" s="55">
        <f t="shared" si="1"/>
        <v>376.90000000000009</v>
      </c>
      <c r="P48" s="55">
        <f t="shared" ref="P48:P74" si="30">+O48/H48*100</f>
        <v>11.712243629583595</v>
      </c>
      <c r="Q48" s="2"/>
      <c r="R48" s="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ht="15.95" customHeight="1">
      <c r="B49" s="44" t="s">
        <v>52</v>
      </c>
      <c r="C49" s="26">
        <v>615.6</v>
      </c>
      <c r="D49" s="47">
        <v>586</v>
      </c>
      <c r="E49" s="47">
        <v>601</v>
      </c>
      <c r="F49" s="47">
        <v>678.6</v>
      </c>
      <c r="G49" s="47">
        <v>568.29999999999995</v>
      </c>
      <c r="H49" s="26">
        <f t="shared" ref="H49:H55" si="31">SUM(C49:G49)</f>
        <v>3049.5</v>
      </c>
      <c r="I49" s="39">
        <v>692.8</v>
      </c>
      <c r="J49" s="47">
        <v>669.5</v>
      </c>
      <c r="K49" s="47">
        <v>676.6</v>
      </c>
      <c r="L49" s="47">
        <v>703.7</v>
      </c>
      <c r="M49" s="47">
        <v>620.70000000000005</v>
      </c>
      <c r="N49" s="26">
        <f t="shared" ref="N49:N55" si="32">SUM(I49:M49)</f>
        <v>3363.3</v>
      </c>
      <c r="O49" s="26">
        <f t="shared" si="1"/>
        <v>313.80000000000018</v>
      </c>
      <c r="P49" s="26">
        <f t="shared" si="30"/>
        <v>10.290211510083626</v>
      </c>
      <c r="Q49" s="59"/>
      <c r="R49" s="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30" ht="15.95" customHeight="1">
      <c r="B50" s="44" t="s">
        <v>53</v>
      </c>
      <c r="C50" s="26">
        <v>13</v>
      </c>
      <c r="D50" s="47">
        <v>11</v>
      </c>
      <c r="E50" s="47">
        <v>12.5</v>
      </c>
      <c r="F50" s="47">
        <v>12.3</v>
      </c>
      <c r="G50" s="47">
        <v>13.2</v>
      </c>
      <c r="H50" s="26">
        <f t="shared" si="31"/>
        <v>62</v>
      </c>
      <c r="I50" s="39">
        <v>14.2</v>
      </c>
      <c r="J50" s="47">
        <v>12.1</v>
      </c>
      <c r="K50" s="47">
        <v>13.3</v>
      </c>
      <c r="L50" s="47">
        <v>11.6</v>
      </c>
      <c r="M50" s="47">
        <v>14.2</v>
      </c>
      <c r="N50" s="26">
        <f t="shared" si="32"/>
        <v>65.399999999999991</v>
      </c>
      <c r="O50" s="26">
        <f t="shared" si="1"/>
        <v>3.3999999999999915</v>
      </c>
      <c r="P50" s="26">
        <f t="shared" si="30"/>
        <v>5.4838709677419217</v>
      </c>
      <c r="Q50" s="2"/>
      <c r="R50" s="6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5.95" customHeight="1">
      <c r="B51" s="44" t="s">
        <v>27</v>
      </c>
      <c r="C51" s="26">
        <v>20.6</v>
      </c>
      <c r="D51" s="47">
        <v>22</v>
      </c>
      <c r="E51" s="47">
        <v>21.4</v>
      </c>
      <c r="F51" s="47">
        <v>20.100000000000001</v>
      </c>
      <c r="G51" s="47">
        <v>22.4</v>
      </c>
      <c r="H51" s="26">
        <f t="shared" si="31"/>
        <v>106.5</v>
      </c>
      <c r="I51" s="39">
        <v>47.8</v>
      </c>
      <c r="J51" s="47">
        <v>21</v>
      </c>
      <c r="K51" s="47">
        <v>29.1</v>
      </c>
      <c r="L51" s="47">
        <v>35.6</v>
      </c>
      <c r="M51" s="47">
        <v>32.700000000000003</v>
      </c>
      <c r="N51" s="26">
        <f t="shared" si="32"/>
        <v>166.2</v>
      </c>
      <c r="O51" s="26">
        <f t="shared" si="1"/>
        <v>59.699999999999989</v>
      </c>
      <c r="P51" s="26">
        <f t="shared" si="30"/>
        <v>56.056338028169009</v>
      </c>
      <c r="Q51" s="20"/>
      <c r="R51" s="6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ht="15.95" customHeight="1">
      <c r="B52" s="23" t="s">
        <v>54</v>
      </c>
      <c r="C52" s="24">
        <v>68.8</v>
      </c>
      <c r="D52" s="19">
        <v>55.2</v>
      </c>
      <c r="E52" s="19">
        <v>61.8</v>
      </c>
      <c r="F52" s="19">
        <v>54.6</v>
      </c>
      <c r="G52" s="19">
        <v>60.7</v>
      </c>
      <c r="H52" s="24">
        <f t="shared" si="31"/>
        <v>301.10000000000002</v>
      </c>
      <c r="I52" s="41">
        <v>70</v>
      </c>
      <c r="J52" s="19">
        <v>72.7</v>
      </c>
      <c r="K52" s="19">
        <v>74.8</v>
      </c>
      <c r="L52" s="19">
        <v>59.8</v>
      </c>
      <c r="M52" s="19">
        <v>74.2</v>
      </c>
      <c r="N52" s="24">
        <f t="shared" si="32"/>
        <v>351.5</v>
      </c>
      <c r="O52" s="24">
        <f t="shared" si="1"/>
        <v>50.399999999999977</v>
      </c>
      <c r="P52" s="24">
        <f t="shared" si="30"/>
        <v>16.738625041514439</v>
      </c>
      <c r="Q52" s="60"/>
      <c r="R52" s="6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0" ht="15.95" customHeight="1">
      <c r="B53" s="23" t="s">
        <v>55</v>
      </c>
      <c r="C53" s="24">
        <v>0</v>
      </c>
      <c r="D53" s="19">
        <v>0.1</v>
      </c>
      <c r="E53" s="19">
        <v>0.1</v>
      </c>
      <c r="F53" s="19">
        <v>0</v>
      </c>
      <c r="G53" s="19">
        <v>0.1</v>
      </c>
      <c r="H53" s="24">
        <f t="shared" si="31"/>
        <v>0.30000000000000004</v>
      </c>
      <c r="I53" s="41">
        <v>0.3</v>
      </c>
      <c r="J53" s="19">
        <v>0</v>
      </c>
      <c r="K53" s="19">
        <v>0.1</v>
      </c>
      <c r="L53" s="19">
        <v>0.1</v>
      </c>
      <c r="M53" s="19">
        <v>0.4</v>
      </c>
      <c r="N53" s="24">
        <f t="shared" si="32"/>
        <v>0.9</v>
      </c>
      <c r="O53" s="24">
        <f t="shared" si="1"/>
        <v>0.6</v>
      </c>
      <c r="P53" s="24">
        <f t="shared" si="30"/>
        <v>199.99999999999994</v>
      </c>
      <c r="Q53" s="2"/>
      <c r="R53" s="6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0" ht="15.95" customHeight="1">
      <c r="B54" s="23" t="s">
        <v>56</v>
      </c>
      <c r="C54" s="24">
        <v>314.39999999999998</v>
      </c>
      <c r="D54" s="19">
        <v>179.1</v>
      </c>
      <c r="E54" s="19">
        <v>184</v>
      </c>
      <c r="F54" s="19">
        <v>179.5</v>
      </c>
      <c r="G54" s="19">
        <v>207.5</v>
      </c>
      <c r="H54" s="24">
        <f t="shared" si="31"/>
        <v>1064.5</v>
      </c>
      <c r="I54" s="41">
        <v>192.9</v>
      </c>
      <c r="J54" s="19">
        <v>176.2</v>
      </c>
      <c r="K54" s="19">
        <v>215.9</v>
      </c>
      <c r="L54" s="19">
        <v>190.4</v>
      </c>
      <c r="M54" s="19">
        <v>183.8</v>
      </c>
      <c r="N54" s="24">
        <f t="shared" si="32"/>
        <v>959.2</v>
      </c>
      <c r="O54" s="24">
        <f t="shared" si="1"/>
        <v>-105.29999999999995</v>
      </c>
      <c r="P54" s="24">
        <f t="shared" si="30"/>
        <v>-9.8919680601221192</v>
      </c>
      <c r="Q54" s="2"/>
      <c r="R54" s="6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0" ht="15.95" customHeight="1">
      <c r="B55" s="23" t="s">
        <v>57</v>
      </c>
      <c r="C55" s="24">
        <v>0</v>
      </c>
      <c r="D55" s="19">
        <v>0.3</v>
      </c>
      <c r="E55" s="19">
        <v>0.2</v>
      </c>
      <c r="F55" s="19">
        <v>0.1</v>
      </c>
      <c r="G55" s="19">
        <v>0.3</v>
      </c>
      <c r="H55" s="24">
        <f t="shared" si="31"/>
        <v>0.89999999999999991</v>
      </c>
      <c r="I55" s="41">
        <v>0.1</v>
      </c>
      <c r="J55" s="19">
        <v>0.1</v>
      </c>
      <c r="K55" s="19">
        <v>0.3</v>
      </c>
      <c r="L55" s="19">
        <v>0.2</v>
      </c>
      <c r="M55" s="19">
        <v>0.2</v>
      </c>
      <c r="N55" s="24">
        <f t="shared" si="32"/>
        <v>0.89999999999999991</v>
      </c>
      <c r="O55" s="24">
        <f t="shared" si="1"/>
        <v>0</v>
      </c>
      <c r="P55" s="24">
        <f t="shared" si="30"/>
        <v>0</v>
      </c>
      <c r="Q55" s="59"/>
      <c r="R55" s="61"/>
      <c r="S55" s="62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5.95" customHeight="1">
      <c r="B56" s="63" t="s">
        <v>58</v>
      </c>
      <c r="C56" s="24">
        <f t="shared" ref="C56:H56" si="33">+C57+C67+C71</f>
        <v>2204.5</v>
      </c>
      <c r="D56" s="24">
        <f t="shared" si="33"/>
        <v>1677.5</v>
      </c>
      <c r="E56" s="24">
        <f t="shared" si="33"/>
        <v>1764.0000000000002</v>
      </c>
      <c r="F56" s="24">
        <f t="shared" si="33"/>
        <v>1621.8999999999999</v>
      </c>
      <c r="G56" s="24">
        <f t="shared" si="33"/>
        <v>1809.5</v>
      </c>
      <c r="H56" s="24">
        <f t="shared" si="33"/>
        <v>9077.3999999999978</v>
      </c>
      <c r="I56" s="41">
        <f>+I57+I67+I71</f>
        <v>2270.9</v>
      </c>
      <c r="J56" s="24">
        <f t="shared" ref="J56:L56" si="34">+J57+J67+J71</f>
        <v>1834.1000000000001</v>
      </c>
      <c r="K56" s="24">
        <f t="shared" si="34"/>
        <v>2307.7000000000003</v>
      </c>
      <c r="L56" s="24">
        <f t="shared" si="34"/>
        <v>2264.6999999999998</v>
      </c>
      <c r="M56" s="24">
        <f>+M57+M67+M71</f>
        <v>2374.5999999999995</v>
      </c>
      <c r="N56" s="24">
        <f>+N57+N67+N71</f>
        <v>11052</v>
      </c>
      <c r="O56" s="24">
        <f t="shared" si="1"/>
        <v>1974.6000000000022</v>
      </c>
      <c r="P56" s="24">
        <f t="shared" si="30"/>
        <v>21.752924846321665</v>
      </c>
      <c r="Q56" s="20"/>
      <c r="R56" s="6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2:30" ht="15.95" customHeight="1">
      <c r="B57" s="64" t="s">
        <v>59</v>
      </c>
      <c r="C57" s="24">
        <f t="shared" ref="C57:N57" si="35">+C58+C63</f>
        <v>1929.8</v>
      </c>
      <c r="D57" s="24">
        <f t="shared" si="35"/>
        <v>1437.4</v>
      </c>
      <c r="E57" s="24">
        <f t="shared" si="35"/>
        <v>1431.8000000000002</v>
      </c>
      <c r="F57" s="24">
        <f t="shared" si="35"/>
        <v>1374.2</v>
      </c>
      <c r="G57" s="24">
        <f t="shared" si="35"/>
        <v>1604.8</v>
      </c>
      <c r="H57" s="24">
        <f t="shared" si="35"/>
        <v>7777.9999999999991</v>
      </c>
      <c r="I57" s="41">
        <f>+I58+I63</f>
        <v>1919.7</v>
      </c>
      <c r="J57" s="24">
        <f t="shared" ref="J57:L57" si="36">+J58+J63</f>
        <v>1374.4</v>
      </c>
      <c r="K57" s="24">
        <f t="shared" si="36"/>
        <v>1874.3</v>
      </c>
      <c r="L57" s="24">
        <f t="shared" si="36"/>
        <v>1807.5</v>
      </c>
      <c r="M57" s="24">
        <f t="shared" si="35"/>
        <v>1957.1</v>
      </c>
      <c r="N57" s="24">
        <f t="shared" si="35"/>
        <v>8933</v>
      </c>
      <c r="O57" s="24">
        <f t="shared" si="1"/>
        <v>1155.0000000000009</v>
      </c>
      <c r="P57" s="24">
        <f t="shared" si="30"/>
        <v>14.84957572640783</v>
      </c>
      <c r="Q57" s="20"/>
      <c r="R57" s="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2:30" ht="15.95" customHeight="1">
      <c r="B58" s="42" t="s">
        <v>60</v>
      </c>
      <c r="C58" s="24">
        <f t="shared" ref="C58" si="37">SUM(C59:C62)</f>
        <v>90</v>
      </c>
      <c r="D58" s="24">
        <f t="shared" ref="D58:H58" si="38">SUM(D59:D62)</f>
        <v>85.6</v>
      </c>
      <c r="E58" s="24">
        <f t="shared" si="38"/>
        <v>105.7</v>
      </c>
      <c r="F58" s="24">
        <f t="shared" si="38"/>
        <v>79.5</v>
      </c>
      <c r="G58" s="24">
        <f t="shared" si="38"/>
        <v>94.1</v>
      </c>
      <c r="H58" s="24">
        <f t="shared" si="38"/>
        <v>454.9</v>
      </c>
      <c r="I58" s="41">
        <f>SUM(I59:I62)</f>
        <v>107.89999999999999</v>
      </c>
      <c r="J58" s="24">
        <f t="shared" ref="J58:N58" si="39">SUM(J59:J62)</f>
        <v>81.099999999999994</v>
      </c>
      <c r="K58" s="24">
        <f t="shared" si="39"/>
        <v>112.80000000000001</v>
      </c>
      <c r="L58" s="24">
        <f t="shared" si="39"/>
        <v>92.1</v>
      </c>
      <c r="M58" s="24">
        <f t="shared" si="39"/>
        <v>111.00000000000001</v>
      </c>
      <c r="N58" s="24">
        <f t="shared" si="39"/>
        <v>504.9</v>
      </c>
      <c r="O58" s="24">
        <f t="shared" si="1"/>
        <v>50</v>
      </c>
      <c r="P58" s="24">
        <f t="shared" si="30"/>
        <v>10.991426687183997</v>
      </c>
      <c r="Q58" s="2"/>
      <c r="R58" s="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2:30" ht="15.95" customHeight="1">
      <c r="B59" s="44" t="s">
        <v>61</v>
      </c>
      <c r="C59" s="26">
        <v>86.3</v>
      </c>
      <c r="D59" s="65">
        <v>81.099999999999994</v>
      </c>
      <c r="E59" s="65">
        <v>90.5</v>
      </c>
      <c r="F59" s="65">
        <v>74.900000000000006</v>
      </c>
      <c r="G59" s="65">
        <v>80.8</v>
      </c>
      <c r="H59" s="26">
        <f>SUM(C59:G59)</f>
        <v>413.59999999999997</v>
      </c>
      <c r="I59" s="39">
        <v>81.8</v>
      </c>
      <c r="J59" s="65">
        <v>78.3</v>
      </c>
      <c r="K59" s="65">
        <v>99.8</v>
      </c>
      <c r="L59" s="65">
        <v>89.2</v>
      </c>
      <c r="M59" s="65">
        <v>108.2</v>
      </c>
      <c r="N59" s="26">
        <f>SUM(I59:M59)</f>
        <v>457.29999999999995</v>
      </c>
      <c r="O59" s="26">
        <f t="shared" si="1"/>
        <v>43.699999999999989</v>
      </c>
      <c r="P59" s="26">
        <f t="shared" si="30"/>
        <v>10.56576402321083</v>
      </c>
      <c r="Q59" s="66"/>
      <c r="R59" s="61"/>
      <c r="S59" s="67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2:30" ht="15.95" customHeight="1">
      <c r="B60" s="44" t="s">
        <v>62</v>
      </c>
      <c r="C60" s="26">
        <v>1.4</v>
      </c>
      <c r="D60" s="68">
        <v>2.7</v>
      </c>
      <c r="E60" s="68">
        <v>2.7</v>
      </c>
      <c r="F60" s="68">
        <v>2.9</v>
      </c>
      <c r="G60" s="68">
        <v>3.1</v>
      </c>
      <c r="H60" s="26">
        <f>SUM(C60:G60)</f>
        <v>12.799999999999999</v>
      </c>
      <c r="I60" s="39">
        <v>1.2</v>
      </c>
      <c r="J60" s="68">
        <v>2.1</v>
      </c>
      <c r="K60" s="68">
        <v>2.4</v>
      </c>
      <c r="L60" s="68">
        <v>2</v>
      </c>
      <c r="M60" s="68">
        <v>2.4</v>
      </c>
      <c r="N60" s="26">
        <f>SUM(I60:M60)</f>
        <v>10.1</v>
      </c>
      <c r="O60" s="26">
        <f t="shared" si="1"/>
        <v>-2.6999999999999993</v>
      </c>
      <c r="P60" s="26">
        <f t="shared" si="30"/>
        <v>-21.093749999999996</v>
      </c>
      <c r="Q60" s="2"/>
      <c r="R60" s="6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2:30" ht="15.95" customHeight="1">
      <c r="B61" s="69" t="s">
        <v>63</v>
      </c>
      <c r="C61" s="26">
        <v>2.2000000000000002</v>
      </c>
      <c r="D61" s="68">
        <v>1.7</v>
      </c>
      <c r="E61" s="68">
        <v>12.1</v>
      </c>
      <c r="F61" s="68">
        <v>1.6</v>
      </c>
      <c r="G61" s="68">
        <v>10.199999999999999</v>
      </c>
      <c r="H61" s="26">
        <f>SUM(C61:G61)</f>
        <v>27.8</v>
      </c>
      <c r="I61" s="39">
        <v>24.8</v>
      </c>
      <c r="J61" s="68">
        <v>0.7</v>
      </c>
      <c r="K61" s="68">
        <v>10.4</v>
      </c>
      <c r="L61" s="68">
        <v>0.8</v>
      </c>
      <c r="M61" s="68">
        <v>0.4</v>
      </c>
      <c r="N61" s="26">
        <f>SUM(I61:M61)</f>
        <v>37.099999999999994</v>
      </c>
      <c r="O61" s="26">
        <f t="shared" si="1"/>
        <v>9.2999999999999936</v>
      </c>
      <c r="P61" s="26">
        <f t="shared" si="30"/>
        <v>33.453237410071921</v>
      </c>
      <c r="Q61" s="20"/>
      <c r="R61" s="6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2:30" ht="15.95" customHeight="1">
      <c r="B62" s="44" t="s">
        <v>64</v>
      </c>
      <c r="C62" s="26">
        <v>0.1</v>
      </c>
      <c r="D62" s="26">
        <v>0.1</v>
      </c>
      <c r="E62" s="26">
        <v>0.4</v>
      </c>
      <c r="F62" s="26">
        <v>0.1</v>
      </c>
      <c r="G62" s="26">
        <v>0</v>
      </c>
      <c r="H62" s="26">
        <f>SUM(C62:G62)</f>
        <v>0.70000000000000007</v>
      </c>
      <c r="I62" s="39">
        <v>0.1</v>
      </c>
      <c r="J62" s="26">
        <v>0</v>
      </c>
      <c r="K62" s="26">
        <v>0.2</v>
      </c>
      <c r="L62" s="26">
        <v>0.1</v>
      </c>
      <c r="M62" s="26">
        <v>0</v>
      </c>
      <c r="N62" s="26">
        <f>SUM(I62:M62)</f>
        <v>0.4</v>
      </c>
      <c r="O62" s="26">
        <f t="shared" si="1"/>
        <v>-0.30000000000000004</v>
      </c>
      <c r="P62" s="26">
        <f t="shared" si="30"/>
        <v>-42.857142857142861</v>
      </c>
      <c r="Q62" s="20"/>
      <c r="R62" s="6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2:30" ht="15.95" customHeight="1">
      <c r="B63" s="42" t="s">
        <v>65</v>
      </c>
      <c r="C63" s="24">
        <f t="shared" ref="C63:N63" si="40">SUM(C64:C66)</f>
        <v>1839.8</v>
      </c>
      <c r="D63" s="24">
        <f t="shared" si="40"/>
        <v>1351.8000000000002</v>
      </c>
      <c r="E63" s="24">
        <f t="shared" si="40"/>
        <v>1326.1000000000001</v>
      </c>
      <c r="F63" s="24">
        <f t="shared" si="40"/>
        <v>1294.7</v>
      </c>
      <c r="G63" s="24">
        <f t="shared" si="40"/>
        <v>1510.7</v>
      </c>
      <c r="H63" s="24">
        <f t="shared" si="40"/>
        <v>7323.0999999999995</v>
      </c>
      <c r="I63" s="70">
        <f>SUM(I64:I66)</f>
        <v>1811.8</v>
      </c>
      <c r="J63" s="24">
        <f t="shared" ref="J63:L63" si="41">SUM(J64:J66)</f>
        <v>1293.3000000000002</v>
      </c>
      <c r="K63" s="24">
        <f t="shared" si="41"/>
        <v>1761.5</v>
      </c>
      <c r="L63" s="24">
        <f t="shared" si="41"/>
        <v>1715.4</v>
      </c>
      <c r="M63" s="24">
        <f t="shared" si="40"/>
        <v>1846.1</v>
      </c>
      <c r="N63" s="24">
        <f t="shared" si="40"/>
        <v>8428.1</v>
      </c>
      <c r="O63" s="24">
        <f t="shared" si="1"/>
        <v>1105.0000000000009</v>
      </c>
      <c r="P63" s="24">
        <f t="shared" si="30"/>
        <v>15.089238164165463</v>
      </c>
      <c r="Q63" s="2"/>
      <c r="R63" s="21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2:30" ht="15.95" customHeight="1">
      <c r="B64" s="69" t="s">
        <v>66</v>
      </c>
      <c r="C64" s="26">
        <v>24.6</v>
      </c>
      <c r="D64" s="47">
        <v>19.899999999999999</v>
      </c>
      <c r="E64" s="47">
        <v>17.399999999999999</v>
      </c>
      <c r="F64" s="47">
        <v>16.3</v>
      </c>
      <c r="G64" s="47">
        <v>23</v>
      </c>
      <c r="H64" s="26">
        <f>SUM(C64:G64)</f>
        <v>101.2</v>
      </c>
      <c r="I64" s="71">
        <v>28.5</v>
      </c>
      <c r="J64" s="47">
        <v>25.9</v>
      </c>
      <c r="K64" s="47">
        <v>23.9</v>
      </c>
      <c r="L64" s="47">
        <v>22.2</v>
      </c>
      <c r="M64" s="47">
        <v>23.5</v>
      </c>
      <c r="N64" s="26">
        <f>SUM(I64:M64)</f>
        <v>124</v>
      </c>
      <c r="O64" s="26">
        <f t="shared" si="1"/>
        <v>22.799999999999997</v>
      </c>
      <c r="P64" s="26">
        <f t="shared" si="30"/>
        <v>22.5296442687747</v>
      </c>
      <c r="Q64" s="20"/>
      <c r="R64" s="7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2:30" ht="15.95" customHeight="1">
      <c r="B65" s="69" t="s">
        <v>67</v>
      </c>
      <c r="C65" s="73">
        <v>1720.7</v>
      </c>
      <c r="D65" s="47">
        <v>1241.4000000000001</v>
      </c>
      <c r="E65" s="47">
        <v>1250.7</v>
      </c>
      <c r="F65" s="47">
        <v>1227</v>
      </c>
      <c r="G65" s="47">
        <v>1352.2</v>
      </c>
      <c r="H65" s="73">
        <f>SUM(C65:G65)</f>
        <v>6792</v>
      </c>
      <c r="I65" s="74">
        <v>1702.3</v>
      </c>
      <c r="J65" s="47">
        <v>1229.2</v>
      </c>
      <c r="K65" s="47">
        <v>1637.8</v>
      </c>
      <c r="L65" s="47">
        <v>1602.5</v>
      </c>
      <c r="M65" s="47">
        <v>1693.8</v>
      </c>
      <c r="N65" s="73">
        <f>SUM(I65:M65)</f>
        <v>7865.6</v>
      </c>
      <c r="O65" s="26">
        <f t="shared" si="1"/>
        <v>1073.6000000000004</v>
      </c>
      <c r="P65" s="26">
        <f t="shared" si="30"/>
        <v>15.806831566548887</v>
      </c>
      <c r="Q65" s="2"/>
      <c r="R65" s="7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2:30" ht="15.95" customHeight="1">
      <c r="B66" s="69" t="s">
        <v>27</v>
      </c>
      <c r="C66" s="26">
        <v>94.5</v>
      </c>
      <c r="D66" s="47">
        <v>90.5</v>
      </c>
      <c r="E66" s="47">
        <v>58</v>
      </c>
      <c r="F66" s="47">
        <v>51.4</v>
      </c>
      <c r="G66" s="47">
        <v>135.5</v>
      </c>
      <c r="H66" s="26">
        <f>SUM(C66:G66)</f>
        <v>429.9</v>
      </c>
      <c r="I66" s="71">
        <v>81</v>
      </c>
      <c r="J66" s="47">
        <v>38.200000000000003</v>
      </c>
      <c r="K66" s="47">
        <v>99.8</v>
      </c>
      <c r="L66" s="47">
        <v>90.7</v>
      </c>
      <c r="M66" s="47">
        <v>128.80000000000001</v>
      </c>
      <c r="N66" s="26">
        <f>SUM(I66:M66)</f>
        <v>438.5</v>
      </c>
      <c r="O66" s="26">
        <f t="shared" si="1"/>
        <v>8.6000000000000227</v>
      </c>
      <c r="P66" s="26">
        <f t="shared" si="30"/>
        <v>2.0004652244708128</v>
      </c>
      <c r="Q66" s="2"/>
      <c r="R66" s="7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2:30" ht="15.95" customHeight="1">
      <c r="B67" s="64" t="s">
        <v>68</v>
      </c>
      <c r="C67" s="19">
        <f t="shared" ref="C67:N67" si="42">SUM(C68:C70)</f>
        <v>271.10000000000002</v>
      </c>
      <c r="D67" s="19">
        <f t="shared" si="42"/>
        <v>236.79999999999998</v>
      </c>
      <c r="E67" s="19">
        <f t="shared" si="42"/>
        <v>328.5</v>
      </c>
      <c r="F67" s="19">
        <f t="shared" si="42"/>
        <v>244.1</v>
      </c>
      <c r="G67" s="19">
        <f t="shared" si="42"/>
        <v>200.60000000000002</v>
      </c>
      <c r="H67" s="19">
        <f t="shared" si="42"/>
        <v>1281.1000000000001</v>
      </c>
      <c r="I67" s="75">
        <f>SUM(I68:I70)</f>
        <v>341.40000000000003</v>
      </c>
      <c r="J67" s="19">
        <f t="shared" ref="J67:L67" si="43">SUM(J68:J70)</f>
        <v>454.7</v>
      </c>
      <c r="K67" s="19">
        <f t="shared" si="43"/>
        <v>428.1</v>
      </c>
      <c r="L67" s="19">
        <f t="shared" si="43"/>
        <v>452.5</v>
      </c>
      <c r="M67" s="19">
        <f t="shared" si="42"/>
        <v>377.79999999999995</v>
      </c>
      <c r="N67" s="19">
        <f t="shared" si="42"/>
        <v>2054.5</v>
      </c>
      <c r="O67" s="19">
        <f t="shared" si="1"/>
        <v>773.39999999999986</v>
      </c>
      <c r="P67" s="19">
        <f t="shared" si="30"/>
        <v>60.369994535945658</v>
      </c>
      <c r="Q67" s="2"/>
      <c r="R67" s="7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2:30" ht="15.95" customHeight="1">
      <c r="B68" s="44" t="s">
        <v>69</v>
      </c>
      <c r="C68" s="26">
        <v>184.2</v>
      </c>
      <c r="D68" s="47">
        <v>169.1</v>
      </c>
      <c r="E68" s="47">
        <v>248.6</v>
      </c>
      <c r="F68" s="47">
        <v>168.6</v>
      </c>
      <c r="G68" s="47">
        <v>120.9</v>
      </c>
      <c r="H68" s="26">
        <f>SUM(C68:G68)</f>
        <v>891.4</v>
      </c>
      <c r="I68" s="39">
        <v>259.3</v>
      </c>
      <c r="J68" s="47">
        <v>388.3</v>
      </c>
      <c r="K68" s="47">
        <v>352.8</v>
      </c>
      <c r="L68" s="47">
        <v>380.8</v>
      </c>
      <c r="M68" s="47">
        <v>305.89999999999998</v>
      </c>
      <c r="N68" s="26">
        <f>SUM(I68:M68)</f>
        <v>1687.1</v>
      </c>
      <c r="O68" s="26">
        <f t="shared" si="1"/>
        <v>795.69999999999993</v>
      </c>
      <c r="P68" s="26">
        <f t="shared" si="30"/>
        <v>89.264078976890289</v>
      </c>
      <c r="Q68" s="20"/>
      <c r="R68" s="72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2:30" ht="15.95" customHeight="1">
      <c r="B69" s="44" t="s">
        <v>70</v>
      </c>
      <c r="C69" s="26">
        <v>84.4</v>
      </c>
      <c r="D69" s="47">
        <v>65.3</v>
      </c>
      <c r="E69" s="47">
        <v>77.5</v>
      </c>
      <c r="F69" s="47">
        <v>72.900000000000006</v>
      </c>
      <c r="G69" s="47">
        <v>76.900000000000006</v>
      </c>
      <c r="H69" s="26">
        <f>SUM(C69:G69)</f>
        <v>377</v>
      </c>
      <c r="I69" s="39">
        <v>79.3</v>
      </c>
      <c r="J69" s="47">
        <v>63.7</v>
      </c>
      <c r="K69" s="47">
        <v>72.400000000000006</v>
      </c>
      <c r="L69" s="47">
        <v>69</v>
      </c>
      <c r="M69" s="47">
        <v>68.7</v>
      </c>
      <c r="N69" s="26">
        <f>SUM(I69:M69)</f>
        <v>353.09999999999997</v>
      </c>
      <c r="O69" s="26">
        <f t="shared" si="1"/>
        <v>-23.900000000000034</v>
      </c>
      <c r="P69" s="26">
        <f t="shared" si="30"/>
        <v>-6.3395225464191078</v>
      </c>
      <c r="Q69" s="20"/>
      <c r="R69" s="7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2:30" ht="15.95" customHeight="1">
      <c r="B70" s="44" t="s">
        <v>27</v>
      </c>
      <c r="C70" s="26">
        <v>2.5</v>
      </c>
      <c r="D70" s="47">
        <v>2.4</v>
      </c>
      <c r="E70" s="47">
        <v>2.4</v>
      </c>
      <c r="F70" s="47">
        <v>2.6</v>
      </c>
      <c r="G70" s="47">
        <v>2.8</v>
      </c>
      <c r="H70" s="26">
        <f>SUM(C70:G70)</f>
        <v>12.7</v>
      </c>
      <c r="I70" s="39">
        <v>2.8</v>
      </c>
      <c r="J70" s="47">
        <v>2.7</v>
      </c>
      <c r="K70" s="47">
        <v>2.9</v>
      </c>
      <c r="L70" s="47">
        <v>2.7</v>
      </c>
      <c r="M70" s="47">
        <v>3.2</v>
      </c>
      <c r="N70" s="26">
        <f>SUM(I70:M70)</f>
        <v>14.3</v>
      </c>
      <c r="O70" s="26">
        <f t="shared" si="1"/>
        <v>1.6000000000000014</v>
      </c>
      <c r="P70" s="26">
        <f t="shared" si="30"/>
        <v>12.598425196850405</v>
      </c>
      <c r="Q70" s="2"/>
      <c r="R70" s="72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2:30" ht="15.95" customHeight="1">
      <c r="B71" s="64" t="s">
        <v>71</v>
      </c>
      <c r="C71" s="24">
        <v>3.6</v>
      </c>
      <c r="D71" s="19">
        <v>3.3</v>
      </c>
      <c r="E71" s="19">
        <v>3.7</v>
      </c>
      <c r="F71" s="19">
        <v>3.6</v>
      </c>
      <c r="G71" s="19">
        <v>4.0999999999999996</v>
      </c>
      <c r="H71" s="24">
        <f>SUM(C71:G71)</f>
        <v>18.3</v>
      </c>
      <c r="I71" s="41">
        <v>9.8000000000000007</v>
      </c>
      <c r="J71" s="19">
        <v>5</v>
      </c>
      <c r="K71" s="19">
        <v>5.3</v>
      </c>
      <c r="L71" s="19">
        <v>4.7</v>
      </c>
      <c r="M71" s="19">
        <v>39.700000000000003</v>
      </c>
      <c r="N71" s="24">
        <f>SUM(I71:M71)</f>
        <v>64.5</v>
      </c>
      <c r="O71" s="24">
        <f t="shared" si="1"/>
        <v>46.2</v>
      </c>
      <c r="P71" s="24">
        <f t="shared" si="30"/>
        <v>252.45901639344262</v>
      </c>
      <c r="Q71" s="20"/>
      <c r="R71" s="7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ht="15.95" customHeight="1">
      <c r="B72" s="76" t="s">
        <v>67</v>
      </c>
      <c r="C72" s="26">
        <v>0</v>
      </c>
      <c r="D72" s="47">
        <v>0</v>
      </c>
      <c r="E72" s="47">
        <v>0</v>
      </c>
      <c r="F72" s="47">
        <v>0</v>
      </c>
      <c r="G72" s="47">
        <v>0</v>
      </c>
      <c r="H72" s="26">
        <f>SUM(C72:G72)</f>
        <v>0</v>
      </c>
      <c r="I72" s="39">
        <v>5.5</v>
      </c>
      <c r="J72" s="47">
        <v>0</v>
      </c>
      <c r="K72" s="47">
        <v>0</v>
      </c>
      <c r="L72" s="47">
        <v>0</v>
      </c>
      <c r="M72" s="47">
        <v>22</v>
      </c>
      <c r="N72" s="26">
        <f>SUM(I72:M72)</f>
        <v>27.5</v>
      </c>
      <c r="O72" s="26">
        <f t="shared" ref="O72" si="44">+N72-H72</f>
        <v>27.5</v>
      </c>
      <c r="P72" s="58">
        <v>0</v>
      </c>
      <c r="Q72" s="20"/>
      <c r="R72" s="72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2:30" ht="15.95" customHeight="1">
      <c r="B73" s="23" t="s">
        <v>72</v>
      </c>
      <c r="C73" s="19">
        <f t="shared" ref="C73:M73" si="45">+C74+C79+C80</f>
        <v>2006.7</v>
      </c>
      <c r="D73" s="19">
        <f t="shared" si="45"/>
        <v>1609.1</v>
      </c>
      <c r="E73" s="19">
        <f t="shared" si="45"/>
        <v>1006.6</v>
      </c>
      <c r="F73" s="19">
        <f t="shared" si="45"/>
        <v>1043.5</v>
      </c>
      <c r="G73" s="19">
        <f t="shared" si="45"/>
        <v>807.7</v>
      </c>
      <c r="H73" s="19">
        <f t="shared" si="45"/>
        <v>6473.6</v>
      </c>
      <c r="I73" s="75">
        <f>+I74+I79+I80</f>
        <v>1241.9000000000001</v>
      </c>
      <c r="J73" s="19">
        <f t="shared" ref="J73:L73" si="46">+J74+J79+J80</f>
        <v>1687</v>
      </c>
      <c r="K73" s="19">
        <f t="shared" si="46"/>
        <v>1112</v>
      </c>
      <c r="L73" s="19">
        <f t="shared" si="46"/>
        <v>1381.3</v>
      </c>
      <c r="M73" s="19">
        <f t="shared" si="45"/>
        <v>2225.6000000000004</v>
      </c>
      <c r="N73" s="19">
        <f>+N74+N79+N80</f>
        <v>7647.7999999999993</v>
      </c>
      <c r="O73" s="19">
        <f t="shared" ref="O73:O90" si="47">+N73-H73</f>
        <v>1174.1999999999989</v>
      </c>
      <c r="P73" s="19">
        <f t="shared" si="30"/>
        <v>18.138284725654948</v>
      </c>
      <c r="Q73" s="2"/>
      <c r="R73" s="6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ht="15.95" customHeight="1">
      <c r="B74" s="64" t="s">
        <v>73</v>
      </c>
      <c r="C74" s="19">
        <f t="shared" ref="C74" si="48">SUM(C75:C78)</f>
        <v>1822.4</v>
      </c>
      <c r="D74" s="19">
        <f t="shared" ref="D74:H74" si="49">SUM(D75:D78)</f>
        <v>841.59999999999991</v>
      </c>
      <c r="E74" s="19">
        <f t="shared" si="49"/>
        <v>199.5</v>
      </c>
      <c r="F74" s="19">
        <f t="shared" si="49"/>
        <v>262.10000000000002</v>
      </c>
      <c r="G74" s="19">
        <f t="shared" si="49"/>
        <v>143.4</v>
      </c>
      <c r="H74" s="19">
        <f t="shared" si="49"/>
        <v>3269.0000000000005</v>
      </c>
      <c r="I74" s="75">
        <f>SUM(I75:I78)</f>
        <v>702.1</v>
      </c>
      <c r="J74" s="19">
        <f t="shared" ref="J74:N74" si="50">SUM(J75:J78)</f>
        <v>1091.3</v>
      </c>
      <c r="K74" s="19">
        <f t="shared" si="50"/>
        <v>353.3</v>
      </c>
      <c r="L74" s="19">
        <f t="shared" si="50"/>
        <v>845.5</v>
      </c>
      <c r="M74" s="19">
        <f t="shared" si="50"/>
        <v>1504</v>
      </c>
      <c r="N74" s="19">
        <f t="shared" si="50"/>
        <v>4496.2</v>
      </c>
      <c r="O74" s="19">
        <f t="shared" si="47"/>
        <v>1227.1999999999994</v>
      </c>
      <c r="P74" s="19">
        <f t="shared" si="30"/>
        <v>37.540532272866294</v>
      </c>
      <c r="Q74" s="2"/>
      <c r="R74" s="6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2:30" ht="15.95" customHeight="1">
      <c r="B75" s="44" t="s">
        <v>74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f t="shared" ref="H75:H81" si="51">SUM(C75:G75)</f>
        <v>0</v>
      </c>
      <c r="I75" s="39">
        <v>0</v>
      </c>
      <c r="J75" s="26">
        <v>0</v>
      </c>
      <c r="K75" s="26">
        <v>0</v>
      </c>
      <c r="L75" s="26">
        <v>0</v>
      </c>
      <c r="M75" s="26">
        <v>0</v>
      </c>
      <c r="N75" s="26">
        <f t="shared" ref="N75:N81" si="52">SUM(I75:M75)</f>
        <v>0</v>
      </c>
      <c r="O75" s="77">
        <f t="shared" si="47"/>
        <v>0</v>
      </c>
      <c r="P75" s="58">
        <v>0</v>
      </c>
      <c r="Q75" s="2"/>
      <c r="R75" s="21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2:30" ht="15.95" customHeight="1">
      <c r="B76" s="44" t="s">
        <v>75</v>
      </c>
      <c r="C76" s="26">
        <v>1586.9</v>
      </c>
      <c r="D76" s="26">
        <v>325.3</v>
      </c>
      <c r="E76" s="26">
        <v>0</v>
      </c>
      <c r="F76" s="26">
        <v>30.2</v>
      </c>
      <c r="G76" s="26">
        <v>0</v>
      </c>
      <c r="H76" s="26">
        <f t="shared" si="51"/>
        <v>1942.4</v>
      </c>
      <c r="I76" s="39">
        <v>474.2</v>
      </c>
      <c r="J76" s="26">
        <v>880.9</v>
      </c>
      <c r="K76" s="26">
        <v>191.9</v>
      </c>
      <c r="L76" s="26">
        <v>646.70000000000005</v>
      </c>
      <c r="M76" s="26">
        <v>1351.5</v>
      </c>
      <c r="N76" s="26">
        <f t="shared" si="52"/>
        <v>3545.2</v>
      </c>
      <c r="O76" s="26">
        <f t="shared" si="47"/>
        <v>1602.7999999999997</v>
      </c>
      <c r="P76" s="19">
        <f>+O76/H76*100</f>
        <v>82.516474464579886</v>
      </c>
      <c r="Q76" s="2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2:30" ht="15.95" customHeight="1">
      <c r="B77" s="44" t="s">
        <v>76</v>
      </c>
      <c r="C77" s="26">
        <v>226.2</v>
      </c>
      <c r="D77" s="26">
        <v>516.29999999999995</v>
      </c>
      <c r="E77" s="26">
        <v>199.5</v>
      </c>
      <c r="F77" s="26">
        <v>231.9</v>
      </c>
      <c r="G77" s="26">
        <v>143.4</v>
      </c>
      <c r="H77" s="26">
        <f t="shared" si="51"/>
        <v>1317.3000000000002</v>
      </c>
      <c r="I77" s="39">
        <v>227.9</v>
      </c>
      <c r="J77" s="26">
        <v>210.4</v>
      </c>
      <c r="K77" s="26">
        <v>161.4</v>
      </c>
      <c r="L77" s="26">
        <v>198.8</v>
      </c>
      <c r="M77" s="26">
        <v>152.5</v>
      </c>
      <c r="N77" s="26">
        <f t="shared" si="52"/>
        <v>951</v>
      </c>
      <c r="O77" s="26">
        <f t="shared" si="47"/>
        <v>-366.30000000000018</v>
      </c>
      <c r="P77" s="26">
        <f>+O77/H77*100</f>
        <v>-27.806877704395365</v>
      </c>
      <c r="Q77" s="2"/>
      <c r="R77" s="6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2:30" ht="15.95" customHeight="1">
      <c r="B78" s="44" t="s">
        <v>27</v>
      </c>
      <c r="C78" s="26">
        <v>9.3000000000000007</v>
      </c>
      <c r="D78" s="47">
        <v>0</v>
      </c>
      <c r="E78" s="47">
        <v>0</v>
      </c>
      <c r="F78" s="47">
        <v>0</v>
      </c>
      <c r="G78" s="47">
        <v>0</v>
      </c>
      <c r="H78" s="26">
        <f t="shared" si="51"/>
        <v>9.3000000000000007</v>
      </c>
      <c r="I78" s="39">
        <v>0</v>
      </c>
      <c r="J78" s="47">
        <v>0</v>
      </c>
      <c r="K78" s="47">
        <v>0</v>
      </c>
      <c r="L78" s="47">
        <v>0</v>
      </c>
      <c r="M78" s="47">
        <v>0</v>
      </c>
      <c r="N78" s="26">
        <f t="shared" si="52"/>
        <v>0</v>
      </c>
      <c r="O78" s="26">
        <f t="shared" si="47"/>
        <v>-9.3000000000000007</v>
      </c>
      <c r="P78" s="26">
        <f>+O78/H78*100</f>
        <v>-100</v>
      </c>
      <c r="Q78" s="20"/>
      <c r="R78" s="6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2:30" ht="15.95" customHeight="1">
      <c r="B79" s="64" t="s">
        <v>77</v>
      </c>
      <c r="C79" s="24">
        <v>12.3</v>
      </c>
      <c r="D79" s="19">
        <v>9.6999999999999993</v>
      </c>
      <c r="E79" s="19">
        <v>12.1</v>
      </c>
      <c r="F79" s="19">
        <v>16</v>
      </c>
      <c r="G79" s="19">
        <v>22.9</v>
      </c>
      <c r="H79" s="24">
        <f t="shared" si="51"/>
        <v>73</v>
      </c>
      <c r="I79" s="41">
        <v>18.8</v>
      </c>
      <c r="J79" s="19">
        <v>15.8</v>
      </c>
      <c r="K79" s="19">
        <v>17.600000000000001</v>
      </c>
      <c r="L79" s="19">
        <v>31.1</v>
      </c>
      <c r="M79" s="19">
        <v>27.9</v>
      </c>
      <c r="N79" s="24">
        <f t="shared" si="52"/>
        <v>111.20000000000002</v>
      </c>
      <c r="O79" s="24">
        <f t="shared" si="47"/>
        <v>38.200000000000017</v>
      </c>
      <c r="P79" s="24">
        <f>+O79/H79*100</f>
        <v>52.32876712328769</v>
      </c>
      <c r="Q79" s="78"/>
      <c r="R79" s="79"/>
      <c r="S79" s="80"/>
      <c r="T79" s="80"/>
      <c r="U79" s="80"/>
      <c r="V79" s="80"/>
      <c r="W79" s="3"/>
      <c r="X79" s="3"/>
      <c r="Y79" s="3"/>
      <c r="Z79" s="3"/>
      <c r="AA79" s="3"/>
      <c r="AB79" s="3"/>
      <c r="AC79" s="3"/>
      <c r="AD79" s="3"/>
    </row>
    <row r="80" spans="2:30" ht="15.75" customHeight="1">
      <c r="B80" s="81" t="s">
        <v>78</v>
      </c>
      <c r="C80" s="24">
        <v>172</v>
      </c>
      <c r="D80" s="19">
        <v>757.8</v>
      </c>
      <c r="E80" s="19">
        <v>795</v>
      </c>
      <c r="F80" s="19">
        <v>765.4</v>
      </c>
      <c r="G80" s="19">
        <v>641.4</v>
      </c>
      <c r="H80" s="24">
        <f t="shared" si="51"/>
        <v>3131.6</v>
      </c>
      <c r="I80" s="24">
        <v>521</v>
      </c>
      <c r="J80" s="24">
        <v>579.9</v>
      </c>
      <c r="K80" s="24">
        <v>741.1</v>
      </c>
      <c r="L80" s="24">
        <v>504.7</v>
      </c>
      <c r="M80" s="24">
        <v>693.7</v>
      </c>
      <c r="N80" s="24">
        <f t="shared" si="52"/>
        <v>3040.3999999999996</v>
      </c>
      <c r="O80" s="24">
        <f t="shared" si="47"/>
        <v>-91.200000000000273</v>
      </c>
      <c r="P80" s="24">
        <f t="shared" ref="P80:P83" si="53">+O80/H80*100</f>
        <v>-2.9122493294162815</v>
      </c>
      <c r="Q80" s="2"/>
      <c r="R80" s="6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2:30" ht="15.95" customHeight="1">
      <c r="B81" s="76" t="s">
        <v>79</v>
      </c>
      <c r="C81" s="26">
        <v>152.69999999999999</v>
      </c>
      <c r="D81" s="47">
        <v>755.1</v>
      </c>
      <c r="E81" s="47">
        <v>789.2</v>
      </c>
      <c r="F81" s="47">
        <v>760.6</v>
      </c>
      <c r="G81" s="47">
        <v>636.6</v>
      </c>
      <c r="H81" s="26">
        <f t="shared" si="51"/>
        <v>3094.2</v>
      </c>
      <c r="I81" s="39">
        <v>518</v>
      </c>
      <c r="J81" s="47">
        <v>575.4</v>
      </c>
      <c r="K81" s="47">
        <v>735.2</v>
      </c>
      <c r="L81" s="47">
        <v>501.8</v>
      </c>
      <c r="M81" s="47">
        <v>689.7</v>
      </c>
      <c r="N81" s="26">
        <f t="shared" si="52"/>
        <v>3020.1000000000004</v>
      </c>
      <c r="O81" s="26">
        <f t="shared" si="47"/>
        <v>-74.099999999999454</v>
      </c>
      <c r="P81" s="26">
        <f t="shared" si="53"/>
        <v>-2.3948031801434766</v>
      </c>
      <c r="Q81" s="2"/>
      <c r="R81" s="6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2:30" ht="15.95" customHeight="1">
      <c r="B82" s="82" t="s">
        <v>80</v>
      </c>
      <c r="C82" s="24">
        <f t="shared" ref="C82:N82" si="54">+C83</f>
        <v>0</v>
      </c>
      <c r="D82" s="24">
        <f t="shared" si="54"/>
        <v>0</v>
      </c>
      <c r="E82" s="24">
        <f t="shared" si="54"/>
        <v>6.7</v>
      </c>
      <c r="F82" s="24">
        <f t="shared" si="54"/>
        <v>0</v>
      </c>
      <c r="G82" s="24">
        <f t="shared" si="54"/>
        <v>1.1000000000000001</v>
      </c>
      <c r="H82" s="24">
        <f t="shared" si="54"/>
        <v>7.8000000000000007</v>
      </c>
      <c r="I82" s="24">
        <f t="shared" si="54"/>
        <v>0</v>
      </c>
      <c r="J82" s="24">
        <f t="shared" si="54"/>
        <v>0</v>
      </c>
      <c r="K82" s="24">
        <f t="shared" si="54"/>
        <v>0</v>
      </c>
      <c r="L82" s="24">
        <f t="shared" si="54"/>
        <v>0</v>
      </c>
      <c r="M82" s="24">
        <f t="shared" si="54"/>
        <v>0</v>
      </c>
      <c r="N82" s="24">
        <f t="shared" si="54"/>
        <v>0</v>
      </c>
      <c r="O82" s="24">
        <f t="shared" si="47"/>
        <v>-7.8000000000000007</v>
      </c>
      <c r="P82" s="24">
        <f t="shared" si="53"/>
        <v>-100</v>
      </c>
      <c r="Q82" s="20"/>
      <c r="R82" s="21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2:30" ht="15.95" customHeight="1">
      <c r="B83" s="25" t="s">
        <v>81</v>
      </c>
      <c r="C83" s="26">
        <v>0</v>
      </c>
      <c r="D83" s="26">
        <v>0</v>
      </c>
      <c r="E83" s="26">
        <v>6.7</v>
      </c>
      <c r="F83" s="26">
        <v>0</v>
      </c>
      <c r="G83" s="26">
        <v>1.1000000000000001</v>
      </c>
      <c r="H83" s="26">
        <f>SUM(C83:G83)</f>
        <v>7.8000000000000007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f>SUM(I83:M83)</f>
        <v>0</v>
      </c>
      <c r="O83" s="26">
        <f t="shared" si="47"/>
        <v>-7.8000000000000007</v>
      </c>
      <c r="P83" s="26">
        <f t="shared" si="53"/>
        <v>-100</v>
      </c>
      <c r="Q83" s="20"/>
      <c r="R83" s="6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2:30" ht="20.25" customHeight="1" thickBot="1">
      <c r="B84" s="83" t="s">
        <v>82</v>
      </c>
      <c r="C84" s="84">
        <f>+C82+C8</f>
        <v>61031</v>
      </c>
      <c r="D84" s="84">
        <f t="shared" ref="D84:N84" si="55">+D82+D8</f>
        <v>42072.799999999996</v>
      </c>
      <c r="E84" s="84">
        <f t="shared" si="55"/>
        <v>45593.399999999994</v>
      </c>
      <c r="F84" s="84">
        <f t="shared" si="55"/>
        <v>54035.5</v>
      </c>
      <c r="G84" s="84">
        <f t="shared" si="55"/>
        <v>52345.799999999996</v>
      </c>
      <c r="H84" s="84">
        <f t="shared" si="55"/>
        <v>255078.49999999997</v>
      </c>
      <c r="I84" s="84">
        <f t="shared" si="55"/>
        <v>58570.3</v>
      </c>
      <c r="J84" s="84">
        <f t="shared" si="55"/>
        <v>46919.099999999991</v>
      </c>
      <c r="K84" s="84">
        <f t="shared" si="55"/>
        <v>51104.500000000007</v>
      </c>
      <c r="L84" s="84">
        <f t="shared" si="55"/>
        <v>66592.299999999988</v>
      </c>
      <c r="M84" s="84">
        <f t="shared" si="55"/>
        <v>55833.200000000004</v>
      </c>
      <c r="N84" s="84">
        <f t="shared" si="55"/>
        <v>279019.39999999997</v>
      </c>
      <c r="O84" s="84">
        <f t="shared" si="47"/>
        <v>23940.899999999994</v>
      </c>
      <c r="P84" s="84">
        <f>+O84/H84*100</f>
        <v>9.3856989122956254</v>
      </c>
      <c r="Q84" s="20"/>
      <c r="R84" s="21"/>
      <c r="S84" s="21"/>
      <c r="T84" s="21"/>
      <c r="U84" s="21"/>
      <c r="V84" s="3"/>
      <c r="W84" s="3"/>
      <c r="X84" s="3"/>
      <c r="Y84" s="3"/>
      <c r="Z84" s="3"/>
      <c r="AA84" s="3"/>
      <c r="AB84" s="3"/>
      <c r="AC84" s="3"/>
      <c r="AD84" s="3"/>
    </row>
    <row r="85" spans="2:30" ht="15.95" customHeight="1" thickTop="1">
      <c r="B85" s="23" t="s">
        <v>83</v>
      </c>
      <c r="C85" s="24">
        <v>41.1</v>
      </c>
      <c r="D85" s="19">
        <v>29</v>
      </c>
      <c r="E85" s="19">
        <v>68.599999999999994</v>
      </c>
      <c r="F85" s="19">
        <v>7.6</v>
      </c>
      <c r="G85" s="19">
        <v>23.2</v>
      </c>
      <c r="H85" s="24">
        <f>SUM(C85:G85)</f>
        <v>169.49999999999997</v>
      </c>
      <c r="I85" s="24">
        <v>33.1</v>
      </c>
      <c r="J85" s="19">
        <v>31.7</v>
      </c>
      <c r="K85" s="19">
        <v>42.1</v>
      </c>
      <c r="L85" s="19">
        <v>160.9</v>
      </c>
      <c r="M85" s="19">
        <v>8.9</v>
      </c>
      <c r="N85" s="24">
        <f>SUM(I85:M85)</f>
        <v>276.7</v>
      </c>
      <c r="O85" s="24">
        <f t="shared" si="47"/>
        <v>107.20000000000002</v>
      </c>
      <c r="P85" s="85">
        <f>+O85/H85*100</f>
        <v>63.244837758112112</v>
      </c>
      <c r="Q85" s="20"/>
      <c r="R85" s="21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2:30" ht="15.95" customHeight="1">
      <c r="B86" s="86" t="s">
        <v>84</v>
      </c>
      <c r="C86" s="87">
        <f t="shared" ref="C86:N86" si="56">+C87+C90</f>
        <v>7393.4</v>
      </c>
      <c r="D86" s="87">
        <f t="shared" si="56"/>
        <v>90867.299999999988</v>
      </c>
      <c r="E86" s="87">
        <f t="shared" si="56"/>
        <v>230.5</v>
      </c>
      <c r="F86" s="87">
        <f t="shared" si="56"/>
        <v>172.1</v>
      </c>
      <c r="G86" s="87">
        <f t="shared" si="56"/>
        <v>712.19999999999993</v>
      </c>
      <c r="H86" s="87">
        <f t="shared" si="56"/>
        <v>99375.499999999985</v>
      </c>
      <c r="I86" s="87">
        <f t="shared" si="56"/>
        <v>23722</v>
      </c>
      <c r="J86" s="87">
        <f t="shared" si="56"/>
        <v>19857.099999999999</v>
      </c>
      <c r="K86" s="87">
        <f t="shared" si="56"/>
        <v>154.19999999999999</v>
      </c>
      <c r="L86" s="87">
        <f t="shared" si="56"/>
        <v>9388.9</v>
      </c>
      <c r="M86" s="87">
        <f t="shared" si="56"/>
        <v>12404.6</v>
      </c>
      <c r="N86" s="87">
        <f t="shared" si="56"/>
        <v>65526.8</v>
      </c>
      <c r="O86" s="87">
        <f t="shared" si="47"/>
        <v>-33848.699999999983</v>
      </c>
      <c r="P86" s="87">
        <f>+O86/H86*100</f>
        <v>-34.061413527479097</v>
      </c>
      <c r="Q86" s="88"/>
      <c r="R86" s="21"/>
      <c r="S86" s="21"/>
      <c r="T86" s="21"/>
      <c r="U86" s="21"/>
      <c r="V86" s="3"/>
      <c r="W86" s="3"/>
      <c r="X86" s="3"/>
      <c r="Y86" s="3"/>
      <c r="Z86" s="3"/>
      <c r="AA86" s="3"/>
      <c r="AB86" s="3"/>
      <c r="AC86" s="3"/>
      <c r="AD86" s="3"/>
    </row>
    <row r="87" spans="2:30" ht="15.95" customHeight="1">
      <c r="B87" s="89" t="s">
        <v>85</v>
      </c>
      <c r="C87" s="90">
        <f t="shared" ref="C87:M87" si="57">+C88</f>
        <v>0</v>
      </c>
      <c r="D87" s="90">
        <f t="shared" si="57"/>
        <v>32.9</v>
      </c>
      <c r="E87" s="90">
        <f t="shared" si="57"/>
        <v>0</v>
      </c>
      <c r="F87" s="90">
        <f t="shared" si="57"/>
        <v>0</v>
      </c>
      <c r="G87" s="90">
        <f t="shared" si="57"/>
        <v>0</v>
      </c>
      <c r="H87" s="90">
        <f t="shared" si="57"/>
        <v>32.9</v>
      </c>
      <c r="I87" s="90">
        <f t="shared" si="57"/>
        <v>0</v>
      </c>
      <c r="J87" s="90">
        <f t="shared" si="57"/>
        <v>32.1</v>
      </c>
      <c r="K87" s="90">
        <f t="shared" si="57"/>
        <v>0</v>
      </c>
      <c r="L87" s="90">
        <f t="shared" si="57"/>
        <v>91.3</v>
      </c>
      <c r="M87" s="90">
        <f t="shared" si="57"/>
        <v>0</v>
      </c>
      <c r="N87" s="90">
        <f>+N88+N89</f>
        <v>123.4</v>
      </c>
      <c r="O87" s="90">
        <f t="shared" si="47"/>
        <v>90.5</v>
      </c>
      <c r="P87" s="91">
        <f>+O87/H87*100</f>
        <v>275.07598784194533</v>
      </c>
      <c r="Q87" s="88"/>
      <c r="R87" s="6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2:30" ht="15.95" customHeight="1">
      <c r="B88" s="92" t="s">
        <v>86</v>
      </c>
      <c r="C88" s="93">
        <v>0</v>
      </c>
      <c r="D88" s="94">
        <v>32.9</v>
      </c>
      <c r="E88" s="94">
        <v>0</v>
      </c>
      <c r="F88" s="94">
        <v>0</v>
      </c>
      <c r="G88" s="94">
        <v>0</v>
      </c>
      <c r="H88" s="93">
        <f>SUM(C88:G88)</f>
        <v>32.9</v>
      </c>
      <c r="I88" s="93">
        <v>0</v>
      </c>
      <c r="J88" s="94">
        <v>32.1</v>
      </c>
      <c r="K88" s="94">
        <v>0</v>
      </c>
      <c r="L88" s="94">
        <v>91.3</v>
      </c>
      <c r="M88" s="94">
        <v>0</v>
      </c>
      <c r="N88" s="93">
        <f>SUM(I88:M88)</f>
        <v>123.4</v>
      </c>
      <c r="O88" s="94">
        <f t="shared" si="47"/>
        <v>90.5</v>
      </c>
      <c r="P88" s="93">
        <f>+O88/H88*100</f>
        <v>275.07598784194533</v>
      </c>
      <c r="Q88" s="95"/>
      <c r="R88" s="6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2:30" ht="15.95" customHeight="1">
      <c r="B89" s="92" t="s">
        <v>87</v>
      </c>
      <c r="C89" s="93">
        <v>0</v>
      </c>
      <c r="D89" s="94">
        <v>0</v>
      </c>
      <c r="E89" s="94">
        <v>0</v>
      </c>
      <c r="F89" s="94">
        <v>0</v>
      </c>
      <c r="G89" s="94">
        <v>0</v>
      </c>
      <c r="H89" s="93">
        <f>SUM(C89:G89)</f>
        <v>0</v>
      </c>
      <c r="I89" s="93">
        <v>0</v>
      </c>
      <c r="J89" s="94">
        <v>0</v>
      </c>
      <c r="K89" s="94">
        <v>0</v>
      </c>
      <c r="L89" s="94">
        <v>0</v>
      </c>
      <c r="M89" s="94">
        <v>0</v>
      </c>
      <c r="N89" s="93">
        <f>SUM(I89:M89)</f>
        <v>0</v>
      </c>
      <c r="O89" s="94">
        <f t="shared" si="47"/>
        <v>0</v>
      </c>
      <c r="P89" s="58">
        <v>0</v>
      </c>
      <c r="Q89" s="95"/>
      <c r="R89" s="6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2:30" ht="15.95" customHeight="1">
      <c r="B90" s="89" t="s">
        <v>88</v>
      </c>
      <c r="C90" s="90">
        <f t="shared" ref="C90:N90" si="58">+C91+C93</f>
        <v>7393.4</v>
      </c>
      <c r="D90" s="90">
        <f t="shared" si="58"/>
        <v>90834.4</v>
      </c>
      <c r="E90" s="90">
        <f t="shared" si="58"/>
        <v>230.5</v>
      </c>
      <c r="F90" s="90">
        <f t="shared" si="58"/>
        <v>172.1</v>
      </c>
      <c r="G90" s="90">
        <f t="shared" si="58"/>
        <v>712.19999999999993</v>
      </c>
      <c r="H90" s="90">
        <f t="shared" si="58"/>
        <v>99342.599999999991</v>
      </c>
      <c r="I90" s="90">
        <f t="shared" si="58"/>
        <v>23722</v>
      </c>
      <c r="J90" s="90">
        <f t="shared" si="58"/>
        <v>19825</v>
      </c>
      <c r="K90" s="90">
        <f t="shared" si="58"/>
        <v>154.19999999999999</v>
      </c>
      <c r="L90" s="90">
        <f t="shared" si="58"/>
        <v>9297.6</v>
      </c>
      <c r="M90" s="90">
        <f t="shared" si="58"/>
        <v>12404.6</v>
      </c>
      <c r="N90" s="90">
        <f t="shared" si="58"/>
        <v>65403.4</v>
      </c>
      <c r="O90" s="90">
        <f t="shared" si="47"/>
        <v>-33939.19999999999</v>
      </c>
      <c r="P90" s="91">
        <f>+O90/H90*100</f>
        <v>-34.163792773694254</v>
      </c>
      <c r="Q90" s="2"/>
      <c r="R90" s="6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2:30" ht="15.95" customHeight="1">
      <c r="B91" s="96" t="s">
        <v>89</v>
      </c>
      <c r="C91" s="97">
        <f t="shared" ref="C91:O91" si="59">+C92</f>
        <v>0</v>
      </c>
      <c r="D91" s="97">
        <f t="shared" si="59"/>
        <v>0</v>
      </c>
      <c r="E91" s="97">
        <f t="shared" si="59"/>
        <v>0</v>
      </c>
      <c r="F91" s="97">
        <f t="shared" si="59"/>
        <v>0</v>
      </c>
      <c r="G91" s="97">
        <f t="shared" si="59"/>
        <v>0</v>
      </c>
      <c r="H91" s="97">
        <f t="shared" si="59"/>
        <v>0</v>
      </c>
      <c r="I91" s="97">
        <f t="shared" si="59"/>
        <v>0</v>
      </c>
      <c r="J91" s="97">
        <f t="shared" si="59"/>
        <v>0</v>
      </c>
      <c r="K91" s="97">
        <f t="shared" si="59"/>
        <v>0</v>
      </c>
      <c r="L91" s="97">
        <f t="shared" si="59"/>
        <v>0</v>
      </c>
      <c r="M91" s="97">
        <f t="shared" si="59"/>
        <v>0</v>
      </c>
      <c r="N91" s="97">
        <f t="shared" si="59"/>
        <v>0</v>
      </c>
      <c r="O91" s="97">
        <f t="shared" si="59"/>
        <v>0</v>
      </c>
      <c r="P91" s="58">
        <v>0</v>
      </c>
      <c r="Q91" s="20"/>
      <c r="R91" s="6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2:30" ht="15.95" customHeight="1">
      <c r="B92" s="38" t="s">
        <v>90</v>
      </c>
      <c r="C92" s="93">
        <v>0</v>
      </c>
      <c r="D92" s="94">
        <v>0</v>
      </c>
      <c r="E92" s="94">
        <v>0</v>
      </c>
      <c r="F92" s="94">
        <v>0</v>
      </c>
      <c r="G92" s="94">
        <v>0</v>
      </c>
      <c r="H92" s="93">
        <f>SUM(C92:G92)</f>
        <v>0</v>
      </c>
      <c r="I92" s="93">
        <v>0</v>
      </c>
      <c r="J92" s="94">
        <v>0</v>
      </c>
      <c r="K92" s="94">
        <v>0</v>
      </c>
      <c r="L92" s="94">
        <v>0</v>
      </c>
      <c r="M92" s="94">
        <v>0</v>
      </c>
      <c r="N92" s="93">
        <f>SUM(I92:M92)</f>
        <v>0</v>
      </c>
      <c r="O92" s="94">
        <f t="shared" ref="O92:O105" si="60">+N92-H92</f>
        <v>0</v>
      </c>
      <c r="P92" s="58">
        <v>0</v>
      </c>
      <c r="Q92" s="2"/>
      <c r="R92" s="6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2:30" ht="15.95" customHeight="1">
      <c r="B93" s="96" t="s">
        <v>91</v>
      </c>
      <c r="C93" s="98">
        <f>+C95+C98+C94</f>
        <v>7393.4</v>
      </c>
      <c r="D93" s="98">
        <f t="shared" ref="D93:G93" si="61">+D95+D98</f>
        <v>90834.4</v>
      </c>
      <c r="E93" s="98">
        <f t="shared" si="61"/>
        <v>230.5</v>
      </c>
      <c r="F93" s="98">
        <f t="shared" si="61"/>
        <v>172.1</v>
      </c>
      <c r="G93" s="98">
        <f t="shared" si="61"/>
        <v>712.19999999999993</v>
      </c>
      <c r="H93" s="98">
        <f>+H95+H98+H94</f>
        <v>99342.599999999991</v>
      </c>
      <c r="I93" s="98">
        <f>+I95+I98+I94</f>
        <v>23722</v>
      </c>
      <c r="J93" s="98">
        <f t="shared" ref="J93:M93" si="62">+J95+J98</f>
        <v>19825</v>
      </c>
      <c r="K93" s="98">
        <f t="shared" si="62"/>
        <v>154.19999999999999</v>
      </c>
      <c r="L93" s="98">
        <f t="shared" si="62"/>
        <v>9297.6</v>
      </c>
      <c r="M93" s="98">
        <f t="shared" si="62"/>
        <v>12404.6</v>
      </c>
      <c r="N93" s="98">
        <f>+N95+N98+N94</f>
        <v>65403.4</v>
      </c>
      <c r="O93" s="99">
        <f t="shared" si="60"/>
        <v>-33939.19999999999</v>
      </c>
      <c r="P93" s="100">
        <f>+O93/H93*100</f>
        <v>-34.163792773694254</v>
      </c>
      <c r="Q93" s="2"/>
      <c r="R93" s="6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ht="15.95" customHeight="1">
      <c r="B94" s="101" t="s">
        <v>92</v>
      </c>
      <c r="C94" s="87">
        <v>0</v>
      </c>
      <c r="D94" s="102">
        <v>0</v>
      </c>
      <c r="E94" s="102">
        <v>0</v>
      </c>
      <c r="F94" s="102">
        <v>0</v>
      </c>
      <c r="G94" s="102">
        <v>0</v>
      </c>
      <c r="H94" s="87">
        <f>SUM(C94:G94)</f>
        <v>0</v>
      </c>
      <c r="I94" s="87">
        <v>0</v>
      </c>
      <c r="J94" s="102">
        <v>0</v>
      </c>
      <c r="K94" s="102">
        <v>0</v>
      </c>
      <c r="L94" s="102">
        <v>0</v>
      </c>
      <c r="M94" s="102">
        <v>0</v>
      </c>
      <c r="N94" s="87">
        <f>SUM(I94:M94)</f>
        <v>0</v>
      </c>
      <c r="O94" s="103">
        <f t="shared" si="60"/>
        <v>0</v>
      </c>
      <c r="P94" s="104" t="s">
        <v>93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3"/>
      <c r="AC94" s="3"/>
      <c r="AD94" s="3"/>
    </row>
    <row r="95" spans="2:30" ht="15.95" customHeight="1">
      <c r="B95" s="101" t="s">
        <v>94</v>
      </c>
      <c r="C95" s="102">
        <f t="shared" ref="C95:N95" si="63">+C96+C97</f>
        <v>7149.7</v>
      </c>
      <c r="D95" s="102">
        <f t="shared" si="63"/>
        <v>90774.5</v>
      </c>
      <c r="E95" s="102">
        <f t="shared" si="63"/>
        <v>43.9</v>
      </c>
      <c r="F95" s="102">
        <f t="shared" si="63"/>
        <v>0</v>
      </c>
      <c r="G95" s="102">
        <f t="shared" si="63"/>
        <v>0</v>
      </c>
      <c r="H95" s="102">
        <f t="shared" si="63"/>
        <v>97968.099999999991</v>
      </c>
      <c r="I95" s="102">
        <f t="shared" si="63"/>
        <v>23507.7</v>
      </c>
      <c r="J95" s="102">
        <f t="shared" si="63"/>
        <v>18774.3</v>
      </c>
      <c r="K95" s="102">
        <f t="shared" si="63"/>
        <v>0</v>
      </c>
      <c r="L95" s="102">
        <f t="shared" si="63"/>
        <v>9118</v>
      </c>
      <c r="M95" s="102">
        <f t="shared" si="63"/>
        <v>12000</v>
      </c>
      <c r="N95" s="102">
        <f t="shared" si="63"/>
        <v>63400</v>
      </c>
      <c r="O95" s="103">
        <f t="shared" si="60"/>
        <v>-34568.099999999991</v>
      </c>
      <c r="P95" s="87">
        <f>+O95/H95*100</f>
        <v>-35.285057074700845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3"/>
      <c r="AC95" s="3"/>
      <c r="AD95" s="3"/>
    </row>
    <row r="96" spans="2:30" ht="15.95" customHeight="1">
      <c r="B96" s="105" t="s">
        <v>95</v>
      </c>
      <c r="C96" s="93">
        <v>7149.7</v>
      </c>
      <c r="D96" s="94">
        <v>2000</v>
      </c>
      <c r="E96" s="94">
        <v>0</v>
      </c>
      <c r="F96" s="94">
        <v>0</v>
      </c>
      <c r="G96" s="94">
        <v>0</v>
      </c>
      <c r="H96" s="93">
        <f>SUM(C96:G96)</f>
        <v>9149.7000000000007</v>
      </c>
      <c r="I96" s="93">
        <v>23507.7</v>
      </c>
      <c r="J96" s="94">
        <v>18774.3</v>
      </c>
      <c r="K96" s="94">
        <v>0</v>
      </c>
      <c r="L96" s="94">
        <v>9118</v>
      </c>
      <c r="M96" s="94">
        <v>12000</v>
      </c>
      <c r="N96" s="93">
        <f>SUM(I96:M96)</f>
        <v>63400</v>
      </c>
      <c r="O96" s="106">
        <f t="shared" si="60"/>
        <v>54250.3</v>
      </c>
      <c r="P96" s="93">
        <f>+O96/H96*100</f>
        <v>592.91889351563429</v>
      </c>
      <c r="Q96" s="2"/>
      <c r="R96" s="6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:48" ht="15.95" customHeight="1">
      <c r="B97" s="105" t="s">
        <v>96</v>
      </c>
      <c r="C97" s="93">
        <v>0</v>
      </c>
      <c r="D97" s="94">
        <v>88774.5</v>
      </c>
      <c r="E97" s="94">
        <v>43.9</v>
      </c>
      <c r="F97" s="94">
        <v>0</v>
      </c>
      <c r="G97" s="94">
        <v>0</v>
      </c>
      <c r="H97" s="93">
        <f>SUM(C97:G97)</f>
        <v>88818.4</v>
      </c>
      <c r="I97" s="93">
        <v>0</v>
      </c>
      <c r="J97" s="94">
        <v>0</v>
      </c>
      <c r="K97" s="94">
        <v>0</v>
      </c>
      <c r="L97" s="94">
        <v>0</v>
      </c>
      <c r="M97" s="94">
        <v>0</v>
      </c>
      <c r="N97" s="93">
        <f>SUM(I97:M97)</f>
        <v>0</v>
      </c>
      <c r="O97" s="106">
        <f t="shared" si="60"/>
        <v>-88818.4</v>
      </c>
      <c r="P97" s="93">
        <f>+O97/H97*100</f>
        <v>-100</v>
      </c>
      <c r="Q97" s="2"/>
      <c r="R97" s="6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2:48" ht="15.95" customHeight="1">
      <c r="B98" s="101" t="s">
        <v>97</v>
      </c>
      <c r="C98" s="102">
        <f t="shared" ref="C98:N98" si="64">+C99+C100</f>
        <v>243.7</v>
      </c>
      <c r="D98" s="102">
        <f t="shared" si="64"/>
        <v>59.9</v>
      </c>
      <c r="E98" s="102">
        <f t="shared" si="64"/>
        <v>186.6</v>
      </c>
      <c r="F98" s="102">
        <f t="shared" si="64"/>
        <v>172.1</v>
      </c>
      <c r="G98" s="102">
        <f t="shared" si="64"/>
        <v>712.19999999999993</v>
      </c>
      <c r="H98" s="102">
        <f t="shared" si="64"/>
        <v>1374.5</v>
      </c>
      <c r="I98" s="102">
        <f t="shared" si="64"/>
        <v>214.3</v>
      </c>
      <c r="J98" s="102">
        <f t="shared" si="64"/>
        <v>1050.7</v>
      </c>
      <c r="K98" s="102">
        <f t="shared" si="64"/>
        <v>154.19999999999999</v>
      </c>
      <c r="L98" s="102">
        <f t="shared" si="64"/>
        <v>179.6</v>
      </c>
      <c r="M98" s="102">
        <f t="shared" si="64"/>
        <v>404.6</v>
      </c>
      <c r="N98" s="102">
        <f t="shared" si="64"/>
        <v>2003.4</v>
      </c>
      <c r="O98" s="103">
        <f t="shared" si="60"/>
        <v>628.90000000000009</v>
      </c>
      <c r="P98" s="29">
        <f>+O98/H98*100</f>
        <v>45.754819934521649</v>
      </c>
      <c r="Q98" s="2"/>
      <c r="R98" s="6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2:48" ht="13.5" customHeight="1">
      <c r="B99" s="105" t="s">
        <v>98</v>
      </c>
      <c r="C99" s="93">
        <v>0</v>
      </c>
      <c r="D99" s="94">
        <v>0</v>
      </c>
      <c r="E99" s="94">
        <v>0</v>
      </c>
      <c r="F99" s="94">
        <v>0</v>
      </c>
      <c r="G99" s="94">
        <v>0</v>
      </c>
      <c r="H99" s="93">
        <f>SUM(C99:G99)</f>
        <v>0</v>
      </c>
      <c r="I99" s="93">
        <v>0</v>
      </c>
      <c r="J99" s="94">
        <v>0</v>
      </c>
      <c r="K99" s="94">
        <v>0</v>
      </c>
      <c r="L99" s="94">
        <v>0</v>
      </c>
      <c r="M99" s="94">
        <v>0</v>
      </c>
      <c r="N99" s="93">
        <f>SUM(I99:M99)</f>
        <v>0</v>
      </c>
      <c r="O99" s="33">
        <f t="shared" si="60"/>
        <v>0</v>
      </c>
      <c r="P99" s="104" t="s">
        <v>93</v>
      </c>
      <c r="Q99" s="2"/>
      <c r="R99" s="6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2:48" ht="15.95" customHeight="1">
      <c r="B100" s="105" t="s">
        <v>99</v>
      </c>
      <c r="C100" s="94">
        <f t="shared" ref="C100:N100" si="65">+C101+C102</f>
        <v>243.7</v>
      </c>
      <c r="D100" s="94">
        <f t="shared" si="65"/>
        <v>59.9</v>
      </c>
      <c r="E100" s="94">
        <f t="shared" si="65"/>
        <v>186.6</v>
      </c>
      <c r="F100" s="94">
        <f t="shared" si="65"/>
        <v>172.1</v>
      </c>
      <c r="G100" s="94">
        <f t="shared" si="65"/>
        <v>712.19999999999993</v>
      </c>
      <c r="H100" s="94">
        <f t="shared" si="65"/>
        <v>1374.5</v>
      </c>
      <c r="I100" s="94">
        <f t="shared" si="65"/>
        <v>214.3</v>
      </c>
      <c r="J100" s="94">
        <f t="shared" si="65"/>
        <v>1050.7</v>
      </c>
      <c r="K100" s="94">
        <f t="shared" si="65"/>
        <v>154.19999999999999</v>
      </c>
      <c r="L100" s="94">
        <f t="shared" si="65"/>
        <v>179.6</v>
      </c>
      <c r="M100" s="94">
        <f t="shared" si="65"/>
        <v>404.6</v>
      </c>
      <c r="N100" s="94">
        <f t="shared" si="65"/>
        <v>2003.4</v>
      </c>
      <c r="O100" s="33">
        <f t="shared" si="60"/>
        <v>628.90000000000009</v>
      </c>
      <c r="P100" s="33">
        <f>+O100/H100*100</f>
        <v>45.754819934521649</v>
      </c>
      <c r="Q100" s="2"/>
      <c r="R100" s="6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2:48" ht="15.95" customHeight="1">
      <c r="B101" s="107" t="s">
        <v>100</v>
      </c>
      <c r="C101" s="93">
        <v>0</v>
      </c>
      <c r="D101" s="94">
        <v>0</v>
      </c>
      <c r="E101" s="94">
        <v>1.7</v>
      </c>
      <c r="F101" s="94">
        <v>2.9</v>
      </c>
      <c r="G101" s="94">
        <v>1.4</v>
      </c>
      <c r="H101" s="93">
        <f>SUM(C101:G101)</f>
        <v>6</v>
      </c>
      <c r="I101" s="93">
        <v>0</v>
      </c>
      <c r="J101" s="94">
        <v>0</v>
      </c>
      <c r="K101" s="94">
        <v>0</v>
      </c>
      <c r="L101" s="94">
        <v>0</v>
      </c>
      <c r="M101" s="94">
        <v>0</v>
      </c>
      <c r="N101" s="93">
        <f>SUM(I101:M101)</f>
        <v>0</v>
      </c>
      <c r="O101" s="33">
        <f t="shared" si="60"/>
        <v>-6</v>
      </c>
      <c r="P101" s="58">
        <v>0</v>
      </c>
      <c r="Q101" s="2"/>
      <c r="R101" s="6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2:48" ht="15.95" customHeight="1">
      <c r="B102" s="107" t="s">
        <v>27</v>
      </c>
      <c r="C102" s="93">
        <v>243.7</v>
      </c>
      <c r="D102" s="94">
        <v>59.9</v>
      </c>
      <c r="E102" s="94">
        <v>184.9</v>
      </c>
      <c r="F102" s="94">
        <v>169.2</v>
      </c>
      <c r="G102" s="94">
        <v>710.8</v>
      </c>
      <c r="H102" s="93">
        <f>SUM(C102:G102)</f>
        <v>1368.5</v>
      </c>
      <c r="I102" s="93">
        <v>214.3</v>
      </c>
      <c r="J102" s="94">
        <v>1050.7</v>
      </c>
      <c r="K102" s="94">
        <v>154.19999999999999</v>
      </c>
      <c r="L102" s="94">
        <v>179.6</v>
      </c>
      <c r="M102" s="94">
        <v>404.6</v>
      </c>
      <c r="N102" s="93">
        <f>SUM(I102:M102)</f>
        <v>2003.4</v>
      </c>
      <c r="O102" s="33">
        <f t="shared" si="60"/>
        <v>634.90000000000009</v>
      </c>
      <c r="P102" s="33">
        <f>+O102/H102*100</f>
        <v>46.393861892583125</v>
      </c>
      <c r="Q102" s="20"/>
      <c r="R102" s="6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2:48" ht="15.95" customHeight="1">
      <c r="B103" s="86" t="s">
        <v>101</v>
      </c>
      <c r="C103" s="87">
        <f t="shared" ref="C103:N103" si="66">+C104</f>
        <v>11.4</v>
      </c>
      <c r="D103" s="87">
        <f t="shared" si="66"/>
        <v>31.8</v>
      </c>
      <c r="E103" s="87">
        <f t="shared" si="66"/>
        <v>6</v>
      </c>
      <c r="F103" s="87">
        <f t="shared" si="66"/>
        <v>62.2</v>
      </c>
      <c r="G103" s="87">
        <f t="shared" si="66"/>
        <v>23.8</v>
      </c>
      <c r="H103" s="87">
        <f t="shared" si="66"/>
        <v>135.20000000000002</v>
      </c>
      <c r="I103" s="87">
        <f t="shared" si="66"/>
        <v>16</v>
      </c>
      <c r="J103" s="87">
        <f t="shared" si="66"/>
        <v>3.3</v>
      </c>
      <c r="K103" s="87">
        <f t="shared" si="66"/>
        <v>6</v>
      </c>
      <c r="L103" s="87">
        <f t="shared" si="66"/>
        <v>2.1</v>
      </c>
      <c r="M103" s="87">
        <f t="shared" si="66"/>
        <v>5.2</v>
      </c>
      <c r="N103" s="87">
        <f t="shared" si="66"/>
        <v>32.6</v>
      </c>
      <c r="O103" s="87">
        <f t="shared" si="60"/>
        <v>-102.60000000000002</v>
      </c>
      <c r="P103" s="29">
        <f>+O103/H103*100</f>
        <v>-75.887573964497051</v>
      </c>
      <c r="Q103" s="2"/>
      <c r="R103" s="6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2:48" ht="13.5" customHeight="1">
      <c r="B104" s="38" t="s">
        <v>102</v>
      </c>
      <c r="C104" s="93">
        <v>11.4</v>
      </c>
      <c r="D104" s="93">
        <v>31.8</v>
      </c>
      <c r="E104" s="93">
        <v>6</v>
      </c>
      <c r="F104" s="93">
        <v>62.2</v>
      </c>
      <c r="G104" s="93">
        <v>23.8</v>
      </c>
      <c r="H104" s="93">
        <f>SUM(C104:G104)</f>
        <v>135.20000000000002</v>
      </c>
      <c r="I104" s="93">
        <v>16</v>
      </c>
      <c r="J104" s="93">
        <v>3.3</v>
      </c>
      <c r="K104" s="93">
        <v>6</v>
      </c>
      <c r="L104" s="93">
        <v>2.1</v>
      </c>
      <c r="M104" s="93">
        <v>5.2</v>
      </c>
      <c r="N104" s="93">
        <f>SUM(I104:M104)</f>
        <v>32.6</v>
      </c>
      <c r="O104" s="93">
        <f t="shared" si="60"/>
        <v>-102.60000000000002</v>
      </c>
      <c r="P104" s="33">
        <f>+O104/H104*100</f>
        <v>-75.887573964497051</v>
      </c>
      <c r="Q104" s="2"/>
      <c r="R104" s="6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48" ht="18.75" customHeight="1" thickBot="1">
      <c r="B105" s="108" t="s">
        <v>82</v>
      </c>
      <c r="C105" s="109">
        <f t="shared" ref="C105:N105" si="67">+C103+C86+C85+C84</f>
        <v>68476.899999999994</v>
      </c>
      <c r="D105" s="110">
        <f t="shared" si="67"/>
        <v>133000.9</v>
      </c>
      <c r="E105" s="110">
        <f t="shared" si="67"/>
        <v>45898.499999999993</v>
      </c>
      <c r="F105" s="110">
        <f t="shared" si="67"/>
        <v>54277.4</v>
      </c>
      <c r="G105" s="110">
        <f t="shared" si="67"/>
        <v>53104.999999999993</v>
      </c>
      <c r="H105" s="110">
        <f t="shared" si="67"/>
        <v>354758.69999999995</v>
      </c>
      <c r="I105" s="110">
        <f t="shared" si="67"/>
        <v>82341.399999999994</v>
      </c>
      <c r="J105" s="110">
        <f t="shared" si="67"/>
        <v>66811.199999999983</v>
      </c>
      <c r="K105" s="110">
        <f t="shared" si="67"/>
        <v>51306.80000000001</v>
      </c>
      <c r="L105" s="110">
        <f t="shared" si="67"/>
        <v>76144.199999999983</v>
      </c>
      <c r="M105" s="110">
        <f t="shared" si="67"/>
        <v>68251.900000000009</v>
      </c>
      <c r="N105" s="110">
        <f t="shared" si="67"/>
        <v>344855.5</v>
      </c>
      <c r="O105" s="110">
        <f t="shared" si="60"/>
        <v>-9903.1999999999534</v>
      </c>
      <c r="P105" s="110">
        <f>+O105/H105*100</f>
        <v>-2.7915312577253086</v>
      </c>
      <c r="Q105" s="2"/>
      <c r="R105" s="111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48" ht="15.95" customHeight="1" thickTop="1">
      <c r="B106" s="112" t="s">
        <v>103</v>
      </c>
      <c r="C106" s="113"/>
      <c r="D106" s="114"/>
      <c r="E106" s="115"/>
      <c r="F106" s="115"/>
      <c r="G106" s="115"/>
      <c r="H106" s="114"/>
      <c r="I106" s="114"/>
      <c r="J106" s="114"/>
      <c r="K106" s="114"/>
      <c r="L106" s="114"/>
      <c r="M106" s="114"/>
      <c r="N106" s="114"/>
      <c r="O106" s="114"/>
      <c r="P106" s="87"/>
      <c r="Q106" s="2"/>
      <c r="R106" s="111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48" ht="17.25" customHeight="1">
      <c r="B107" s="116" t="s">
        <v>104</v>
      </c>
      <c r="C107" s="73">
        <v>336.7</v>
      </c>
      <c r="D107" s="117">
        <v>304.60000000000002</v>
      </c>
      <c r="E107" s="118">
        <v>300.89999999999998</v>
      </c>
      <c r="F107" s="118">
        <v>308.3</v>
      </c>
      <c r="G107" s="118">
        <v>349.7</v>
      </c>
      <c r="H107" s="117">
        <f>SUM(C107:G107)</f>
        <v>1600.2</v>
      </c>
      <c r="I107" s="117">
        <v>375</v>
      </c>
      <c r="J107" s="117">
        <v>327.2</v>
      </c>
      <c r="K107" s="117">
        <v>368.6</v>
      </c>
      <c r="L107" s="117">
        <v>352.9</v>
      </c>
      <c r="M107" s="117">
        <v>394.3</v>
      </c>
      <c r="N107" s="117">
        <f>SUM(I107:M107)</f>
        <v>1818.0000000000002</v>
      </c>
      <c r="O107" s="117">
        <f t="shared" ref="O107:O112" si="68">+N107-H107</f>
        <v>217.80000000000018</v>
      </c>
      <c r="P107" s="117">
        <f>+O107/H107*100</f>
        <v>13.610798650168739</v>
      </c>
      <c r="Q107" s="2"/>
      <c r="R107" s="21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2:48" ht="17.25" customHeight="1">
      <c r="B108" s="116" t="s">
        <v>105</v>
      </c>
      <c r="C108" s="73">
        <v>0</v>
      </c>
      <c r="D108" s="117">
        <v>0</v>
      </c>
      <c r="E108" s="118">
        <v>0</v>
      </c>
      <c r="F108" s="118">
        <v>0</v>
      </c>
      <c r="G108" s="118">
        <v>0</v>
      </c>
      <c r="H108" s="117">
        <f>SUM(C108:G108)</f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f>SUM(I108:M108)</f>
        <v>0</v>
      </c>
      <c r="O108" s="117">
        <f t="shared" si="68"/>
        <v>0</v>
      </c>
      <c r="P108" s="33">
        <v>0</v>
      </c>
      <c r="Q108" s="2"/>
      <c r="R108" s="21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2:48" ht="17.25" customHeight="1">
      <c r="B109" s="116" t="s">
        <v>106</v>
      </c>
      <c r="C109" s="119">
        <v>329.1</v>
      </c>
      <c r="D109" s="120">
        <v>263.7</v>
      </c>
      <c r="E109" s="121">
        <v>269.8</v>
      </c>
      <c r="F109" s="121">
        <v>229.1</v>
      </c>
      <c r="G109" s="121">
        <v>286.60000000000002</v>
      </c>
      <c r="H109" s="122">
        <f>SUM(C109:G109)</f>
        <v>1378.2999999999997</v>
      </c>
      <c r="I109" s="120">
        <v>287.39999999999998</v>
      </c>
      <c r="J109" s="120">
        <v>241</v>
      </c>
      <c r="K109" s="120">
        <v>235.7</v>
      </c>
      <c r="L109" s="120">
        <v>237.1</v>
      </c>
      <c r="M109" s="120">
        <v>299.89999999999998</v>
      </c>
      <c r="N109" s="117">
        <f>SUM(I109:M109)</f>
        <v>1301.0999999999999</v>
      </c>
      <c r="O109" s="117">
        <f t="shared" si="68"/>
        <v>-77.199999999999818</v>
      </c>
      <c r="P109" s="33">
        <f>+O109/H109*100</f>
        <v>-5.601102807806706</v>
      </c>
      <c r="Q109" s="20"/>
      <c r="R109" s="21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2:48" ht="16.5" customHeight="1">
      <c r="B110" s="116" t="s">
        <v>107</v>
      </c>
      <c r="C110" s="73">
        <v>0.1</v>
      </c>
      <c r="D110" s="117">
        <v>0</v>
      </c>
      <c r="E110" s="118">
        <v>0.7</v>
      </c>
      <c r="F110" s="118">
        <v>0</v>
      </c>
      <c r="G110" s="118">
        <v>-0.7</v>
      </c>
      <c r="H110" s="117">
        <f>SUM(C110:G110)</f>
        <v>9.9999999999999978E-2</v>
      </c>
      <c r="I110" s="117">
        <v>0</v>
      </c>
      <c r="J110" s="117">
        <v>34.9</v>
      </c>
      <c r="K110" s="117">
        <v>0</v>
      </c>
      <c r="L110" s="117">
        <v>1.7</v>
      </c>
      <c r="M110" s="117">
        <v>0.1</v>
      </c>
      <c r="N110" s="117">
        <f>SUM(I110:M110)</f>
        <v>36.700000000000003</v>
      </c>
      <c r="O110" s="117">
        <f t="shared" si="68"/>
        <v>36.6</v>
      </c>
      <c r="P110" s="58">
        <v>0</v>
      </c>
      <c r="Q110" s="20"/>
      <c r="R110" s="11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8" ht="16.5" customHeight="1" thickBot="1">
      <c r="B111" s="123" t="s">
        <v>108</v>
      </c>
      <c r="C111" s="124">
        <v>58.5</v>
      </c>
      <c r="D111" s="125">
        <v>43.7</v>
      </c>
      <c r="E111" s="126">
        <v>66.400000000000006</v>
      </c>
      <c r="F111" s="126">
        <v>60.7</v>
      </c>
      <c r="G111" s="126">
        <v>73.400000000000006</v>
      </c>
      <c r="H111" s="125">
        <f>SUM(C111:G111)</f>
        <v>302.70000000000005</v>
      </c>
      <c r="I111" s="125">
        <v>75.8</v>
      </c>
      <c r="J111" s="125">
        <v>78.8</v>
      </c>
      <c r="K111" s="125">
        <v>82.5</v>
      </c>
      <c r="L111" s="125">
        <v>82.4</v>
      </c>
      <c r="M111" s="125">
        <v>88.3</v>
      </c>
      <c r="N111" s="127">
        <f>SUM(I111:M111)</f>
        <v>407.8</v>
      </c>
      <c r="O111" s="127">
        <f t="shared" si="68"/>
        <v>105.09999999999997</v>
      </c>
      <c r="P111" s="127">
        <f>+O111/H111*100</f>
        <v>34.720845721836788</v>
      </c>
      <c r="Q111" s="2"/>
      <c r="R111" s="6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8" ht="19.5" customHeight="1" thickTop="1" thickBot="1">
      <c r="B112" s="128" t="s">
        <v>109</v>
      </c>
      <c r="C112" s="129">
        <f t="shared" ref="C112:N112" si="69">+C111+C110+C109+C108+C107+C105</f>
        <v>69201.299999999988</v>
      </c>
      <c r="D112" s="130">
        <f t="shared" si="69"/>
        <v>133612.9</v>
      </c>
      <c r="E112" s="130">
        <f t="shared" si="69"/>
        <v>46536.299999999996</v>
      </c>
      <c r="F112" s="130">
        <f t="shared" si="69"/>
        <v>54875.5</v>
      </c>
      <c r="G112" s="130">
        <f t="shared" si="69"/>
        <v>53813.999999999993</v>
      </c>
      <c r="H112" s="131">
        <f t="shared" si="69"/>
        <v>358039.99999999994</v>
      </c>
      <c r="I112" s="130">
        <f t="shared" si="69"/>
        <v>83079.599999999991</v>
      </c>
      <c r="J112" s="130">
        <f t="shared" si="69"/>
        <v>67493.099999999977</v>
      </c>
      <c r="K112" s="130">
        <f t="shared" si="69"/>
        <v>51993.600000000013</v>
      </c>
      <c r="L112" s="130">
        <f t="shared" si="69"/>
        <v>76818.299999999988</v>
      </c>
      <c r="M112" s="130">
        <f t="shared" si="69"/>
        <v>69034.500000000015</v>
      </c>
      <c r="N112" s="130">
        <f t="shared" si="69"/>
        <v>348419.1</v>
      </c>
      <c r="O112" s="132">
        <f t="shared" si="68"/>
        <v>-9620.8999999999651</v>
      </c>
      <c r="P112" s="132">
        <f>+O112/H112*100</f>
        <v>-2.687101999776552</v>
      </c>
      <c r="Q112" s="2"/>
      <c r="R112" s="6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6.5" customHeight="1" thickTop="1">
      <c r="B113" s="133" t="s">
        <v>110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2"/>
      <c r="R113" s="6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5" customHeight="1">
      <c r="B114" s="135" t="s">
        <v>111</v>
      </c>
      <c r="C114" s="136"/>
      <c r="D114" s="136"/>
      <c r="E114" s="136"/>
      <c r="F114" s="136"/>
      <c r="G114" s="136"/>
      <c r="H114" s="136"/>
      <c r="I114" s="137"/>
      <c r="J114" s="137"/>
      <c r="K114" s="137"/>
      <c r="L114" s="137"/>
      <c r="M114" s="137"/>
      <c r="N114" s="137"/>
      <c r="O114" s="134"/>
      <c r="P114" s="134"/>
      <c r="Q114" s="2"/>
      <c r="R114" s="6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s="143" customFormat="1" ht="12" customHeight="1">
      <c r="B115" s="138" t="s">
        <v>112</v>
      </c>
      <c r="C115" s="136"/>
      <c r="D115" s="136"/>
      <c r="E115" s="136"/>
      <c r="F115" s="136"/>
      <c r="G115" s="136"/>
      <c r="H115" s="136"/>
      <c r="I115" s="139"/>
      <c r="J115" s="139"/>
      <c r="K115" s="139"/>
      <c r="L115" s="139"/>
      <c r="M115" s="139"/>
      <c r="N115" s="139"/>
      <c r="O115" s="140"/>
      <c r="P115" s="140"/>
      <c r="Q115" s="141"/>
      <c r="R115" s="142"/>
    </row>
    <row r="116" spans="2:42" s="143" customFormat="1" ht="12" customHeight="1">
      <c r="B116" s="138" t="s">
        <v>113</v>
      </c>
      <c r="C116" s="144"/>
      <c r="D116" s="144"/>
      <c r="E116" s="144"/>
      <c r="F116" s="144"/>
      <c r="G116" s="144"/>
      <c r="H116" s="144"/>
      <c r="I116" s="136"/>
      <c r="J116" s="136"/>
      <c r="K116" s="136"/>
      <c r="L116" s="136"/>
      <c r="M116" s="136"/>
      <c r="N116" s="136"/>
      <c r="O116" s="140"/>
      <c r="P116" s="136"/>
      <c r="Q116" s="141"/>
      <c r="R116" s="142"/>
    </row>
    <row r="117" spans="2:42" ht="11.25" customHeight="1">
      <c r="B117" s="138" t="s">
        <v>114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2"/>
      <c r="R117" s="6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2:42" ht="12.75" customHeight="1">
      <c r="B118" s="145" t="s">
        <v>115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2"/>
      <c r="R118" s="6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2:42" ht="14.25">
      <c r="B119" s="146"/>
      <c r="C119" s="147"/>
      <c r="D119" s="147"/>
      <c r="E119" s="147"/>
      <c r="F119" s="147"/>
      <c r="G119" s="147"/>
      <c r="H119" s="147"/>
      <c r="P119" s="148"/>
      <c r="Q119" s="2"/>
      <c r="R119" s="6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2:42" ht="16.5">
      <c r="B120" s="144"/>
      <c r="Q120" s="2"/>
      <c r="R120" s="6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2:42" ht="14.25">
      <c r="B121" s="149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2"/>
      <c r="R121" s="6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2:42" ht="14.25">
      <c r="B122" s="150"/>
      <c r="C122" s="148"/>
      <c r="D122" s="148"/>
      <c r="E122" s="148"/>
      <c r="F122" s="148"/>
      <c r="G122" s="148"/>
      <c r="H122" s="148"/>
      <c r="I122" s="151"/>
      <c r="J122" s="151"/>
      <c r="K122" s="151"/>
      <c r="L122" s="151"/>
      <c r="M122" s="151"/>
      <c r="N122" s="151"/>
      <c r="O122" s="151"/>
      <c r="P122" s="151"/>
      <c r="Q122" s="2"/>
      <c r="R122" s="6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2:42" ht="14.25">
      <c r="B123" s="150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2"/>
      <c r="R123" s="6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2:42" ht="14.25">
      <c r="B124" s="150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2"/>
      <c r="R124" s="6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2:42" ht="11.25" customHeight="1">
      <c r="B125" s="150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2"/>
      <c r="R125" s="6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2:42" ht="14.25">
      <c r="B126" s="150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2"/>
      <c r="R126" s="6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2:42" ht="14.25">
      <c r="B127" s="150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2"/>
      <c r="R127" s="6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2:42" ht="14.25">
      <c r="B128" s="152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2"/>
      <c r="R128" s="6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2:30" ht="14.25">
      <c r="B129" s="152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48"/>
      <c r="P129" s="148"/>
      <c r="Q129" s="2"/>
      <c r="R129" s="6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2:30" ht="14.25">
      <c r="B130" s="150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48"/>
      <c r="P130" s="148"/>
      <c r="Q130" s="2"/>
      <c r="R130" s="6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2:30" ht="14.25">
      <c r="B131" s="153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53"/>
      <c r="P131" s="153"/>
      <c r="Q131" s="2"/>
      <c r="R131" s="6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2:30" ht="14.25"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3"/>
      <c r="P132" s="153"/>
      <c r="Q132" s="2"/>
      <c r="R132" s="6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2:30" ht="14.2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2"/>
      <c r="R133" s="6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2:30">
      <c r="B134" s="15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55"/>
      <c r="P134" s="155"/>
      <c r="Q134" s="6"/>
      <c r="R134" s="6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2:30">
      <c r="B135" s="155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5"/>
      <c r="P135" s="155"/>
      <c r="Q135" s="6"/>
      <c r="R135" s="6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2:30"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6"/>
      <c r="R136" s="6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2:30">
      <c r="B137" s="155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5"/>
      <c r="P137" s="155"/>
      <c r="Q137" s="6"/>
      <c r="R137" s="6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2:30"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6"/>
      <c r="R138" s="6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2:30"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6"/>
      <c r="R139" s="6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2:30">
      <c r="B140" s="155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5"/>
      <c r="P140" s="155"/>
      <c r="Q140" s="6"/>
      <c r="R140" s="6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2:30"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6"/>
      <c r="R141" s="6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2:30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5"/>
      <c r="P142" s="155"/>
      <c r="Q142" s="6"/>
      <c r="R142" s="6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2:30"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6"/>
      <c r="R143" s="6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2:30">
      <c r="B144" s="155"/>
      <c r="C144" s="155"/>
      <c r="D144" s="155"/>
      <c r="E144" s="155"/>
      <c r="F144" s="155"/>
      <c r="G144" s="155"/>
      <c r="H144" s="155"/>
      <c r="I144" s="156"/>
      <c r="J144" s="156"/>
      <c r="K144" s="156"/>
      <c r="L144" s="156"/>
      <c r="M144" s="156"/>
      <c r="N144" s="155"/>
      <c r="O144" s="155"/>
      <c r="P144" s="155"/>
      <c r="Q144" s="6"/>
      <c r="R144" s="6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2:30"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6"/>
      <c r="R145" s="6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2:30">
      <c r="B146" s="155"/>
      <c r="C146" s="155"/>
      <c r="D146" s="155"/>
      <c r="E146" s="155"/>
      <c r="F146" s="155"/>
      <c r="G146" s="155"/>
      <c r="H146" s="155"/>
      <c r="I146" s="156"/>
      <c r="J146" s="156"/>
      <c r="K146" s="156"/>
      <c r="L146" s="156"/>
      <c r="M146" s="156"/>
      <c r="N146" s="155"/>
      <c r="O146" s="155"/>
      <c r="P146" s="155"/>
      <c r="Q146" s="6"/>
      <c r="R146" s="6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2:30"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6"/>
      <c r="R147" s="6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2:30"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6"/>
      <c r="R148" s="6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2:30"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6"/>
      <c r="R149" s="6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2:30"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6"/>
      <c r="R150" s="6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2:30"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6"/>
      <c r="R151" s="6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2:30"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6"/>
      <c r="R152" s="6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2:30"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6"/>
      <c r="R153" s="6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2:30"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6"/>
      <c r="R154" s="6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2:30"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6"/>
      <c r="R155" s="6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2:30"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6"/>
      <c r="R156" s="6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2:30"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6"/>
      <c r="R157" s="6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2:30"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6"/>
      <c r="R158" s="6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2:30"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6"/>
      <c r="R159" s="6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2:30"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6"/>
      <c r="R160" s="6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2:30"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6"/>
      <c r="R161" s="6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2:30"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6"/>
      <c r="R162" s="6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2:30"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6"/>
      <c r="R163" s="6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2:30"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6"/>
      <c r="R164" s="6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2:30"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6"/>
      <c r="R165" s="6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2:30"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6"/>
      <c r="R166" s="6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2:30"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6"/>
      <c r="R167" s="6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2:30"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6"/>
      <c r="R168" s="6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2:30"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6"/>
      <c r="R169" s="6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2:30"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6"/>
      <c r="R170" s="6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2:30"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6"/>
      <c r="R171" s="6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2:30"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6"/>
      <c r="R172" s="6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2:30"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6"/>
      <c r="R173" s="6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2:30"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6"/>
      <c r="R174" s="6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2:30"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6"/>
      <c r="R175" s="6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2:30"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6"/>
      <c r="R176" s="6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2:30"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6"/>
      <c r="R177" s="6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2:30"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6"/>
      <c r="R178" s="6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2:30"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6"/>
      <c r="R179" s="6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2:30"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6"/>
      <c r="R180" s="6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2:30"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6"/>
      <c r="R181" s="6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2:30"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6"/>
      <c r="R182" s="6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2:30"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6"/>
      <c r="R183" s="6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2:30"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6"/>
      <c r="R184" s="6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2:30"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6"/>
      <c r="R185" s="6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2:30"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6"/>
      <c r="R186" s="6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2:30"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6"/>
      <c r="R187" s="6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2:30"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6"/>
      <c r="R188" s="6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2:30"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6"/>
      <c r="R189" s="6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2:30"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6"/>
      <c r="R190" s="6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2:30"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6"/>
      <c r="R191" s="6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2:30"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6"/>
      <c r="R192" s="6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2:30"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6"/>
      <c r="R193" s="6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2:30"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6"/>
      <c r="R194" s="6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2:30"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6"/>
      <c r="R195" s="6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2:30"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6"/>
      <c r="R196" s="6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2:30"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6"/>
      <c r="R197" s="6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2:30"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6"/>
      <c r="R198" s="6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2:30"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6"/>
      <c r="R199" s="6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2:30"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6"/>
      <c r="R200" s="6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2:30"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6"/>
      <c r="R201" s="6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2:30"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6"/>
      <c r="R202" s="6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2:30"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6"/>
      <c r="R203" s="6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2:30"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6"/>
      <c r="R204" s="6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2:30"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6"/>
      <c r="R205" s="6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2:30"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6"/>
      <c r="R206" s="6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2:30"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6"/>
      <c r="R207" s="6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2:30"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6"/>
      <c r="R208" s="6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2:30"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6"/>
      <c r="R209" s="6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2:30"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6"/>
      <c r="R210" s="6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2:30"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6"/>
      <c r="R211" s="6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2:30"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6"/>
      <c r="R212" s="6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2:30"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6"/>
      <c r="R213" s="6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2:30"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6"/>
      <c r="R214" s="6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2:30"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6"/>
      <c r="R215" s="6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2:30"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6"/>
      <c r="R216" s="6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2:30"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6"/>
      <c r="R217" s="6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2:30"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6"/>
      <c r="R218" s="6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2:30"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6"/>
      <c r="R219" s="6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2:30"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6"/>
      <c r="R220" s="6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2:30"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6"/>
      <c r="R221" s="6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2:30"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R222" s="37"/>
    </row>
    <row r="223" spans="2:30"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R223" s="37"/>
    </row>
    <row r="224" spans="2:30"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R224" s="37"/>
    </row>
    <row r="225" spans="2:18"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R225" s="37"/>
    </row>
    <row r="226" spans="2:18"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R226" s="37"/>
    </row>
    <row r="227" spans="2:18"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R227" s="37"/>
    </row>
    <row r="228" spans="2:18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R228" s="37"/>
    </row>
    <row r="229" spans="2:18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R229" s="37"/>
    </row>
    <row r="230" spans="2:18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R230" s="37"/>
    </row>
    <row r="231" spans="2:18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R231" s="37"/>
    </row>
    <row r="232" spans="2:18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R232" s="37"/>
    </row>
    <row r="233" spans="2:18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R233" s="37"/>
    </row>
    <row r="234" spans="2:18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R234" s="37"/>
    </row>
    <row r="235" spans="2:18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</row>
    <row r="236" spans="2:18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</row>
    <row r="237" spans="2:18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</row>
    <row r="238" spans="2:18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</row>
    <row r="239" spans="2:18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</row>
    <row r="240" spans="2:18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</row>
    <row r="241" spans="2:16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</row>
    <row r="242" spans="2:16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</row>
    <row r="243" spans="2:16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</row>
    <row r="244" spans="2:16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</row>
    <row r="245" spans="2:16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</row>
    <row r="246" spans="2:16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</row>
    <row r="247" spans="2:16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</row>
    <row r="248" spans="2:16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</row>
    <row r="249" spans="2:16"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</row>
    <row r="250" spans="2:16"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</row>
    <row r="251" spans="2:16"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</row>
    <row r="252" spans="2:16"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</row>
    <row r="253" spans="2:16"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</row>
    <row r="254" spans="2:16"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</row>
    <row r="255" spans="2:16"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</row>
    <row r="256" spans="2:16"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</row>
    <row r="257" spans="2:16"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</row>
    <row r="258" spans="2:16"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</row>
    <row r="259" spans="2:16"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</row>
    <row r="260" spans="2:16"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</row>
  </sheetData>
  <mergeCells count="10">
    <mergeCell ref="B1:P1"/>
    <mergeCell ref="B3:P3"/>
    <mergeCell ref="B4:P4"/>
    <mergeCell ref="B5:P5"/>
    <mergeCell ref="B6:B7"/>
    <mergeCell ref="C6:G6"/>
    <mergeCell ref="H6:H7"/>
    <mergeCell ref="I6:M6"/>
    <mergeCell ref="N6:N7"/>
    <mergeCell ref="O6:P6"/>
  </mergeCells>
  <printOptions horizontalCentered="1"/>
  <pageMargins left="0" right="0" top="0" bottom="0" header="0" footer="0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2019-07-02T20:03:31Z</dcterms:created>
  <dcterms:modified xsi:type="dcterms:W3CDTF">2019-07-02T20:05:54Z</dcterms:modified>
</cp:coreProperties>
</file>