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PP" sheetId="1" r:id="rId1"/>
  </sheets>
  <externalReferences>
    <externalReference r:id="rId2"/>
    <externalReference r:id="rId3"/>
  </externalReferences>
  <definedNames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PP!$B$1:$Z$116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45621"/>
</workbook>
</file>

<file path=xl/calcChain.xml><?xml version="1.0" encoding="utf-8"?>
<calcChain xmlns="http://schemas.openxmlformats.org/spreadsheetml/2006/main">
  <c r="W115" i="1" l="1"/>
  <c r="V115" i="1"/>
  <c r="U115" i="1"/>
  <c r="T115" i="1"/>
  <c r="S115" i="1"/>
  <c r="R115" i="1"/>
  <c r="Q115" i="1"/>
  <c r="P115" i="1"/>
  <c r="O115" i="1"/>
  <c r="N115" i="1"/>
  <c r="X115" i="1" s="1"/>
  <c r="L115" i="1"/>
  <c r="K115" i="1"/>
  <c r="J115" i="1"/>
  <c r="I115" i="1"/>
  <c r="H115" i="1"/>
  <c r="G115" i="1"/>
  <c r="F115" i="1"/>
  <c r="E115" i="1"/>
  <c r="D115" i="1"/>
  <c r="C115" i="1"/>
  <c r="M115" i="1" s="1"/>
  <c r="X113" i="1"/>
  <c r="Y113" i="1" s="1"/>
  <c r="Z113" i="1" s="1"/>
  <c r="M113" i="1"/>
  <c r="X112" i="1"/>
  <c r="Y112" i="1" s="1"/>
  <c r="Z112" i="1" s="1"/>
  <c r="M112" i="1"/>
  <c r="X111" i="1"/>
  <c r="Y111" i="1" s="1"/>
  <c r="Z111" i="1" s="1"/>
  <c r="M111" i="1"/>
  <c r="Y110" i="1"/>
  <c r="X110" i="1"/>
  <c r="M110" i="1"/>
  <c r="X109" i="1"/>
  <c r="Y109" i="1" s="1"/>
  <c r="Z109" i="1" s="1"/>
  <c r="M109" i="1"/>
  <c r="Y106" i="1"/>
  <c r="Z106" i="1" s="1"/>
  <c r="X106" i="1"/>
  <c r="M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Y105" i="1" s="1"/>
  <c r="Z105" i="1" s="1"/>
  <c r="L105" i="1"/>
  <c r="K105" i="1"/>
  <c r="J105" i="1"/>
  <c r="I105" i="1"/>
  <c r="H105" i="1"/>
  <c r="G105" i="1"/>
  <c r="F105" i="1"/>
  <c r="E105" i="1"/>
  <c r="D105" i="1"/>
  <c r="C105" i="1"/>
  <c r="Y104" i="1"/>
  <c r="Z104" i="1" s="1"/>
  <c r="X104" i="1"/>
  <c r="M104" i="1"/>
  <c r="X103" i="1"/>
  <c r="M103" i="1"/>
  <c r="M102" i="1" s="1"/>
  <c r="X102" i="1"/>
  <c r="W102" i="1"/>
  <c r="V102" i="1"/>
  <c r="U102" i="1"/>
  <c r="U100" i="1" s="1"/>
  <c r="U95" i="1" s="1"/>
  <c r="U92" i="1" s="1"/>
  <c r="U88" i="1" s="1"/>
  <c r="T102" i="1"/>
  <c r="S102" i="1"/>
  <c r="R102" i="1"/>
  <c r="Q102" i="1"/>
  <c r="P102" i="1"/>
  <c r="O102" i="1"/>
  <c r="O100" i="1" s="1"/>
  <c r="O95" i="1" s="1"/>
  <c r="O92" i="1" s="1"/>
  <c r="O88" i="1" s="1"/>
  <c r="N102" i="1"/>
  <c r="J102" i="1"/>
  <c r="I102" i="1"/>
  <c r="H102" i="1"/>
  <c r="G102" i="1"/>
  <c r="F102" i="1"/>
  <c r="E102" i="1"/>
  <c r="D102" i="1"/>
  <c r="C102" i="1"/>
  <c r="X101" i="1"/>
  <c r="Y101" i="1" s="1"/>
  <c r="M101" i="1"/>
  <c r="W100" i="1"/>
  <c r="V100" i="1"/>
  <c r="T100" i="1"/>
  <c r="S100" i="1"/>
  <c r="R100" i="1"/>
  <c r="Q100" i="1"/>
  <c r="P100" i="1"/>
  <c r="N100" i="1"/>
  <c r="L100" i="1"/>
  <c r="K100" i="1"/>
  <c r="J100" i="1"/>
  <c r="I100" i="1"/>
  <c r="H100" i="1"/>
  <c r="G100" i="1"/>
  <c r="F100" i="1"/>
  <c r="E100" i="1"/>
  <c r="D100" i="1"/>
  <c r="C100" i="1"/>
  <c r="X99" i="1"/>
  <c r="Y99" i="1" s="1"/>
  <c r="Z99" i="1" s="1"/>
  <c r="M99" i="1"/>
  <c r="X98" i="1"/>
  <c r="Y98" i="1" s="1"/>
  <c r="Z98" i="1" s="1"/>
  <c r="M98" i="1"/>
  <c r="X97" i="1"/>
  <c r="Y97" i="1" s="1"/>
  <c r="Z97" i="1" s="1"/>
  <c r="W97" i="1"/>
  <c r="V97" i="1"/>
  <c r="U97" i="1"/>
  <c r="T97" i="1"/>
  <c r="T95" i="1" s="1"/>
  <c r="T92" i="1" s="1"/>
  <c r="T88" i="1" s="1"/>
  <c r="S97" i="1"/>
  <c r="R97" i="1"/>
  <c r="Q97" i="1"/>
  <c r="P97" i="1"/>
  <c r="O97" i="1"/>
  <c r="N97" i="1"/>
  <c r="N95" i="1" s="1"/>
  <c r="N92" i="1" s="1"/>
  <c r="N88" i="1" s="1"/>
  <c r="M97" i="1"/>
  <c r="L97" i="1"/>
  <c r="K97" i="1"/>
  <c r="J97" i="1"/>
  <c r="I97" i="1"/>
  <c r="H97" i="1"/>
  <c r="H95" i="1" s="1"/>
  <c r="H92" i="1" s="1"/>
  <c r="H88" i="1" s="1"/>
  <c r="G97" i="1"/>
  <c r="F97" i="1"/>
  <c r="E97" i="1"/>
  <c r="D97" i="1"/>
  <c r="C97" i="1"/>
  <c r="X96" i="1"/>
  <c r="M96" i="1"/>
  <c r="Y96" i="1" s="1"/>
  <c r="W95" i="1"/>
  <c r="V95" i="1"/>
  <c r="S95" i="1"/>
  <c r="R95" i="1"/>
  <c r="Q95" i="1"/>
  <c r="P95" i="1"/>
  <c r="L95" i="1"/>
  <c r="K95" i="1"/>
  <c r="J95" i="1"/>
  <c r="I95" i="1"/>
  <c r="G95" i="1"/>
  <c r="F95" i="1"/>
  <c r="E95" i="1"/>
  <c r="D95" i="1"/>
  <c r="C95" i="1"/>
  <c r="X94" i="1"/>
  <c r="X93" i="1" s="1"/>
  <c r="M94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W92" i="1"/>
  <c r="V92" i="1"/>
  <c r="S92" i="1"/>
  <c r="R92" i="1"/>
  <c r="Q92" i="1"/>
  <c r="P92" i="1"/>
  <c r="L92" i="1"/>
  <c r="K92" i="1"/>
  <c r="J92" i="1"/>
  <c r="I92" i="1"/>
  <c r="G92" i="1"/>
  <c r="F92" i="1"/>
  <c r="E92" i="1"/>
  <c r="D92" i="1"/>
  <c r="C92" i="1"/>
  <c r="X91" i="1"/>
  <c r="X89" i="1" s="1"/>
  <c r="M91" i="1"/>
  <c r="X90" i="1"/>
  <c r="Y90" i="1" s="1"/>
  <c r="Z90" i="1" s="1"/>
  <c r="M90" i="1"/>
  <c r="M89" i="1" s="1"/>
  <c r="W89" i="1"/>
  <c r="V89" i="1"/>
  <c r="U89" i="1"/>
  <c r="T89" i="1"/>
  <c r="S89" i="1"/>
  <c r="R89" i="1"/>
  <c r="Q89" i="1"/>
  <c r="P89" i="1"/>
  <c r="O89" i="1"/>
  <c r="N89" i="1"/>
  <c r="L89" i="1"/>
  <c r="K89" i="1"/>
  <c r="J89" i="1"/>
  <c r="I89" i="1"/>
  <c r="H89" i="1"/>
  <c r="G89" i="1"/>
  <c r="F89" i="1"/>
  <c r="E89" i="1"/>
  <c r="D89" i="1"/>
  <c r="C89" i="1"/>
  <c r="W88" i="1"/>
  <c r="V88" i="1"/>
  <c r="S88" i="1"/>
  <c r="R88" i="1"/>
  <c r="Q88" i="1"/>
  <c r="P88" i="1"/>
  <c r="L88" i="1"/>
  <c r="K88" i="1"/>
  <c r="J88" i="1"/>
  <c r="I88" i="1"/>
  <c r="G88" i="1"/>
  <c r="F88" i="1"/>
  <c r="E88" i="1"/>
  <c r="D88" i="1"/>
  <c r="C88" i="1"/>
  <c r="X87" i="1"/>
  <c r="Y87" i="1" s="1"/>
  <c r="Z87" i="1" s="1"/>
  <c r="M87" i="1"/>
  <c r="X85" i="1"/>
  <c r="X84" i="1" s="1"/>
  <c r="M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X83" i="1"/>
  <c r="Y83" i="1" s="1"/>
  <c r="Z83" i="1" s="1"/>
  <c r="M83" i="1"/>
  <c r="X82" i="1"/>
  <c r="Y82" i="1" s="1"/>
  <c r="Z82" i="1" s="1"/>
  <c r="M82" i="1"/>
  <c r="X81" i="1"/>
  <c r="Y81" i="1" s="1"/>
  <c r="Z81" i="1" s="1"/>
  <c r="M81" i="1"/>
  <c r="X80" i="1"/>
  <c r="Y80" i="1" s="1"/>
  <c r="Z80" i="1" s="1"/>
  <c r="M80" i="1"/>
  <c r="X79" i="1"/>
  <c r="Y79" i="1" s="1"/>
  <c r="Z79" i="1" s="1"/>
  <c r="M79" i="1"/>
  <c r="X78" i="1"/>
  <c r="X76" i="1" s="1"/>
  <c r="M78" i="1"/>
  <c r="X77" i="1"/>
  <c r="Y77" i="1" s="1"/>
  <c r="Z77" i="1" s="1"/>
  <c r="M77" i="1"/>
  <c r="M76" i="1" s="1"/>
  <c r="M75" i="1" s="1"/>
  <c r="W76" i="1"/>
  <c r="V76" i="1"/>
  <c r="U76" i="1"/>
  <c r="T76" i="1"/>
  <c r="S76" i="1"/>
  <c r="R76" i="1"/>
  <c r="Q76" i="1"/>
  <c r="P76" i="1"/>
  <c r="O76" i="1"/>
  <c r="N76" i="1"/>
  <c r="L76" i="1"/>
  <c r="K76" i="1"/>
  <c r="J76" i="1"/>
  <c r="I76" i="1"/>
  <c r="H76" i="1"/>
  <c r="G76" i="1"/>
  <c r="F76" i="1"/>
  <c r="E76" i="1"/>
  <c r="D76" i="1"/>
  <c r="C76" i="1"/>
  <c r="W75" i="1"/>
  <c r="V75" i="1"/>
  <c r="U75" i="1"/>
  <c r="T75" i="1"/>
  <c r="S75" i="1"/>
  <c r="R75" i="1"/>
  <c r="Q75" i="1"/>
  <c r="P75" i="1"/>
  <c r="O75" i="1"/>
  <c r="N75" i="1"/>
  <c r="L75" i="1"/>
  <c r="K75" i="1"/>
  <c r="J75" i="1"/>
  <c r="I75" i="1"/>
  <c r="H75" i="1"/>
  <c r="G75" i="1"/>
  <c r="F75" i="1"/>
  <c r="E75" i="1"/>
  <c r="D75" i="1"/>
  <c r="C75" i="1"/>
  <c r="X74" i="1"/>
  <c r="M74" i="1"/>
  <c r="X73" i="1"/>
  <c r="Y73" i="1" s="1"/>
  <c r="Z73" i="1" s="1"/>
  <c r="M73" i="1"/>
  <c r="X72" i="1"/>
  <c r="Y72" i="1" s="1"/>
  <c r="Z72" i="1" s="1"/>
  <c r="M72" i="1"/>
  <c r="X71" i="1"/>
  <c r="X69" i="1" s="1"/>
  <c r="M71" i="1"/>
  <c r="X70" i="1"/>
  <c r="M70" i="1"/>
  <c r="M69" i="1" s="1"/>
  <c r="M58" i="1" s="1"/>
  <c r="W69" i="1"/>
  <c r="V69" i="1"/>
  <c r="U69" i="1"/>
  <c r="T69" i="1"/>
  <c r="S69" i="1"/>
  <c r="R69" i="1"/>
  <c r="Q69" i="1"/>
  <c r="P69" i="1"/>
  <c r="O69" i="1"/>
  <c r="N69" i="1"/>
  <c r="L69" i="1"/>
  <c r="K69" i="1"/>
  <c r="J69" i="1"/>
  <c r="I69" i="1"/>
  <c r="H69" i="1"/>
  <c r="G69" i="1"/>
  <c r="F69" i="1"/>
  <c r="E69" i="1"/>
  <c r="D69" i="1"/>
  <c r="C69" i="1"/>
  <c r="W68" i="1"/>
  <c r="X68" i="1" s="1"/>
  <c r="Y68" i="1" s="1"/>
  <c r="Z68" i="1" s="1"/>
  <c r="M68" i="1"/>
  <c r="X67" i="1"/>
  <c r="M67" i="1"/>
  <c r="Y67" i="1" s="1"/>
  <c r="Z67" i="1" s="1"/>
  <c r="X66" i="1"/>
  <c r="X65" i="1" s="1"/>
  <c r="M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X64" i="1"/>
  <c r="Y64" i="1" s="1"/>
  <c r="Z64" i="1" s="1"/>
  <c r="M64" i="1"/>
  <c r="X63" i="1"/>
  <c r="Y63" i="1" s="1"/>
  <c r="Z63" i="1" s="1"/>
  <c r="M63" i="1"/>
  <c r="X62" i="1"/>
  <c r="Y62" i="1" s="1"/>
  <c r="Z62" i="1" s="1"/>
  <c r="M62" i="1"/>
  <c r="X61" i="1"/>
  <c r="Y61" i="1" s="1"/>
  <c r="Z61" i="1" s="1"/>
  <c r="M61" i="1"/>
  <c r="X60" i="1"/>
  <c r="Y60" i="1" s="1"/>
  <c r="Z60" i="1" s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W58" i="1"/>
  <c r="V58" i="1"/>
  <c r="U58" i="1"/>
  <c r="T58" i="1"/>
  <c r="S58" i="1"/>
  <c r="R58" i="1"/>
  <c r="Q58" i="1"/>
  <c r="P58" i="1"/>
  <c r="O58" i="1"/>
  <c r="N58" i="1"/>
  <c r="L58" i="1"/>
  <c r="K58" i="1"/>
  <c r="J58" i="1"/>
  <c r="I58" i="1"/>
  <c r="H58" i="1"/>
  <c r="G58" i="1"/>
  <c r="F58" i="1"/>
  <c r="E58" i="1"/>
  <c r="D58" i="1"/>
  <c r="C58" i="1"/>
  <c r="X57" i="1"/>
  <c r="Y57" i="1" s="1"/>
  <c r="Z57" i="1" s="1"/>
  <c r="M57" i="1"/>
  <c r="X56" i="1"/>
  <c r="Y56" i="1" s="1"/>
  <c r="Z56" i="1" s="1"/>
  <c r="M56" i="1"/>
  <c r="Y55" i="1"/>
  <c r="Z55" i="1" s="1"/>
  <c r="X55" i="1"/>
  <c r="M55" i="1"/>
  <c r="X54" i="1"/>
  <c r="Y54" i="1" s="1"/>
  <c r="Z54" i="1" s="1"/>
  <c r="M54" i="1"/>
  <c r="W53" i="1"/>
  <c r="S53" i="1"/>
  <c r="X53" i="1" s="1"/>
  <c r="M53" i="1"/>
  <c r="X52" i="1"/>
  <c r="Y52" i="1" s="1"/>
  <c r="Z52" i="1" s="1"/>
  <c r="M52" i="1"/>
  <c r="Y51" i="1"/>
  <c r="Z51" i="1" s="1"/>
  <c r="X51" i="1"/>
  <c r="M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Y49" i="1" s="1"/>
  <c r="M49" i="1"/>
  <c r="X48" i="1"/>
  <c r="M48" i="1"/>
  <c r="Y48" i="1" s="1"/>
  <c r="Z48" i="1" s="1"/>
  <c r="X47" i="1"/>
  <c r="Y47" i="1" s="1"/>
  <c r="Z47" i="1" s="1"/>
  <c r="M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Y44" i="1" s="1"/>
  <c r="Z44" i="1" s="1"/>
  <c r="M44" i="1"/>
  <c r="X43" i="1"/>
  <c r="Y43" i="1" s="1"/>
  <c r="Z43" i="1" s="1"/>
  <c r="M43" i="1"/>
  <c r="X42" i="1"/>
  <c r="Y42" i="1" s="1"/>
  <c r="Z42" i="1" s="1"/>
  <c r="M42" i="1"/>
  <c r="X41" i="1"/>
  <c r="Y41" i="1" s="1"/>
  <c r="M41" i="1"/>
  <c r="X40" i="1"/>
  <c r="Y40" i="1" s="1"/>
  <c r="M40" i="1"/>
  <c r="X39" i="1"/>
  <c r="Y39" i="1" s="1"/>
  <c r="Z39" i="1" s="1"/>
  <c r="W39" i="1"/>
  <c r="V39" i="1"/>
  <c r="U39" i="1"/>
  <c r="T39" i="1"/>
  <c r="S39" i="1"/>
  <c r="R39" i="1"/>
  <c r="R36" i="1" s="1"/>
  <c r="Q39" i="1"/>
  <c r="P39" i="1"/>
  <c r="O39" i="1"/>
  <c r="N39" i="1"/>
  <c r="M39" i="1"/>
  <c r="X38" i="1"/>
  <c r="Y38" i="1" s="1"/>
  <c r="Z38" i="1" s="1"/>
  <c r="M38" i="1"/>
  <c r="X37" i="1"/>
  <c r="X36" i="1" s="1"/>
  <c r="Y36" i="1" s="1"/>
  <c r="Z36" i="1" s="1"/>
  <c r="M37" i="1"/>
  <c r="W36" i="1"/>
  <c r="V36" i="1"/>
  <c r="U36" i="1"/>
  <c r="T36" i="1"/>
  <c r="S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35" i="1"/>
  <c r="Y35" i="1" s="1"/>
  <c r="Z35" i="1" s="1"/>
  <c r="M35" i="1"/>
  <c r="X34" i="1"/>
  <c r="Y34" i="1" s="1"/>
  <c r="Z34" i="1" s="1"/>
  <c r="M34" i="1"/>
  <c r="X33" i="1"/>
  <c r="Y33" i="1" s="1"/>
  <c r="Z33" i="1" s="1"/>
  <c r="M33" i="1"/>
  <c r="X32" i="1"/>
  <c r="Y32" i="1" s="1"/>
  <c r="Z32" i="1" s="1"/>
  <c r="M32" i="1"/>
  <c r="X31" i="1"/>
  <c r="Y31" i="1" s="1"/>
  <c r="Z31" i="1" s="1"/>
  <c r="M31" i="1"/>
  <c r="X30" i="1"/>
  <c r="Y30" i="1" s="1"/>
  <c r="Z30" i="1" s="1"/>
  <c r="M30" i="1"/>
  <c r="Z29" i="1"/>
  <c r="X29" i="1"/>
  <c r="Y29" i="1" s="1"/>
  <c r="M29" i="1"/>
  <c r="W28" i="1"/>
  <c r="V28" i="1"/>
  <c r="U28" i="1"/>
  <c r="T28" i="1"/>
  <c r="T24" i="1" s="1"/>
  <c r="T9" i="1" s="1"/>
  <c r="T8" i="1" s="1"/>
  <c r="S28" i="1"/>
  <c r="R28" i="1"/>
  <c r="Q28" i="1"/>
  <c r="P28" i="1"/>
  <c r="O28" i="1"/>
  <c r="N28" i="1"/>
  <c r="N24" i="1" s="1"/>
  <c r="N9" i="1" s="1"/>
  <c r="N8" i="1" s="1"/>
  <c r="M28" i="1"/>
  <c r="L28" i="1"/>
  <c r="K28" i="1"/>
  <c r="J28" i="1"/>
  <c r="I28" i="1"/>
  <c r="H28" i="1"/>
  <c r="H24" i="1" s="1"/>
  <c r="H9" i="1" s="1"/>
  <c r="H8" i="1" s="1"/>
  <c r="G28" i="1"/>
  <c r="G24" i="1" s="1"/>
  <c r="G9" i="1" s="1"/>
  <c r="G8" i="1" s="1"/>
  <c r="G86" i="1" s="1"/>
  <c r="F28" i="1"/>
  <c r="E28" i="1"/>
  <c r="D28" i="1"/>
  <c r="C28" i="1"/>
  <c r="Z27" i="1"/>
  <c r="Y27" i="1"/>
  <c r="X27" i="1"/>
  <c r="M27" i="1"/>
  <c r="X26" i="1"/>
  <c r="X25" i="1" s="1"/>
  <c r="M26" i="1"/>
  <c r="M25" i="1" s="1"/>
  <c r="M24" i="1" s="1"/>
  <c r="W25" i="1"/>
  <c r="V25" i="1"/>
  <c r="U25" i="1"/>
  <c r="T25" i="1"/>
  <c r="S25" i="1"/>
  <c r="R25" i="1"/>
  <c r="Q25" i="1"/>
  <c r="P25" i="1"/>
  <c r="O25" i="1"/>
  <c r="N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S24" i="1"/>
  <c r="R24" i="1"/>
  <c r="Q24" i="1"/>
  <c r="P24" i="1"/>
  <c r="O24" i="1"/>
  <c r="L24" i="1"/>
  <c r="K24" i="1"/>
  <c r="J24" i="1"/>
  <c r="I24" i="1"/>
  <c r="F24" i="1"/>
  <c r="E24" i="1"/>
  <c r="D24" i="1"/>
  <c r="C24" i="1"/>
  <c r="X23" i="1"/>
  <c r="Y23" i="1" s="1"/>
  <c r="Z23" i="1" s="1"/>
  <c r="M23" i="1"/>
  <c r="W22" i="1"/>
  <c r="X22" i="1" s="1"/>
  <c r="Y22" i="1" s="1"/>
  <c r="Z22" i="1" s="1"/>
  <c r="M22" i="1"/>
  <c r="Y21" i="1"/>
  <c r="Z21" i="1" s="1"/>
  <c r="X21" i="1"/>
  <c r="M21" i="1"/>
  <c r="X20" i="1"/>
  <c r="M20" i="1"/>
  <c r="Y20" i="1" s="1"/>
  <c r="Z20" i="1" s="1"/>
  <c r="X19" i="1"/>
  <c r="Y19" i="1" s="1"/>
  <c r="Z19" i="1" s="1"/>
  <c r="M19" i="1"/>
  <c r="Y18" i="1"/>
  <c r="Z18" i="1" s="1"/>
  <c r="X18" i="1"/>
  <c r="M18" i="1"/>
  <c r="X17" i="1"/>
  <c r="X16" i="1" s="1"/>
  <c r="M17" i="1"/>
  <c r="Y17" i="1" s="1"/>
  <c r="Z17" i="1" s="1"/>
  <c r="W16" i="1"/>
  <c r="V16" i="1"/>
  <c r="U16" i="1"/>
  <c r="T16" i="1"/>
  <c r="S16" i="1"/>
  <c r="R16" i="1"/>
  <c r="Q16" i="1"/>
  <c r="P16" i="1"/>
  <c r="O16" i="1"/>
  <c r="N16" i="1"/>
  <c r="L16" i="1"/>
  <c r="K16" i="1"/>
  <c r="J16" i="1"/>
  <c r="I16" i="1"/>
  <c r="H16" i="1"/>
  <c r="G16" i="1"/>
  <c r="F16" i="1"/>
  <c r="E16" i="1"/>
  <c r="D16" i="1"/>
  <c r="C16" i="1"/>
  <c r="W15" i="1"/>
  <c r="W9" i="1" s="1"/>
  <c r="W8" i="1" s="1"/>
  <c r="V15" i="1"/>
  <c r="V9" i="1" s="1"/>
  <c r="V8" i="1" s="1"/>
  <c r="U15" i="1"/>
  <c r="U9" i="1" s="1"/>
  <c r="U8" i="1" s="1"/>
  <c r="T15" i="1"/>
  <c r="S15" i="1"/>
  <c r="R15" i="1"/>
  <c r="Q15" i="1"/>
  <c r="Q9" i="1" s="1"/>
  <c r="Q8" i="1" s="1"/>
  <c r="P15" i="1"/>
  <c r="P9" i="1" s="1"/>
  <c r="P8" i="1" s="1"/>
  <c r="O15" i="1"/>
  <c r="O9" i="1" s="1"/>
  <c r="O8" i="1" s="1"/>
  <c r="N15" i="1"/>
  <c r="L15" i="1"/>
  <c r="K15" i="1"/>
  <c r="K9" i="1" s="1"/>
  <c r="K8" i="1" s="1"/>
  <c r="J15" i="1"/>
  <c r="J9" i="1" s="1"/>
  <c r="J8" i="1" s="1"/>
  <c r="I15" i="1"/>
  <c r="I9" i="1" s="1"/>
  <c r="I8" i="1" s="1"/>
  <c r="H15" i="1"/>
  <c r="G15" i="1"/>
  <c r="F15" i="1"/>
  <c r="E15" i="1"/>
  <c r="E9" i="1" s="1"/>
  <c r="E8" i="1" s="1"/>
  <c r="D15" i="1"/>
  <c r="D9" i="1" s="1"/>
  <c r="D8" i="1" s="1"/>
  <c r="C15" i="1"/>
  <c r="C9" i="1" s="1"/>
  <c r="C8" i="1" s="1"/>
  <c r="X14" i="1"/>
  <c r="Y14" i="1" s="1"/>
  <c r="Z14" i="1" s="1"/>
  <c r="M14" i="1"/>
  <c r="Y13" i="1"/>
  <c r="Z13" i="1" s="1"/>
  <c r="X13" i="1"/>
  <c r="M13" i="1"/>
  <c r="X12" i="1"/>
  <c r="Y12" i="1" s="1"/>
  <c r="Z12" i="1" s="1"/>
  <c r="M12" i="1"/>
  <c r="X11" i="1"/>
  <c r="Y11" i="1" s="1"/>
  <c r="Z11" i="1" s="1"/>
  <c r="M11" i="1"/>
  <c r="X10" i="1"/>
  <c r="W10" i="1"/>
  <c r="V10" i="1"/>
  <c r="U10" i="1"/>
  <c r="T10" i="1"/>
  <c r="S10" i="1"/>
  <c r="R10" i="1"/>
  <c r="Q10" i="1"/>
  <c r="P10" i="1"/>
  <c r="O10" i="1"/>
  <c r="N10" i="1"/>
  <c r="M10" i="1"/>
  <c r="Y10" i="1" s="1"/>
  <c r="Z10" i="1" s="1"/>
  <c r="L10" i="1"/>
  <c r="K10" i="1"/>
  <c r="J10" i="1"/>
  <c r="I10" i="1"/>
  <c r="H10" i="1"/>
  <c r="G10" i="1"/>
  <c r="F10" i="1"/>
  <c r="E10" i="1"/>
  <c r="D10" i="1"/>
  <c r="C10" i="1"/>
  <c r="S9" i="1"/>
  <c r="R9" i="1"/>
  <c r="L9" i="1"/>
  <c r="F9" i="1"/>
  <c r="S8" i="1"/>
  <c r="S86" i="1" s="1"/>
  <c r="R8" i="1"/>
  <c r="R86" i="1" s="1"/>
  <c r="L8" i="1"/>
  <c r="L86" i="1" s="1"/>
  <c r="F8" i="1"/>
  <c r="F86" i="1" s="1"/>
  <c r="X24" i="1" l="1"/>
  <c r="Y24" i="1" s="1"/>
  <c r="Z24" i="1" s="1"/>
  <c r="Y25" i="1"/>
  <c r="Z25" i="1" s="1"/>
  <c r="X15" i="1"/>
  <c r="M16" i="1"/>
  <c r="M15" i="1" s="1"/>
  <c r="M9" i="1" s="1"/>
  <c r="M8" i="1" s="1"/>
  <c r="M86" i="1" s="1"/>
  <c r="X28" i="1"/>
  <c r="Y28" i="1" s="1"/>
  <c r="Z28" i="1" s="1"/>
  <c r="X50" i="1"/>
  <c r="Y50" i="1" s="1"/>
  <c r="Z50" i="1" s="1"/>
  <c r="Y53" i="1"/>
  <c r="Z53" i="1" s="1"/>
  <c r="Y69" i="1"/>
  <c r="Z69" i="1" s="1"/>
  <c r="H86" i="1"/>
  <c r="N86" i="1"/>
  <c r="T86" i="1"/>
  <c r="E107" i="1"/>
  <c r="E114" i="1" s="1"/>
  <c r="C86" i="1"/>
  <c r="C107" i="1" s="1"/>
  <c r="I86" i="1"/>
  <c r="O86" i="1"/>
  <c r="O107" i="1" s="1"/>
  <c r="U86" i="1"/>
  <c r="U107" i="1"/>
  <c r="U114" i="1" s="1"/>
  <c r="F107" i="1"/>
  <c r="L107" i="1"/>
  <c r="R107" i="1"/>
  <c r="X59" i="1"/>
  <c r="Y65" i="1"/>
  <c r="Z65" i="1" s="1"/>
  <c r="Y76" i="1"/>
  <c r="Z76" i="1" s="1"/>
  <c r="X75" i="1"/>
  <c r="Y75" i="1" s="1"/>
  <c r="Z75" i="1" s="1"/>
  <c r="D86" i="1"/>
  <c r="J86" i="1"/>
  <c r="P86" i="1"/>
  <c r="P107" i="1" s="1"/>
  <c r="V86" i="1"/>
  <c r="G107" i="1"/>
  <c r="S107" i="1"/>
  <c r="S114" i="1" s="1"/>
  <c r="Y115" i="1"/>
  <c r="Z115" i="1" s="1"/>
  <c r="Y26" i="1"/>
  <c r="Z26" i="1" s="1"/>
  <c r="E86" i="1"/>
  <c r="K86" i="1"/>
  <c r="K107" i="1" s="1"/>
  <c r="Q86" i="1"/>
  <c r="W86" i="1"/>
  <c r="H107" i="1"/>
  <c r="H114" i="1" s="1"/>
  <c r="N107" i="1"/>
  <c r="T107" i="1"/>
  <c r="Y89" i="1"/>
  <c r="Z89" i="1" s="1"/>
  <c r="Y84" i="1"/>
  <c r="Z84" i="1" s="1"/>
  <c r="Y102" i="1"/>
  <c r="Z102" i="1" s="1"/>
  <c r="M100" i="1"/>
  <c r="M95" i="1" s="1"/>
  <c r="M92" i="1" s="1"/>
  <c r="M88" i="1" s="1"/>
  <c r="M107" i="1" s="1"/>
  <c r="D107" i="1"/>
  <c r="D114" i="1" s="1"/>
  <c r="J107" i="1"/>
  <c r="J114" i="1" s="1"/>
  <c r="X46" i="1"/>
  <c r="X100" i="1"/>
  <c r="Y103" i="1"/>
  <c r="Z103" i="1" s="1"/>
  <c r="Y37" i="1"/>
  <c r="Z37" i="1" s="1"/>
  <c r="Y71" i="1"/>
  <c r="Z71" i="1" s="1"/>
  <c r="Y78" i="1"/>
  <c r="Z78" i="1" s="1"/>
  <c r="Y85" i="1"/>
  <c r="Z85" i="1" s="1"/>
  <c r="Y91" i="1"/>
  <c r="Y66" i="1"/>
  <c r="Z66" i="1" s="1"/>
  <c r="Y70" i="1"/>
  <c r="Z70" i="1" s="1"/>
  <c r="Y94" i="1"/>
  <c r="Y93" i="1" s="1"/>
  <c r="P114" i="1" l="1"/>
  <c r="O114" i="1"/>
  <c r="K114" i="1"/>
  <c r="M114" i="1"/>
  <c r="C114" i="1"/>
  <c r="Y100" i="1"/>
  <c r="Z100" i="1" s="1"/>
  <c r="X95" i="1"/>
  <c r="V107" i="1"/>
  <c r="L114" i="1"/>
  <c r="Y15" i="1"/>
  <c r="Z15" i="1" s="1"/>
  <c r="X58" i="1"/>
  <c r="Y58" i="1" s="1"/>
  <c r="Z58" i="1" s="1"/>
  <c r="Y59" i="1"/>
  <c r="Z59" i="1" s="1"/>
  <c r="Y46" i="1"/>
  <c r="Z46" i="1" s="1"/>
  <c r="X45" i="1"/>
  <c r="Y45" i="1" s="1"/>
  <c r="Z45" i="1" s="1"/>
  <c r="T114" i="1"/>
  <c r="Y16" i="1"/>
  <c r="Z16" i="1" s="1"/>
  <c r="N114" i="1"/>
  <c r="W107" i="1"/>
  <c r="F114" i="1"/>
  <c r="G114" i="1"/>
  <c r="R114" i="1"/>
  <c r="I107" i="1"/>
  <c r="Q107" i="1"/>
  <c r="I114" i="1" l="1"/>
  <c r="W114" i="1"/>
  <c r="X9" i="1"/>
  <c r="Q114" i="1"/>
  <c r="V114" i="1"/>
  <c r="Y95" i="1"/>
  <c r="Z95" i="1" s="1"/>
  <c r="X92" i="1"/>
  <c r="Y92" i="1" l="1"/>
  <c r="Z92" i="1" s="1"/>
  <c r="X88" i="1"/>
  <c r="Y9" i="1"/>
  <c r="Z9" i="1" s="1"/>
  <c r="X8" i="1"/>
  <c r="Y88" i="1" l="1"/>
  <c r="Z88" i="1" s="1"/>
  <c r="Y8" i="1"/>
  <c r="Z8" i="1" s="1"/>
  <c r="X86" i="1"/>
  <c r="Y86" i="1" l="1"/>
  <c r="Z86" i="1" s="1"/>
  <c r="X107" i="1"/>
  <c r="Y107" i="1" l="1"/>
  <c r="Z107" i="1" s="1"/>
  <c r="X114" i="1"/>
  <c r="Y114" i="1" l="1"/>
  <c r="Z114" i="1" s="1"/>
</calcChain>
</file>

<file path=xl/sharedStrings.xml><?xml version="1.0" encoding="utf-8"?>
<sst xmlns="http://schemas.openxmlformats.org/spreadsheetml/2006/main" count="144" uniqueCount="124">
  <si>
    <t>CUADRO No.1</t>
  </si>
  <si>
    <t>INGRESOS FISCALES COMPARADOS, SEGÚN PRINCIPALES PARTIDAS</t>
  </si>
  <si>
    <t>ENERO-OCTUBRE  2019/2018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</si>
  <si>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</si>
  <si>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</si>
  <si>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</si>
  <si>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</si>
  <si>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</si>
  <si>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</si>
  <si>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</si>
  <si>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</si>
  <si>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</si>
  <si>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</si>
  <si>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</si>
  <si>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</si>
  <si>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</si>
  <si>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</si>
  <si>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</si>
  <si>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</si>
  <si>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</si>
  <si>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</si>
  <si>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</si>
  <si>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</si>
  <si>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</si>
  <si>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</si>
  <si>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</si>
  <si>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</si>
  <si>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</si>
  <si>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</si>
  <si>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</si>
  <si>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</si>
  <si>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</si>
  <si>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</si>
  <si>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</si>
  <si>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</si>
  <si>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</si>
  <si>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</si>
  <si>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</si>
  <si>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</si>
  <si>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</si>
  <si>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</si>
  <si>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</si>
  <si>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</si>
  <si>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</si>
  <si>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</si>
  <si>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</si>
  <si>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</si>
  <si>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</si>
  <si>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</si>
  <si>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</si>
  <si>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</si>
  <si>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</si>
  <si>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</si>
  <si>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</si>
  <si>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</si>
  <si>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</si>
  <si>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</si>
  <si>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</si>
  <si>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</si>
  <si>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</si>
  <si>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</si>
  <si>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</si>
  <si>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</si>
  <si>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</si>
  <si>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</si>
  <si>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</si>
  <si>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</si>
  <si>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</si>
  <si>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</si>
  <si>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</si>
  <si>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</si>
  <si>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</si>
  <si>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</si>
  <si>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</si>
  <si>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</si>
  <si>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</si>
  <si>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</si>
  <si>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</si>
  <si>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</si>
  <si>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</si>
  <si>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</si>
  <si>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</si>
  <si>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</si>
  <si>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</si>
  <si>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</si>
  <si>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</si>
  <si>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 Ingresos por diferencial del gas licuado de petróleo</t>
  </si>
  <si>
    <t>B)  INGRESOS DE CAPITAL</t>
  </si>
  <si>
    <t>- Ventas de Activos No Financieros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</si>
  <si>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</si>
  <si>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</si>
  <si>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</si>
  <si>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</si>
  <si>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</si>
  <si>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</si>
  <si>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</si>
  <si>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</si>
  <si>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</si>
  <si>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</si>
  <si>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</si>
  <si>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</si>
  <si>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</si>
  <si>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</si>
  <si>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</si>
  <si>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</si>
  <si>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</si>
  <si>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</si>
  <si>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</si>
  <si>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</si>
  <si>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</si>
  <si>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</si>
  <si>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</si>
  <si>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</si>
  <si>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</si>
  <si>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</si>
  <si>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</si>
  <si>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</si>
  <si>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Ingresos de las Inst. Centralizadas en la CUT Presupuestaria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</si>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</sst>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#,##0.0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5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Arial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10"/>
      <color rgb="FFFF0000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2">
      <protection hidden="1"/>
    </xf>
    <xf numFmtId="0" fontId="32" fillId="19" borderId="12" applyNumberFormat="0" applyFont="0" applyBorder="0" applyAlignment="0" applyProtection="0">
      <protection hidden="1"/>
    </xf>
    <xf numFmtId="0" fontId="31" fillId="0" borderId="12">
      <protection hidden="1"/>
    </xf>
    <xf numFmtId="168" fontId="33" fillId="0" borderId="20" applyBorder="0">
      <alignment horizontal="center" vertical="center"/>
    </xf>
    <xf numFmtId="0" fontId="34" fillId="7" borderId="0" applyNumberFormat="0" applyBorder="0" applyAlignment="0" applyProtection="0"/>
    <xf numFmtId="0" fontId="35" fillId="19" borderId="21" applyNumberFormat="0" applyAlignment="0" applyProtection="0"/>
    <xf numFmtId="0" fontId="36" fillId="20" borderId="22" applyNumberFormat="0" applyAlignment="0" applyProtection="0"/>
    <xf numFmtId="0" fontId="37" fillId="0" borderId="2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9" fillId="10" borderId="21" applyNumberFormat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6" borderId="0" applyNumberFormat="0" applyBorder="0" applyAlignment="0" applyProtection="0"/>
    <xf numFmtId="0" fontId="42" fillId="0" borderId="12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25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44" fillId="0" borderId="0">
      <alignment vertical="top"/>
    </xf>
    <xf numFmtId="0" fontId="2" fillId="0" borderId="0"/>
    <xf numFmtId="0" fontId="29" fillId="0" borderId="0"/>
    <xf numFmtId="0" fontId="2" fillId="0" borderId="0"/>
    <xf numFmtId="0" fontId="2" fillId="0" borderId="0"/>
    <xf numFmtId="39" fontId="4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6" borderId="24" applyNumberFormat="0" applyFont="0" applyAlignment="0" applyProtection="0"/>
    <xf numFmtId="0" fontId="2" fillId="26" borderId="24" applyNumberFormat="0" applyFont="0" applyAlignment="0" applyProtection="0"/>
    <xf numFmtId="0" fontId="2" fillId="26" borderId="2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47" fillId="19" borderId="2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38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12"/>
    <xf numFmtId="0" fontId="54" fillId="0" borderId="29" applyNumberFormat="0" applyFill="0" applyAlignment="0" applyProtection="0"/>
  </cellStyleXfs>
  <cellXfs count="181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</xf>
    <xf numFmtId="164" fontId="8" fillId="0" borderId="11" xfId="2" applyNumberFormat="1" applyFont="1" applyFill="1" applyBorder="1"/>
    <xf numFmtId="0" fontId="8" fillId="0" borderId="12" xfId="3" applyFont="1" applyFill="1" applyBorder="1" applyAlignment="1" applyProtection="1"/>
    <xf numFmtId="49" fontId="8" fillId="0" borderId="12" xfId="2" applyNumberFormat="1" applyFont="1" applyFill="1" applyBorder="1" applyAlignment="1" applyProtection="1">
      <alignment horizontal="left"/>
    </xf>
    <xf numFmtId="164" fontId="8" fillId="0" borderId="11" xfId="2" applyNumberFormat="1" applyFont="1" applyFill="1" applyBorder="1" applyProtection="1"/>
    <xf numFmtId="49" fontId="9" fillId="0" borderId="12" xfId="2" applyNumberFormat="1" applyFont="1" applyFill="1" applyBorder="1" applyAlignment="1" applyProtection="1">
      <alignment horizontal="left" indent="1"/>
    </xf>
    <xf numFmtId="164" fontId="9" fillId="0" borderId="11" xfId="2" applyNumberFormat="1" applyFont="1" applyFill="1" applyBorder="1" applyProtection="1"/>
    <xf numFmtId="164" fontId="9" fillId="3" borderId="11" xfId="2" applyNumberFormat="1" applyFont="1" applyFill="1" applyBorder="1" applyProtection="1"/>
    <xf numFmtId="164" fontId="8" fillId="0" borderId="11" xfId="3" applyNumberFormat="1" applyFont="1" applyFill="1" applyBorder="1" applyProtection="1"/>
    <xf numFmtId="49" fontId="8" fillId="0" borderId="12" xfId="3" applyNumberFormat="1" applyFont="1" applyFill="1" applyBorder="1" applyAlignment="1" applyProtection="1">
      <alignment horizontal="left" indent="1"/>
    </xf>
    <xf numFmtId="49" fontId="9" fillId="0" borderId="12" xfId="3" applyNumberFormat="1" applyFont="1" applyFill="1" applyBorder="1" applyAlignment="1" applyProtection="1">
      <alignment horizontal="left" indent="2"/>
    </xf>
    <xf numFmtId="165" fontId="9" fillId="0" borderId="11" xfId="2" applyNumberFormat="1" applyFont="1" applyFill="1" applyBorder="1" applyProtection="1"/>
    <xf numFmtId="164" fontId="9" fillId="0" borderId="11" xfId="3" applyNumberFormat="1" applyFont="1" applyFill="1" applyBorder="1" applyProtection="1"/>
    <xf numFmtId="165" fontId="9" fillId="0" borderId="11" xfId="4" applyNumberFormat="1" applyFont="1" applyFill="1" applyBorder="1" applyProtection="1"/>
    <xf numFmtId="165" fontId="9" fillId="0" borderId="11" xfId="3" applyNumberFormat="1" applyFont="1" applyFill="1" applyBorder="1" applyProtection="1"/>
    <xf numFmtId="0" fontId="0" fillId="0" borderId="0" xfId="0" applyBorder="1"/>
    <xf numFmtId="49" fontId="9" fillId="0" borderId="12" xfId="0" applyNumberFormat="1" applyFont="1" applyFill="1" applyBorder="1" applyAlignment="1" applyProtection="1">
      <alignment horizontal="left" indent="2"/>
    </xf>
    <xf numFmtId="164" fontId="9" fillId="0" borderId="11" xfId="4" applyNumberFormat="1" applyFont="1" applyFill="1" applyBorder="1" applyProtection="1"/>
    <xf numFmtId="164" fontId="10" fillId="0" borderId="11" xfId="3" applyNumberFormat="1" applyFont="1" applyFill="1" applyBorder="1" applyProtection="1"/>
    <xf numFmtId="164" fontId="11" fillId="0" borderId="11" xfId="3" applyNumberFormat="1" applyFont="1" applyFill="1" applyBorder="1" applyProtection="1"/>
    <xf numFmtId="164" fontId="8" fillId="0" borderId="11" xfId="3" applyNumberFormat="1" applyFont="1" applyFill="1" applyBorder="1" applyAlignment="1" applyProtection="1"/>
    <xf numFmtId="164" fontId="8" fillId="0" borderId="11" xfId="4" applyNumberFormat="1" applyFont="1" applyFill="1" applyBorder="1" applyProtection="1"/>
    <xf numFmtId="49" fontId="8" fillId="0" borderId="12" xfId="2" applyNumberFormat="1" applyFont="1" applyFill="1" applyBorder="1" applyAlignment="1" applyProtection="1">
      <alignment horizontal="left" indent="2"/>
    </xf>
    <xf numFmtId="49" fontId="9" fillId="0" borderId="12" xfId="2" applyNumberFormat="1" applyFont="1" applyFill="1" applyBorder="1" applyAlignment="1" applyProtection="1">
      <alignment horizontal="left" indent="3"/>
    </xf>
    <xf numFmtId="0" fontId="8" fillId="0" borderId="12" xfId="3" applyFont="1" applyFill="1" applyBorder="1" applyAlignment="1" applyProtection="1">
      <alignment horizontal="left" indent="2"/>
    </xf>
    <xf numFmtId="0" fontId="12" fillId="0" borderId="0" xfId="0" applyFont="1"/>
    <xf numFmtId="49" fontId="10" fillId="0" borderId="12" xfId="2" applyNumberFormat="1" applyFont="1" applyFill="1" applyBorder="1" applyAlignment="1" applyProtection="1">
      <alignment horizontal="left" indent="3"/>
    </xf>
    <xf numFmtId="165" fontId="10" fillId="0" borderId="11" xfId="2" applyNumberFormat="1" applyFont="1" applyFill="1" applyBorder="1" applyProtection="1"/>
    <xf numFmtId="164" fontId="10" fillId="0" borderId="11" xfId="2" applyNumberFormat="1" applyFont="1" applyFill="1" applyBorder="1" applyProtection="1"/>
    <xf numFmtId="165" fontId="10" fillId="0" borderId="11" xfId="4" applyNumberFormat="1" applyFont="1" applyFill="1" applyBorder="1" applyProtection="1"/>
    <xf numFmtId="164" fontId="9" fillId="0" borderId="11" xfId="2" applyNumberFormat="1" applyFont="1" applyFill="1" applyBorder="1"/>
    <xf numFmtId="0" fontId="2" fillId="0" borderId="0" xfId="0" applyFont="1"/>
    <xf numFmtId="49" fontId="9" fillId="3" borderId="12" xfId="2" applyNumberFormat="1" applyFont="1" applyFill="1" applyBorder="1" applyAlignment="1" applyProtection="1">
      <alignment horizontal="left" indent="3"/>
    </xf>
    <xf numFmtId="165" fontId="9" fillId="3" borderId="11" xfId="2" applyNumberFormat="1" applyFont="1" applyFill="1" applyBorder="1" applyProtection="1"/>
    <xf numFmtId="164" fontId="9" fillId="3" borderId="11" xfId="4" applyNumberFormat="1" applyFont="1" applyFill="1" applyBorder="1" applyProtection="1"/>
    <xf numFmtId="0" fontId="2" fillId="3" borderId="0" xfId="0" applyFont="1" applyFill="1"/>
    <xf numFmtId="0" fontId="0" fillId="3" borderId="0" xfId="0" applyFill="1"/>
    <xf numFmtId="165" fontId="11" fillId="0" borderId="11" xfId="2" applyNumberFormat="1" applyFont="1" applyFill="1" applyBorder="1" applyProtection="1"/>
    <xf numFmtId="49" fontId="8" fillId="0" borderId="12" xfId="2" applyNumberFormat="1" applyFont="1" applyFill="1" applyBorder="1" applyAlignment="1" applyProtection="1">
      <alignment horizontal="left" indent="3"/>
    </xf>
    <xf numFmtId="164" fontId="9" fillId="0" borderId="12" xfId="2" applyNumberFormat="1" applyFont="1" applyFill="1" applyBorder="1" applyAlignment="1" applyProtection="1">
      <alignment horizontal="left" indent="5"/>
    </xf>
    <xf numFmtId="43" fontId="9" fillId="0" borderId="11" xfId="1" applyFont="1" applyFill="1" applyBorder="1" applyProtection="1"/>
    <xf numFmtId="164" fontId="9" fillId="4" borderId="12" xfId="2" applyNumberFormat="1" applyFont="1" applyFill="1" applyBorder="1" applyAlignment="1" applyProtection="1">
      <alignment horizontal="left" indent="5"/>
    </xf>
    <xf numFmtId="164" fontId="9" fillId="4" borderId="11" xfId="2" applyNumberFormat="1" applyFont="1" applyFill="1" applyBorder="1" applyProtection="1"/>
    <xf numFmtId="164" fontId="9" fillId="4" borderId="11" xfId="4" applyNumberFormat="1" applyFont="1" applyFill="1" applyBorder="1" applyProtection="1"/>
    <xf numFmtId="43" fontId="9" fillId="4" borderId="11" xfId="1" applyFont="1" applyFill="1" applyBorder="1" applyProtection="1"/>
    <xf numFmtId="164" fontId="13" fillId="0" borderId="11" xfId="2" applyNumberFormat="1" applyFont="1" applyFill="1" applyBorder="1" applyProtection="1"/>
    <xf numFmtId="164" fontId="13" fillId="0" borderId="11" xfId="4" applyNumberFormat="1" applyFont="1" applyFill="1" applyBorder="1" applyProtection="1"/>
    <xf numFmtId="49" fontId="14" fillId="0" borderId="12" xfId="2" applyNumberFormat="1" applyFont="1" applyFill="1" applyBorder="1" applyAlignment="1" applyProtection="1">
      <alignment horizontal="left" indent="2"/>
    </xf>
    <xf numFmtId="164" fontId="14" fillId="0" borderId="11" xfId="2" applyNumberFormat="1" applyFont="1" applyFill="1" applyBorder="1" applyProtection="1"/>
    <xf numFmtId="164" fontId="14" fillId="0" borderId="11" xfId="4" applyNumberFormat="1" applyFont="1" applyFill="1" applyBorder="1" applyProtection="1"/>
    <xf numFmtId="164" fontId="11" fillId="0" borderId="11" xfId="2" applyNumberFormat="1" applyFont="1" applyFill="1" applyBorder="1"/>
    <xf numFmtId="164" fontId="14" fillId="0" borderId="11" xfId="2" applyNumberFormat="1" applyFont="1" applyFill="1" applyBorder="1"/>
    <xf numFmtId="164" fontId="8" fillId="3" borderId="11" xfId="2" applyNumberFormat="1" applyFont="1" applyFill="1" applyBorder="1"/>
    <xf numFmtId="164" fontId="15" fillId="0" borderId="11" xfId="2" applyNumberFormat="1" applyFont="1" applyFill="1" applyBorder="1"/>
    <xf numFmtId="49" fontId="8" fillId="0" borderId="12" xfId="2" applyNumberFormat="1" applyFont="1" applyFill="1" applyBorder="1"/>
    <xf numFmtId="49" fontId="8" fillId="0" borderId="12" xfId="2" applyNumberFormat="1" applyFont="1" applyFill="1" applyBorder="1" applyAlignment="1" applyProtection="1">
      <alignment horizontal="left" indent="1"/>
    </xf>
    <xf numFmtId="164" fontId="9" fillId="0" borderId="11" xfId="3" applyNumberFormat="1" applyFont="1" applyFill="1" applyBorder="1" applyAlignment="1" applyProtection="1"/>
    <xf numFmtId="164" fontId="9" fillId="0" borderId="11" xfId="3" applyNumberFormat="1" applyFont="1" applyFill="1" applyBorder="1"/>
    <xf numFmtId="49" fontId="9" fillId="4" borderId="12" xfId="3" applyNumberFormat="1" applyFont="1" applyFill="1" applyBorder="1" applyAlignment="1" applyProtection="1">
      <alignment horizontal="left" indent="3"/>
    </xf>
    <xf numFmtId="164" fontId="9" fillId="4" borderId="11" xfId="3" applyNumberFormat="1" applyFont="1" applyFill="1" applyBorder="1"/>
    <xf numFmtId="164" fontId="8" fillId="3" borderId="11" xfId="4" applyNumberFormat="1" applyFont="1" applyFill="1" applyBorder="1" applyProtection="1"/>
    <xf numFmtId="49" fontId="9" fillId="0" borderId="12" xfId="3" applyNumberFormat="1" applyFont="1" applyFill="1" applyBorder="1" applyAlignment="1" applyProtection="1">
      <alignment horizontal="left" indent="3"/>
    </xf>
    <xf numFmtId="164" fontId="9" fillId="4" borderId="12" xfId="0" applyNumberFormat="1" applyFont="1" applyFill="1" applyBorder="1" applyAlignment="1" applyProtection="1">
      <alignment vertical="center"/>
    </xf>
    <xf numFmtId="164" fontId="9" fillId="4" borderId="11" xfId="2" applyNumberFormat="1" applyFont="1" applyFill="1" applyBorder="1"/>
    <xf numFmtId="164" fontId="9" fillId="4" borderId="12" xfId="5" applyNumberFormat="1" applyFont="1" applyFill="1" applyBorder="1" applyAlignment="1" applyProtection="1">
      <alignment vertical="center"/>
    </xf>
    <xf numFmtId="164" fontId="8" fillId="0" borderId="11" xfId="4" applyNumberFormat="1" applyFont="1" applyFill="1" applyBorder="1"/>
    <xf numFmtId="164" fontId="10" fillId="0" borderId="11" xfId="2" applyNumberFormat="1" applyFont="1" applyFill="1" applyBorder="1"/>
    <xf numFmtId="49" fontId="9" fillId="4" borderId="12" xfId="2" applyNumberFormat="1" applyFont="1" applyFill="1" applyBorder="1" applyAlignment="1" applyProtection="1">
      <alignment horizontal="left" indent="2"/>
    </xf>
    <xf numFmtId="165" fontId="9" fillId="0" borderId="11" xfId="1" applyNumberFormat="1" applyFont="1" applyFill="1" applyBorder="1"/>
    <xf numFmtId="164" fontId="11" fillId="0" borderId="11" xfId="2" applyNumberFormat="1" applyFont="1" applyFill="1" applyBorder="1" applyProtection="1"/>
    <xf numFmtId="164" fontId="16" fillId="0" borderId="11" xfId="2" applyNumberFormat="1" applyFont="1" applyFill="1" applyBorder="1"/>
    <xf numFmtId="49" fontId="8" fillId="0" borderId="12" xfId="2" applyNumberFormat="1" applyFont="1" applyFill="1" applyBorder="1" applyAlignment="1">
      <alignment horizontal="left" indent="1"/>
    </xf>
    <xf numFmtId="49" fontId="10" fillId="0" borderId="12" xfId="2" applyNumberFormat="1" applyFont="1" applyFill="1" applyBorder="1" applyAlignment="1" applyProtection="1">
      <alignment horizontal="left" indent="2"/>
    </xf>
    <xf numFmtId="164" fontId="10" fillId="0" borderId="11" xfId="4" applyNumberFormat="1" applyFont="1" applyFill="1" applyBorder="1" applyProtection="1"/>
    <xf numFmtId="49" fontId="8" fillId="0" borderId="12" xfId="2" applyNumberFormat="1" applyFont="1" applyFill="1" applyBorder="1" applyAlignment="1" applyProtection="1"/>
    <xf numFmtId="49" fontId="7" fillId="2" borderId="7" xfId="2" applyNumberFormat="1" applyFont="1" applyFill="1" applyBorder="1" applyAlignment="1" applyProtection="1">
      <alignment horizontal="left" vertical="center"/>
    </xf>
    <xf numFmtId="164" fontId="7" fillId="2" borderId="9" xfId="2" applyNumberFormat="1" applyFont="1" applyFill="1" applyBorder="1" applyAlignment="1" applyProtection="1">
      <alignment vertical="center"/>
    </xf>
    <xf numFmtId="43" fontId="8" fillId="0" borderId="11" xfId="1" applyFont="1" applyFill="1" applyBorder="1" applyProtection="1"/>
    <xf numFmtId="49" fontId="8" fillId="0" borderId="12" xfId="0" applyNumberFormat="1" applyFont="1" applyFill="1" applyBorder="1" applyAlignment="1" applyProtection="1"/>
    <xf numFmtId="164" fontId="8" fillId="0" borderId="11" xfId="0" applyNumberFormat="1" applyFont="1" applyFill="1" applyBorder="1" applyProtection="1"/>
    <xf numFmtId="49" fontId="13" fillId="0" borderId="12" xfId="0" applyNumberFormat="1" applyFont="1" applyFill="1" applyBorder="1" applyAlignment="1" applyProtection="1">
      <alignment horizontal="left"/>
    </xf>
    <xf numFmtId="164" fontId="13" fillId="0" borderId="12" xfId="0" applyNumberFormat="1" applyFont="1" applyFill="1" applyBorder="1" applyProtection="1"/>
    <xf numFmtId="164" fontId="13" fillId="0" borderId="11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1"/>
    </xf>
    <xf numFmtId="164" fontId="9" fillId="0" borderId="11" xfId="0" applyNumberFormat="1" applyFont="1" applyFill="1" applyBorder="1" applyProtection="1"/>
    <xf numFmtId="164" fontId="9" fillId="0" borderId="12" xfId="0" applyNumberFormat="1" applyFont="1" applyFill="1" applyBorder="1" applyProtection="1"/>
    <xf numFmtId="49" fontId="14" fillId="0" borderId="12" xfId="0" applyNumberFormat="1" applyFont="1" applyFill="1" applyBorder="1" applyAlignment="1" applyProtection="1">
      <alignment horizontal="left" indent="1"/>
    </xf>
    <xf numFmtId="164" fontId="14" fillId="0" borderId="11" xfId="0" applyNumberFormat="1" applyFont="1" applyFill="1" applyBorder="1" applyProtection="1"/>
    <xf numFmtId="164" fontId="14" fillId="0" borderId="12" xfId="0" applyNumberFormat="1" applyFont="1" applyFill="1" applyBorder="1" applyProtection="1"/>
    <xf numFmtId="164" fontId="14" fillId="0" borderId="12" xfId="3" applyNumberFormat="1" applyFont="1" applyFill="1" applyBorder="1" applyProtection="1"/>
    <xf numFmtId="164" fontId="14" fillId="0" borderId="11" xfId="3" applyNumberFormat="1" applyFont="1" applyFill="1" applyBorder="1" applyProtection="1"/>
    <xf numFmtId="49" fontId="8" fillId="0" borderId="12" xfId="0" applyNumberFormat="1" applyFont="1" applyFill="1" applyBorder="1" applyAlignment="1" applyProtection="1">
      <alignment horizontal="left" indent="2"/>
      <protection locked="0"/>
    </xf>
    <xf numFmtId="164" fontId="8" fillId="0" borderId="12" xfId="0" applyNumberFormat="1" applyFont="1" applyFill="1" applyBorder="1" applyProtection="1"/>
    <xf numFmtId="164" fontId="8" fillId="0" borderId="12" xfId="3" applyNumberFormat="1" applyFont="1" applyFill="1" applyBorder="1" applyProtection="1"/>
    <xf numFmtId="164" fontId="8" fillId="0" borderId="11" xfId="3" applyNumberFormat="1" applyFont="1" applyFill="1" applyBorder="1" applyAlignment="1" applyProtection="1">
      <alignment horizontal="left" indent="4"/>
    </xf>
    <xf numFmtId="49" fontId="9" fillId="0" borderId="12" xfId="0" applyNumberFormat="1" applyFont="1" applyFill="1" applyBorder="1" applyAlignment="1" applyProtection="1">
      <alignment horizontal="left" indent="2"/>
      <protection locked="0"/>
    </xf>
    <xf numFmtId="164" fontId="9" fillId="0" borderId="12" xfId="3" applyNumberFormat="1" applyFont="1" applyFill="1" applyBorder="1" applyProtection="1"/>
    <xf numFmtId="165" fontId="9" fillId="0" borderId="12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3"/>
      <protection locked="0"/>
    </xf>
    <xf numFmtId="164" fontId="11" fillId="0" borderId="11" xfId="0" applyNumberFormat="1" applyFont="1" applyFill="1" applyBorder="1" applyProtection="1"/>
    <xf numFmtId="164" fontId="10" fillId="0" borderId="11" xfId="0" applyNumberFormat="1" applyFont="1" applyFill="1" applyBorder="1" applyProtection="1"/>
    <xf numFmtId="49" fontId="7" fillId="2" borderId="13" xfId="0" applyNumberFormat="1" applyFont="1" applyFill="1" applyBorder="1" applyAlignment="1" applyProtection="1">
      <alignment horizontal="left" vertical="center"/>
    </xf>
    <xf numFmtId="164" fontId="7" fillId="2" borderId="7" xfId="0" applyNumberFormat="1" applyFont="1" applyFill="1" applyBorder="1" applyAlignment="1" applyProtection="1">
      <alignment vertical="center"/>
    </xf>
    <xf numFmtId="164" fontId="7" fillId="2" borderId="9" xfId="0" applyNumberFormat="1" applyFont="1" applyFill="1" applyBorder="1" applyAlignment="1" applyProtection="1">
      <alignment vertical="center"/>
    </xf>
    <xf numFmtId="49" fontId="8" fillId="0" borderId="14" xfId="0" applyNumberFormat="1" applyFont="1" applyFill="1" applyBorder="1" applyAlignment="1" applyProtection="1">
      <alignment horizontal="left"/>
    </xf>
    <xf numFmtId="164" fontId="8" fillId="0" borderId="10" xfId="0" applyNumberFormat="1" applyFont="1" applyFill="1" applyBorder="1" applyProtection="1"/>
    <xf numFmtId="164" fontId="8" fillId="0" borderId="15" xfId="0" applyNumberFormat="1" applyFont="1" applyFill="1" applyBorder="1" applyProtection="1"/>
    <xf numFmtId="164" fontId="17" fillId="0" borderId="15" xfId="0" applyNumberFormat="1" applyFont="1" applyFill="1" applyBorder="1" applyProtection="1"/>
    <xf numFmtId="49" fontId="9" fillId="0" borderId="16" xfId="0" applyNumberFormat="1" applyFont="1" applyFill="1" applyBorder="1" applyAlignment="1" applyProtection="1">
      <alignment horizontal="lef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</xf>
    <xf numFmtId="164" fontId="18" fillId="0" borderId="11" xfId="0" applyNumberFormat="1" applyFont="1" applyFill="1" applyBorder="1" applyAlignment="1" applyProtection="1">
      <alignment vertical="center"/>
    </xf>
    <xf numFmtId="164" fontId="10" fillId="0" borderId="11" xfId="0" applyNumberFormat="1" applyFont="1" applyFill="1" applyBorder="1" applyAlignment="1" applyProtection="1">
      <alignment vertical="center"/>
    </xf>
    <xf numFmtId="165" fontId="9" fillId="0" borderId="12" xfId="1" applyNumberFormat="1" applyFont="1" applyFill="1" applyBorder="1" applyAlignment="1" applyProtection="1">
      <alignment vertical="center"/>
    </xf>
    <xf numFmtId="165" fontId="9" fillId="0" borderId="11" xfId="1" applyNumberFormat="1" applyFont="1" applyFill="1" applyBorder="1" applyAlignment="1" applyProtection="1">
      <alignment vertical="center"/>
    </xf>
    <xf numFmtId="165" fontId="18" fillId="0" borderId="11" xfId="1" applyNumberFormat="1" applyFont="1" applyFill="1" applyBorder="1" applyAlignment="1" applyProtection="1">
      <alignment vertical="center"/>
    </xf>
    <xf numFmtId="43" fontId="9" fillId="0" borderId="11" xfId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left"/>
    </xf>
    <xf numFmtId="165" fontId="9" fillId="0" borderId="17" xfId="0" applyNumberFormat="1" applyFont="1" applyFill="1" applyBorder="1" applyAlignment="1" applyProtection="1">
      <alignment vertical="center"/>
    </xf>
    <xf numFmtId="165" fontId="9" fillId="0" borderId="18" xfId="0" applyNumberFormat="1" applyFont="1" applyFill="1" applyBorder="1" applyAlignment="1" applyProtection="1">
      <alignment vertical="center"/>
    </xf>
    <xf numFmtId="165" fontId="18" fillId="0" borderId="18" xfId="0" applyNumberFormat="1" applyFont="1" applyFill="1" applyBorder="1" applyAlignment="1" applyProtection="1">
      <alignment vertical="center"/>
    </xf>
    <xf numFmtId="164" fontId="9" fillId="0" borderId="18" xfId="0" applyNumberFormat="1" applyFont="1" applyFill="1" applyBorder="1" applyAlignment="1" applyProtection="1">
      <alignment vertical="center"/>
    </xf>
    <xf numFmtId="49" fontId="7" fillId="2" borderId="14" xfId="0" applyNumberFormat="1" applyFont="1" applyFill="1" applyBorder="1" applyAlignment="1" applyProtection="1">
      <alignment horizontal="left" vertical="center"/>
    </xf>
    <xf numFmtId="165" fontId="7" fillId="2" borderId="11" xfId="0" applyNumberFormat="1" applyFont="1" applyFill="1" applyBorder="1" applyAlignment="1" applyProtection="1">
      <alignment vertical="center"/>
    </xf>
    <xf numFmtId="165" fontId="7" fillId="2" borderId="15" xfId="0" applyNumberFormat="1" applyFont="1" applyFill="1" applyBorder="1" applyAlignment="1" applyProtection="1">
      <alignment vertical="center"/>
    </xf>
    <xf numFmtId="164" fontId="7" fillId="2" borderId="15" xfId="0" applyNumberFormat="1" applyFont="1" applyFill="1" applyBorder="1" applyAlignment="1" applyProtection="1">
      <alignment vertical="center"/>
    </xf>
    <xf numFmtId="49" fontId="15" fillId="4" borderId="6" xfId="0" applyNumberFormat="1" applyFont="1" applyFill="1" applyBorder="1" applyAlignment="1" applyProtection="1">
      <alignment horizontal="left"/>
    </xf>
    <xf numFmtId="165" fontId="15" fillId="4" borderId="19" xfId="0" applyNumberFormat="1" applyFont="1" applyFill="1" applyBorder="1" applyAlignment="1" applyProtection="1">
      <alignment vertical="center"/>
    </xf>
    <xf numFmtId="164" fontId="15" fillId="4" borderId="19" xfId="0" applyNumberFormat="1" applyFont="1" applyFill="1" applyBorder="1" applyAlignment="1" applyProtection="1">
      <alignment vertical="center"/>
    </xf>
    <xf numFmtId="164" fontId="19" fillId="0" borderId="0" xfId="0" applyNumberFormat="1" applyFont="1"/>
    <xf numFmtId="164" fontId="9" fillId="0" borderId="0" xfId="0" applyNumberFormat="1" applyFont="1" applyFill="1" applyBorder="1" applyAlignment="1" applyProtection="1">
      <alignment vertical="center"/>
    </xf>
    <xf numFmtId="164" fontId="20" fillId="0" borderId="0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165" fontId="20" fillId="0" borderId="0" xfId="1" applyNumberFormat="1" applyFont="1" applyFill="1" applyBorder="1" applyAlignment="1" applyProtection="1">
      <alignment vertical="center"/>
    </xf>
    <xf numFmtId="165" fontId="21" fillId="0" borderId="0" xfId="1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/>
    <xf numFmtId="165" fontId="22" fillId="0" borderId="0" xfId="0" applyNumberFormat="1" applyFont="1" applyFill="1" applyBorder="1"/>
    <xf numFmtId="164" fontId="22" fillId="0" borderId="0" xfId="0" applyNumberFormat="1" applyFont="1" applyAlignment="1">
      <alignment horizontal="center"/>
    </xf>
    <xf numFmtId="0" fontId="20" fillId="0" borderId="0" xfId="0" applyFont="1" applyFill="1" applyAlignment="1" applyProtection="1"/>
    <xf numFmtId="164" fontId="22" fillId="0" borderId="0" xfId="0" applyNumberFormat="1" applyFont="1" applyFill="1" applyBorder="1"/>
    <xf numFmtId="166" fontId="10" fillId="0" borderId="0" xfId="0" applyNumberFormat="1" applyFont="1"/>
    <xf numFmtId="166" fontId="23" fillId="0" borderId="0" xfId="0" applyNumberFormat="1" applyFont="1"/>
    <xf numFmtId="164" fontId="24" fillId="0" borderId="0" xfId="0" applyNumberFormat="1" applyFont="1"/>
    <xf numFmtId="0" fontId="25" fillId="0" borderId="0" xfId="0" applyFont="1"/>
    <xf numFmtId="0" fontId="24" fillId="0" borderId="0" xfId="0" applyFont="1"/>
    <xf numFmtId="0" fontId="24" fillId="0" borderId="0" xfId="0" applyFont="1" applyFill="1"/>
    <xf numFmtId="43" fontId="26" fillId="3" borderId="0" xfId="0" applyNumberFormat="1" applyFont="1" applyFill="1" applyAlignment="1">
      <alignment horizontal="right"/>
    </xf>
    <xf numFmtId="0" fontId="20" fillId="0" borderId="0" xfId="0" applyFont="1" applyFill="1" applyAlignment="1" applyProtection="1">
      <alignment horizontal="left" indent="1"/>
    </xf>
    <xf numFmtId="0" fontId="18" fillId="0" borderId="0" xfId="0" applyFont="1" applyFill="1" applyAlignment="1" applyProtection="1"/>
    <xf numFmtId="0" fontId="22" fillId="0" borderId="0" xfId="0" applyFont="1" applyFill="1" applyBorder="1"/>
    <xf numFmtId="165" fontId="0" fillId="0" borderId="0" xfId="0" applyNumberFormat="1" applyBorder="1"/>
    <xf numFmtId="0" fontId="10" fillId="0" borderId="0" xfId="0" applyFont="1"/>
    <xf numFmtId="49" fontId="22" fillId="0" borderId="0" xfId="0" applyNumberFormat="1" applyFont="1" applyFill="1" applyBorder="1"/>
    <xf numFmtId="165" fontId="9" fillId="0" borderId="0" xfId="1" applyNumberFormat="1" applyFont="1" applyFill="1" applyBorder="1" applyAlignment="1" applyProtection="1">
      <alignment vertical="center"/>
    </xf>
    <xf numFmtId="167" fontId="22" fillId="0" borderId="0" xfId="0" applyNumberFormat="1" applyFont="1" applyFill="1" applyBorder="1"/>
    <xf numFmtId="49" fontId="20" fillId="0" borderId="0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Border="1"/>
    <xf numFmtId="0" fontId="27" fillId="0" borderId="0" xfId="0" applyFont="1"/>
    <xf numFmtId="0" fontId="27" fillId="0" borderId="0" xfId="0" applyFont="1" applyBorder="1"/>
    <xf numFmtId="0" fontId="27" fillId="0" borderId="0" xfId="0" applyFont="1" applyFill="1"/>
    <xf numFmtId="164" fontId="27" fillId="0" borderId="0" xfId="0" applyNumberFormat="1" applyFont="1" applyFill="1" applyBorder="1"/>
    <xf numFmtId="0" fontId="27" fillId="0" borderId="0" xfId="0" applyFont="1" applyFill="1" applyBorder="1"/>
    <xf numFmtId="164" fontId="27" fillId="0" borderId="0" xfId="0" applyNumberFormat="1" applyFont="1"/>
    <xf numFmtId="0" fontId="28" fillId="0" borderId="0" xfId="0" applyFont="1"/>
    <xf numFmtId="0" fontId="28" fillId="0" borderId="0" xfId="0" applyFont="1" applyFill="1"/>
    <xf numFmtId="0" fontId="0" fillId="0" borderId="0" xfId="0" applyFill="1"/>
  </cellXfs>
  <cellStyles count="23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Array" xfId="24"/>
    <cellStyle name="Array Enter" xfId="25"/>
    <cellStyle name="Array_Sheet1" xfId="26"/>
    <cellStyle name="base paren" xfId="27"/>
    <cellStyle name="Buena 2" xfId="28"/>
    <cellStyle name="Cálculo 2" xfId="29"/>
    <cellStyle name="Celda de comprobación 2" xfId="30"/>
    <cellStyle name="Celda vinculada 2" xfId="31"/>
    <cellStyle name="Comma 2" xfId="32"/>
    <cellStyle name="Comma 2 2" xfId="33"/>
    <cellStyle name="Comma 2 3" xfId="34"/>
    <cellStyle name="Comma 2 3 2" xfId="35"/>
    <cellStyle name="Comma 2_Sheet1" xfId="36"/>
    <cellStyle name="Comma 3" xfId="37"/>
    <cellStyle name="Comma 3 2" xfId="38"/>
    <cellStyle name="Comma 3 3" xfId="39"/>
    <cellStyle name="Comma 4" xfId="40"/>
    <cellStyle name="Comma 4 2" xfId="41"/>
    <cellStyle name="Comma 4 3" xfId="42"/>
    <cellStyle name="Comma 5" xfId="43"/>
    <cellStyle name="Comma 6" xfId="44"/>
    <cellStyle name="Comma 7" xfId="45"/>
    <cellStyle name="Comma 8" xfId="46"/>
    <cellStyle name="Comma 9" xfId="47"/>
    <cellStyle name="Comma 9 2" xfId="48"/>
    <cellStyle name="Currency 2" xfId="49"/>
    <cellStyle name="Currency 2 2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uro" xfId="59"/>
    <cellStyle name="Euro 2" xfId="60"/>
    <cellStyle name="Hipervínculo 2" xfId="61"/>
    <cellStyle name="Incorrecto 2" xfId="62"/>
    <cellStyle name="MacroCode" xfId="63"/>
    <cellStyle name="Millares" xfId="1" builtinId="3"/>
    <cellStyle name="Millares 10" xfId="64"/>
    <cellStyle name="Millares 10 10" xfId="65"/>
    <cellStyle name="Millares 10 2" xfId="66"/>
    <cellStyle name="Millares 10 2 2" xfId="67"/>
    <cellStyle name="Millares 10 3" xfId="68"/>
    <cellStyle name="Millares 10 4" xfId="69"/>
    <cellStyle name="Millares 10 5" xfId="70"/>
    <cellStyle name="Millares 10 5 2" xfId="71"/>
    <cellStyle name="Millares 10 6" xfId="72"/>
    <cellStyle name="Millares 10 7" xfId="73"/>
    <cellStyle name="Millares 10 8" xfId="74"/>
    <cellStyle name="Millares 10 9" xfId="75"/>
    <cellStyle name="Millares 11" xfId="76"/>
    <cellStyle name="Millares 11 2" xfId="77"/>
    <cellStyle name="Millares 12" xfId="78"/>
    <cellStyle name="Millares 12 2" xfId="79"/>
    <cellStyle name="Millares 13" xfId="80"/>
    <cellStyle name="Millares 13 2" xfId="81"/>
    <cellStyle name="Millares 14" xfId="82"/>
    <cellStyle name="Millares 14 2" xfId="83"/>
    <cellStyle name="Millares 15" xfId="84"/>
    <cellStyle name="Millares 16" xfId="85"/>
    <cellStyle name="Millares 17" xfId="86"/>
    <cellStyle name="Millares 17 2" xfId="87"/>
    <cellStyle name="Millares 18" xfId="88"/>
    <cellStyle name="Millares 2" xfId="89"/>
    <cellStyle name="Millares 2 2" xfId="90"/>
    <cellStyle name="Millares 2 2 2" xfId="91"/>
    <cellStyle name="Millares 2 2 3" xfId="92"/>
    <cellStyle name="Millares 2 3" xfId="93"/>
    <cellStyle name="Millares 2 3 2" xfId="94"/>
    <cellStyle name="Millares 2 4" xfId="95"/>
    <cellStyle name="Millares 2 5" xfId="96"/>
    <cellStyle name="Millares 2_DGA" xfId="97"/>
    <cellStyle name="Millares 3" xfId="98"/>
    <cellStyle name="Millares 3 2" xfId="99"/>
    <cellStyle name="Millares 3 2 2" xfId="100"/>
    <cellStyle name="Millares 3 2 2 2" xfId="101"/>
    <cellStyle name="Millares 3 2 3" xfId="102"/>
    <cellStyle name="Millares 3 3" xfId="103"/>
    <cellStyle name="Millares 3 4" xfId="104"/>
    <cellStyle name="Millares 3 5" xfId="105"/>
    <cellStyle name="Millares 3_DGA" xfId="106"/>
    <cellStyle name="Millares 4" xfId="107"/>
    <cellStyle name="Millares 4 2" xfId="108"/>
    <cellStyle name="Millares 4 3" xfId="109"/>
    <cellStyle name="Millares 4 4" xfId="110"/>
    <cellStyle name="Millares 4 5" xfId="111"/>
    <cellStyle name="Millares 4 6" xfId="112"/>
    <cellStyle name="Millares 4_DGA" xfId="113"/>
    <cellStyle name="Millares 5" xfId="114"/>
    <cellStyle name="Millares 5 2" xfId="115"/>
    <cellStyle name="Millares 5 3" xfId="116"/>
    <cellStyle name="Millares 5_DGA" xfId="117"/>
    <cellStyle name="Millares 6" xfId="118"/>
    <cellStyle name="Millares 6 2" xfId="119"/>
    <cellStyle name="Millares 6 3" xfId="120"/>
    <cellStyle name="Millares 7" xfId="121"/>
    <cellStyle name="Millares 7 2" xfId="122"/>
    <cellStyle name="Millares 8" xfId="123"/>
    <cellStyle name="Millares 8 2" xfId="124"/>
    <cellStyle name="Millares 8 3" xfId="125"/>
    <cellStyle name="Millares 8 4" xfId="126"/>
    <cellStyle name="Millares 9" xfId="127"/>
    <cellStyle name="Millares 9 2" xfId="128"/>
    <cellStyle name="Millares 9 2 2" xfId="129"/>
    <cellStyle name="Millares 9 3" xfId="130"/>
    <cellStyle name="Millares 9 4" xfId="131"/>
    <cellStyle name="Millares 9 5" xfId="132"/>
    <cellStyle name="Millares 9 6" xfId="133"/>
    <cellStyle name="Moneda 2" xfId="134"/>
    <cellStyle name="Moneda 2 2" xfId="135"/>
    <cellStyle name="Moneda 3" xfId="136"/>
    <cellStyle name="Moneda 4" xfId="137"/>
    <cellStyle name="Moneda 5" xfId="138"/>
    <cellStyle name="Moneda 5 2" xfId="139"/>
    <cellStyle name="Moneda 5 3" xfId="140"/>
    <cellStyle name="Moneda 5 3 2" xfId="141"/>
    <cellStyle name="Neutral 2" xfId="142"/>
    <cellStyle name="Normal" xfId="0" builtinId="0"/>
    <cellStyle name="Normal 10" xfId="143"/>
    <cellStyle name="Normal 10 2" xfId="5"/>
    <cellStyle name="Normal 11" xfId="144"/>
    <cellStyle name="Normal 11 2" xfId="145"/>
    <cellStyle name="Normal 12" xfId="146"/>
    <cellStyle name="Normal 12 2" xfId="147"/>
    <cellStyle name="Normal 13" xfId="148"/>
    <cellStyle name="Normal 13 2" xfId="149"/>
    <cellStyle name="Normal 14" xfId="150"/>
    <cellStyle name="Normal 14 2" xfId="151"/>
    <cellStyle name="Normal 15" xfId="152"/>
    <cellStyle name="Normal 15 2" xfId="153"/>
    <cellStyle name="Normal 16" xfId="154"/>
    <cellStyle name="Normal 2" xfId="155"/>
    <cellStyle name="Normal 2 2" xfId="156"/>
    <cellStyle name="Normal 2 2 2" xfId="2"/>
    <cellStyle name="Normal 2 2 2 2" xfId="4"/>
    <cellStyle name="Normal 2 3" xfId="157"/>
    <cellStyle name="Normal 2 3 2" xfId="158"/>
    <cellStyle name="Normal 2 4" xfId="159"/>
    <cellStyle name="Normal 2_DGA" xfId="160"/>
    <cellStyle name="Normal 3" xfId="161"/>
    <cellStyle name="Normal 3 2" xfId="162"/>
    <cellStyle name="Normal 3 3" xfId="163"/>
    <cellStyle name="Normal 3 4" xfId="164"/>
    <cellStyle name="Normal 3 5" xfId="165"/>
    <cellStyle name="Normal 3 6" xfId="166"/>
    <cellStyle name="Normal 3_Sheet1" xfId="167"/>
    <cellStyle name="Normal 4" xfId="168"/>
    <cellStyle name="Normal 4 2" xfId="169"/>
    <cellStyle name="Normal 4 3" xfId="170"/>
    <cellStyle name="Normal 5" xfId="171"/>
    <cellStyle name="Normal 5 2" xfId="172"/>
    <cellStyle name="Normal 5 3" xfId="173"/>
    <cellStyle name="Normal 5 3 2" xfId="174"/>
    <cellStyle name="Normal 5 4" xfId="175"/>
    <cellStyle name="Normal 6" xfId="176"/>
    <cellStyle name="Normal 6 2" xfId="177"/>
    <cellStyle name="Normal 6 2 2" xfId="178"/>
    <cellStyle name="Normal 6 2 3" xfId="179"/>
    <cellStyle name="Normal 6 3" xfId="180"/>
    <cellStyle name="Normal 6 4" xfId="181"/>
    <cellStyle name="Normal 7" xfId="182"/>
    <cellStyle name="Normal 7 2" xfId="183"/>
    <cellStyle name="Normal 7 2 2" xfId="184"/>
    <cellStyle name="Normal 7 3" xfId="185"/>
    <cellStyle name="Normal 7 4" xfId="186"/>
    <cellStyle name="Normal 7 5" xfId="187"/>
    <cellStyle name="Normal 8" xfId="188"/>
    <cellStyle name="Normal 8 2" xfId="189"/>
    <cellStyle name="Normal 8 3" xfId="190"/>
    <cellStyle name="Normal 9" xfId="191"/>
    <cellStyle name="Normal 9 2" xfId="192"/>
    <cellStyle name="Normal 9 3" xfId="193"/>
    <cellStyle name="Normal_COMPARACION 2002-2001" xfId="3"/>
    <cellStyle name="Notas 2" xfId="194"/>
    <cellStyle name="Notas 2 2" xfId="195"/>
    <cellStyle name="Notas 2_Sheet1" xfId="196"/>
    <cellStyle name="Percent 2" xfId="197"/>
    <cellStyle name="Percent 2 2" xfId="198"/>
    <cellStyle name="Percent 3" xfId="199"/>
    <cellStyle name="Percent 4" xfId="200"/>
    <cellStyle name="Percent 5" xfId="201"/>
    <cellStyle name="Percent 6" xfId="202"/>
    <cellStyle name="Percent 7" xfId="203"/>
    <cellStyle name="Percent 7 2" xfId="204"/>
    <cellStyle name="Porcentual 2" xfId="205"/>
    <cellStyle name="Porcentual 2 2" xfId="206"/>
    <cellStyle name="Porcentual 2 3" xfId="207"/>
    <cellStyle name="Porcentual 3" xfId="208"/>
    <cellStyle name="Porcentual 3 2" xfId="209"/>
    <cellStyle name="Porcentual 3 3" xfId="210"/>
    <cellStyle name="Porcentual 4" xfId="211"/>
    <cellStyle name="Porcentual 4 2" xfId="212"/>
    <cellStyle name="Porcentual 4 3" xfId="213"/>
    <cellStyle name="Porcentual 5" xfId="214"/>
    <cellStyle name="Porcentual 6" xfId="215"/>
    <cellStyle name="Porcentual 6 2" xfId="216"/>
    <cellStyle name="Porcentual 7" xfId="217"/>
    <cellStyle name="Porcentual 7 2" xfId="218"/>
    <cellStyle name="Porcentual 8" xfId="219"/>
    <cellStyle name="Porcentual 8 2" xfId="220"/>
    <cellStyle name="Porcentual 9" xfId="221"/>
    <cellStyle name="Red Text" xfId="222"/>
    <cellStyle name="Salida 2" xfId="223"/>
    <cellStyle name="Texto de advertencia 2" xfId="224"/>
    <cellStyle name="Texto explicativo 2" xfId="225"/>
    <cellStyle name="Título 1 2" xfId="226"/>
    <cellStyle name="Título 2 2" xfId="227"/>
    <cellStyle name="Título 3 2" xfId="228"/>
    <cellStyle name="Título 4" xfId="229"/>
    <cellStyle name="TopGrey" xfId="230"/>
    <cellStyle name="Total 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OCTUBRE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showGridLines="0" tabSelected="1" topLeftCell="A52" zoomScaleNormal="100" workbookViewId="0">
      <selection activeCell="M116" sqref="M116:AC116"/>
    </sheetView>
  </sheetViews>
  <sheetFormatPr baseColWidth="10" defaultColWidth="11.42578125" defaultRowHeight="12.75"/>
  <cols>
    <col min="1" max="1" width="1.5703125" customWidth="1"/>
    <col min="2" max="2" width="70.85546875" customWidth="1"/>
    <col min="3" max="9" width="12.85546875" customWidth="1"/>
    <col min="10" max="10" width="10.28515625" customWidth="1"/>
    <col min="11" max="11" width="12.85546875" customWidth="1"/>
    <col min="12" max="12" width="9.5703125" customWidth="1"/>
    <col min="13" max="13" width="10.5703125" style="180" bestFit="1" customWidth="1"/>
    <col min="14" max="15" width="11.140625" customWidth="1"/>
    <col min="16" max="16" width="10" customWidth="1"/>
    <col min="17" max="17" width="10.140625" customWidth="1"/>
    <col min="18" max="18" width="11.42578125" customWidth="1"/>
    <col min="19" max="19" width="11.28515625" customWidth="1"/>
    <col min="20" max="22" width="11.5703125" customWidth="1"/>
    <col min="23" max="23" width="12.140625" customWidth="1"/>
    <col min="24" max="24" width="14.140625" customWidth="1"/>
    <col min="25" max="25" width="11.28515625" customWidth="1"/>
    <col min="26" max="26" width="9.5703125" customWidth="1"/>
  </cols>
  <sheetData>
    <row r="1" spans="2:26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8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7.2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7.25" customHeight="1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3.25" customHeight="1">
      <c r="B6" s="5" t="s">
        <v>4</v>
      </c>
      <c r="C6" s="6">
        <v>2018</v>
      </c>
      <c r="D6" s="7"/>
      <c r="E6" s="7"/>
      <c r="F6" s="7"/>
      <c r="G6" s="7"/>
      <c r="H6" s="7"/>
      <c r="I6" s="7"/>
      <c r="J6" s="7"/>
      <c r="K6" s="7"/>
      <c r="L6" s="7"/>
      <c r="M6" s="8">
        <v>2018</v>
      </c>
      <c r="N6" s="6">
        <v>2019</v>
      </c>
      <c r="O6" s="7"/>
      <c r="P6" s="7"/>
      <c r="Q6" s="7"/>
      <c r="R6" s="7"/>
      <c r="S6" s="7"/>
      <c r="T6" s="7"/>
      <c r="U6" s="7"/>
      <c r="V6" s="7"/>
      <c r="W6" s="7"/>
      <c r="X6" s="8">
        <v>2019</v>
      </c>
      <c r="Y6" s="6" t="s">
        <v>5</v>
      </c>
      <c r="Z6" s="9"/>
    </row>
    <row r="7" spans="2:26" ht="19.5" customHeight="1" thickBot="1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2"/>
      <c r="N7" s="13" t="s">
        <v>6</v>
      </c>
      <c r="O7" s="13" t="s">
        <v>7</v>
      </c>
      <c r="P7" s="13" t="s">
        <v>8</v>
      </c>
      <c r="Q7" s="13" t="s">
        <v>9</v>
      </c>
      <c r="R7" s="13" t="s">
        <v>10</v>
      </c>
      <c r="S7" s="13" t="s">
        <v>11</v>
      </c>
      <c r="T7" s="13" t="s">
        <v>12</v>
      </c>
      <c r="U7" s="13" t="s">
        <v>13</v>
      </c>
      <c r="V7" s="13" t="s">
        <v>14</v>
      </c>
      <c r="W7" s="13" t="s">
        <v>15</v>
      </c>
      <c r="X7" s="12"/>
      <c r="Y7" s="13" t="s">
        <v>16</v>
      </c>
      <c r="Z7" s="13" t="s">
        <v>17</v>
      </c>
    </row>
    <row r="8" spans="2:26" ht="15.95" customHeight="1" thickTop="1">
      <c r="B8" s="14" t="s">
        <v>18</v>
      </c>
      <c r="C8" s="15">
        <f t="shared" ref="C8:W8" si="0">+C9+C56+C57+C58+C75</f>
        <v>61031</v>
      </c>
      <c r="D8" s="15">
        <f t="shared" si="0"/>
        <v>42072.799999999996</v>
      </c>
      <c r="E8" s="15">
        <f t="shared" si="0"/>
        <v>45586.7</v>
      </c>
      <c r="F8" s="15">
        <f t="shared" si="0"/>
        <v>54035.5</v>
      </c>
      <c r="G8" s="15">
        <f t="shared" si="0"/>
        <v>52344.7</v>
      </c>
      <c r="H8" s="15">
        <f t="shared" si="0"/>
        <v>47598.1</v>
      </c>
      <c r="I8" s="15">
        <f t="shared" si="0"/>
        <v>51479.499999999985</v>
      </c>
      <c r="J8" s="15">
        <f t="shared" si="0"/>
        <v>48934.9</v>
      </c>
      <c r="K8" s="15">
        <f t="shared" si="0"/>
        <v>45789.700000000004</v>
      </c>
      <c r="L8" s="15">
        <f t="shared" si="0"/>
        <v>50639.4</v>
      </c>
      <c r="M8" s="15">
        <f t="shared" si="0"/>
        <v>499512.3</v>
      </c>
      <c r="N8" s="15">
        <f t="shared" si="0"/>
        <v>58570.200000000012</v>
      </c>
      <c r="O8" s="15">
        <f t="shared" si="0"/>
        <v>46918.999999999993</v>
      </c>
      <c r="P8" s="15">
        <f t="shared" si="0"/>
        <v>51104.7</v>
      </c>
      <c r="Q8" s="15">
        <f t="shared" si="0"/>
        <v>66593.100000000006</v>
      </c>
      <c r="R8" s="15">
        <f t="shared" si="0"/>
        <v>55832.5</v>
      </c>
      <c r="S8" s="15">
        <f t="shared" si="0"/>
        <v>54133</v>
      </c>
      <c r="T8" s="15">
        <f t="shared" si="0"/>
        <v>56669.399999999994</v>
      </c>
      <c r="U8" s="15">
        <f t="shared" si="0"/>
        <v>52353.1</v>
      </c>
      <c r="V8" s="15">
        <f t="shared" si="0"/>
        <v>51372.4</v>
      </c>
      <c r="W8" s="15">
        <f t="shared" si="0"/>
        <v>58613.999999999993</v>
      </c>
      <c r="X8" s="15">
        <f>+X9+X56+X57+X58+X75</f>
        <v>552161.39999999991</v>
      </c>
      <c r="Y8" s="15">
        <f t="shared" ref="Y8:Y71" si="1">+X8-M8</f>
        <v>52649.099999999919</v>
      </c>
      <c r="Z8" s="15">
        <f t="shared" ref="Z8:Z39" si="2">+Y8/M8*100</f>
        <v>10.540100814334286</v>
      </c>
    </row>
    <row r="9" spans="2:26" ht="15.95" customHeight="1">
      <c r="B9" s="16" t="s">
        <v>19</v>
      </c>
      <c r="C9" s="15">
        <f t="shared" ref="C9:X9" si="3">+C10+C15+C24+C45+C54+C55</f>
        <v>56505.4</v>
      </c>
      <c r="D9" s="15">
        <f t="shared" si="3"/>
        <v>38606.799999999996</v>
      </c>
      <c r="E9" s="15">
        <f t="shared" si="3"/>
        <v>42631.9</v>
      </c>
      <c r="F9" s="15">
        <f t="shared" si="3"/>
        <v>51190.5</v>
      </c>
      <c r="G9" s="15">
        <f t="shared" si="3"/>
        <v>49519.7</v>
      </c>
      <c r="H9" s="15">
        <f t="shared" si="3"/>
        <v>42053.9</v>
      </c>
      <c r="I9" s="15">
        <f t="shared" si="3"/>
        <v>48459.399999999994</v>
      </c>
      <c r="J9" s="15">
        <f t="shared" si="3"/>
        <v>45317.2</v>
      </c>
      <c r="K9" s="15">
        <f t="shared" si="3"/>
        <v>41991.4</v>
      </c>
      <c r="L9" s="15">
        <f t="shared" si="3"/>
        <v>46461.9</v>
      </c>
      <c r="M9" s="15">
        <f t="shared" si="3"/>
        <v>462738.1</v>
      </c>
      <c r="N9" s="15">
        <f t="shared" si="3"/>
        <v>54864.500000000007</v>
      </c>
      <c r="O9" s="15">
        <f t="shared" si="3"/>
        <v>43221.7</v>
      </c>
      <c r="P9" s="15">
        <f t="shared" si="3"/>
        <v>47468.799999999996</v>
      </c>
      <c r="Q9" s="15">
        <f t="shared" si="3"/>
        <v>62756.5</v>
      </c>
      <c r="R9" s="15">
        <f t="shared" si="3"/>
        <v>51050.200000000004</v>
      </c>
      <c r="S9" s="15">
        <f t="shared" si="3"/>
        <v>46886.5</v>
      </c>
      <c r="T9" s="15">
        <f t="shared" si="3"/>
        <v>52882.299999999996</v>
      </c>
      <c r="U9" s="15">
        <f t="shared" si="3"/>
        <v>48669.899999999994</v>
      </c>
      <c r="V9" s="15">
        <f t="shared" si="3"/>
        <v>47226.30000000001</v>
      </c>
      <c r="W9" s="15">
        <f t="shared" si="3"/>
        <v>55122.999999999993</v>
      </c>
      <c r="X9" s="15">
        <f t="shared" si="3"/>
        <v>510149.69999999995</v>
      </c>
      <c r="Y9" s="15">
        <f t="shared" si="1"/>
        <v>47411.599999999977</v>
      </c>
      <c r="Z9" s="15">
        <f t="shared" si="2"/>
        <v>10.245882065902933</v>
      </c>
    </row>
    <row r="10" spans="2:26" ht="15.95" customHeight="1">
      <c r="B10" s="17" t="s">
        <v>20</v>
      </c>
      <c r="C10" s="18">
        <f t="shared" ref="C10" si="4">SUM(C11:C14)</f>
        <v>23819.500000000004</v>
      </c>
      <c r="D10" s="18">
        <f t="shared" ref="D10:X10" si="5">SUM(D11:D14)</f>
        <v>10960.300000000001</v>
      </c>
      <c r="E10" s="18">
        <f t="shared" si="5"/>
        <v>11304.000000000002</v>
      </c>
      <c r="F10" s="18">
        <f t="shared" si="5"/>
        <v>19385.3</v>
      </c>
      <c r="G10" s="18">
        <f t="shared" si="5"/>
        <v>16344.2</v>
      </c>
      <c r="H10" s="18">
        <f t="shared" si="5"/>
        <v>11941.000000000002</v>
      </c>
      <c r="I10" s="18">
        <f t="shared" si="5"/>
        <v>15681.999999999998</v>
      </c>
      <c r="J10" s="18">
        <f t="shared" si="5"/>
        <v>11800.5</v>
      </c>
      <c r="K10" s="18">
        <f t="shared" si="5"/>
        <v>11384.5</v>
      </c>
      <c r="L10" s="18">
        <f t="shared" si="5"/>
        <v>12500.800000000001</v>
      </c>
      <c r="M10" s="18">
        <f t="shared" si="5"/>
        <v>145122.10000000003</v>
      </c>
      <c r="N10" s="18">
        <f t="shared" si="5"/>
        <v>17271.7</v>
      </c>
      <c r="O10" s="18">
        <f t="shared" si="5"/>
        <v>12598.4</v>
      </c>
      <c r="P10" s="18">
        <f t="shared" si="5"/>
        <v>14311.4</v>
      </c>
      <c r="Q10" s="18">
        <f t="shared" si="5"/>
        <v>28383.4</v>
      </c>
      <c r="R10" s="18">
        <f t="shared" si="5"/>
        <v>14774.900000000001</v>
      </c>
      <c r="S10" s="18">
        <f t="shared" si="5"/>
        <v>15085</v>
      </c>
      <c r="T10" s="18">
        <f t="shared" si="5"/>
        <v>18060.5</v>
      </c>
      <c r="U10" s="18">
        <f t="shared" si="5"/>
        <v>14105.3</v>
      </c>
      <c r="V10" s="18">
        <f t="shared" si="5"/>
        <v>13571.199999999999</v>
      </c>
      <c r="W10" s="18">
        <f t="shared" si="5"/>
        <v>16773.500000000004</v>
      </c>
      <c r="X10" s="18">
        <f t="shared" si="5"/>
        <v>164935.29999999999</v>
      </c>
      <c r="Y10" s="18">
        <f t="shared" si="1"/>
        <v>19813.199999999953</v>
      </c>
      <c r="Z10" s="18">
        <f t="shared" si="2"/>
        <v>13.652779280343896</v>
      </c>
    </row>
    <row r="11" spans="2:26" ht="15.95" customHeight="1">
      <c r="B11" s="19" t="s">
        <v>21</v>
      </c>
      <c r="C11" s="20">
        <v>5329.8</v>
      </c>
      <c r="D11" s="20">
        <v>4292.2</v>
      </c>
      <c r="E11" s="20">
        <v>4423.8</v>
      </c>
      <c r="F11" s="20">
        <v>4560.8</v>
      </c>
      <c r="G11" s="20">
        <v>4709.8999999999996</v>
      </c>
      <c r="H11" s="20">
        <v>3870.2</v>
      </c>
      <c r="I11" s="20">
        <v>3778.7</v>
      </c>
      <c r="J11" s="20">
        <v>4431.8999999999996</v>
      </c>
      <c r="K11" s="20">
        <v>3908.7</v>
      </c>
      <c r="L11" s="20">
        <v>3687.4</v>
      </c>
      <c r="M11" s="20">
        <f>SUM(C11:L11)</f>
        <v>42993.4</v>
      </c>
      <c r="N11" s="20">
        <v>5895.3</v>
      </c>
      <c r="O11" s="20">
        <v>4890.8999999999996</v>
      </c>
      <c r="P11" s="20">
        <v>5026.2</v>
      </c>
      <c r="Q11" s="20">
        <v>5274.5</v>
      </c>
      <c r="R11" s="20">
        <v>5456</v>
      </c>
      <c r="S11" s="20">
        <v>4590.6000000000004</v>
      </c>
      <c r="T11" s="20">
        <v>4366.5</v>
      </c>
      <c r="U11" s="20">
        <v>4886.2</v>
      </c>
      <c r="V11" s="20">
        <v>4553.8999999999996</v>
      </c>
      <c r="W11" s="20">
        <v>5122.1000000000004</v>
      </c>
      <c r="X11" s="20">
        <f>SUM(N11:W11)</f>
        <v>50062.2</v>
      </c>
      <c r="Y11" s="20">
        <f t="shared" si="1"/>
        <v>7068.7999999999956</v>
      </c>
      <c r="Z11" s="20">
        <f t="shared" si="2"/>
        <v>16.44159336084142</v>
      </c>
    </row>
    <row r="12" spans="2:26" ht="15.95" customHeight="1">
      <c r="B12" s="19" t="s">
        <v>22</v>
      </c>
      <c r="C12" s="20">
        <v>15498.1</v>
      </c>
      <c r="D12" s="20">
        <v>4884.7</v>
      </c>
      <c r="E12" s="20">
        <v>5045.3</v>
      </c>
      <c r="F12" s="20">
        <v>11730.6</v>
      </c>
      <c r="G12" s="20">
        <v>8477.2000000000007</v>
      </c>
      <c r="H12" s="20">
        <v>5132.5</v>
      </c>
      <c r="I12" s="20">
        <v>9271.4</v>
      </c>
      <c r="J12" s="20">
        <v>5046.3</v>
      </c>
      <c r="K12" s="20">
        <v>5152</v>
      </c>
      <c r="L12" s="20">
        <v>6206.3</v>
      </c>
      <c r="M12" s="20">
        <f>SUM(C12:L12)</f>
        <v>76444.400000000009</v>
      </c>
      <c r="N12" s="20">
        <v>7188</v>
      </c>
      <c r="O12" s="20">
        <v>5148.8</v>
      </c>
      <c r="P12" s="20">
        <v>5868.7</v>
      </c>
      <c r="Q12" s="20">
        <v>19943.900000000001</v>
      </c>
      <c r="R12" s="20">
        <v>5717.5</v>
      </c>
      <c r="S12" s="20">
        <v>6223.4</v>
      </c>
      <c r="T12" s="20">
        <v>10609.7</v>
      </c>
      <c r="U12" s="20">
        <v>6457.6</v>
      </c>
      <c r="V12" s="20">
        <v>6137.4</v>
      </c>
      <c r="W12" s="20">
        <v>8486.7000000000007</v>
      </c>
      <c r="X12" s="20">
        <f>SUM(N12:W12)</f>
        <v>81781.7</v>
      </c>
      <c r="Y12" s="20">
        <f t="shared" si="1"/>
        <v>5337.2999999999884</v>
      </c>
      <c r="Z12" s="20">
        <f t="shared" si="2"/>
        <v>6.9819371988006811</v>
      </c>
    </row>
    <row r="13" spans="2:26" ht="15.95" customHeight="1">
      <c r="B13" s="19" t="s">
        <v>23</v>
      </c>
      <c r="C13" s="20">
        <v>2899.9</v>
      </c>
      <c r="D13" s="20">
        <v>1690.2</v>
      </c>
      <c r="E13" s="20">
        <v>1727.2</v>
      </c>
      <c r="F13" s="20">
        <v>2945.8</v>
      </c>
      <c r="G13" s="20">
        <v>2979.8</v>
      </c>
      <c r="H13" s="20">
        <v>2792.6</v>
      </c>
      <c r="I13" s="20">
        <v>2435.5</v>
      </c>
      <c r="J13" s="20">
        <v>2178.5</v>
      </c>
      <c r="K13" s="20">
        <v>2180.4</v>
      </c>
      <c r="L13" s="20">
        <v>2402.4</v>
      </c>
      <c r="M13" s="20">
        <f>SUM(C13:L13)</f>
        <v>24232.300000000003</v>
      </c>
      <c r="N13" s="20">
        <v>4032.5</v>
      </c>
      <c r="O13" s="20">
        <v>2435.4</v>
      </c>
      <c r="P13" s="21">
        <v>3218.6</v>
      </c>
      <c r="Q13" s="20">
        <v>2981</v>
      </c>
      <c r="R13" s="20">
        <v>3446.7</v>
      </c>
      <c r="S13" s="20">
        <v>4111.3</v>
      </c>
      <c r="T13" s="20">
        <v>2881.5</v>
      </c>
      <c r="U13" s="20">
        <v>2536.8000000000002</v>
      </c>
      <c r="V13" s="20">
        <v>2702.1</v>
      </c>
      <c r="W13" s="20">
        <v>2968.5</v>
      </c>
      <c r="X13" s="20">
        <f>SUM(N13:W13)</f>
        <v>31314.399999999998</v>
      </c>
      <c r="Y13" s="20">
        <f t="shared" si="1"/>
        <v>7082.0999999999949</v>
      </c>
      <c r="Z13" s="20">
        <f t="shared" si="2"/>
        <v>29.22586795310389</v>
      </c>
    </row>
    <row r="14" spans="2:26" ht="15.95" customHeight="1">
      <c r="B14" s="19" t="s">
        <v>24</v>
      </c>
      <c r="C14" s="20">
        <v>91.7</v>
      </c>
      <c r="D14" s="20">
        <v>93.2</v>
      </c>
      <c r="E14" s="20">
        <v>107.7</v>
      </c>
      <c r="F14" s="20">
        <v>148.1</v>
      </c>
      <c r="G14" s="20">
        <v>177.3</v>
      </c>
      <c r="H14" s="20">
        <v>145.69999999999999</v>
      </c>
      <c r="I14" s="20">
        <v>196.4</v>
      </c>
      <c r="J14" s="20">
        <v>143.80000000000001</v>
      </c>
      <c r="K14" s="20">
        <v>143.4</v>
      </c>
      <c r="L14" s="20">
        <v>204.7</v>
      </c>
      <c r="M14" s="20">
        <f>SUM(C14:L14)</f>
        <v>1452.0000000000002</v>
      </c>
      <c r="N14" s="20">
        <v>155.9</v>
      </c>
      <c r="O14" s="20">
        <v>123.3</v>
      </c>
      <c r="P14" s="20">
        <v>197.9</v>
      </c>
      <c r="Q14" s="20">
        <v>184</v>
      </c>
      <c r="R14" s="20">
        <v>154.69999999999999</v>
      </c>
      <c r="S14" s="20">
        <v>159.69999999999999</v>
      </c>
      <c r="T14" s="20">
        <v>202.8</v>
      </c>
      <c r="U14" s="20">
        <v>224.7</v>
      </c>
      <c r="V14" s="20">
        <v>177.8</v>
      </c>
      <c r="W14" s="20">
        <v>196.2</v>
      </c>
      <c r="X14" s="20">
        <f>SUM(N14:W14)</f>
        <v>1777</v>
      </c>
      <c r="Y14" s="20">
        <f t="shared" si="1"/>
        <v>324.99999999999977</v>
      </c>
      <c r="Z14" s="20">
        <f t="shared" si="2"/>
        <v>22.382920110192821</v>
      </c>
    </row>
    <row r="15" spans="2:26" ht="15.95" customHeight="1">
      <c r="B15" s="16" t="s">
        <v>25</v>
      </c>
      <c r="C15" s="22">
        <f t="shared" ref="C15:W15" si="6">+C16+C23</f>
        <v>1498.8999999999999</v>
      </c>
      <c r="D15" s="22">
        <f t="shared" si="6"/>
        <v>1566.8000000000002</v>
      </c>
      <c r="E15" s="22">
        <f t="shared" si="6"/>
        <v>2376.7999999999993</v>
      </c>
      <c r="F15" s="22">
        <f t="shared" si="6"/>
        <v>2753.6000000000004</v>
      </c>
      <c r="G15" s="22">
        <f t="shared" si="6"/>
        <v>2562.1999999999998</v>
      </c>
      <c r="H15" s="22">
        <f t="shared" si="6"/>
        <v>1891.4999999999998</v>
      </c>
      <c r="I15" s="22">
        <f t="shared" si="6"/>
        <v>1926.3</v>
      </c>
      <c r="J15" s="22">
        <f t="shared" si="6"/>
        <v>1989.2999999999997</v>
      </c>
      <c r="K15" s="22">
        <f t="shared" si="6"/>
        <v>2386.5999999999995</v>
      </c>
      <c r="L15" s="22">
        <f t="shared" si="6"/>
        <v>3218.7000000000003</v>
      </c>
      <c r="M15" s="22">
        <f t="shared" si="6"/>
        <v>22170.699999999997</v>
      </c>
      <c r="N15" s="22">
        <f t="shared" si="6"/>
        <v>1777.3999999999999</v>
      </c>
      <c r="O15" s="22">
        <f t="shared" si="6"/>
        <v>1971.0000000000002</v>
      </c>
      <c r="P15" s="22">
        <f t="shared" si="6"/>
        <v>3117.2</v>
      </c>
      <c r="Q15" s="22">
        <f t="shared" si="6"/>
        <v>3666.6</v>
      </c>
      <c r="R15" s="22">
        <f t="shared" si="6"/>
        <v>2325.3000000000002</v>
      </c>
      <c r="S15" s="22">
        <f t="shared" si="6"/>
        <v>1920.1000000000001</v>
      </c>
      <c r="T15" s="22">
        <f t="shared" si="6"/>
        <v>2198.3000000000002</v>
      </c>
      <c r="U15" s="22">
        <f t="shared" si="6"/>
        <v>2163.9</v>
      </c>
      <c r="V15" s="22">
        <f t="shared" si="6"/>
        <v>2609.4</v>
      </c>
      <c r="W15" s="22">
        <f t="shared" si="6"/>
        <v>3636.2</v>
      </c>
      <c r="X15" s="22">
        <f>+X16+X23</f>
        <v>25385.4</v>
      </c>
      <c r="Y15" s="22">
        <f t="shared" si="1"/>
        <v>3214.7000000000044</v>
      </c>
      <c r="Z15" s="22">
        <f t="shared" si="2"/>
        <v>14.499767711438993</v>
      </c>
    </row>
    <row r="16" spans="2:26" ht="15.95" customHeight="1">
      <c r="B16" s="23" t="s">
        <v>26</v>
      </c>
      <c r="C16" s="22">
        <f t="shared" ref="C16:X16" si="7">SUM(C17:C22)</f>
        <v>1401.6</v>
      </c>
      <c r="D16" s="22">
        <f t="shared" si="7"/>
        <v>1458.9</v>
      </c>
      <c r="E16" s="22">
        <f t="shared" si="7"/>
        <v>2233.0999999999995</v>
      </c>
      <c r="F16" s="22">
        <f t="shared" si="7"/>
        <v>2604.6000000000004</v>
      </c>
      <c r="G16" s="22">
        <f t="shared" si="7"/>
        <v>2402.7999999999997</v>
      </c>
      <c r="H16" s="22">
        <f t="shared" si="7"/>
        <v>1732.1999999999998</v>
      </c>
      <c r="I16" s="22">
        <f t="shared" si="7"/>
        <v>1787.1</v>
      </c>
      <c r="J16" s="22">
        <f t="shared" si="7"/>
        <v>1840.1999999999998</v>
      </c>
      <c r="K16" s="22">
        <f t="shared" si="7"/>
        <v>2195.3999999999996</v>
      </c>
      <c r="L16" s="22">
        <f t="shared" si="7"/>
        <v>3057.7000000000003</v>
      </c>
      <c r="M16" s="22">
        <f t="shared" si="7"/>
        <v>20713.599999999999</v>
      </c>
      <c r="N16" s="22">
        <f t="shared" si="7"/>
        <v>1595.3</v>
      </c>
      <c r="O16" s="22">
        <f t="shared" si="7"/>
        <v>1779.3000000000002</v>
      </c>
      <c r="P16" s="22">
        <f t="shared" si="7"/>
        <v>2882.6</v>
      </c>
      <c r="Q16" s="22">
        <f t="shared" si="7"/>
        <v>3543.6</v>
      </c>
      <c r="R16" s="22">
        <f t="shared" si="7"/>
        <v>2115</v>
      </c>
      <c r="S16" s="22">
        <f t="shared" si="7"/>
        <v>1760.1000000000001</v>
      </c>
      <c r="T16" s="22">
        <f t="shared" si="7"/>
        <v>2016.1000000000001</v>
      </c>
      <c r="U16" s="22">
        <f t="shared" si="7"/>
        <v>2006.9</v>
      </c>
      <c r="V16" s="22">
        <f t="shared" si="7"/>
        <v>2419.1</v>
      </c>
      <c r="W16" s="22">
        <f t="shared" si="7"/>
        <v>3433.5</v>
      </c>
      <c r="X16" s="22">
        <f t="shared" si="7"/>
        <v>23551.5</v>
      </c>
      <c r="Y16" s="22">
        <f t="shared" si="1"/>
        <v>2837.9000000000015</v>
      </c>
      <c r="Z16" s="22">
        <f t="shared" si="2"/>
        <v>13.700660435655809</v>
      </c>
    </row>
    <row r="17" spans="1:27" ht="15.95" customHeight="1">
      <c r="B17" s="24" t="s">
        <v>27</v>
      </c>
      <c r="C17" s="25">
        <v>57.4</v>
      </c>
      <c r="D17" s="26">
        <v>174.3</v>
      </c>
      <c r="E17" s="26">
        <v>821.6</v>
      </c>
      <c r="F17" s="26">
        <v>115.9</v>
      </c>
      <c r="G17" s="26">
        <v>102.9</v>
      </c>
      <c r="H17" s="26">
        <v>80.400000000000006</v>
      </c>
      <c r="I17" s="26">
        <v>80.3</v>
      </c>
      <c r="J17" s="26">
        <v>179.1</v>
      </c>
      <c r="K17" s="26">
        <v>707</v>
      </c>
      <c r="L17" s="26">
        <v>95</v>
      </c>
      <c r="M17" s="20">
        <f t="shared" ref="M17:M23" si="8">SUM(C17:L17)</f>
        <v>2413.9</v>
      </c>
      <c r="N17" s="27">
        <v>83.8</v>
      </c>
      <c r="O17" s="26">
        <v>201.5</v>
      </c>
      <c r="P17" s="26">
        <v>951</v>
      </c>
      <c r="Q17" s="26">
        <v>134.5</v>
      </c>
      <c r="R17" s="26">
        <v>109.9</v>
      </c>
      <c r="S17" s="26">
        <v>92.8</v>
      </c>
      <c r="T17" s="28">
        <v>88.7</v>
      </c>
      <c r="U17" s="28">
        <v>185</v>
      </c>
      <c r="V17" s="28">
        <v>829.1</v>
      </c>
      <c r="W17" s="28">
        <v>109.3</v>
      </c>
      <c r="X17" s="20">
        <f t="shared" ref="X17:X23" si="9">SUM(N17:W17)</f>
        <v>2785.6000000000004</v>
      </c>
      <c r="Y17" s="20">
        <f t="shared" si="1"/>
        <v>371.70000000000027</v>
      </c>
      <c r="Z17" s="20">
        <f t="shared" si="2"/>
        <v>15.398318074485285</v>
      </c>
    </row>
    <row r="18" spans="1:27" ht="15.95" customHeight="1">
      <c r="B18" s="24" t="s">
        <v>28</v>
      </c>
      <c r="C18" s="25">
        <v>171.2</v>
      </c>
      <c r="D18" s="26">
        <v>81.900000000000006</v>
      </c>
      <c r="E18" s="26">
        <v>96.9</v>
      </c>
      <c r="F18" s="26">
        <v>975.5</v>
      </c>
      <c r="G18" s="26">
        <v>868.2</v>
      </c>
      <c r="H18" s="26">
        <v>153.19999999999999</v>
      </c>
      <c r="I18" s="26">
        <v>208.8</v>
      </c>
      <c r="J18" s="26">
        <v>126.9</v>
      </c>
      <c r="K18" s="26">
        <v>156.5</v>
      </c>
      <c r="L18" s="26">
        <v>1537.5</v>
      </c>
      <c r="M18" s="20">
        <f t="shared" si="8"/>
        <v>4376.6000000000004</v>
      </c>
      <c r="N18" s="27">
        <v>209</v>
      </c>
      <c r="O18" s="26">
        <v>107.1</v>
      </c>
      <c r="P18" s="26">
        <v>147</v>
      </c>
      <c r="Q18" s="26">
        <v>1812.5</v>
      </c>
      <c r="R18" s="26">
        <v>266.5</v>
      </c>
      <c r="S18" s="26">
        <v>145.9</v>
      </c>
      <c r="T18" s="28">
        <v>245</v>
      </c>
      <c r="U18" s="28">
        <v>105.7</v>
      </c>
      <c r="V18" s="28">
        <v>141.69999999999999</v>
      </c>
      <c r="W18" s="28">
        <v>1685</v>
      </c>
      <c r="X18" s="20">
        <f t="shared" si="9"/>
        <v>4865.3999999999996</v>
      </c>
      <c r="Y18" s="20">
        <f t="shared" si="1"/>
        <v>488.79999999999927</v>
      </c>
      <c r="Z18" s="20">
        <f t="shared" si="2"/>
        <v>11.168486953342761</v>
      </c>
    </row>
    <row r="19" spans="1:27" ht="15.95" customHeight="1">
      <c r="B19" s="24" t="s">
        <v>29</v>
      </c>
      <c r="C19" s="25">
        <v>401.2</v>
      </c>
      <c r="D19" s="26">
        <v>445.9</v>
      </c>
      <c r="E19" s="26">
        <v>513.6</v>
      </c>
      <c r="F19" s="26">
        <v>499.5</v>
      </c>
      <c r="G19" s="26">
        <v>587.29999999999995</v>
      </c>
      <c r="H19" s="26">
        <v>561.79999999999995</v>
      </c>
      <c r="I19" s="26">
        <v>657.3</v>
      </c>
      <c r="J19" s="26">
        <v>592.9</v>
      </c>
      <c r="K19" s="26">
        <v>535.5</v>
      </c>
      <c r="L19" s="26">
        <v>558.29999999999995</v>
      </c>
      <c r="M19" s="20">
        <f t="shared" si="8"/>
        <v>5353.3</v>
      </c>
      <c r="N19" s="27">
        <v>469.2</v>
      </c>
      <c r="O19" s="26">
        <v>510.8</v>
      </c>
      <c r="P19" s="26">
        <v>739</v>
      </c>
      <c r="Q19" s="26">
        <v>537</v>
      </c>
      <c r="R19" s="26">
        <v>605.70000000000005</v>
      </c>
      <c r="S19" s="26">
        <v>680.7</v>
      </c>
      <c r="T19" s="28">
        <v>728.5</v>
      </c>
      <c r="U19" s="28">
        <v>669.2</v>
      </c>
      <c r="V19" s="28">
        <v>608.79999999999995</v>
      </c>
      <c r="W19" s="28">
        <v>724.8</v>
      </c>
      <c r="X19" s="20">
        <f t="shared" si="9"/>
        <v>6273.7</v>
      </c>
      <c r="Y19" s="20">
        <f t="shared" si="1"/>
        <v>920.39999999999964</v>
      </c>
      <c r="Z19" s="20">
        <f t="shared" si="2"/>
        <v>17.193133207554212</v>
      </c>
    </row>
    <row r="20" spans="1:27" ht="15.95" customHeight="1">
      <c r="A20" s="29"/>
      <c r="B20" s="30" t="s">
        <v>30</v>
      </c>
      <c r="C20" s="20">
        <v>113.4</v>
      </c>
      <c r="D20" s="26">
        <v>97.3</v>
      </c>
      <c r="E20" s="26">
        <v>107.1</v>
      </c>
      <c r="F20" s="26">
        <v>102.5</v>
      </c>
      <c r="G20" s="26">
        <v>105.3</v>
      </c>
      <c r="H20" s="26">
        <v>94.8</v>
      </c>
      <c r="I20" s="26">
        <v>93.4</v>
      </c>
      <c r="J20" s="26">
        <v>101.4</v>
      </c>
      <c r="K20" s="26">
        <v>88</v>
      </c>
      <c r="L20" s="26">
        <v>110</v>
      </c>
      <c r="M20" s="20">
        <f t="shared" si="8"/>
        <v>1013.1999999999998</v>
      </c>
      <c r="N20" s="31">
        <v>130.4</v>
      </c>
      <c r="O20" s="26">
        <v>111.2</v>
      </c>
      <c r="P20" s="26">
        <v>122.2</v>
      </c>
      <c r="Q20" s="26">
        <v>112.2</v>
      </c>
      <c r="R20" s="26">
        <v>132</v>
      </c>
      <c r="S20" s="26">
        <v>108.5</v>
      </c>
      <c r="T20" s="26">
        <v>126.2</v>
      </c>
      <c r="U20" s="26">
        <v>115.9</v>
      </c>
      <c r="V20" s="32">
        <v>100.8</v>
      </c>
      <c r="W20" s="32">
        <v>132</v>
      </c>
      <c r="X20" s="20">
        <f t="shared" si="9"/>
        <v>1191.4000000000001</v>
      </c>
      <c r="Y20" s="20">
        <f t="shared" si="1"/>
        <v>178.20000000000027</v>
      </c>
      <c r="Z20" s="20">
        <f t="shared" si="2"/>
        <v>17.58784050532968</v>
      </c>
    </row>
    <row r="21" spans="1:27" ht="15.95" customHeight="1">
      <c r="B21" s="24" t="s">
        <v>31</v>
      </c>
      <c r="C21" s="20">
        <v>591.29999999999995</v>
      </c>
      <c r="D21" s="26">
        <v>589</v>
      </c>
      <c r="E21" s="26">
        <v>601.20000000000005</v>
      </c>
      <c r="F21" s="26">
        <v>795.9</v>
      </c>
      <c r="G21" s="26">
        <v>634.4</v>
      </c>
      <c r="H21" s="26">
        <v>768</v>
      </c>
      <c r="I21" s="26">
        <v>637.79999999999995</v>
      </c>
      <c r="J21" s="26">
        <v>769.3</v>
      </c>
      <c r="K21" s="26">
        <v>601.70000000000005</v>
      </c>
      <c r="L21" s="26">
        <v>631</v>
      </c>
      <c r="M21" s="20">
        <f t="shared" si="8"/>
        <v>6619.6</v>
      </c>
      <c r="N21" s="31">
        <v>616.9</v>
      </c>
      <c r="O21" s="26">
        <v>612.79999999999995</v>
      </c>
      <c r="P21" s="26">
        <v>828.7</v>
      </c>
      <c r="Q21" s="26">
        <v>617.6</v>
      </c>
      <c r="R21" s="26">
        <v>830.7</v>
      </c>
      <c r="S21" s="26">
        <v>631.5</v>
      </c>
      <c r="T21" s="33">
        <v>668</v>
      </c>
      <c r="U21" s="32">
        <v>851.3</v>
      </c>
      <c r="V21" s="26">
        <v>638.6</v>
      </c>
      <c r="W21" s="26">
        <v>672.7</v>
      </c>
      <c r="X21" s="20">
        <f t="shared" si="9"/>
        <v>6968.8</v>
      </c>
      <c r="Y21" s="20">
        <f t="shared" si="1"/>
        <v>349.19999999999982</v>
      </c>
      <c r="Z21" s="20">
        <f t="shared" si="2"/>
        <v>5.2752432171128136</v>
      </c>
    </row>
    <row r="22" spans="1:27" ht="15.95" customHeight="1">
      <c r="B22" s="30" t="s">
        <v>32</v>
      </c>
      <c r="C22" s="20">
        <v>67.099999999999994</v>
      </c>
      <c r="D22" s="26">
        <v>70.5</v>
      </c>
      <c r="E22" s="26">
        <v>92.7</v>
      </c>
      <c r="F22" s="26">
        <v>115.3</v>
      </c>
      <c r="G22" s="26">
        <v>104.7</v>
      </c>
      <c r="H22" s="26">
        <v>74</v>
      </c>
      <c r="I22" s="26">
        <v>109.5</v>
      </c>
      <c r="J22" s="26">
        <v>70.599999999999994</v>
      </c>
      <c r="K22" s="26">
        <v>106.7</v>
      </c>
      <c r="L22" s="26">
        <v>125.9</v>
      </c>
      <c r="M22" s="20">
        <f t="shared" si="8"/>
        <v>937</v>
      </c>
      <c r="N22" s="31">
        <v>86</v>
      </c>
      <c r="O22" s="26">
        <v>235.9</v>
      </c>
      <c r="P22" s="26">
        <v>94.7</v>
      </c>
      <c r="Q22" s="26">
        <v>329.8</v>
      </c>
      <c r="R22" s="26">
        <v>170.2</v>
      </c>
      <c r="S22" s="26">
        <v>100.7</v>
      </c>
      <c r="T22" s="33">
        <v>159.69999999999999</v>
      </c>
      <c r="U22" s="26">
        <v>79.8</v>
      </c>
      <c r="V22" s="26">
        <v>100.1</v>
      </c>
      <c r="W22" s="26">
        <f>50.7+0.4+51.9+6.7</f>
        <v>109.7</v>
      </c>
      <c r="X22" s="20">
        <f t="shared" si="9"/>
        <v>1466.6</v>
      </c>
      <c r="Y22" s="20">
        <f t="shared" si="1"/>
        <v>529.59999999999991</v>
      </c>
      <c r="Z22" s="20">
        <f t="shared" si="2"/>
        <v>56.520811099252924</v>
      </c>
    </row>
    <row r="23" spans="1:27" ht="15.95" customHeight="1">
      <c r="B23" s="23" t="s">
        <v>33</v>
      </c>
      <c r="C23" s="18">
        <v>97.3</v>
      </c>
      <c r="D23" s="34">
        <v>107.9</v>
      </c>
      <c r="E23" s="34">
        <v>143.69999999999999</v>
      </c>
      <c r="F23" s="34">
        <v>149</v>
      </c>
      <c r="G23" s="34">
        <v>159.4</v>
      </c>
      <c r="H23" s="34">
        <v>159.30000000000001</v>
      </c>
      <c r="I23" s="34">
        <v>139.19999999999999</v>
      </c>
      <c r="J23" s="34">
        <v>149.1</v>
      </c>
      <c r="K23" s="34">
        <v>191.2</v>
      </c>
      <c r="L23" s="34">
        <v>161</v>
      </c>
      <c r="M23" s="18">
        <f t="shared" si="8"/>
        <v>1457.1</v>
      </c>
      <c r="N23" s="35">
        <v>182.1</v>
      </c>
      <c r="O23" s="34">
        <v>191.7</v>
      </c>
      <c r="P23" s="34">
        <v>234.6</v>
      </c>
      <c r="Q23" s="34">
        <v>123</v>
      </c>
      <c r="R23" s="34">
        <v>210.3</v>
      </c>
      <c r="S23" s="34">
        <v>160</v>
      </c>
      <c r="T23" s="34">
        <v>182.2</v>
      </c>
      <c r="U23" s="34">
        <v>157</v>
      </c>
      <c r="V23" s="34">
        <v>190.3</v>
      </c>
      <c r="W23" s="34">
        <v>202.7</v>
      </c>
      <c r="X23" s="18">
        <f t="shared" si="9"/>
        <v>1833.9</v>
      </c>
      <c r="Y23" s="18">
        <f t="shared" si="1"/>
        <v>376.80000000000018</v>
      </c>
      <c r="Z23" s="18">
        <f t="shared" si="2"/>
        <v>25.859584105414879</v>
      </c>
    </row>
    <row r="24" spans="1:27" ht="15.95" customHeight="1">
      <c r="B24" s="17" t="s">
        <v>34</v>
      </c>
      <c r="C24" s="18">
        <f t="shared" ref="C24:X24" si="10">+C25+C28+C36+C44</f>
        <v>28214.699999999993</v>
      </c>
      <c r="D24" s="18">
        <f t="shared" si="10"/>
        <v>23280.699999999997</v>
      </c>
      <c r="E24" s="18">
        <f t="shared" si="10"/>
        <v>25778</v>
      </c>
      <c r="F24" s="18">
        <f t="shared" si="10"/>
        <v>25997.899999999998</v>
      </c>
      <c r="G24" s="18">
        <f t="shared" si="10"/>
        <v>27201.099999999995</v>
      </c>
      <c r="H24" s="18">
        <f t="shared" si="10"/>
        <v>25084.799999999999</v>
      </c>
      <c r="I24" s="18">
        <f t="shared" si="10"/>
        <v>26697.499999999996</v>
      </c>
      <c r="J24" s="18">
        <f t="shared" si="10"/>
        <v>27962.400000000001</v>
      </c>
      <c r="K24" s="18">
        <f t="shared" si="10"/>
        <v>25251.200000000001</v>
      </c>
      <c r="L24" s="18">
        <f t="shared" si="10"/>
        <v>27000</v>
      </c>
      <c r="M24" s="18">
        <f t="shared" si="10"/>
        <v>262468.29999999993</v>
      </c>
      <c r="N24" s="35">
        <f>+N25+N28+N36+N44</f>
        <v>32450.600000000002</v>
      </c>
      <c r="O24" s="18">
        <f t="shared" ref="O24:V24" si="11">+O25+O28+O36+O44</f>
        <v>25564.799999999999</v>
      </c>
      <c r="P24" s="18">
        <f t="shared" si="11"/>
        <v>26707.899999999994</v>
      </c>
      <c r="Q24" s="18">
        <f t="shared" si="11"/>
        <v>27542.2</v>
      </c>
      <c r="R24" s="18">
        <f t="shared" si="11"/>
        <v>30325.1</v>
      </c>
      <c r="S24" s="18">
        <f t="shared" si="11"/>
        <v>26783</v>
      </c>
      <c r="T24" s="18">
        <f t="shared" si="11"/>
        <v>29045.9</v>
      </c>
      <c r="U24" s="18">
        <f t="shared" si="11"/>
        <v>28960.799999999999</v>
      </c>
      <c r="V24" s="18">
        <f t="shared" si="11"/>
        <v>27725.7</v>
      </c>
      <c r="W24" s="18">
        <f t="shared" si="10"/>
        <v>30843.999999999996</v>
      </c>
      <c r="X24" s="18">
        <f t="shared" si="10"/>
        <v>285950</v>
      </c>
      <c r="Y24" s="18">
        <f t="shared" si="1"/>
        <v>23481.70000000007</v>
      </c>
      <c r="Z24" s="18">
        <f t="shared" si="2"/>
        <v>8.9464899189731018</v>
      </c>
    </row>
    <row r="25" spans="1:27" ht="15.95" customHeight="1">
      <c r="B25" s="36" t="s">
        <v>35</v>
      </c>
      <c r="C25" s="18">
        <f t="shared" ref="C25:X25" si="12">+C26+C27</f>
        <v>17249.699999999997</v>
      </c>
      <c r="D25" s="18">
        <f t="shared" si="12"/>
        <v>14376.7</v>
      </c>
      <c r="E25" s="18">
        <f t="shared" si="12"/>
        <v>15077.8</v>
      </c>
      <c r="F25" s="18">
        <f t="shared" si="12"/>
        <v>16204.099999999999</v>
      </c>
      <c r="G25" s="18">
        <f t="shared" si="12"/>
        <v>16667.599999999999</v>
      </c>
      <c r="H25" s="18">
        <f t="shared" si="12"/>
        <v>15785.8</v>
      </c>
      <c r="I25" s="18">
        <f t="shared" si="12"/>
        <v>16797.099999999999</v>
      </c>
      <c r="J25" s="18">
        <f t="shared" si="12"/>
        <v>16747.599999999999</v>
      </c>
      <c r="K25" s="18">
        <f t="shared" si="12"/>
        <v>15506.6</v>
      </c>
      <c r="L25" s="18">
        <f t="shared" si="12"/>
        <v>16694.099999999999</v>
      </c>
      <c r="M25" s="18">
        <f t="shared" si="12"/>
        <v>161107.09999999998</v>
      </c>
      <c r="N25" s="35">
        <f>+N26+N27</f>
        <v>19553.900000000001</v>
      </c>
      <c r="O25" s="18">
        <f t="shared" ref="O25:V25" si="13">+O26+O27</f>
        <v>15600.8</v>
      </c>
      <c r="P25" s="18">
        <f t="shared" si="13"/>
        <v>16851.099999999999</v>
      </c>
      <c r="Q25" s="18">
        <f t="shared" si="13"/>
        <v>17600.5</v>
      </c>
      <c r="R25" s="18">
        <f t="shared" si="13"/>
        <v>18640.3</v>
      </c>
      <c r="S25" s="18">
        <f t="shared" si="13"/>
        <v>17091</v>
      </c>
      <c r="T25" s="18">
        <f t="shared" si="13"/>
        <v>18533</v>
      </c>
      <c r="U25" s="18">
        <f t="shared" si="13"/>
        <v>17991.400000000001</v>
      </c>
      <c r="V25" s="18">
        <f t="shared" si="13"/>
        <v>17451.8</v>
      </c>
      <c r="W25" s="18">
        <f t="shared" si="12"/>
        <v>18512.099999999999</v>
      </c>
      <c r="X25" s="18">
        <f t="shared" si="12"/>
        <v>177825.90000000002</v>
      </c>
      <c r="Y25" s="18">
        <f t="shared" si="1"/>
        <v>16718.800000000047</v>
      </c>
      <c r="Z25" s="18">
        <f t="shared" si="2"/>
        <v>10.377444569482071</v>
      </c>
    </row>
    <row r="26" spans="1:27" ht="15.95" customHeight="1">
      <c r="B26" s="37" t="s">
        <v>36</v>
      </c>
      <c r="C26" s="20">
        <v>10810.3</v>
      </c>
      <c r="D26" s="20">
        <v>8324.9</v>
      </c>
      <c r="E26" s="20">
        <v>8178.3</v>
      </c>
      <c r="F26" s="20">
        <v>9442.2999999999993</v>
      </c>
      <c r="G26" s="20">
        <v>8748.7000000000007</v>
      </c>
      <c r="H26" s="20">
        <v>8559.1</v>
      </c>
      <c r="I26" s="20">
        <v>9103.6</v>
      </c>
      <c r="J26" s="20">
        <v>8857</v>
      </c>
      <c r="K26" s="20">
        <v>8857.2000000000007</v>
      </c>
      <c r="L26" s="20">
        <v>8001.3</v>
      </c>
      <c r="M26" s="20">
        <f>SUM(C26:L26)</f>
        <v>88882.7</v>
      </c>
      <c r="N26" s="31">
        <v>11907</v>
      </c>
      <c r="O26" s="20">
        <v>9127</v>
      </c>
      <c r="P26" s="20">
        <v>9509</v>
      </c>
      <c r="Q26" s="20">
        <v>10543.9</v>
      </c>
      <c r="R26" s="20">
        <v>10067.9</v>
      </c>
      <c r="S26" s="20">
        <v>9903.2000000000007</v>
      </c>
      <c r="T26" s="20">
        <v>10004.299999999999</v>
      </c>
      <c r="U26" s="20">
        <v>9832.5</v>
      </c>
      <c r="V26" s="20">
        <v>9974.2999999999993</v>
      </c>
      <c r="W26" s="20">
        <v>9389</v>
      </c>
      <c r="X26" s="20">
        <f>SUM(N26:W26)</f>
        <v>100258.1</v>
      </c>
      <c r="Y26" s="20">
        <f t="shared" si="1"/>
        <v>11375.400000000009</v>
      </c>
      <c r="Z26" s="20">
        <f t="shared" si="2"/>
        <v>12.798216075794288</v>
      </c>
    </row>
    <row r="27" spans="1:27" ht="15.95" customHeight="1">
      <c r="B27" s="37" t="s">
        <v>37</v>
      </c>
      <c r="C27" s="20">
        <v>6439.4</v>
      </c>
      <c r="D27" s="20">
        <v>6051.8</v>
      </c>
      <c r="E27" s="20">
        <v>6899.5</v>
      </c>
      <c r="F27" s="20">
        <v>6761.8</v>
      </c>
      <c r="G27" s="20">
        <v>7918.9</v>
      </c>
      <c r="H27" s="20">
        <v>7226.7</v>
      </c>
      <c r="I27" s="20">
        <v>7693.5</v>
      </c>
      <c r="J27" s="20">
        <v>7890.6</v>
      </c>
      <c r="K27" s="20">
        <v>6649.4</v>
      </c>
      <c r="L27" s="20">
        <v>8692.7999999999993</v>
      </c>
      <c r="M27" s="20">
        <f>SUM(C27:L27)</f>
        <v>72224.399999999994</v>
      </c>
      <c r="N27" s="31">
        <v>7646.9</v>
      </c>
      <c r="O27" s="20">
        <v>6473.8</v>
      </c>
      <c r="P27" s="20">
        <v>7342.1</v>
      </c>
      <c r="Q27" s="20">
        <v>7056.6</v>
      </c>
      <c r="R27" s="20">
        <v>8572.4</v>
      </c>
      <c r="S27" s="20">
        <v>7187.8</v>
      </c>
      <c r="T27" s="20">
        <v>8528.7000000000007</v>
      </c>
      <c r="U27" s="20">
        <v>8158.9</v>
      </c>
      <c r="V27" s="20">
        <v>7477.5</v>
      </c>
      <c r="W27" s="20">
        <v>9123.1</v>
      </c>
      <c r="X27" s="20">
        <f>SUM(N27:W27)</f>
        <v>77567.800000000017</v>
      </c>
      <c r="Y27" s="20">
        <f t="shared" si="1"/>
        <v>5343.4000000000233</v>
      </c>
      <c r="Z27" s="20">
        <f t="shared" si="2"/>
        <v>7.3983307580264057</v>
      </c>
    </row>
    <row r="28" spans="1:27" ht="15.95" customHeight="1">
      <c r="B28" s="38" t="s">
        <v>38</v>
      </c>
      <c r="C28" s="18">
        <f t="shared" ref="C28:M28" si="14">SUM(C29:C35)</f>
        <v>9139.6999999999989</v>
      </c>
      <c r="D28" s="18">
        <f t="shared" si="14"/>
        <v>7678.0999999999995</v>
      </c>
      <c r="E28" s="18">
        <f t="shared" si="14"/>
        <v>9596.2000000000007</v>
      </c>
      <c r="F28" s="18">
        <f t="shared" si="14"/>
        <v>8792.5999999999985</v>
      </c>
      <c r="G28" s="18">
        <f t="shared" si="14"/>
        <v>9380.1999999999989</v>
      </c>
      <c r="H28" s="18">
        <f t="shared" si="14"/>
        <v>8166.6</v>
      </c>
      <c r="I28" s="18">
        <f t="shared" si="14"/>
        <v>8836.2999999999993</v>
      </c>
      <c r="J28" s="18">
        <f t="shared" si="14"/>
        <v>10169.900000000001</v>
      </c>
      <c r="K28" s="18">
        <f t="shared" si="14"/>
        <v>8823.6</v>
      </c>
      <c r="L28" s="18">
        <f t="shared" si="14"/>
        <v>8949.9000000000015</v>
      </c>
      <c r="M28" s="18">
        <f t="shared" si="14"/>
        <v>89533.099999999991</v>
      </c>
      <c r="N28" s="35">
        <f>SUM(N29:N35)</f>
        <v>10622.099999999999</v>
      </c>
      <c r="O28" s="18">
        <f t="shared" ref="O28:X28" si="15">SUM(O29:O35)</f>
        <v>8639.7000000000025</v>
      </c>
      <c r="P28" s="18">
        <f t="shared" si="15"/>
        <v>8522.1</v>
      </c>
      <c r="Q28" s="18">
        <f t="shared" si="15"/>
        <v>8819.2000000000007</v>
      </c>
      <c r="R28" s="18">
        <f t="shared" si="15"/>
        <v>10328.700000000003</v>
      </c>
      <c r="S28" s="18">
        <f t="shared" si="15"/>
        <v>8589</v>
      </c>
      <c r="T28" s="18">
        <f t="shared" si="15"/>
        <v>9294</v>
      </c>
      <c r="U28" s="18">
        <f t="shared" si="15"/>
        <v>9704.6</v>
      </c>
      <c r="V28" s="18">
        <f t="shared" si="15"/>
        <v>9111.5</v>
      </c>
      <c r="W28" s="18">
        <f t="shared" si="15"/>
        <v>10563.7</v>
      </c>
      <c r="X28" s="18">
        <f t="shared" si="15"/>
        <v>94194.6</v>
      </c>
      <c r="Y28" s="18">
        <f t="shared" si="1"/>
        <v>4661.5000000000146</v>
      </c>
      <c r="Z28" s="18">
        <f t="shared" si="2"/>
        <v>5.2064543727403771</v>
      </c>
    </row>
    <row r="29" spans="1:27" s="39" customFormat="1" ht="15.95" customHeight="1">
      <c r="B29" s="40" t="s">
        <v>39</v>
      </c>
      <c r="C29" s="41">
        <v>2699.4</v>
      </c>
      <c r="D29" s="41">
        <v>2584.1</v>
      </c>
      <c r="E29" s="41">
        <v>3895.1</v>
      </c>
      <c r="F29" s="41">
        <v>2814.7</v>
      </c>
      <c r="G29" s="41">
        <v>3467.7</v>
      </c>
      <c r="H29" s="41">
        <v>2519.5</v>
      </c>
      <c r="I29" s="41">
        <v>2814.5</v>
      </c>
      <c r="J29" s="41">
        <v>3682</v>
      </c>
      <c r="K29" s="41">
        <v>2725.6</v>
      </c>
      <c r="L29" s="41">
        <v>2887.2</v>
      </c>
      <c r="M29" s="42">
        <f t="shared" ref="M29:M35" si="16">SUM(C29:L29)</f>
        <v>30089.8</v>
      </c>
      <c r="N29" s="43">
        <v>3757.8</v>
      </c>
      <c r="O29" s="41">
        <v>3085.9</v>
      </c>
      <c r="P29" s="41">
        <v>2978.9</v>
      </c>
      <c r="Q29" s="41">
        <v>2939.9</v>
      </c>
      <c r="R29" s="41">
        <v>3666.4</v>
      </c>
      <c r="S29" s="41">
        <v>2898.9</v>
      </c>
      <c r="T29" s="41">
        <v>3304.2</v>
      </c>
      <c r="U29" s="41">
        <v>3639.2</v>
      </c>
      <c r="V29" s="41">
        <v>3281.1</v>
      </c>
      <c r="W29" s="41">
        <v>3780.7</v>
      </c>
      <c r="X29" s="42">
        <f t="shared" ref="X29:X35" si="17">SUM(N29:W29)</f>
        <v>33333</v>
      </c>
      <c r="Y29" s="42">
        <f t="shared" si="1"/>
        <v>3243.2000000000007</v>
      </c>
      <c r="Z29" s="42">
        <f t="shared" si="2"/>
        <v>10.778403312750502</v>
      </c>
    </row>
    <row r="30" spans="1:27" s="39" customFormat="1" ht="15.95" customHeight="1">
      <c r="B30" s="40" t="s">
        <v>40</v>
      </c>
      <c r="C30" s="41">
        <v>1385.6</v>
      </c>
      <c r="D30" s="41">
        <v>1457.1</v>
      </c>
      <c r="E30" s="41">
        <v>2042</v>
      </c>
      <c r="F30" s="41">
        <v>1572.3</v>
      </c>
      <c r="G30" s="41">
        <v>1984.5</v>
      </c>
      <c r="H30" s="41">
        <v>1529.6</v>
      </c>
      <c r="I30" s="41">
        <v>1640.9</v>
      </c>
      <c r="J30" s="41">
        <v>2127.5</v>
      </c>
      <c r="K30" s="41">
        <v>1655.9</v>
      </c>
      <c r="L30" s="41">
        <v>1697.2</v>
      </c>
      <c r="M30" s="42">
        <f t="shared" si="16"/>
        <v>17092.599999999999</v>
      </c>
      <c r="N30" s="43">
        <v>1725.2</v>
      </c>
      <c r="O30" s="41">
        <v>1545.4</v>
      </c>
      <c r="P30" s="41">
        <v>1502.5</v>
      </c>
      <c r="Q30" s="41">
        <v>1595.9</v>
      </c>
      <c r="R30" s="41">
        <v>2033.7</v>
      </c>
      <c r="S30" s="41">
        <v>1452.9</v>
      </c>
      <c r="T30" s="41">
        <v>1576.9</v>
      </c>
      <c r="U30" s="41">
        <v>1819.8</v>
      </c>
      <c r="V30" s="41">
        <v>1518.1</v>
      </c>
      <c r="W30" s="41">
        <v>1884.8</v>
      </c>
      <c r="X30" s="42">
        <f t="shared" si="17"/>
        <v>16655.2</v>
      </c>
      <c r="Y30" s="42">
        <f t="shared" si="1"/>
        <v>-437.39999999999782</v>
      </c>
      <c r="Z30" s="42">
        <f t="shared" si="2"/>
        <v>-2.559002141277499</v>
      </c>
    </row>
    <row r="31" spans="1:27" ht="15.95" customHeight="1">
      <c r="B31" s="37" t="s">
        <v>41</v>
      </c>
      <c r="C31" s="20">
        <v>3179.4</v>
      </c>
      <c r="D31" s="44">
        <v>2058</v>
      </c>
      <c r="E31" s="44">
        <v>1753.7</v>
      </c>
      <c r="F31" s="44">
        <v>2662.3</v>
      </c>
      <c r="G31" s="44">
        <v>1911</v>
      </c>
      <c r="H31" s="44">
        <v>2183.6</v>
      </c>
      <c r="I31" s="44">
        <v>2356.4</v>
      </c>
      <c r="J31" s="44">
        <v>2408.6999999999998</v>
      </c>
      <c r="K31" s="44">
        <v>2473.1</v>
      </c>
      <c r="L31" s="44">
        <v>2435.6999999999998</v>
      </c>
      <c r="M31" s="20">
        <f t="shared" si="16"/>
        <v>23421.899999999998</v>
      </c>
      <c r="N31" s="31">
        <v>3308.3</v>
      </c>
      <c r="O31" s="44">
        <v>2130.4</v>
      </c>
      <c r="P31" s="44">
        <v>2301.8000000000002</v>
      </c>
      <c r="Q31" s="44">
        <v>2528.4</v>
      </c>
      <c r="R31" s="44">
        <v>2581.9</v>
      </c>
      <c r="S31" s="44">
        <v>2146.8000000000002</v>
      </c>
      <c r="T31" s="44">
        <v>2539.5</v>
      </c>
      <c r="U31" s="44">
        <v>2316.3000000000002</v>
      </c>
      <c r="V31" s="44">
        <v>2478.9</v>
      </c>
      <c r="W31" s="44">
        <v>2987.8</v>
      </c>
      <c r="X31" s="20">
        <f t="shared" si="17"/>
        <v>25320.100000000002</v>
      </c>
      <c r="Y31" s="20">
        <f t="shared" si="1"/>
        <v>1898.2000000000044</v>
      </c>
      <c r="Z31" s="20">
        <f t="shared" si="2"/>
        <v>8.104380942622095</v>
      </c>
      <c r="AA31" s="45"/>
    </row>
    <row r="32" spans="1:27" ht="15.95" customHeight="1">
      <c r="B32" s="37" t="s">
        <v>42</v>
      </c>
      <c r="C32" s="20">
        <v>534.1</v>
      </c>
      <c r="D32" s="20">
        <v>97.9</v>
      </c>
      <c r="E32" s="20">
        <v>374.7</v>
      </c>
      <c r="F32" s="20">
        <v>196</v>
      </c>
      <c r="G32" s="20">
        <v>396.2</v>
      </c>
      <c r="H32" s="20">
        <v>328</v>
      </c>
      <c r="I32" s="20">
        <v>429.2</v>
      </c>
      <c r="J32" s="20">
        <v>348.4</v>
      </c>
      <c r="K32" s="20">
        <v>297.2</v>
      </c>
      <c r="L32" s="20">
        <v>380.1</v>
      </c>
      <c r="M32" s="20">
        <f t="shared" si="16"/>
        <v>3381.7999999999997</v>
      </c>
      <c r="N32" s="31">
        <v>367.6</v>
      </c>
      <c r="O32" s="20">
        <v>262.10000000000002</v>
      </c>
      <c r="P32" s="20">
        <v>243</v>
      </c>
      <c r="Q32" s="20">
        <v>265.89999999999998</v>
      </c>
      <c r="R32" s="20">
        <v>363.2</v>
      </c>
      <c r="S32" s="20">
        <v>315.7</v>
      </c>
      <c r="T32" s="20">
        <v>279.3</v>
      </c>
      <c r="U32" s="20">
        <v>286.39999999999998</v>
      </c>
      <c r="V32" s="20">
        <v>322.7</v>
      </c>
      <c r="W32" s="20">
        <v>290.7</v>
      </c>
      <c r="X32" s="20">
        <f t="shared" si="17"/>
        <v>2996.6</v>
      </c>
      <c r="Y32" s="20">
        <f t="shared" si="1"/>
        <v>-385.19999999999982</v>
      </c>
      <c r="Z32" s="20">
        <f t="shared" si="2"/>
        <v>-11.390383819267841</v>
      </c>
      <c r="AA32" s="45"/>
    </row>
    <row r="33" spans="2:27" s="50" customFormat="1" ht="15.95" customHeight="1">
      <c r="B33" s="46" t="s">
        <v>43</v>
      </c>
      <c r="C33" s="21">
        <v>597.29999999999995</v>
      </c>
      <c r="D33" s="47">
        <v>564.4</v>
      </c>
      <c r="E33" s="47">
        <v>564.1</v>
      </c>
      <c r="F33" s="47">
        <v>605.5</v>
      </c>
      <c r="G33" s="47">
        <v>583.9</v>
      </c>
      <c r="H33" s="47">
        <v>594.70000000000005</v>
      </c>
      <c r="I33" s="47">
        <v>578</v>
      </c>
      <c r="J33" s="47">
        <v>608.9</v>
      </c>
      <c r="K33" s="47">
        <v>679.5</v>
      </c>
      <c r="L33" s="47">
        <v>585.79999999999995</v>
      </c>
      <c r="M33" s="20">
        <f t="shared" si="16"/>
        <v>5962.0999999999995</v>
      </c>
      <c r="N33" s="48">
        <v>620.79999999999995</v>
      </c>
      <c r="O33" s="25">
        <v>595.6</v>
      </c>
      <c r="P33" s="47">
        <v>595.6</v>
      </c>
      <c r="Q33" s="47">
        <v>616</v>
      </c>
      <c r="R33" s="47">
        <v>595.70000000000005</v>
      </c>
      <c r="S33" s="47">
        <v>619.1</v>
      </c>
      <c r="T33" s="47">
        <v>610.1</v>
      </c>
      <c r="U33" s="47">
        <v>605.9</v>
      </c>
      <c r="V33" s="47">
        <v>621</v>
      </c>
      <c r="W33" s="47">
        <v>617.6</v>
      </c>
      <c r="X33" s="21">
        <f t="shared" si="17"/>
        <v>6097.4</v>
      </c>
      <c r="Y33" s="21">
        <f t="shared" si="1"/>
        <v>135.30000000000018</v>
      </c>
      <c r="Z33" s="21">
        <f t="shared" si="2"/>
        <v>2.2693346304154609</v>
      </c>
      <c r="AA33" s="49"/>
    </row>
    <row r="34" spans="2:27" s="50" customFormat="1" ht="15.95" customHeight="1">
      <c r="B34" s="46" t="s">
        <v>44</v>
      </c>
      <c r="C34" s="21">
        <v>510.6</v>
      </c>
      <c r="D34" s="47">
        <v>472.5</v>
      </c>
      <c r="E34" s="47">
        <v>436</v>
      </c>
      <c r="F34" s="47">
        <v>553.5</v>
      </c>
      <c r="G34" s="47">
        <v>504.3</v>
      </c>
      <c r="H34" s="47">
        <v>518.1</v>
      </c>
      <c r="I34" s="47">
        <v>512.79999999999995</v>
      </c>
      <c r="J34" s="47">
        <v>511.2</v>
      </c>
      <c r="K34" s="47">
        <v>503.7</v>
      </c>
      <c r="L34" s="47">
        <v>442.7</v>
      </c>
      <c r="M34" s="20">
        <f t="shared" si="16"/>
        <v>4965.3999999999996</v>
      </c>
      <c r="N34" s="48">
        <v>565</v>
      </c>
      <c r="O34" s="47">
        <v>584.1</v>
      </c>
      <c r="P34" s="47">
        <v>473.3</v>
      </c>
      <c r="Q34" s="47">
        <v>593.20000000000005</v>
      </c>
      <c r="R34" s="47">
        <v>573.6</v>
      </c>
      <c r="S34" s="47">
        <v>642.1</v>
      </c>
      <c r="T34" s="47">
        <v>555.20000000000005</v>
      </c>
      <c r="U34" s="47">
        <v>616.5</v>
      </c>
      <c r="V34" s="41">
        <v>590</v>
      </c>
      <c r="W34" s="41">
        <v>567.1</v>
      </c>
      <c r="X34" s="21">
        <f t="shared" si="17"/>
        <v>5760.1</v>
      </c>
      <c r="Y34" s="21">
        <f t="shared" si="1"/>
        <v>794.70000000000073</v>
      </c>
      <c r="Z34" s="21">
        <f t="shared" si="2"/>
        <v>16.004752889998809</v>
      </c>
      <c r="AA34" s="49"/>
    </row>
    <row r="35" spans="2:27" ht="15.95" customHeight="1">
      <c r="B35" s="37" t="s">
        <v>32</v>
      </c>
      <c r="C35" s="20">
        <v>233.3</v>
      </c>
      <c r="D35" s="25">
        <v>444.1</v>
      </c>
      <c r="E35" s="25">
        <v>530.6</v>
      </c>
      <c r="F35" s="25">
        <v>388.3</v>
      </c>
      <c r="G35" s="25">
        <v>532.6</v>
      </c>
      <c r="H35" s="25">
        <v>493.1</v>
      </c>
      <c r="I35" s="25">
        <v>504.5</v>
      </c>
      <c r="J35" s="25">
        <v>483.2</v>
      </c>
      <c r="K35" s="25">
        <v>488.6</v>
      </c>
      <c r="L35" s="25">
        <v>521.20000000000005</v>
      </c>
      <c r="M35" s="20">
        <f t="shared" si="16"/>
        <v>4619.5</v>
      </c>
      <c r="N35" s="31">
        <v>277.39999999999998</v>
      </c>
      <c r="O35" s="25">
        <v>436.2</v>
      </c>
      <c r="P35" s="25">
        <v>427</v>
      </c>
      <c r="Q35" s="25">
        <v>279.89999999999998</v>
      </c>
      <c r="R35" s="25">
        <v>514.20000000000005</v>
      </c>
      <c r="S35" s="25">
        <v>513.5</v>
      </c>
      <c r="T35" s="51">
        <v>428.8</v>
      </c>
      <c r="U35" s="25">
        <v>420.5</v>
      </c>
      <c r="V35" s="25">
        <v>299.7</v>
      </c>
      <c r="W35" s="25">
        <v>435</v>
      </c>
      <c r="X35" s="20">
        <f t="shared" si="17"/>
        <v>4032.2</v>
      </c>
      <c r="Y35" s="20">
        <f t="shared" si="1"/>
        <v>-587.30000000000018</v>
      </c>
      <c r="Z35" s="20">
        <f t="shared" si="2"/>
        <v>-12.713497131724216</v>
      </c>
      <c r="AA35" s="45"/>
    </row>
    <row r="36" spans="2:27" ht="15.95" customHeight="1">
      <c r="B36" s="36" t="s">
        <v>45</v>
      </c>
      <c r="C36" s="18">
        <f t="shared" ref="C36:M36" si="18">SUM(C37:C43)</f>
        <v>1731.5000000000002</v>
      </c>
      <c r="D36" s="18">
        <f t="shared" si="18"/>
        <v>1136.3</v>
      </c>
      <c r="E36" s="18">
        <f t="shared" si="18"/>
        <v>1002.9</v>
      </c>
      <c r="F36" s="18">
        <f t="shared" si="18"/>
        <v>870.90000000000009</v>
      </c>
      <c r="G36" s="18">
        <f t="shared" si="18"/>
        <v>1007.6</v>
      </c>
      <c r="H36" s="18">
        <f t="shared" si="18"/>
        <v>1009.8000000000001</v>
      </c>
      <c r="I36" s="18">
        <f t="shared" si="18"/>
        <v>919.80000000000007</v>
      </c>
      <c r="J36" s="18">
        <f t="shared" si="18"/>
        <v>914.5</v>
      </c>
      <c r="K36" s="18">
        <f t="shared" si="18"/>
        <v>745.20000000000016</v>
      </c>
      <c r="L36" s="18">
        <f t="shared" si="18"/>
        <v>1214.9000000000001</v>
      </c>
      <c r="M36" s="18">
        <f t="shared" si="18"/>
        <v>10553.400000000003</v>
      </c>
      <c r="N36" s="35">
        <f>+N37+N38+N39+N42+N43</f>
        <v>2143.9000000000005</v>
      </c>
      <c r="O36" s="35">
        <f t="shared" ref="O36:X36" si="19">+O37+O38+O39+O42+O43</f>
        <v>1218.6000000000001</v>
      </c>
      <c r="P36" s="35">
        <f t="shared" si="19"/>
        <v>1193.5999999999999</v>
      </c>
      <c r="Q36" s="35">
        <f t="shared" si="19"/>
        <v>988.5</v>
      </c>
      <c r="R36" s="35">
        <f t="shared" si="19"/>
        <v>1178.0000000000002</v>
      </c>
      <c r="S36" s="35">
        <f t="shared" si="19"/>
        <v>966.9</v>
      </c>
      <c r="T36" s="35">
        <f t="shared" si="19"/>
        <v>1070.4000000000001</v>
      </c>
      <c r="U36" s="35">
        <f t="shared" si="19"/>
        <v>1104.3</v>
      </c>
      <c r="V36" s="35">
        <f t="shared" si="19"/>
        <v>1013.7000000000002</v>
      </c>
      <c r="W36" s="35">
        <f t="shared" si="19"/>
        <v>1614.6</v>
      </c>
      <c r="X36" s="35">
        <f t="shared" si="19"/>
        <v>12492.5</v>
      </c>
      <c r="Y36" s="18">
        <f t="shared" si="1"/>
        <v>1939.0999999999967</v>
      </c>
      <c r="Z36" s="18">
        <f t="shared" si="2"/>
        <v>18.374173252221997</v>
      </c>
    </row>
    <row r="37" spans="2:27" ht="15.95" customHeight="1">
      <c r="B37" s="37" t="s">
        <v>46</v>
      </c>
      <c r="C37" s="20">
        <v>921.6</v>
      </c>
      <c r="D37" s="20">
        <v>765.4</v>
      </c>
      <c r="E37" s="20">
        <v>836.3</v>
      </c>
      <c r="F37" s="20">
        <v>725.2</v>
      </c>
      <c r="G37" s="20">
        <v>846.4</v>
      </c>
      <c r="H37" s="20">
        <v>856.2</v>
      </c>
      <c r="I37" s="20">
        <v>763.5</v>
      </c>
      <c r="J37" s="20">
        <v>757.5</v>
      </c>
      <c r="K37" s="20">
        <v>604.70000000000005</v>
      </c>
      <c r="L37" s="20">
        <v>904.3</v>
      </c>
      <c r="M37" s="20">
        <f t="shared" ref="M37:M44" si="20">SUM(C37:L37)</f>
        <v>7981.1</v>
      </c>
      <c r="N37" s="31">
        <v>994.1</v>
      </c>
      <c r="O37" s="20">
        <v>1039.7</v>
      </c>
      <c r="P37" s="20">
        <v>1023.6</v>
      </c>
      <c r="Q37" s="20">
        <v>834.8</v>
      </c>
      <c r="R37" s="20">
        <v>1013</v>
      </c>
      <c r="S37" s="20">
        <v>817.5</v>
      </c>
      <c r="T37" s="20">
        <v>911.9</v>
      </c>
      <c r="U37" s="20">
        <v>947.1</v>
      </c>
      <c r="V37" s="42">
        <v>792.6</v>
      </c>
      <c r="W37" s="42">
        <v>1084.5</v>
      </c>
      <c r="X37" s="20">
        <f>SUM(N37:W37)</f>
        <v>9458.7999999999993</v>
      </c>
      <c r="Y37" s="20">
        <f t="shared" si="1"/>
        <v>1477.6999999999989</v>
      </c>
      <c r="Z37" s="20">
        <f t="shared" si="2"/>
        <v>18.514991667815199</v>
      </c>
    </row>
    <row r="38" spans="2:27" ht="15.95" customHeight="1">
      <c r="B38" s="37" t="s">
        <v>47</v>
      </c>
      <c r="C38" s="20">
        <v>694.6</v>
      </c>
      <c r="D38" s="20">
        <v>254</v>
      </c>
      <c r="E38" s="20">
        <v>47.2</v>
      </c>
      <c r="F38" s="20">
        <v>36</v>
      </c>
      <c r="G38" s="20">
        <v>39.5</v>
      </c>
      <c r="H38" s="20">
        <v>37.200000000000003</v>
      </c>
      <c r="I38" s="20">
        <v>35.799999999999997</v>
      </c>
      <c r="J38" s="20">
        <v>34.5</v>
      </c>
      <c r="K38" s="20">
        <v>26.2</v>
      </c>
      <c r="L38" s="20">
        <v>183.8</v>
      </c>
      <c r="M38" s="20">
        <f t="shared" si="20"/>
        <v>1388.8000000000002</v>
      </c>
      <c r="N38" s="31">
        <v>1019.2</v>
      </c>
      <c r="O38" s="20">
        <v>59.6</v>
      </c>
      <c r="P38" s="20">
        <v>48.9</v>
      </c>
      <c r="Q38" s="20">
        <v>41.1</v>
      </c>
      <c r="R38" s="20">
        <v>45.7</v>
      </c>
      <c r="S38" s="20">
        <v>34.200000000000003</v>
      </c>
      <c r="T38" s="20">
        <v>39.200000000000003</v>
      </c>
      <c r="U38" s="20">
        <v>38.6</v>
      </c>
      <c r="V38" s="20">
        <v>106.1</v>
      </c>
      <c r="W38" s="20">
        <v>414</v>
      </c>
      <c r="X38" s="20">
        <f>SUM(N38:W38)</f>
        <v>1846.6</v>
      </c>
      <c r="Y38" s="20">
        <f t="shared" si="1"/>
        <v>457.79999999999973</v>
      </c>
      <c r="Z38" s="20">
        <f t="shared" si="2"/>
        <v>32.963709677419331</v>
      </c>
    </row>
    <row r="39" spans="2:27" ht="15.95" customHeight="1">
      <c r="B39" s="52" t="s">
        <v>48</v>
      </c>
      <c r="C39" s="18">
        <v>12.2</v>
      </c>
      <c r="D39" s="18">
        <v>11.9</v>
      </c>
      <c r="E39" s="18">
        <v>12.7</v>
      </c>
      <c r="F39" s="18">
        <v>10.1</v>
      </c>
      <c r="G39" s="18">
        <v>13.2</v>
      </c>
      <c r="H39" s="18">
        <v>11.8</v>
      </c>
      <c r="I39" s="18">
        <v>15.6</v>
      </c>
      <c r="J39" s="18">
        <v>12.8</v>
      </c>
      <c r="K39" s="18">
        <v>9.6</v>
      </c>
      <c r="L39" s="18">
        <v>18.2</v>
      </c>
      <c r="M39" s="18">
        <f t="shared" si="20"/>
        <v>128.09999999999997</v>
      </c>
      <c r="N39" s="35">
        <f>+N40+N41</f>
        <v>18.899999999999999</v>
      </c>
      <c r="O39" s="35">
        <f t="shared" ref="O39:X39" si="21">+O40+O41</f>
        <v>9.9</v>
      </c>
      <c r="P39" s="35">
        <f t="shared" si="21"/>
        <v>13.1</v>
      </c>
      <c r="Q39" s="35">
        <f t="shared" si="21"/>
        <v>9.8999999999999986</v>
      </c>
      <c r="R39" s="35">
        <f t="shared" si="21"/>
        <v>12</v>
      </c>
      <c r="S39" s="35">
        <f t="shared" si="21"/>
        <v>7.8</v>
      </c>
      <c r="T39" s="35">
        <f t="shared" si="21"/>
        <v>15.4</v>
      </c>
      <c r="U39" s="35">
        <f t="shared" si="21"/>
        <v>11.700000000000001</v>
      </c>
      <c r="V39" s="35">
        <f t="shared" si="21"/>
        <v>11.1</v>
      </c>
      <c r="W39" s="35">
        <f t="shared" si="21"/>
        <v>13.100000000000001</v>
      </c>
      <c r="X39" s="35">
        <f t="shared" si="21"/>
        <v>122.89999999999999</v>
      </c>
      <c r="Y39" s="18">
        <f t="shared" si="1"/>
        <v>-5.1999999999999744</v>
      </c>
      <c r="Z39" s="18">
        <f t="shared" si="2"/>
        <v>-4.0593286494925644</v>
      </c>
    </row>
    <row r="40" spans="2:27" ht="15.95" customHeight="1">
      <c r="B40" s="53" t="s">
        <v>49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f t="shared" si="20"/>
        <v>0</v>
      </c>
      <c r="N40" s="31">
        <v>18.899999999999999</v>
      </c>
      <c r="O40" s="20">
        <v>9.9</v>
      </c>
      <c r="P40" s="20">
        <v>12.9</v>
      </c>
      <c r="Q40" s="20">
        <v>9.6999999999999993</v>
      </c>
      <c r="R40" s="20">
        <v>11.6</v>
      </c>
      <c r="S40" s="20">
        <v>7.3</v>
      </c>
      <c r="T40" s="20">
        <v>14.6</v>
      </c>
      <c r="U40" s="20">
        <v>10.3</v>
      </c>
      <c r="V40" s="20">
        <v>9</v>
      </c>
      <c r="W40" s="20">
        <v>9.9</v>
      </c>
      <c r="X40" s="20">
        <f>SUM(N40:W40)</f>
        <v>114.1</v>
      </c>
      <c r="Y40" s="20">
        <f t="shared" si="1"/>
        <v>114.1</v>
      </c>
      <c r="Z40" s="54">
        <v>0</v>
      </c>
    </row>
    <row r="41" spans="2:27" ht="15.95" customHeight="1">
      <c r="B41" s="55" t="s">
        <v>50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f t="shared" si="20"/>
        <v>0</v>
      </c>
      <c r="N41" s="57">
        <v>0</v>
      </c>
      <c r="O41" s="56">
        <v>0</v>
      </c>
      <c r="P41" s="56">
        <v>0.2</v>
      </c>
      <c r="Q41" s="56">
        <v>0.2</v>
      </c>
      <c r="R41" s="56">
        <v>0.4</v>
      </c>
      <c r="S41" s="56">
        <v>0.5</v>
      </c>
      <c r="T41" s="56">
        <v>0.8</v>
      </c>
      <c r="U41" s="56">
        <v>1.4</v>
      </c>
      <c r="V41" s="56">
        <v>2.1</v>
      </c>
      <c r="W41" s="56">
        <v>3.2</v>
      </c>
      <c r="X41" s="56">
        <f>SUM(N41:W41)</f>
        <v>8.8000000000000007</v>
      </c>
      <c r="Y41" s="56">
        <f t="shared" si="1"/>
        <v>8.8000000000000007</v>
      </c>
      <c r="Z41" s="58">
        <v>0</v>
      </c>
    </row>
    <row r="42" spans="2:27" ht="15.95" customHeight="1">
      <c r="B42" s="37" t="s">
        <v>51</v>
      </c>
      <c r="C42" s="20">
        <v>80.7</v>
      </c>
      <c r="D42" s="20">
        <v>82.6</v>
      </c>
      <c r="E42" s="20">
        <v>83.3</v>
      </c>
      <c r="F42" s="20">
        <v>77.5</v>
      </c>
      <c r="G42" s="20">
        <v>85.1</v>
      </c>
      <c r="H42" s="20">
        <v>82.2</v>
      </c>
      <c r="I42" s="20">
        <v>82.2</v>
      </c>
      <c r="J42" s="20">
        <v>87.2</v>
      </c>
      <c r="K42" s="20">
        <v>81</v>
      </c>
      <c r="L42" s="20">
        <v>85.9</v>
      </c>
      <c r="M42" s="20">
        <f t="shared" si="20"/>
        <v>827.7</v>
      </c>
      <c r="N42" s="31">
        <v>88.3</v>
      </c>
      <c r="O42" s="20">
        <v>86.2</v>
      </c>
      <c r="P42" s="20">
        <v>84</v>
      </c>
      <c r="Q42" s="20">
        <v>77.7</v>
      </c>
      <c r="R42" s="20">
        <v>83.9</v>
      </c>
      <c r="S42" s="20">
        <v>83.4</v>
      </c>
      <c r="T42" s="20">
        <v>80</v>
      </c>
      <c r="U42" s="20">
        <v>83.6</v>
      </c>
      <c r="V42" s="20">
        <v>80.7</v>
      </c>
      <c r="W42" s="20">
        <v>79.7</v>
      </c>
      <c r="X42" s="20">
        <f>SUM(N42:W42)</f>
        <v>827.50000000000011</v>
      </c>
      <c r="Y42" s="20">
        <f t="shared" si="1"/>
        <v>-0.19999999999993179</v>
      </c>
      <c r="Z42" s="20">
        <f t="shared" ref="Z42:Z48" si="22">+Y42/M42*100</f>
        <v>-2.4163344206829983E-2</v>
      </c>
    </row>
    <row r="43" spans="2:27" ht="15.95" customHeight="1">
      <c r="B43" s="37" t="s">
        <v>52</v>
      </c>
      <c r="C43" s="20">
        <v>22.4</v>
      </c>
      <c r="D43" s="20">
        <v>22.4</v>
      </c>
      <c r="E43" s="20">
        <v>23.4</v>
      </c>
      <c r="F43" s="20">
        <v>22.1</v>
      </c>
      <c r="G43" s="20">
        <v>23.4</v>
      </c>
      <c r="H43" s="20">
        <v>22.4</v>
      </c>
      <c r="I43" s="20">
        <v>22.7</v>
      </c>
      <c r="J43" s="20">
        <v>22.5</v>
      </c>
      <c r="K43" s="20">
        <v>23.7</v>
      </c>
      <c r="L43" s="20">
        <v>22.7</v>
      </c>
      <c r="M43" s="20">
        <f t="shared" si="20"/>
        <v>227.69999999999996</v>
      </c>
      <c r="N43" s="31">
        <v>23.4</v>
      </c>
      <c r="O43" s="20">
        <v>23.2</v>
      </c>
      <c r="P43" s="20">
        <v>24</v>
      </c>
      <c r="Q43" s="20">
        <v>25</v>
      </c>
      <c r="R43" s="20">
        <v>23.4</v>
      </c>
      <c r="S43" s="20">
        <v>24</v>
      </c>
      <c r="T43" s="20">
        <v>23.9</v>
      </c>
      <c r="U43" s="20">
        <v>23.3</v>
      </c>
      <c r="V43" s="20">
        <v>23.2</v>
      </c>
      <c r="W43" s="20">
        <v>23.3</v>
      </c>
      <c r="X43" s="20">
        <f>SUM(N43:W43)</f>
        <v>236.70000000000002</v>
      </c>
      <c r="Y43" s="20">
        <f t="shared" si="1"/>
        <v>9.0000000000000568</v>
      </c>
      <c r="Z43" s="20">
        <f t="shared" si="22"/>
        <v>3.9525691699604999</v>
      </c>
    </row>
    <row r="44" spans="2:27" ht="15.95" customHeight="1">
      <c r="B44" s="36" t="s">
        <v>53</v>
      </c>
      <c r="C44" s="18">
        <v>93.8</v>
      </c>
      <c r="D44" s="18">
        <v>89.6</v>
      </c>
      <c r="E44" s="18">
        <v>101.1</v>
      </c>
      <c r="F44" s="18">
        <v>130.30000000000001</v>
      </c>
      <c r="G44" s="18">
        <v>145.69999999999999</v>
      </c>
      <c r="H44" s="18">
        <v>122.6</v>
      </c>
      <c r="I44" s="18">
        <v>144.30000000000001</v>
      </c>
      <c r="J44" s="18">
        <v>130.4</v>
      </c>
      <c r="K44" s="18">
        <v>175.8</v>
      </c>
      <c r="L44" s="18">
        <v>141.1</v>
      </c>
      <c r="M44" s="18">
        <f t="shared" si="20"/>
        <v>1274.7</v>
      </c>
      <c r="N44" s="35">
        <v>130.69999999999999</v>
      </c>
      <c r="O44" s="18">
        <v>105.7</v>
      </c>
      <c r="P44" s="18">
        <v>141.1</v>
      </c>
      <c r="Q44" s="18">
        <v>134</v>
      </c>
      <c r="R44" s="18">
        <v>178.1</v>
      </c>
      <c r="S44" s="18">
        <v>136.1</v>
      </c>
      <c r="T44" s="18">
        <v>148.5</v>
      </c>
      <c r="U44" s="18">
        <v>160.5</v>
      </c>
      <c r="V44" s="18">
        <v>148.69999999999999</v>
      </c>
      <c r="W44" s="18">
        <v>153.6</v>
      </c>
      <c r="X44" s="18">
        <f>SUM(N44:W44)</f>
        <v>1437</v>
      </c>
      <c r="Y44" s="18">
        <f t="shared" si="1"/>
        <v>162.29999999999995</v>
      </c>
      <c r="Z44" s="18">
        <f t="shared" si="22"/>
        <v>12.732407625323603</v>
      </c>
    </row>
    <row r="45" spans="2:27" ht="15.95" customHeight="1">
      <c r="B45" s="17" t="s">
        <v>54</v>
      </c>
      <c r="C45" s="59">
        <f t="shared" ref="C45:X45" si="23">+C46+C49+C50</f>
        <v>2903.5</v>
      </c>
      <c r="D45" s="59">
        <f t="shared" si="23"/>
        <v>2743.7000000000003</v>
      </c>
      <c r="E45" s="59">
        <f t="shared" si="23"/>
        <v>3111.2000000000003</v>
      </c>
      <c r="F45" s="59">
        <f t="shared" si="23"/>
        <v>2999.1</v>
      </c>
      <c r="G45" s="59">
        <f t="shared" si="23"/>
        <v>3351.4</v>
      </c>
      <c r="H45" s="59">
        <f t="shared" si="23"/>
        <v>3075</v>
      </c>
      <c r="I45" s="59">
        <f t="shared" si="23"/>
        <v>4095.1</v>
      </c>
      <c r="J45" s="59">
        <f t="shared" si="23"/>
        <v>3508</v>
      </c>
      <c r="K45" s="59">
        <f t="shared" si="23"/>
        <v>2922.9</v>
      </c>
      <c r="L45" s="59">
        <f t="shared" si="23"/>
        <v>3678.1</v>
      </c>
      <c r="M45" s="59">
        <f t="shared" si="23"/>
        <v>32388.000000000004</v>
      </c>
      <c r="N45" s="60">
        <f>+N46+N49+N50</f>
        <v>3294.5</v>
      </c>
      <c r="O45" s="59">
        <f t="shared" ref="O45:V45" si="24">+O46+O49+O50</f>
        <v>3014.7999999999997</v>
      </c>
      <c r="P45" s="59">
        <f t="shared" si="24"/>
        <v>3257.3</v>
      </c>
      <c r="Q45" s="59">
        <f t="shared" si="24"/>
        <v>3104.4</v>
      </c>
      <c r="R45" s="59">
        <f t="shared" si="24"/>
        <v>3550.3</v>
      </c>
      <c r="S45" s="59">
        <f t="shared" si="24"/>
        <v>3039.8999999999996</v>
      </c>
      <c r="T45" s="59">
        <f t="shared" si="24"/>
        <v>3507.9</v>
      </c>
      <c r="U45" s="59">
        <f t="shared" si="24"/>
        <v>3366.1</v>
      </c>
      <c r="V45" s="59">
        <f t="shared" si="24"/>
        <v>3263.2999999999997</v>
      </c>
      <c r="W45" s="59">
        <f t="shared" si="23"/>
        <v>3790.6000000000004</v>
      </c>
      <c r="X45" s="59">
        <f t="shared" si="23"/>
        <v>33189.1</v>
      </c>
      <c r="Y45" s="59">
        <f t="shared" si="1"/>
        <v>801.09999999999491</v>
      </c>
      <c r="Z45" s="59">
        <f t="shared" si="22"/>
        <v>2.4734469556625749</v>
      </c>
    </row>
    <row r="46" spans="2:27" ht="15.95" customHeight="1">
      <c r="B46" s="61" t="s">
        <v>55</v>
      </c>
      <c r="C46" s="62">
        <f t="shared" ref="C46" si="25">SUM(C47:C48)</f>
        <v>2254.3000000000002</v>
      </c>
      <c r="D46" s="62">
        <f t="shared" ref="D46:M46" si="26">SUM(D47:D48)</f>
        <v>2124.7000000000003</v>
      </c>
      <c r="E46" s="62">
        <f t="shared" si="26"/>
        <v>2476.3000000000002</v>
      </c>
      <c r="F46" s="62">
        <f t="shared" si="26"/>
        <v>2288.1</v>
      </c>
      <c r="G46" s="62">
        <f t="shared" si="26"/>
        <v>2747.5</v>
      </c>
      <c r="H46" s="62">
        <f t="shared" si="26"/>
        <v>2480.6999999999998</v>
      </c>
      <c r="I46" s="62">
        <f t="shared" si="26"/>
        <v>3430.2</v>
      </c>
      <c r="J46" s="62">
        <f t="shared" si="26"/>
        <v>2775.1</v>
      </c>
      <c r="K46" s="62">
        <f t="shared" si="26"/>
        <v>2314.6</v>
      </c>
      <c r="L46" s="62">
        <f t="shared" si="26"/>
        <v>3194.1</v>
      </c>
      <c r="M46" s="62">
        <f t="shared" si="26"/>
        <v>26085.600000000002</v>
      </c>
      <c r="N46" s="63">
        <f>SUM(N47:N48)</f>
        <v>2539.6999999999998</v>
      </c>
      <c r="O46" s="62">
        <f t="shared" ref="O46:X46" si="27">SUM(O47:O48)</f>
        <v>2312.1999999999998</v>
      </c>
      <c r="P46" s="62">
        <f t="shared" si="27"/>
        <v>2538.3000000000002</v>
      </c>
      <c r="Q46" s="62">
        <f t="shared" si="27"/>
        <v>2353.5</v>
      </c>
      <c r="R46" s="62">
        <f t="shared" si="27"/>
        <v>2882.7</v>
      </c>
      <c r="S46" s="62">
        <f t="shared" si="27"/>
        <v>2435.1999999999998</v>
      </c>
      <c r="T46" s="62">
        <f t="shared" si="27"/>
        <v>2820.8</v>
      </c>
      <c r="U46" s="62">
        <f t="shared" si="27"/>
        <v>2686.1</v>
      </c>
      <c r="V46" s="62">
        <f t="shared" si="27"/>
        <v>2656.7</v>
      </c>
      <c r="W46" s="62">
        <f t="shared" si="27"/>
        <v>3328.3</v>
      </c>
      <c r="X46" s="62">
        <f t="shared" si="27"/>
        <v>26553.5</v>
      </c>
      <c r="Y46" s="62">
        <f t="shared" si="1"/>
        <v>467.89999999999782</v>
      </c>
      <c r="Z46" s="62">
        <f t="shared" si="22"/>
        <v>1.7937099395835165</v>
      </c>
    </row>
    <row r="47" spans="2:27" ht="15.95" customHeight="1">
      <c r="B47" s="37" t="s">
        <v>56</v>
      </c>
      <c r="C47" s="20">
        <v>2208.8000000000002</v>
      </c>
      <c r="D47" s="44">
        <v>2079.3000000000002</v>
      </c>
      <c r="E47" s="44">
        <v>2387</v>
      </c>
      <c r="F47" s="44">
        <v>2288.1</v>
      </c>
      <c r="G47" s="44">
        <v>2747.5</v>
      </c>
      <c r="H47" s="44">
        <v>2480.6999999999998</v>
      </c>
      <c r="I47" s="44">
        <v>2643.4</v>
      </c>
      <c r="J47" s="44">
        <v>2775.1</v>
      </c>
      <c r="K47" s="44">
        <v>2292</v>
      </c>
      <c r="L47" s="44">
        <v>3167.2</v>
      </c>
      <c r="M47" s="20">
        <f>SUM(C47:L47)</f>
        <v>25069.100000000002</v>
      </c>
      <c r="N47" s="31">
        <v>2539.6999999999998</v>
      </c>
      <c r="O47" s="44">
        <v>2312.1999999999998</v>
      </c>
      <c r="P47" s="44">
        <v>2538.3000000000002</v>
      </c>
      <c r="Q47" s="44">
        <v>2353.5</v>
      </c>
      <c r="R47" s="44">
        <v>2882.7</v>
      </c>
      <c r="S47" s="44">
        <v>2435.1999999999998</v>
      </c>
      <c r="T47" s="64">
        <v>2820.8</v>
      </c>
      <c r="U47" s="44">
        <v>2686.1</v>
      </c>
      <c r="V47" s="44">
        <v>2656.7</v>
      </c>
      <c r="W47" s="44">
        <v>3328.3</v>
      </c>
      <c r="X47" s="20">
        <f>SUM(N47:W47)</f>
        <v>26553.5</v>
      </c>
      <c r="Y47" s="20">
        <f t="shared" si="1"/>
        <v>1484.3999999999978</v>
      </c>
      <c r="Z47" s="20">
        <f t="shared" si="22"/>
        <v>5.9212337100254802</v>
      </c>
    </row>
    <row r="48" spans="2:27" ht="15.95" customHeight="1">
      <c r="B48" s="37" t="s">
        <v>32</v>
      </c>
      <c r="C48" s="20">
        <v>45.5</v>
      </c>
      <c r="D48" s="44">
        <v>45.4</v>
      </c>
      <c r="E48" s="44">
        <v>89.3</v>
      </c>
      <c r="F48" s="44">
        <v>0</v>
      </c>
      <c r="G48" s="44">
        <v>0</v>
      </c>
      <c r="H48" s="44">
        <v>0</v>
      </c>
      <c r="I48" s="44">
        <v>786.8</v>
      </c>
      <c r="J48" s="44">
        <v>0</v>
      </c>
      <c r="K48" s="44">
        <v>22.6</v>
      </c>
      <c r="L48" s="44">
        <v>26.9</v>
      </c>
      <c r="M48" s="20">
        <f>SUM(C48:L48)</f>
        <v>1016.5</v>
      </c>
      <c r="N48" s="31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20">
        <f>SUM(N48:W48)</f>
        <v>0</v>
      </c>
      <c r="Y48" s="20">
        <f t="shared" si="1"/>
        <v>-1016.5</v>
      </c>
      <c r="Z48" s="20">
        <f t="shared" si="22"/>
        <v>-100</v>
      </c>
    </row>
    <row r="49" spans="2:26" ht="15.95" customHeight="1">
      <c r="B49" s="61" t="s">
        <v>57</v>
      </c>
      <c r="C49" s="62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2">
        <f>SUM(C49:L49)</f>
        <v>0</v>
      </c>
      <c r="N49" s="63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2">
        <f>SUM(N49:W49)</f>
        <v>0</v>
      </c>
      <c r="Y49" s="62">
        <f t="shared" si="1"/>
        <v>0</v>
      </c>
      <c r="Z49" s="54">
        <v>0</v>
      </c>
    </row>
    <row r="50" spans="2:26" ht="15.95" customHeight="1">
      <c r="B50" s="61" t="s">
        <v>58</v>
      </c>
      <c r="C50" s="62">
        <f t="shared" ref="C50:X50" si="28">SUM(C51:C53)</f>
        <v>649.20000000000005</v>
      </c>
      <c r="D50" s="62">
        <f t="shared" si="28"/>
        <v>619</v>
      </c>
      <c r="E50" s="62">
        <f t="shared" si="28"/>
        <v>634.9</v>
      </c>
      <c r="F50" s="62">
        <f t="shared" si="28"/>
        <v>711</v>
      </c>
      <c r="G50" s="62">
        <f t="shared" si="28"/>
        <v>603.9</v>
      </c>
      <c r="H50" s="62">
        <f t="shared" si="28"/>
        <v>594.29999999999995</v>
      </c>
      <c r="I50" s="62">
        <f t="shared" si="28"/>
        <v>664.90000000000009</v>
      </c>
      <c r="J50" s="62">
        <f t="shared" si="28"/>
        <v>732.9</v>
      </c>
      <c r="K50" s="62">
        <f t="shared" si="28"/>
        <v>608.30000000000007</v>
      </c>
      <c r="L50" s="62">
        <f t="shared" si="28"/>
        <v>484</v>
      </c>
      <c r="M50" s="62">
        <f t="shared" si="28"/>
        <v>6302.4000000000005</v>
      </c>
      <c r="N50" s="63">
        <f>SUM(N51:N53)</f>
        <v>754.8</v>
      </c>
      <c r="O50" s="62">
        <f t="shared" ref="O50:V50" si="29">SUM(O51:O53)</f>
        <v>702.6</v>
      </c>
      <c r="P50" s="62">
        <f t="shared" si="29"/>
        <v>719</v>
      </c>
      <c r="Q50" s="62">
        <f t="shared" si="29"/>
        <v>750.90000000000009</v>
      </c>
      <c r="R50" s="62">
        <f t="shared" si="29"/>
        <v>667.60000000000014</v>
      </c>
      <c r="S50" s="62">
        <f t="shared" si="29"/>
        <v>604.69999999999993</v>
      </c>
      <c r="T50" s="62">
        <f t="shared" si="29"/>
        <v>687.09999999999991</v>
      </c>
      <c r="U50" s="62">
        <f t="shared" si="29"/>
        <v>679.99999999999989</v>
      </c>
      <c r="V50" s="62">
        <f t="shared" si="29"/>
        <v>606.6</v>
      </c>
      <c r="W50" s="62">
        <f t="shared" si="28"/>
        <v>462.3</v>
      </c>
      <c r="X50" s="62">
        <f t="shared" si="28"/>
        <v>6635.6</v>
      </c>
      <c r="Y50" s="62">
        <f t="shared" si="1"/>
        <v>333.19999999999982</v>
      </c>
      <c r="Z50" s="62">
        <f t="shared" ref="Z50:Z73" si="30">+Y50/M50*100</f>
        <v>5.2868748413302837</v>
      </c>
    </row>
    <row r="51" spans="2:26" ht="15.95" customHeight="1">
      <c r="B51" s="37" t="s">
        <v>59</v>
      </c>
      <c r="C51" s="20">
        <v>615.6</v>
      </c>
      <c r="D51" s="44">
        <v>586</v>
      </c>
      <c r="E51" s="44">
        <v>601</v>
      </c>
      <c r="F51" s="44">
        <v>678.6</v>
      </c>
      <c r="G51" s="44">
        <v>568.29999999999995</v>
      </c>
      <c r="H51" s="44">
        <v>560.79999999999995</v>
      </c>
      <c r="I51" s="44">
        <v>626.20000000000005</v>
      </c>
      <c r="J51" s="44">
        <v>694</v>
      </c>
      <c r="K51" s="44">
        <v>573.1</v>
      </c>
      <c r="L51" s="44">
        <v>441.2</v>
      </c>
      <c r="M51" s="20">
        <f t="shared" ref="M51:M57" si="31">SUM(C51:L51)</f>
        <v>5944.8</v>
      </c>
      <c r="N51" s="31">
        <v>692.8</v>
      </c>
      <c r="O51" s="44">
        <v>669.5</v>
      </c>
      <c r="P51" s="44">
        <v>676.6</v>
      </c>
      <c r="Q51" s="44">
        <v>703.7</v>
      </c>
      <c r="R51" s="44">
        <v>620.70000000000005</v>
      </c>
      <c r="S51" s="44">
        <v>570.29999999999995</v>
      </c>
      <c r="T51" s="44">
        <v>639.29999999999995</v>
      </c>
      <c r="U51" s="44">
        <v>637.9</v>
      </c>
      <c r="V51" s="44">
        <v>571</v>
      </c>
      <c r="W51" s="44">
        <v>427.5</v>
      </c>
      <c r="X51" s="20">
        <f t="shared" ref="X51:X57" si="32">SUM(N51:W51)</f>
        <v>6209.3</v>
      </c>
      <c r="Y51" s="20">
        <f t="shared" si="1"/>
        <v>264.5</v>
      </c>
      <c r="Z51" s="20">
        <f t="shared" si="30"/>
        <v>4.4492665859238327</v>
      </c>
    </row>
    <row r="52" spans="2:26" ht="15.95" customHeight="1">
      <c r="B52" s="37" t="s">
        <v>60</v>
      </c>
      <c r="C52" s="20">
        <v>13</v>
      </c>
      <c r="D52" s="44">
        <v>11</v>
      </c>
      <c r="E52" s="44">
        <v>12.5</v>
      </c>
      <c r="F52" s="44">
        <v>12.3</v>
      </c>
      <c r="G52" s="44">
        <v>13.2</v>
      </c>
      <c r="H52" s="44">
        <v>13.6</v>
      </c>
      <c r="I52" s="44">
        <v>15.2</v>
      </c>
      <c r="J52" s="44">
        <v>14.5</v>
      </c>
      <c r="K52" s="44">
        <v>12.5</v>
      </c>
      <c r="L52" s="44">
        <v>13.5</v>
      </c>
      <c r="M52" s="20">
        <f t="shared" si="31"/>
        <v>131.30000000000001</v>
      </c>
      <c r="N52" s="31">
        <v>14.2</v>
      </c>
      <c r="O52" s="44">
        <v>12.1</v>
      </c>
      <c r="P52" s="44">
        <v>13.3</v>
      </c>
      <c r="Q52" s="44">
        <v>11.6</v>
      </c>
      <c r="R52" s="44">
        <v>14.2</v>
      </c>
      <c r="S52" s="44">
        <v>12.6</v>
      </c>
      <c r="T52" s="44">
        <v>15.4</v>
      </c>
      <c r="U52" s="44">
        <v>13.8</v>
      </c>
      <c r="V52" s="44">
        <v>12.7</v>
      </c>
      <c r="W52" s="44">
        <v>12.6</v>
      </c>
      <c r="X52" s="20">
        <f t="shared" si="32"/>
        <v>132.5</v>
      </c>
      <c r="Y52" s="20">
        <f t="shared" si="1"/>
        <v>1.1999999999999886</v>
      </c>
      <c r="Z52" s="20">
        <f t="shared" si="30"/>
        <v>0.91393754760090518</v>
      </c>
    </row>
    <row r="53" spans="2:26" ht="15.95" customHeight="1">
      <c r="B53" s="37" t="s">
        <v>32</v>
      </c>
      <c r="C53" s="20">
        <v>20.6</v>
      </c>
      <c r="D53" s="44">
        <v>22</v>
      </c>
      <c r="E53" s="44">
        <v>21.4</v>
      </c>
      <c r="F53" s="44">
        <v>20.100000000000001</v>
      </c>
      <c r="G53" s="44">
        <v>22.4</v>
      </c>
      <c r="H53" s="44">
        <v>19.899999999999999</v>
      </c>
      <c r="I53" s="44">
        <v>23.5</v>
      </c>
      <c r="J53" s="44">
        <v>24.4</v>
      </c>
      <c r="K53" s="44">
        <v>22.7</v>
      </c>
      <c r="L53" s="44">
        <v>29.3</v>
      </c>
      <c r="M53" s="20">
        <f t="shared" si="31"/>
        <v>226.3</v>
      </c>
      <c r="N53" s="31">
        <v>47.8</v>
      </c>
      <c r="O53" s="44">
        <v>21</v>
      </c>
      <c r="P53" s="44">
        <v>29.1</v>
      </c>
      <c r="Q53" s="44">
        <v>35.6</v>
      </c>
      <c r="R53" s="44">
        <v>32.700000000000003</v>
      </c>
      <c r="S53" s="44">
        <f>18.9+0.3+2.6</f>
        <v>21.8</v>
      </c>
      <c r="T53" s="44">
        <v>32.4</v>
      </c>
      <c r="U53" s="44">
        <v>28.3</v>
      </c>
      <c r="V53" s="44">
        <v>22.9</v>
      </c>
      <c r="W53" s="44">
        <f>17+5.2</f>
        <v>22.2</v>
      </c>
      <c r="X53" s="20">
        <f t="shared" si="32"/>
        <v>293.8</v>
      </c>
      <c r="Y53" s="20">
        <f t="shared" si="1"/>
        <v>67.5</v>
      </c>
      <c r="Z53" s="20">
        <f t="shared" si="30"/>
        <v>29.827662395050815</v>
      </c>
    </row>
    <row r="54" spans="2:26" ht="15.95" customHeight="1">
      <c r="B54" s="17" t="s">
        <v>61</v>
      </c>
      <c r="C54" s="18">
        <v>68.8</v>
      </c>
      <c r="D54" s="15">
        <v>55.2</v>
      </c>
      <c r="E54" s="15">
        <v>61.8</v>
      </c>
      <c r="F54" s="15">
        <v>54.6</v>
      </c>
      <c r="G54" s="15">
        <v>60.7</v>
      </c>
      <c r="H54" s="15">
        <v>61.5</v>
      </c>
      <c r="I54" s="15">
        <v>58.4</v>
      </c>
      <c r="J54" s="15">
        <v>56.9</v>
      </c>
      <c r="K54" s="15">
        <v>46</v>
      </c>
      <c r="L54" s="15">
        <v>64</v>
      </c>
      <c r="M54" s="18">
        <f t="shared" si="31"/>
        <v>587.9</v>
      </c>
      <c r="N54" s="35">
        <v>70</v>
      </c>
      <c r="O54" s="15">
        <v>72.7</v>
      </c>
      <c r="P54" s="66">
        <v>74.900000000000006</v>
      </c>
      <c r="Q54" s="15">
        <v>59.8</v>
      </c>
      <c r="R54" s="15">
        <v>74.2</v>
      </c>
      <c r="S54" s="15">
        <v>58.4</v>
      </c>
      <c r="T54" s="15">
        <v>69.7</v>
      </c>
      <c r="U54" s="15">
        <v>73.7</v>
      </c>
      <c r="V54" s="67">
        <v>56.4</v>
      </c>
      <c r="W54" s="67">
        <v>78.599999999999994</v>
      </c>
      <c r="X54" s="18">
        <f t="shared" si="32"/>
        <v>688.4</v>
      </c>
      <c r="Y54" s="18">
        <f t="shared" si="1"/>
        <v>100.5</v>
      </c>
      <c r="Z54" s="18">
        <f t="shared" si="30"/>
        <v>17.094744004082326</v>
      </c>
    </row>
    <row r="55" spans="2:26" ht="15.95" customHeight="1">
      <c r="B55" s="17" t="s">
        <v>62</v>
      </c>
      <c r="C55" s="18">
        <v>0</v>
      </c>
      <c r="D55" s="15">
        <v>0.1</v>
      </c>
      <c r="E55" s="15">
        <v>0.1</v>
      </c>
      <c r="F55" s="15">
        <v>0</v>
      </c>
      <c r="G55" s="15">
        <v>0.1</v>
      </c>
      <c r="H55" s="15">
        <v>0.1</v>
      </c>
      <c r="I55" s="15">
        <v>0.1</v>
      </c>
      <c r="J55" s="15">
        <v>0.1</v>
      </c>
      <c r="K55" s="15">
        <v>0.2</v>
      </c>
      <c r="L55" s="15">
        <v>0.3</v>
      </c>
      <c r="M55" s="18">
        <f t="shared" si="31"/>
        <v>1.1000000000000001</v>
      </c>
      <c r="N55" s="35">
        <v>0.3</v>
      </c>
      <c r="O55" s="15">
        <v>0</v>
      </c>
      <c r="P55" s="15">
        <v>0.1</v>
      </c>
      <c r="Q55" s="15">
        <v>0.1</v>
      </c>
      <c r="R55" s="15">
        <v>0.4</v>
      </c>
      <c r="S55" s="15">
        <v>0.1</v>
      </c>
      <c r="T55" s="15">
        <v>0</v>
      </c>
      <c r="U55" s="15">
        <v>0.1</v>
      </c>
      <c r="V55" s="15">
        <v>0.3</v>
      </c>
      <c r="W55" s="15">
        <v>0.1</v>
      </c>
      <c r="X55" s="18">
        <f t="shared" si="32"/>
        <v>1.5000000000000002</v>
      </c>
      <c r="Y55" s="18">
        <f t="shared" si="1"/>
        <v>0.40000000000000013</v>
      </c>
      <c r="Z55" s="18">
        <f t="shared" si="30"/>
        <v>36.363636363636367</v>
      </c>
    </row>
    <row r="56" spans="2:26" ht="15.95" customHeight="1">
      <c r="B56" s="17" t="s">
        <v>63</v>
      </c>
      <c r="C56" s="18">
        <v>314.39999999999998</v>
      </c>
      <c r="D56" s="15">
        <v>179.1</v>
      </c>
      <c r="E56" s="15">
        <v>184</v>
      </c>
      <c r="F56" s="15">
        <v>179.5</v>
      </c>
      <c r="G56" s="15">
        <v>207.5</v>
      </c>
      <c r="H56" s="15">
        <v>180.7</v>
      </c>
      <c r="I56" s="15">
        <v>182.6</v>
      </c>
      <c r="J56" s="15">
        <v>314.2</v>
      </c>
      <c r="K56" s="15">
        <v>173.8</v>
      </c>
      <c r="L56" s="15">
        <v>187.6</v>
      </c>
      <c r="M56" s="18">
        <f t="shared" si="31"/>
        <v>2103.4</v>
      </c>
      <c r="N56" s="35">
        <v>192.8</v>
      </c>
      <c r="O56" s="15">
        <v>176.2</v>
      </c>
      <c r="P56" s="15">
        <v>215.9</v>
      </c>
      <c r="Q56" s="15">
        <v>190.4</v>
      </c>
      <c r="R56" s="15">
        <v>183.8</v>
      </c>
      <c r="S56" s="15">
        <v>351.3</v>
      </c>
      <c r="T56" s="15">
        <v>254</v>
      </c>
      <c r="U56" s="67">
        <v>190.8</v>
      </c>
      <c r="V56" s="15">
        <v>201.2</v>
      </c>
      <c r="W56" s="15">
        <v>185.9</v>
      </c>
      <c r="X56" s="18">
        <f t="shared" si="32"/>
        <v>2142.2999999999997</v>
      </c>
      <c r="Y56" s="18">
        <f t="shared" si="1"/>
        <v>38.899999999999636</v>
      </c>
      <c r="Z56" s="18">
        <f t="shared" si="30"/>
        <v>1.8493867072358863</v>
      </c>
    </row>
    <row r="57" spans="2:26" ht="15.95" customHeight="1">
      <c r="B57" s="17" t="s">
        <v>64</v>
      </c>
      <c r="C57" s="18">
        <v>0</v>
      </c>
      <c r="D57" s="15">
        <v>0.3</v>
      </c>
      <c r="E57" s="15">
        <v>0.2</v>
      </c>
      <c r="F57" s="15">
        <v>0.1</v>
      </c>
      <c r="G57" s="15">
        <v>0.3</v>
      </c>
      <c r="H57" s="15">
        <v>0.1</v>
      </c>
      <c r="I57" s="15">
        <v>0.1</v>
      </c>
      <c r="J57" s="15">
        <v>0.3</v>
      </c>
      <c r="K57" s="15">
        <v>0.1</v>
      </c>
      <c r="L57" s="15">
        <v>999.3</v>
      </c>
      <c r="M57" s="18">
        <f t="shared" si="31"/>
        <v>1000.8</v>
      </c>
      <c r="N57" s="35">
        <v>0.1</v>
      </c>
      <c r="O57" s="15">
        <v>0.1</v>
      </c>
      <c r="P57" s="15">
        <v>0.3</v>
      </c>
      <c r="Q57" s="15">
        <v>0.2</v>
      </c>
      <c r="R57" s="15">
        <v>0.2</v>
      </c>
      <c r="S57" s="15">
        <v>0.1</v>
      </c>
      <c r="T57" s="15">
        <v>0.1</v>
      </c>
      <c r="U57" s="15">
        <v>0.4</v>
      </c>
      <c r="V57" s="15">
        <v>0.2</v>
      </c>
      <c r="W57" s="15">
        <v>0.3</v>
      </c>
      <c r="X57" s="18">
        <f t="shared" si="32"/>
        <v>2</v>
      </c>
      <c r="Y57" s="18">
        <f t="shared" si="1"/>
        <v>-998.8</v>
      </c>
      <c r="Z57" s="18">
        <f t="shared" si="30"/>
        <v>-99.800159872102327</v>
      </c>
    </row>
    <row r="58" spans="2:26" ht="15.95" customHeight="1">
      <c r="B58" s="68" t="s">
        <v>65</v>
      </c>
      <c r="C58" s="18">
        <f t="shared" ref="C58:W58" si="33">+C59+C69+C73</f>
        <v>2204.5</v>
      </c>
      <c r="D58" s="18">
        <f t="shared" si="33"/>
        <v>1677.5</v>
      </c>
      <c r="E58" s="18">
        <f t="shared" si="33"/>
        <v>1764.0000000000002</v>
      </c>
      <c r="F58" s="18">
        <f t="shared" si="33"/>
        <v>1621.8999999999999</v>
      </c>
      <c r="G58" s="18">
        <f t="shared" si="33"/>
        <v>1809.5</v>
      </c>
      <c r="H58" s="18">
        <f t="shared" si="33"/>
        <v>1765.1000000000001</v>
      </c>
      <c r="I58" s="18">
        <f t="shared" si="33"/>
        <v>1820.7000000000003</v>
      </c>
      <c r="J58" s="18">
        <f t="shared" si="33"/>
        <v>2132.2999999999997</v>
      </c>
      <c r="K58" s="18">
        <f t="shared" si="33"/>
        <v>1925</v>
      </c>
      <c r="L58" s="18">
        <f t="shared" si="33"/>
        <v>1810.8999999999999</v>
      </c>
      <c r="M58" s="18">
        <f t="shared" si="33"/>
        <v>18531.400000000001</v>
      </c>
      <c r="N58" s="35">
        <f>+N59+N69+N73</f>
        <v>2270.8000000000002</v>
      </c>
      <c r="O58" s="18">
        <f t="shared" ref="O58:V58" si="34">+O59+O69+O73</f>
        <v>1834.1000000000001</v>
      </c>
      <c r="P58" s="18">
        <f t="shared" si="34"/>
        <v>2307.7000000000003</v>
      </c>
      <c r="Q58" s="18">
        <f t="shared" si="34"/>
        <v>2264.7999999999997</v>
      </c>
      <c r="R58" s="18">
        <f t="shared" si="34"/>
        <v>2372.6</v>
      </c>
      <c r="S58" s="18">
        <f t="shared" si="34"/>
        <v>2019.1000000000001</v>
      </c>
      <c r="T58" s="18">
        <f t="shared" si="34"/>
        <v>2096.6000000000004</v>
      </c>
      <c r="U58" s="18">
        <f t="shared" si="34"/>
        <v>2235.1999999999998</v>
      </c>
      <c r="V58" s="18">
        <f t="shared" si="34"/>
        <v>2666.6000000000004</v>
      </c>
      <c r="W58" s="18">
        <f t="shared" si="33"/>
        <v>2113.2000000000003</v>
      </c>
      <c r="X58" s="18">
        <f>+X59+X69+X73</f>
        <v>22180.7</v>
      </c>
      <c r="Y58" s="18">
        <f t="shared" si="1"/>
        <v>3649.2999999999993</v>
      </c>
      <c r="Z58" s="18">
        <f t="shared" si="30"/>
        <v>19.69252188177903</v>
      </c>
    </row>
    <row r="59" spans="2:26" ht="15.95" customHeight="1">
      <c r="B59" s="69" t="s">
        <v>66</v>
      </c>
      <c r="C59" s="18">
        <f t="shared" ref="C59:X59" si="35">+C60+C65</f>
        <v>1929.8</v>
      </c>
      <c r="D59" s="18">
        <f t="shared" si="35"/>
        <v>1437.4</v>
      </c>
      <c r="E59" s="18">
        <f t="shared" si="35"/>
        <v>1431.8000000000002</v>
      </c>
      <c r="F59" s="18">
        <f t="shared" si="35"/>
        <v>1374.2</v>
      </c>
      <c r="G59" s="18">
        <f t="shared" si="35"/>
        <v>1604.8</v>
      </c>
      <c r="H59" s="18">
        <f t="shared" si="35"/>
        <v>1496.3000000000002</v>
      </c>
      <c r="I59" s="18">
        <f t="shared" si="35"/>
        <v>1537.0000000000002</v>
      </c>
      <c r="J59" s="18">
        <f t="shared" si="35"/>
        <v>1724.2999999999997</v>
      </c>
      <c r="K59" s="18">
        <f t="shared" si="35"/>
        <v>1617.4</v>
      </c>
      <c r="L59" s="18">
        <f t="shared" si="35"/>
        <v>1492.3999999999999</v>
      </c>
      <c r="M59" s="18">
        <f t="shared" si="35"/>
        <v>15645.400000000001</v>
      </c>
      <c r="N59" s="35">
        <f>+N60+N65</f>
        <v>1919.5</v>
      </c>
      <c r="O59" s="18">
        <f t="shared" ref="O59:V59" si="36">+O60+O65</f>
        <v>1374.4</v>
      </c>
      <c r="P59" s="18">
        <f t="shared" si="36"/>
        <v>1874.3</v>
      </c>
      <c r="Q59" s="18">
        <f t="shared" si="36"/>
        <v>1807.6</v>
      </c>
      <c r="R59" s="18">
        <f t="shared" si="36"/>
        <v>1955.1</v>
      </c>
      <c r="S59" s="18">
        <f t="shared" si="36"/>
        <v>1632.5</v>
      </c>
      <c r="T59" s="18">
        <f t="shared" si="36"/>
        <v>1761.2</v>
      </c>
      <c r="U59" s="18">
        <f t="shared" si="36"/>
        <v>1907.2</v>
      </c>
      <c r="V59" s="18">
        <f t="shared" si="36"/>
        <v>1657.7</v>
      </c>
      <c r="W59" s="18">
        <f t="shared" si="35"/>
        <v>1506.8000000000002</v>
      </c>
      <c r="X59" s="18">
        <f t="shared" si="35"/>
        <v>17396.3</v>
      </c>
      <c r="Y59" s="18">
        <f t="shared" si="1"/>
        <v>1750.8999999999978</v>
      </c>
      <c r="Z59" s="18">
        <f t="shared" si="30"/>
        <v>11.191148836079599</v>
      </c>
    </row>
    <row r="60" spans="2:26" ht="15.95" customHeight="1">
      <c r="B60" s="36" t="s">
        <v>67</v>
      </c>
      <c r="C60" s="18">
        <f t="shared" ref="C60" si="37">SUM(C61:C64)</f>
        <v>90</v>
      </c>
      <c r="D60" s="18">
        <f t="shared" ref="D60:M60" si="38">SUM(D61:D64)</f>
        <v>85.6</v>
      </c>
      <c r="E60" s="18">
        <f t="shared" si="38"/>
        <v>105.7</v>
      </c>
      <c r="F60" s="18">
        <f t="shared" si="38"/>
        <v>79.5</v>
      </c>
      <c r="G60" s="18">
        <f t="shared" si="38"/>
        <v>94.1</v>
      </c>
      <c r="H60" s="18">
        <f t="shared" si="38"/>
        <v>78.400000000000006</v>
      </c>
      <c r="I60" s="18">
        <f t="shared" si="38"/>
        <v>83.4</v>
      </c>
      <c r="J60" s="18">
        <f t="shared" si="38"/>
        <v>120.8</v>
      </c>
      <c r="K60" s="18">
        <f t="shared" si="38"/>
        <v>89.899999999999991</v>
      </c>
      <c r="L60" s="18">
        <f t="shared" si="38"/>
        <v>124.2</v>
      </c>
      <c r="M60" s="18">
        <f t="shared" si="38"/>
        <v>951.6</v>
      </c>
      <c r="N60" s="35">
        <f>SUM(N61:N64)</f>
        <v>107.89999999999999</v>
      </c>
      <c r="O60" s="18">
        <f t="shared" ref="O60:X60" si="39">SUM(O61:O64)</f>
        <v>81.099999999999994</v>
      </c>
      <c r="P60" s="18">
        <f t="shared" si="39"/>
        <v>112.80000000000001</v>
      </c>
      <c r="Q60" s="18">
        <f t="shared" si="39"/>
        <v>92.1</v>
      </c>
      <c r="R60" s="18">
        <f t="shared" si="39"/>
        <v>110.60000000000001</v>
      </c>
      <c r="S60" s="18">
        <f t="shared" si="39"/>
        <v>115.19999999999999</v>
      </c>
      <c r="T60" s="18">
        <f t="shared" si="39"/>
        <v>104.19999999999999</v>
      </c>
      <c r="U60" s="18">
        <f t="shared" si="39"/>
        <v>72.5</v>
      </c>
      <c r="V60" s="18">
        <f t="shared" si="39"/>
        <v>85.6</v>
      </c>
      <c r="W60" s="18">
        <f t="shared" si="39"/>
        <v>115</v>
      </c>
      <c r="X60" s="18">
        <f t="shared" si="39"/>
        <v>996.99999999999977</v>
      </c>
      <c r="Y60" s="18">
        <f t="shared" si="1"/>
        <v>45.39999999999975</v>
      </c>
      <c r="Z60" s="18">
        <f t="shared" si="30"/>
        <v>4.7709121479613019</v>
      </c>
    </row>
    <row r="61" spans="2:26" ht="15.95" customHeight="1">
      <c r="B61" s="37" t="s">
        <v>68</v>
      </c>
      <c r="C61" s="20">
        <v>86.3</v>
      </c>
      <c r="D61" s="70">
        <v>81.099999999999994</v>
      </c>
      <c r="E61" s="70">
        <v>90.5</v>
      </c>
      <c r="F61" s="70">
        <v>74.900000000000006</v>
      </c>
      <c r="G61" s="70">
        <v>80.8</v>
      </c>
      <c r="H61" s="70">
        <v>74.400000000000006</v>
      </c>
      <c r="I61" s="70">
        <v>79.2</v>
      </c>
      <c r="J61" s="70">
        <v>86.4</v>
      </c>
      <c r="K61" s="70">
        <v>85.8</v>
      </c>
      <c r="L61" s="70">
        <v>109.3</v>
      </c>
      <c r="M61" s="20">
        <f>SUM(C61:L61)</f>
        <v>848.69999999999993</v>
      </c>
      <c r="N61" s="31">
        <v>81.8</v>
      </c>
      <c r="O61" s="70">
        <v>78.3</v>
      </c>
      <c r="P61" s="70">
        <v>99.8</v>
      </c>
      <c r="Q61" s="70">
        <v>89.2</v>
      </c>
      <c r="R61" s="70">
        <v>107.8</v>
      </c>
      <c r="S61" s="70">
        <v>86</v>
      </c>
      <c r="T61" s="70">
        <v>101.2</v>
      </c>
      <c r="U61" s="70">
        <v>69.8</v>
      </c>
      <c r="V61" s="70">
        <v>82.9</v>
      </c>
      <c r="W61" s="70">
        <v>102.3</v>
      </c>
      <c r="X61" s="20">
        <f>SUM(N61:W61)</f>
        <v>899.09999999999991</v>
      </c>
      <c r="Y61" s="20">
        <f t="shared" si="1"/>
        <v>50.399999999999977</v>
      </c>
      <c r="Z61" s="20">
        <f t="shared" si="30"/>
        <v>5.9384941675503695</v>
      </c>
    </row>
    <row r="62" spans="2:26" ht="15.95" customHeight="1">
      <c r="B62" s="37" t="s">
        <v>69</v>
      </c>
      <c r="C62" s="20">
        <v>1.4</v>
      </c>
      <c r="D62" s="71">
        <v>2.7</v>
      </c>
      <c r="E62" s="71">
        <v>2.7</v>
      </c>
      <c r="F62" s="71">
        <v>2.9</v>
      </c>
      <c r="G62" s="71">
        <v>3.1</v>
      </c>
      <c r="H62" s="71">
        <v>2.5</v>
      </c>
      <c r="I62" s="71">
        <v>2.7</v>
      </c>
      <c r="J62" s="71">
        <v>2.8</v>
      </c>
      <c r="K62" s="71">
        <v>2.4</v>
      </c>
      <c r="L62" s="71">
        <v>3</v>
      </c>
      <c r="M62" s="20">
        <f>SUM(C62:L62)</f>
        <v>26.2</v>
      </c>
      <c r="N62" s="31">
        <v>1.2</v>
      </c>
      <c r="O62" s="71">
        <v>2.1</v>
      </c>
      <c r="P62" s="71">
        <v>2.4</v>
      </c>
      <c r="Q62" s="71">
        <v>2</v>
      </c>
      <c r="R62" s="71">
        <v>2.4</v>
      </c>
      <c r="S62" s="71">
        <v>2</v>
      </c>
      <c r="T62" s="71">
        <v>2.6</v>
      </c>
      <c r="U62" s="71">
        <v>2.2999999999999998</v>
      </c>
      <c r="V62" s="71">
        <v>2.1</v>
      </c>
      <c r="W62" s="71">
        <v>2.2000000000000002</v>
      </c>
      <c r="X62" s="20">
        <f>SUM(N62:W62)</f>
        <v>21.3</v>
      </c>
      <c r="Y62" s="20">
        <f t="shared" si="1"/>
        <v>-4.8999999999999986</v>
      </c>
      <c r="Z62" s="20">
        <f t="shared" si="30"/>
        <v>-18.702290076335874</v>
      </c>
    </row>
    <row r="63" spans="2:26" ht="15.95" customHeight="1">
      <c r="B63" s="72" t="s">
        <v>70</v>
      </c>
      <c r="C63" s="56">
        <v>2.2000000000000002</v>
      </c>
      <c r="D63" s="73">
        <v>1.7</v>
      </c>
      <c r="E63" s="73">
        <v>12.1</v>
      </c>
      <c r="F63" s="73">
        <v>1.6</v>
      </c>
      <c r="G63" s="73">
        <v>10.199999999999999</v>
      </c>
      <c r="H63" s="73">
        <v>1.4</v>
      </c>
      <c r="I63" s="73">
        <v>1.5</v>
      </c>
      <c r="J63" s="73">
        <v>31.5</v>
      </c>
      <c r="K63" s="73">
        <v>1.1000000000000001</v>
      </c>
      <c r="L63" s="73">
        <v>11.7</v>
      </c>
      <c r="M63" s="56">
        <f>SUM(C63:L63)</f>
        <v>75</v>
      </c>
      <c r="N63" s="57">
        <v>24.8</v>
      </c>
      <c r="O63" s="73">
        <v>0.7</v>
      </c>
      <c r="P63" s="73">
        <v>10.4</v>
      </c>
      <c r="Q63" s="73">
        <v>0.8</v>
      </c>
      <c r="R63" s="73">
        <v>0.4</v>
      </c>
      <c r="S63" s="73">
        <v>26.1</v>
      </c>
      <c r="T63" s="73">
        <v>0.3</v>
      </c>
      <c r="U63" s="73">
        <v>0.4</v>
      </c>
      <c r="V63" s="73">
        <v>0.5</v>
      </c>
      <c r="W63" s="73">
        <v>10.4</v>
      </c>
      <c r="X63" s="56">
        <f>SUM(N63:W63)</f>
        <v>74.8</v>
      </c>
      <c r="Y63" s="56">
        <f t="shared" si="1"/>
        <v>-0.20000000000000284</v>
      </c>
      <c r="Z63" s="56">
        <f t="shared" si="30"/>
        <v>-0.26666666666667049</v>
      </c>
    </row>
    <row r="64" spans="2:26" ht="15.95" customHeight="1">
      <c r="B64" s="37" t="s">
        <v>71</v>
      </c>
      <c r="C64" s="20">
        <v>0.1</v>
      </c>
      <c r="D64" s="20">
        <v>0.1</v>
      </c>
      <c r="E64" s="20">
        <v>0.4</v>
      </c>
      <c r="F64" s="20">
        <v>0.1</v>
      </c>
      <c r="G64" s="20">
        <v>0</v>
      </c>
      <c r="H64" s="20">
        <v>0.1</v>
      </c>
      <c r="I64" s="20">
        <v>0</v>
      </c>
      <c r="J64" s="20">
        <v>0.1</v>
      </c>
      <c r="K64" s="20">
        <v>0.6</v>
      </c>
      <c r="L64" s="20">
        <v>0.2</v>
      </c>
      <c r="M64" s="20">
        <f>SUM(C64:L64)</f>
        <v>1.7</v>
      </c>
      <c r="N64" s="31">
        <v>0.1</v>
      </c>
      <c r="O64" s="20">
        <v>0</v>
      </c>
      <c r="P64" s="20">
        <v>0.2</v>
      </c>
      <c r="Q64" s="20">
        <v>0.1</v>
      </c>
      <c r="R64" s="20">
        <v>0</v>
      </c>
      <c r="S64" s="20">
        <v>1.1000000000000001</v>
      </c>
      <c r="T64" s="20">
        <v>0.1</v>
      </c>
      <c r="U64" s="20">
        <v>0</v>
      </c>
      <c r="V64" s="20">
        <v>0.1</v>
      </c>
      <c r="W64" s="20">
        <v>0.1</v>
      </c>
      <c r="X64" s="20">
        <f>SUM(N64:W64)</f>
        <v>1.8000000000000003</v>
      </c>
      <c r="Y64" s="20">
        <f t="shared" si="1"/>
        <v>0.10000000000000031</v>
      </c>
      <c r="Z64" s="20">
        <f t="shared" si="30"/>
        <v>5.8823529411764897</v>
      </c>
    </row>
    <row r="65" spans="2:26" ht="15.95" customHeight="1">
      <c r="B65" s="36" t="s">
        <v>72</v>
      </c>
      <c r="C65" s="18">
        <f t="shared" ref="C65:X65" si="40">SUM(C66:C68)</f>
        <v>1839.8</v>
      </c>
      <c r="D65" s="18">
        <f t="shared" si="40"/>
        <v>1351.8000000000002</v>
      </c>
      <c r="E65" s="18">
        <f t="shared" si="40"/>
        <v>1326.1000000000001</v>
      </c>
      <c r="F65" s="18">
        <f t="shared" si="40"/>
        <v>1294.7</v>
      </c>
      <c r="G65" s="18">
        <f t="shared" si="40"/>
        <v>1510.7</v>
      </c>
      <c r="H65" s="18">
        <f t="shared" si="40"/>
        <v>1417.9</v>
      </c>
      <c r="I65" s="18">
        <f t="shared" si="40"/>
        <v>1453.6000000000001</v>
      </c>
      <c r="J65" s="18">
        <f t="shared" si="40"/>
        <v>1603.4999999999998</v>
      </c>
      <c r="K65" s="18">
        <f t="shared" si="40"/>
        <v>1527.5</v>
      </c>
      <c r="L65" s="18">
        <f t="shared" si="40"/>
        <v>1368.1999999999998</v>
      </c>
      <c r="M65" s="18">
        <f t="shared" si="40"/>
        <v>14693.800000000001</v>
      </c>
      <c r="N65" s="74">
        <f>SUM(N66:N68)</f>
        <v>1811.6</v>
      </c>
      <c r="O65" s="18">
        <f t="shared" ref="O65:V65" si="41">SUM(O66:O68)</f>
        <v>1293.3000000000002</v>
      </c>
      <c r="P65" s="18">
        <f t="shared" si="41"/>
        <v>1761.5</v>
      </c>
      <c r="Q65" s="18">
        <f t="shared" si="41"/>
        <v>1715.5</v>
      </c>
      <c r="R65" s="18">
        <f t="shared" si="41"/>
        <v>1844.5</v>
      </c>
      <c r="S65" s="18">
        <f t="shared" si="41"/>
        <v>1517.3</v>
      </c>
      <c r="T65" s="18">
        <f t="shared" si="41"/>
        <v>1657</v>
      </c>
      <c r="U65" s="18">
        <f t="shared" si="41"/>
        <v>1834.7</v>
      </c>
      <c r="V65" s="18">
        <f t="shared" si="41"/>
        <v>1572.1000000000001</v>
      </c>
      <c r="W65" s="18">
        <f t="shared" si="40"/>
        <v>1391.8000000000002</v>
      </c>
      <c r="X65" s="18">
        <f t="shared" si="40"/>
        <v>16399.3</v>
      </c>
      <c r="Y65" s="18">
        <f t="shared" si="1"/>
        <v>1705.4999999999982</v>
      </c>
      <c r="Z65" s="18">
        <f t="shared" si="30"/>
        <v>11.606936258830242</v>
      </c>
    </row>
    <row r="66" spans="2:26" ht="15.95" customHeight="1">
      <c r="B66" s="75" t="s">
        <v>73</v>
      </c>
      <c r="C66" s="20">
        <v>24.6</v>
      </c>
      <c r="D66" s="44">
        <v>19.899999999999999</v>
      </c>
      <c r="E66" s="44">
        <v>17.399999999999999</v>
      </c>
      <c r="F66" s="44">
        <v>16.3</v>
      </c>
      <c r="G66" s="44">
        <v>23</v>
      </c>
      <c r="H66" s="44">
        <v>19</v>
      </c>
      <c r="I66" s="44">
        <v>20.7</v>
      </c>
      <c r="J66" s="44">
        <v>21.1</v>
      </c>
      <c r="K66" s="44">
        <v>17.100000000000001</v>
      </c>
      <c r="L66" s="44">
        <v>16</v>
      </c>
      <c r="M66" s="20">
        <f>SUM(C66:L66)</f>
        <v>195.1</v>
      </c>
      <c r="N66" s="44">
        <v>28.3</v>
      </c>
      <c r="O66" s="44">
        <v>25.9</v>
      </c>
      <c r="P66" s="44">
        <v>23.9</v>
      </c>
      <c r="Q66" s="44">
        <v>22.2</v>
      </c>
      <c r="R66" s="44">
        <v>23.5</v>
      </c>
      <c r="S66" s="64">
        <v>18</v>
      </c>
      <c r="T66" s="44">
        <v>22.5</v>
      </c>
      <c r="U66" s="44">
        <v>18.899999999999999</v>
      </c>
      <c r="V66" s="44">
        <v>18.8</v>
      </c>
      <c r="W66" s="44">
        <v>22.2</v>
      </c>
      <c r="X66" s="20">
        <f>SUM(N66:W66)</f>
        <v>224.20000000000002</v>
      </c>
      <c r="Y66" s="20">
        <f t="shared" si="1"/>
        <v>29.100000000000023</v>
      </c>
      <c r="Z66" s="20">
        <f t="shared" si="30"/>
        <v>14.915427985648396</v>
      </c>
    </row>
    <row r="67" spans="2:26" ht="15.95" customHeight="1">
      <c r="B67" s="72" t="s">
        <v>74</v>
      </c>
      <c r="C67" s="76">
        <v>1720.7</v>
      </c>
      <c r="D67" s="77">
        <v>1241.4000000000001</v>
      </c>
      <c r="E67" s="77">
        <v>1250.7</v>
      </c>
      <c r="F67" s="77">
        <v>1227</v>
      </c>
      <c r="G67" s="77">
        <v>1352.2</v>
      </c>
      <c r="H67" s="77">
        <v>1254.7</v>
      </c>
      <c r="I67" s="77">
        <v>1330.2</v>
      </c>
      <c r="J67" s="77">
        <v>1487.1</v>
      </c>
      <c r="K67" s="77">
        <v>1288.5</v>
      </c>
      <c r="L67" s="77">
        <v>1251.5999999999999</v>
      </c>
      <c r="M67" s="76">
        <f>SUM(C67:L67)</f>
        <v>13404.1</v>
      </c>
      <c r="N67" s="78">
        <v>1702.3</v>
      </c>
      <c r="O67" s="77">
        <v>1229.2</v>
      </c>
      <c r="P67" s="77">
        <v>1637.8</v>
      </c>
      <c r="Q67" s="77">
        <v>1602.6</v>
      </c>
      <c r="R67" s="77">
        <v>1692.2</v>
      </c>
      <c r="S67" s="77">
        <v>1350.1</v>
      </c>
      <c r="T67" s="77">
        <v>1540.8</v>
      </c>
      <c r="U67" s="77">
        <v>1622.7</v>
      </c>
      <c r="V67" s="77">
        <v>1421.4</v>
      </c>
      <c r="W67" s="77">
        <v>1310.9</v>
      </c>
      <c r="X67" s="76">
        <f>SUM(N67:W67)</f>
        <v>15109.999999999998</v>
      </c>
      <c r="Y67" s="56">
        <f t="shared" si="1"/>
        <v>1705.8999999999978</v>
      </c>
      <c r="Z67" s="56">
        <f t="shared" si="30"/>
        <v>12.726703023701685</v>
      </c>
    </row>
    <row r="68" spans="2:26" ht="15.95" customHeight="1">
      <c r="B68" s="75" t="s">
        <v>32</v>
      </c>
      <c r="C68" s="20">
        <v>94.5</v>
      </c>
      <c r="D68" s="44">
        <v>90.5</v>
      </c>
      <c r="E68" s="44">
        <v>58</v>
      </c>
      <c r="F68" s="44">
        <v>51.4</v>
      </c>
      <c r="G68" s="44">
        <v>135.5</v>
      </c>
      <c r="H68" s="44">
        <v>144.19999999999999</v>
      </c>
      <c r="I68" s="44">
        <v>102.7</v>
      </c>
      <c r="J68" s="44">
        <v>95.3</v>
      </c>
      <c r="K68" s="44">
        <v>221.9</v>
      </c>
      <c r="L68" s="44">
        <v>100.6</v>
      </c>
      <c r="M68" s="20">
        <f>SUM(C68:L68)</f>
        <v>1094.5999999999999</v>
      </c>
      <c r="N68" s="48">
        <v>81</v>
      </c>
      <c r="O68" s="44">
        <v>38.200000000000003</v>
      </c>
      <c r="P68" s="44">
        <v>99.8</v>
      </c>
      <c r="Q68" s="44">
        <v>90.7</v>
      </c>
      <c r="R68" s="44">
        <v>128.80000000000001</v>
      </c>
      <c r="S68" s="44">
        <v>149.19999999999999</v>
      </c>
      <c r="T68" s="44">
        <v>93.7</v>
      </c>
      <c r="U68" s="44">
        <v>193.1</v>
      </c>
      <c r="V68" s="44">
        <v>131.9</v>
      </c>
      <c r="W68" s="44">
        <f>0.1+58.6</f>
        <v>58.7</v>
      </c>
      <c r="X68" s="20">
        <f>SUM(N68:W68)</f>
        <v>1065.1000000000001</v>
      </c>
      <c r="Y68" s="20">
        <f t="shared" si="1"/>
        <v>-29.499999999999773</v>
      </c>
      <c r="Z68" s="20">
        <f t="shared" si="30"/>
        <v>-2.6950484195139572</v>
      </c>
    </row>
    <row r="69" spans="2:26" ht="15.95" customHeight="1">
      <c r="B69" s="69" t="s">
        <v>75</v>
      </c>
      <c r="C69" s="15">
        <f t="shared" ref="C69:X69" si="42">SUM(C70:C72)</f>
        <v>271.10000000000002</v>
      </c>
      <c r="D69" s="15">
        <f t="shared" si="42"/>
        <v>236.79999999999998</v>
      </c>
      <c r="E69" s="15">
        <f t="shared" si="42"/>
        <v>328.5</v>
      </c>
      <c r="F69" s="15">
        <f t="shared" si="42"/>
        <v>244.1</v>
      </c>
      <c r="G69" s="15">
        <f t="shared" si="42"/>
        <v>200.60000000000002</v>
      </c>
      <c r="H69" s="15">
        <f t="shared" si="42"/>
        <v>265.10000000000002</v>
      </c>
      <c r="I69" s="15">
        <f t="shared" si="42"/>
        <v>279.90000000000003</v>
      </c>
      <c r="J69" s="15">
        <f t="shared" si="42"/>
        <v>404.2</v>
      </c>
      <c r="K69" s="15">
        <f t="shared" si="42"/>
        <v>304</v>
      </c>
      <c r="L69" s="15">
        <f t="shared" si="42"/>
        <v>308.7</v>
      </c>
      <c r="M69" s="15">
        <f t="shared" si="42"/>
        <v>2843.0000000000005</v>
      </c>
      <c r="N69" s="79">
        <f>SUM(N70:N72)</f>
        <v>341.50000000000006</v>
      </c>
      <c r="O69" s="15">
        <f t="shared" ref="O69:V69" si="43">SUM(O70:O72)</f>
        <v>454.70000000000005</v>
      </c>
      <c r="P69" s="15">
        <f t="shared" si="43"/>
        <v>428.1</v>
      </c>
      <c r="Q69" s="15">
        <f t="shared" si="43"/>
        <v>452.5</v>
      </c>
      <c r="R69" s="15">
        <f t="shared" si="43"/>
        <v>377.8</v>
      </c>
      <c r="S69" s="15">
        <f t="shared" si="43"/>
        <v>350.7</v>
      </c>
      <c r="T69" s="15">
        <f t="shared" si="43"/>
        <v>330.09999999999997</v>
      </c>
      <c r="U69" s="15">
        <f t="shared" si="43"/>
        <v>311.29999999999995</v>
      </c>
      <c r="V69" s="15">
        <f t="shared" si="43"/>
        <v>283.60000000000002</v>
      </c>
      <c r="W69" s="15">
        <f t="shared" si="42"/>
        <v>283.8</v>
      </c>
      <c r="X69" s="15">
        <f t="shared" si="42"/>
        <v>3614.1000000000004</v>
      </c>
      <c r="Y69" s="15">
        <f t="shared" si="1"/>
        <v>771.09999999999991</v>
      </c>
      <c r="Z69" s="15">
        <f t="shared" si="30"/>
        <v>27.122757650369323</v>
      </c>
    </row>
    <row r="70" spans="2:26" ht="15.95" customHeight="1">
      <c r="B70" s="37" t="s">
        <v>76</v>
      </c>
      <c r="C70" s="20">
        <v>184.2</v>
      </c>
      <c r="D70" s="44">
        <v>169.1</v>
      </c>
      <c r="E70" s="44">
        <v>248.6</v>
      </c>
      <c r="F70" s="44">
        <v>168.6</v>
      </c>
      <c r="G70" s="44">
        <v>120.9</v>
      </c>
      <c r="H70" s="44">
        <v>195</v>
      </c>
      <c r="I70" s="44">
        <v>201.9</v>
      </c>
      <c r="J70" s="44">
        <v>330.9</v>
      </c>
      <c r="K70" s="44">
        <v>245.8</v>
      </c>
      <c r="L70" s="44">
        <v>236.4</v>
      </c>
      <c r="M70" s="20">
        <f>SUM(C70:L70)</f>
        <v>2101.4</v>
      </c>
      <c r="N70" s="31">
        <v>259.3</v>
      </c>
      <c r="O70" s="44">
        <v>388.3</v>
      </c>
      <c r="P70" s="44">
        <v>352.8</v>
      </c>
      <c r="Q70" s="44">
        <v>380.8</v>
      </c>
      <c r="R70" s="44">
        <v>306</v>
      </c>
      <c r="S70" s="44">
        <v>286.2</v>
      </c>
      <c r="T70" s="44">
        <v>252.1</v>
      </c>
      <c r="U70" s="44">
        <v>255.7</v>
      </c>
      <c r="V70" s="80">
        <v>237.8</v>
      </c>
      <c r="W70" s="80">
        <v>234.2</v>
      </c>
      <c r="X70" s="20">
        <f>SUM(N70:W70)</f>
        <v>2953.2</v>
      </c>
      <c r="Y70" s="20">
        <f t="shared" si="1"/>
        <v>851.79999999999973</v>
      </c>
      <c r="Z70" s="20">
        <f t="shared" si="30"/>
        <v>40.534881507566368</v>
      </c>
    </row>
    <row r="71" spans="2:26" ht="15.95" customHeight="1">
      <c r="B71" s="37" t="s">
        <v>77</v>
      </c>
      <c r="C71" s="20">
        <v>84.4</v>
      </c>
      <c r="D71" s="44">
        <v>65.3</v>
      </c>
      <c r="E71" s="44">
        <v>77.5</v>
      </c>
      <c r="F71" s="44">
        <v>72.900000000000006</v>
      </c>
      <c r="G71" s="44">
        <v>76.900000000000006</v>
      </c>
      <c r="H71" s="44">
        <v>67.599999999999994</v>
      </c>
      <c r="I71" s="44">
        <v>75.400000000000006</v>
      </c>
      <c r="J71" s="44">
        <v>70.599999999999994</v>
      </c>
      <c r="K71" s="44">
        <v>55.7</v>
      </c>
      <c r="L71" s="44">
        <v>69.400000000000006</v>
      </c>
      <c r="M71" s="20">
        <f>SUM(C71:L71)</f>
        <v>715.7</v>
      </c>
      <c r="N71" s="31">
        <v>79.400000000000006</v>
      </c>
      <c r="O71" s="44">
        <v>63.8</v>
      </c>
      <c r="P71" s="44">
        <v>72.400000000000006</v>
      </c>
      <c r="Q71" s="44">
        <v>69</v>
      </c>
      <c r="R71" s="44">
        <v>68.599999999999994</v>
      </c>
      <c r="S71" s="44">
        <v>61.9</v>
      </c>
      <c r="T71" s="44">
        <v>75.099999999999994</v>
      </c>
      <c r="U71" s="44">
        <v>52.7</v>
      </c>
      <c r="V71" s="44">
        <v>43.2</v>
      </c>
      <c r="W71" s="44">
        <v>46.5</v>
      </c>
      <c r="X71" s="20">
        <f>SUM(N71:W71)</f>
        <v>632.60000000000014</v>
      </c>
      <c r="Y71" s="20">
        <f t="shared" si="1"/>
        <v>-83.099999999999909</v>
      </c>
      <c r="Z71" s="20">
        <f t="shared" si="30"/>
        <v>-11.611010199804374</v>
      </c>
    </row>
    <row r="72" spans="2:26" ht="15.95" customHeight="1">
      <c r="B72" s="37" t="s">
        <v>32</v>
      </c>
      <c r="C72" s="20">
        <v>2.5</v>
      </c>
      <c r="D72" s="44">
        <v>2.4</v>
      </c>
      <c r="E72" s="44">
        <v>2.4</v>
      </c>
      <c r="F72" s="44">
        <v>2.6</v>
      </c>
      <c r="G72" s="44">
        <v>2.8</v>
      </c>
      <c r="H72" s="44">
        <v>2.5</v>
      </c>
      <c r="I72" s="44">
        <v>2.6</v>
      </c>
      <c r="J72" s="44">
        <v>2.7</v>
      </c>
      <c r="K72" s="44">
        <v>2.5</v>
      </c>
      <c r="L72" s="44">
        <v>2.9</v>
      </c>
      <c r="M72" s="20">
        <f>SUM(C72:L72)</f>
        <v>25.9</v>
      </c>
      <c r="N72" s="31">
        <v>2.8</v>
      </c>
      <c r="O72" s="44">
        <v>2.6</v>
      </c>
      <c r="P72" s="44">
        <v>2.9</v>
      </c>
      <c r="Q72" s="44">
        <v>2.7</v>
      </c>
      <c r="R72" s="44">
        <v>3.2</v>
      </c>
      <c r="S72" s="44">
        <v>2.6</v>
      </c>
      <c r="T72" s="44">
        <v>2.9</v>
      </c>
      <c r="U72" s="44">
        <v>2.9</v>
      </c>
      <c r="V72" s="44">
        <v>2.6</v>
      </c>
      <c r="W72" s="44">
        <v>3.1</v>
      </c>
      <c r="X72" s="20">
        <f>SUM(N72:W72)</f>
        <v>28.3</v>
      </c>
      <c r="Y72" s="20">
        <f t="shared" ref="Y72:Y73" si="44">+X72-M72</f>
        <v>2.4000000000000021</v>
      </c>
      <c r="Z72" s="20">
        <f t="shared" si="30"/>
        <v>9.2664092664092763</v>
      </c>
    </row>
    <row r="73" spans="2:26" ht="15.95" customHeight="1">
      <c r="B73" s="69" t="s">
        <v>78</v>
      </c>
      <c r="C73" s="18">
        <v>3.6</v>
      </c>
      <c r="D73" s="15">
        <v>3.3</v>
      </c>
      <c r="E73" s="15">
        <v>3.7</v>
      </c>
      <c r="F73" s="15">
        <v>3.6</v>
      </c>
      <c r="G73" s="15">
        <v>4.0999999999999996</v>
      </c>
      <c r="H73" s="15">
        <v>3.7</v>
      </c>
      <c r="I73" s="15">
        <v>3.8</v>
      </c>
      <c r="J73" s="15">
        <v>3.8</v>
      </c>
      <c r="K73" s="15">
        <v>3.6</v>
      </c>
      <c r="L73" s="15">
        <v>9.8000000000000007</v>
      </c>
      <c r="M73" s="18">
        <f>SUM(C73:L73)</f>
        <v>43</v>
      </c>
      <c r="N73" s="35">
        <v>9.8000000000000007</v>
      </c>
      <c r="O73" s="15">
        <v>5</v>
      </c>
      <c r="P73" s="15">
        <v>5.3</v>
      </c>
      <c r="Q73" s="15">
        <v>4.7</v>
      </c>
      <c r="R73" s="15">
        <v>39.700000000000003</v>
      </c>
      <c r="S73" s="15">
        <v>35.9</v>
      </c>
      <c r="T73" s="15">
        <v>5.3</v>
      </c>
      <c r="U73" s="15">
        <v>16.7</v>
      </c>
      <c r="V73" s="15">
        <v>725.3</v>
      </c>
      <c r="W73" s="15">
        <v>322.60000000000002</v>
      </c>
      <c r="X73" s="18">
        <f>SUM(N73:W73)</f>
        <v>1170.3</v>
      </c>
      <c r="Y73" s="20">
        <f t="shared" si="44"/>
        <v>1127.3</v>
      </c>
      <c r="Z73" s="20">
        <f t="shared" si="30"/>
        <v>2621.6279069767443</v>
      </c>
    </row>
    <row r="74" spans="2:26" ht="15.95" customHeight="1">
      <c r="B74" s="81" t="s">
        <v>74</v>
      </c>
      <c r="C74" s="56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5.5</v>
      </c>
      <c r="M74" s="56">
        <f>SUM(C74:L74)</f>
        <v>5.5</v>
      </c>
      <c r="N74" s="57">
        <v>5.5</v>
      </c>
      <c r="O74" s="77">
        <v>0.1</v>
      </c>
      <c r="P74" s="77">
        <v>0</v>
      </c>
      <c r="Q74" s="77">
        <v>0</v>
      </c>
      <c r="R74" s="77">
        <v>34</v>
      </c>
      <c r="S74" s="77">
        <v>31.2</v>
      </c>
      <c r="T74" s="77">
        <v>0</v>
      </c>
      <c r="U74" s="77">
        <v>11.8</v>
      </c>
      <c r="V74" s="77">
        <v>720.8</v>
      </c>
      <c r="W74" s="77">
        <v>317.3</v>
      </c>
      <c r="X74" s="56">
        <f>SUM(N74:W74)</f>
        <v>1120.7</v>
      </c>
      <c r="Y74" s="58">
        <v>0</v>
      </c>
      <c r="Z74" s="58">
        <v>0</v>
      </c>
    </row>
    <row r="75" spans="2:26" ht="15.95" customHeight="1">
      <c r="B75" s="17" t="s">
        <v>79</v>
      </c>
      <c r="C75" s="15">
        <f t="shared" ref="C75:W75" si="45">+C76+C81+C82</f>
        <v>2006.7</v>
      </c>
      <c r="D75" s="15">
        <f t="shared" si="45"/>
        <v>1609.1</v>
      </c>
      <c r="E75" s="15">
        <f t="shared" si="45"/>
        <v>1006.6</v>
      </c>
      <c r="F75" s="15">
        <f t="shared" si="45"/>
        <v>1043.5</v>
      </c>
      <c r="G75" s="15">
        <f t="shared" si="45"/>
        <v>807.7</v>
      </c>
      <c r="H75" s="15">
        <f t="shared" si="45"/>
        <v>3598.2999999999997</v>
      </c>
      <c r="I75" s="15">
        <f t="shared" si="45"/>
        <v>1016.7</v>
      </c>
      <c r="J75" s="15">
        <f t="shared" si="45"/>
        <v>1170.9000000000001</v>
      </c>
      <c r="K75" s="15">
        <f t="shared" si="45"/>
        <v>1699.3999999999999</v>
      </c>
      <c r="L75" s="15">
        <f t="shared" si="45"/>
        <v>1179.7</v>
      </c>
      <c r="M75" s="15">
        <f t="shared" si="45"/>
        <v>15138.6</v>
      </c>
      <c r="N75" s="79">
        <f>+N76+N81+N82</f>
        <v>1242</v>
      </c>
      <c r="O75" s="15">
        <f t="shared" ref="O75:V75" si="46">+O76+O81+O82</f>
        <v>1686.8999999999999</v>
      </c>
      <c r="P75" s="15">
        <f t="shared" si="46"/>
        <v>1112</v>
      </c>
      <c r="Q75" s="15">
        <f t="shared" si="46"/>
        <v>1381.2</v>
      </c>
      <c r="R75" s="15">
        <f t="shared" si="46"/>
        <v>2225.6999999999998</v>
      </c>
      <c r="S75" s="15">
        <f t="shared" si="46"/>
        <v>4876</v>
      </c>
      <c r="T75" s="15">
        <f t="shared" si="46"/>
        <v>1436.4</v>
      </c>
      <c r="U75" s="15">
        <f t="shared" si="46"/>
        <v>1256.8</v>
      </c>
      <c r="V75" s="15">
        <f t="shared" si="46"/>
        <v>1278.0999999999999</v>
      </c>
      <c r="W75" s="15">
        <f t="shared" si="45"/>
        <v>1191.5999999999999</v>
      </c>
      <c r="X75" s="15">
        <f>+X76+X81+X82</f>
        <v>17686.7</v>
      </c>
      <c r="Y75" s="15">
        <f t="shared" ref="Y75:Y92" si="47">+X75-M75</f>
        <v>2548.1000000000004</v>
      </c>
      <c r="Z75" s="15">
        <f t="shared" ref="Z75:Z90" si="48">+Y75/M75*100</f>
        <v>16.831807432655598</v>
      </c>
    </row>
    <row r="76" spans="2:26" ht="15.95" customHeight="1">
      <c r="B76" s="69" t="s">
        <v>80</v>
      </c>
      <c r="C76" s="15">
        <f t="shared" ref="C76" si="49">SUM(C77:C80)</f>
        <v>1822.4</v>
      </c>
      <c r="D76" s="15">
        <f t="shared" ref="D76:M76" si="50">SUM(D77:D80)</f>
        <v>841.59999999999991</v>
      </c>
      <c r="E76" s="15">
        <f t="shared" si="50"/>
        <v>199.5</v>
      </c>
      <c r="F76" s="15">
        <f t="shared" si="50"/>
        <v>262.10000000000002</v>
      </c>
      <c r="G76" s="15">
        <f t="shared" si="50"/>
        <v>143.4</v>
      </c>
      <c r="H76" s="15">
        <f t="shared" si="50"/>
        <v>2858.7</v>
      </c>
      <c r="I76" s="15">
        <f t="shared" si="50"/>
        <v>266.3</v>
      </c>
      <c r="J76" s="15">
        <f t="shared" si="50"/>
        <v>320.7</v>
      </c>
      <c r="K76" s="15">
        <f t="shared" si="50"/>
        <v>1218.9999999999998</v>
      </c>
      <c r="L76" s="15">
        <f t="shared" si="50"/>
        <v>449</v>
      </c>
      <c r="M76" s="15">
        <f t="shared" si="50"/>
        <v>8382.6999999999989</v>
      </c>
      <c r="N76" s="79">
        <f>SUM(N77:N80)</f>
        <v>702.2</v>
      </c>
      <c r="O76" s="15">
        <f t="shared" ref="O76:X76" si="51">SUM(O77:O80)</f>
        <v>1091.3</v>
      </c>
      <c r="P76" s="15">
        <f t="shared" si="51"/>
        <v>353.3</v>
      </c>
      <c r="Q76" s="15">
        <f t="shared" si="51"/>
        <v>845.5</v>
      </c>
      <c r="R76" s="15">
        <f t="shared" si="51"/>
        <v>1504</v>
      </c>
      <c r="S76" s="15">
        <f t="shared" si="51"/>
        <v>3527.2000000000003</v>
      </c>
      <c r="T76" s="15">
        <f t="shared" si="51"/>
        <v>340</v>
      </c>
      <c r="U76" s="15">
        <f t="shared" si="51"/>
        <v>209.1</v>
      </c>
      <c r="V76" s="15">
        <f t="shared" si="51"/>
        <v>532</v>
      </c>
      <c r="W76" s="15">
        <f t="shared" si="51"/>
        <v>270.2</v>
      </c>
      <c r="X76" s="15">
        <f t="shared" si="51"/>
        <v>9374.7999999999993</v>
      </c>
      <c r="Y76" s="15">
        <f t="shared" si="47"/>
        <v>992.10000000000036</v>
      </c>
      <c r="Z76" s="15">
        <f t="shared" si="48"/>
        <v>11.835088933159966</v>
      </c>
    </row>
    <row r="77" spans="2:26" ht="15.95" customHeight="1">
      <c r="B77" s="37" t="s">
        <v>81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2700</v>
      </c>
      <c r="I77" s="20">
        <v>0</v>
      </c>
      <c r="J77" s="20">
        <v>0</v>
      </c>
      <c r="K77" s="20">
        <v>1023.3</v>
      </c>
      <c r="L77" s="20">
        <v>0</v>
      </c>
      <c r="M77" s="20">
        <f t="shared" ref="M77:M83" si="52">SUM(C77:L77)</f>
        <v>3723.3</v>
      </c>
      <c r="N77" s="31">
        <v>0</v>
      </c>
      <c r="O77" s="20">
        <v>0</v>
      </c>
      <c r="P77" s="20">
        <v>0</v>
      </c>
      <c r="Q77" s="20">
        <v>0</v>
      </c>
      <c r="R77" s="20">
        <v>0</v>
      </c>
      <c r="S77" s="20">
        <v>3150</v>
      </c>
      <c r="T77" s="20">
        <v>0</v>
      </c>
      <c r="U77" s="20">
        <v>0</v>
      </c>
      <c r="V77" s="20">
        <v>0</v>
      </c>
      <c r="W77" s="20">
        <v>0</v>
      </c>
      <c r="X77" s="20">
        <f t="shared" ref="X77:X83" si="53">SUM(N77:W77)</f>
        <v>3150</v>
      </c>
      <c r="Y77" s="82">
        <f t="shared" si="47"/>
        <v>-573.30000000000018</v>
      </c>
      <c r="Z77" s="44">
        <f t="shared" si="48"/>
        <v>-15.397631133671746</v>
      </c>
    </row>
    <row r="78" spans="2:26" ht="15.95" customHeight="1">
      <c r="B78" s="37" t="s">
        <v>82</v>
      </c>
      <c r="C78" s="20">
        <v>1586.9</v>
      </c>
      <c r="D78" s="20">
        <v>325.3</v>
      </c>
      <c r="E78" s="20">
        <v>0</v>
      </c>
      <c r="F78" s="20">
        <v>30.2</v>
      </c>
      <c r="G78" s="20">
        <v>0</v>
      </c>
      <c r="H78" s="20">
        <v>0</v>
      </c>
      <c r="I78" s="20">
        <v>40.299999999999997</v>
      </c>
      <c r="J78" s="20">
        <v>154.5</v>
      </c>
      <c r="K78" s="20">
        <v>0</v>
      </c>
      <c r="L78" s="20">
        <v>211.9</v>
      </c>
      <c r="M78" s="20">
        <f t="shared" si="52"/>
        <v>2349.1</v>
      </c>
      <c r="N78" s="31">
        <v>474.2</v>
      </c>
      <c r="O78" s="20">
        <v>880.9</v>
      </c>
      <c r="P78" s="20">
        <v>191.9</v>
      </c>
      <c r="Q78" s="20">
        <v>646.70000000000005</v>
      </c>
      <c r="R78" s="20">
        <v>1351.5</v>
      </c>
      <c r="S78" s="20">
        <v>196.6</v>
      </c>
      <c r="T78" s="20">
        <v>133.30000000000001</v>
      </c>
      <c r="U78" s="20">
        <v>4.7</v>
      </c>
      <c r="V78" s="20">
        <v>358.5</v>
      </c>
      <c r="W78" s="20">
        <v>20.9</v>
      </c>
      <c r="X78" s="20">
        <f t="shared" si="53"/>
        <v>4259.1999999999989</v>
      </c>
      <c r="Y78" s="20">
        <f t="shared" si="47"/>
        <v>1910.099999999999</v>
      </c>
      <c r="Z78" s="15">
        <f t="shared" si="48"/>
        <v>81.311991826656978</v>
      </c>
    </row>
    <row r="79" spans="2:26" ht="15.95" customHeight="1">
      <c r="B79" s="37" t="s">
        <v>83</v>
      </c>
      <c r="C79" s="20">
        <v>226.2</v>
      </c>
      <c r="D79" s="20">
        <v>516.29999999999995</v>
      </c>
      <c r="E79" s="20">
        <v>199.5</v>
      </c>
      <c r="F79" s="20">
        <v>231.9</v>
      </c>
      <c r="G79" s="20">
        <v>143.4</v>
      </c>
      <c r="H79" s="20">
        <v>158.69999999999999</v>
      </c>
      <c r="I79" s="20">
        <v>226</v>
      </c>
      <c r="J79" s="20">
        <v>166.2</v>
      </c>
      <c r="K79" s="20">
        <v>182.1</v>
      </c>
      <c r="L79" s="20">
        <v>237.1</v>
      </c>
      <c r="M79" s="20">
        <f t="shared" si="52"/>
        <v>2287.4</v>
      </c>
      <c r="N79" s="31">
        <v>228</v>
      </c>
      <c r="O79" s="20">
        <v>210.4</v>
      </c>
      <c r="P79" s="20">
        <v>161.4</v>
      </c>
      <c r="Q79" s="20">
        <v>198.8</v>
      </c>
      <c r="R79" s="20">
        <v>152.5</v>
      </c>
      <c r="S79" s="83">
        <v>179.3</v>
      </c>
      <c r="T79" s="20">
        <v>206.7</v>
      </c>
      <c r="U79" s="80">
        <v>204.4</v>
      </c>
      <c r="V79" s="20">
        <v>172.9</v>
      </c>
      <c r="W79" s="20">
        <v>249.3</v>
      </c>
      <c r="X79" s="20">
        <f t="shared" si="53"/>
        <v>1963.7</v>
      </c>
      <c r="Y79" s="20">
        <f t="shared" si="47"/>
        <v>-323.70000000000005</v>
      </c>
      <c r="Z79" s="20">
        <f t="shared" si="48"/>
        <v>-14.151438314243247</v>
      </c>
    </row>
    <row r="80" spans="2:26" ht="15.95" customHeight="1">
      <c r="B80" s="37" t="s">
        <v>32</v>
      </c>
      <c r="C80" s="20">
        <v>9.3000000000000007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13.6</v>
      </c>
      <c r="L80" s="44">
        <v>0</v>
      </c>
      <c r="M80" s="20">
        <f t="shared" si="52"/>
        <v>22.9</v>
      </c>
      <c r="N80" s="31">
        <v>0</v>
      </c>
      <c r="O80" s="44">
        <v>0</v>
      </c>
      <c r="P80" s="44">
        <v>0</v>
      </c>
      <c r="Q80" s="44">
        <v>0</v>
      </c>
      <c r="R80" s="44">
        <v>0</v>
      </c>
      <c r="S80" s="44">
        <v>1.3</v>
      </c>
      <c r="T80" s="44">
        <v>0</v>
      </c>
      <c r="U80" s="44">
        <v>0</v>
      </c>
      <c r="V80" s="44">
        <v>0.6</v>
      </c>
      <c r="W80" s="44">
        <v>0</v>
      </c>
      <c r="X80" s="20">
        <f t="shared" si="53"/>
        <v>1.9</v>
      </c>
      <c r="Y80" s="20">
        <f t="shared" si="47"/>
        <v>-21</v>
      </c>
      <c r="Z80" s="20">
        <f t="shared" si="48"/>
        <v>-91.703056768558952</v>
      </c>
    </row>
    <row r="81" spans="2:26" ht="15.95" customHeight="1">
      <c r="B81" s="69" t="s">
        <v>84</v>
      </c>
      <c r="C81" s="18">
        <v>12.3</v>
      </c>
      <c r="D81" s="15">
        <v>9.6999999999999993</v>
      </c>
      <c r="E81" s="15">
        <v>12.1</v>
      </c>
      <c r="F81" s="15">
        <v>16</v>
      </c>
      <c r="G81" s="15">
        <v>22.9</v>
      </c>
      <c r="H81" s="15">
        <v>11.2</v>
      </c>
      <c r="I81" s="15">
        <v>12.6</v>
      </c>
      <c r="J81" s="15">
        <v>13.6</v>
      </c>
      <c r="K81" s="15">
        <v>9.1999999999999993</v>
      </c>
      <c r="L81" s="15">
        <v>97.1</v>
      </c>
      <c r="M81" s="18">
        <f t="shared" si="52"/>
        <v>216.7</v>
      </c>
      <c r="N81" s="35">
        <v>18.8</v>
      </c>
      <c r="O81" s="15">
        <v>15.8</v>
      </c>
      <c r="P81" s="15">
        <v>17.600000000000001</v>
      </c>
      <c r="Q81" s="15">
        <v>31</v>
      </c>
      <c r="R81" s="15">
        <v>28</v>
      </c>
      <c r="S81" s="15">
        <v>22.5</v>
      </c>
      <c r="T81" s="84">
        <v>300.39999999999998</v>
      </c>
      <c r="U81" s="15">
        <v>30.2</v>
      </c>
      <c r="V81" s="15">
        <v>23.4</v>
      </c>
      <c r="W81" s="15">
        <v>20</v>
      </c>
      <c r="X81" s="18">
        <f t="shared" si="53"/>
        <v>507.69999999999993</v>
      </c>
      <c r="Y81" s="18">
        <f t="shared" si="47"/>
        <v>290.99999999999994</v>
      </c>
      <c r="Z81" s="18">
        <f t="shared" si="48"/>
        <v>134.28703276419009</v>
      </c>
    </row>
    <row r="82" spans="2:26" ht="15.75" customHeight="1">
      <c r="B82" s="85" t="s">
        <v>85</v>
      </c>
      <c r="C82" s="18">
        <v>172</v>
      </c>
      <c r="D82" s="15">
        <v>757.8</v>
      </c>
      <c r="E82" s="15">
        <v>795</v>
      </c>
      <c r="F82" s="15">
        <v>765.4</v>
      </c>
      <c r="G82" s="15">
        <v>641.4</v>
      </c>
      <c r="H82" s="15">
        <v>728.4</v>
      </c>
      <c r="I82" s="15">
        <v>737.8</v>
      </c>
      <c r="J82" s="15">
        <v>836.6</v>
      </c>
      <c r="K82" s="15">
        <v>471.2</v>
      </c>
      <c r="L82" s="15">
        <v>633.6</v>
      </c>
      <c r="M82" s="18">
        <f t="shared" si="52"/>
        <v>6539.2000000000007</v>
      </c>
      <c r="N82" s="18">
        <v>521</v>
      </c>
      <c r="O82" s="18">
        <v>579.79999999999995</v>
      </c>
      <c r="P82" s="18">
        <v>741.1</v>
      </c>
      <c r="Q82" s="18">
        <v>504.7</v>
      </c>
      <c r="R82" s="18">
        <v>693.7</v>
      </c>
      <c r="S82" s="18">
        <v>1326.3</v>
      </c>
      <c r="T82" s="18">
        <v>796</v>
      </c>
      <c r="U82" s="18">
        <v>1017.5</v>
      </c>
      <c r="V82" s="18">
        <v>722.7</v>
      </c>
      <c r="W82" s="18">
        <v>901.4</v>
      </c>
      <c r="X82" s="18">
        <f t="shared" si="53"/>
        <v>7804.2</v>
      </c>
      <c r="Y82" s="18">
        <f t="shared" si="47"/>
        <v>1264.9999999999991</v>
      </c>
      <c r="Z82" s="18">
        <f t="shared" si="48"/>
        <v>19.344873990702212</v>
      </c>
    </row>
    <row r="83" spans="2:26" s="39" customFormat="1" ht="15.95" customHeight="1">
      <c r="B83" s="86" t="s">
        <v>86</v>
      </c>
      <c r="C83" s="42">
        <v>152.69999999999999</v>
      </c>
      <c r="D83" s="80">
        <v>755.1</v>
      </c>
      <c r="E83" s="80">
        <v>789.2</v>
      </c>
      <c r="F83" s="80">
        <v>760.6</v>
      </c>
      <c r="G83" s="80">
        <v>636.6</v>
      </c>
      <c r="H83" s="80">
        <v>724.4</v>
      </c>
      <c r="I83" s="80">
        <v>728.6</v>
      </c>
      <c r="J83" s="80">
        <v>827.8</v>
      </c>
      <c r="K83" s="80">
        <v>469.6</v>
      </c>
      <c r="L83" s="80">
        <v>629.5</v>
      </c>
      <c r="M83" s="42">
        <f t="shared" si="52"/>
        <v>6474.1</v>
      </c>
      <c r="N83" s="87">
        <v>518</v>
      </c>
      <c r="O83" s="80">
        <v>575.4</v>
      </c>
      <c r="P83" s="80">
        <v>735.2</v>
      </c>
      <c r="Q83" s="80">
        <v>501.8</v>
      </c>
      <c r="R83" s="80">
        <v>689.7</v>
      </c>
      <c r="S83" s="80">
        <v>1323.4</v>
      </c>
      <c r="T83" s="80">
        <v>792.3</v>
      </c>
      <c r="U83" s="80">
        <v>1008.7</v>
      </c>
      <c r="V83" s="80">
        <v>716.7</v>
      </c>
      <c r="W83" s="80">
        <v>897.4</v>
      </c>
      <c r="X83" s="42">
        <f t="shared" si="53"/>
        <v>7758.5999999999995</v>
      </c>
      <c r="Y83" s="42">
        <f t="shared" si="47"/>
        <v>1284.4999999999991</v>
      </c>
      <c r="Z83" s="42">
        <f t="shared" si="48"/>
        <v>19.840595604022166</v>
      </c>
    </row>
    <row r="84" spans="2:26" ht="15.95" customHeight="1">
      <c r="B84" s="88" t="s">
        <v>87</v>
      </c>
      <c r="C84" s="18">
        <f t="shared" ref="C84:X84" si="54">+C85</f>
        <v>0</v>
      </c>
      <c r="D84" s="18">
        <f t="shared" si="54"/>
        <v>0</v>
      </c>
      <c r="E84" s="18">
        <f t="shared" si="54"/>
        <v>6.7</v>
      </c>
      <c r="F84" s="18">
        <f t="shared" si="54"/>
        <v>0</v>
      </c>
      <c r="G84" s="18">
        <f t="shared" si="54"/>
        <v>1.1000000000000001</v>
      </c>
      <c r="H84" s="18">
        <f t="shared" si="54"/>
        <v>0.2</v>
      </c>
      <c r="I84" s="18">
        <f t="shared" si="54"/>
        <v>0</v>
      </c>
      <c r="J84" s="18">
        <f t="shared" si="54"/>
        <v>0</v>
      </c>
      <c r="K84" s="18">
        <f t="shared" si="54"/>
        <v>11.6</v>
      </c>
      <c r="L84" s="18">
        <f t="shared" si="54"/>
        <v>0.7</v>
      </c>
      <c r="M84" s="18">
        <f t="shared" si="54"/>
        <v>20.3</v>
      </c>
      <c r="N84" s="18">
        <f t="shared" si="54"/>
        <v>0</v>
      </c>
      <c r="O84" s="18">
        <f t="shared" si="54"/>
        <v>0</v>
      </c>
      <c r="P84" s="18">
        <f t="shared" si="54"/>
        <v>0</v>
      </c>
      <c r="Q84" s="18">
        <f t="shared" si="54"/>
        <v>0</v>
      </c>
      <c r="R84" s="18">
        <f t="shared" si="54"/>
        <v>0</v>
      </c>
      <c r="S84" s="18">
        <f t="shared" si="54"/>
        <v>11.4</v>
      </c>
      <c r="T84" s="18">
        <f t="shared" si="54"/>
        <v>7.7</v>
      </c>
      <c r="U84" s="18">
        <f t="shared" si="54"/>
        <v>0.3</v>
      </c>
      <c r="V84" s="18">
        <f t="shared" si="54"/>
        <v>0</v>
      </c>
      <c r="W84" s="18">
        <f t="shared" si="54"/>
        <v>0</v>
      </c>
      <c r="X84" s="18">
        <f t="shared" si="54"/>
        <v>19.400000000000002</v>
      </c>
      <c r="Y84" s="18">
        <f t="shared" si="47"/>
        <v>-0.89999999999999858</v>
      </c>
      <c r="Z84" s="18">
        <f t="shared" si="48"/>
        <v>-4.4334975369458052</v>
      </c>
    </row>
    <row r="85" spans="2:26" ht="15.95" customHeight="1">
      <c r="B85" s="19" t="s">
        <v>88</v>
      </c>
      <c r="C85" s="20">
        <v>0</v>
      </c>
      <c r="D85" s="20">
        <v>0</v>
      </c>
      <c r="E85" s="20">
        <v>6.7</v>
      </c>
      <c r="F85" s="20">
        <v>0</v>
      </c>
      <c r="G85" s="20">
        <v>1.1000000000000001</v>
      </c>
      <c r="H85" s="20">
        <v>0.2</v>
      </c>
      <c r="I85" s="20">
        <v>0</v>
      </c>
      <c r="J85" s="20">
        <v>0</v>
      </c>
      <c r="K85" s="20">
        <v>11.6</v>
      </c>
      <c r="L85" s="20">
        <v>0.7</v>
      </c>
      <c r="M85" s="20">
        <f>SUM(C85:L85)</f>
        <v>20.3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11.4</v>
      </c>
      <c r="T85" s="20">
        <v>7.7</v>
      </c>
      <c r="U85" s="20">
        <v>0.3</v>
      </c>
      <c r="V85" s="20">
        <v>0</v>
      </c>
      <c r="W85" s="20">
        <v>0</v>
      </c>
      <c r="X85" s="20">
        <f>SUM(N85:W85)</f>
        <v>19.400000000000002</v>
      </c>
      <c r="Y85" s="20">
        <f t="shared" si="47"/>
        <v>-0.89999999999999858</v>
      </c>
      <c r="Z85" s="20">
        <f t="shared" si="48"/>
        <v>-4.4334975369458052</v>
      </c>
    </row>
    <row r="86" spans="2:26" ht="20.25" customHeight="1" thickBot="1">
      <c r="B86" s="89" t="s">
        <v>89</v>
      </c>
      <c r="C86" s="90">
        <f>+C84+C8</f>
        <v>61031</v>
      </c>
      <c r="D86" s="90">
        <f t="shared" ref="D86:X86" si="55">+D84+D8</f>
        <v>42072.799999999996</v>
      </c>
      <c r="E86" s="90">
        <f t="shared" si="55"/>
        <v>45593.399999999994</v>
      </c>
      <c r="F86" s="90">
        <f t="shared" si="55"/>
        <v>54035.5</v>
      </c>
      <c r="G86" s="90">
        <f t="shared" si="55"/>
        <v>52345.799999999996</v>
      </c>
      <c r="H86" s="90">
        <f t="shared" si="55"/>
        <v>47598.299999999996</v>
      </c>
      <c r="I86" s="90">
        <f t="shared" si="55"/>
        <v>51479.499999999985</v>
      </c>
      <c r="J86" s="90">
        <f t="shared" si="55"/>
        <v>48934.9</v>
      </c>
      <c r="K86" s="90">
        <f t="shared" si="55"/>
        <v>45801.3</v>
      </c>
      <c r="L86" s="90">
        <f t="shared" si="55"/>
        <v>50640.1</v>
      </c>
      <c r="M86" s="90">
        <f t="shared" si="55"/>
        <v>499532.6</v>
      </c>
      <c r="N86" s="90">
        <f t="shared" si="55"/>
        <v>58570.200000000012</v>
      </c>
      <c r="O86" s="90">
        <f t="shared" si="55"/>
        <v>46918.999999999993</v>
      </c>
      <c r="P86" s="90">
        <f t="shared" si="55"/>
        <v>51104.7</v>
      </c>
      <c r="Q86" s="90">
        <f t="shared" si="55"/>
        <v>66593.100000000006</v>
      </c>
      <c r="R86" s="90">
        <f t="shared" si="55"/>
        <v>55832.5</v>
      </c>
      <c r="S86" s="90">
        <f t="shared" si="55"/>
        <v>54144.4</v>
      </c>
      <c r="T86" s="90">
        <f t="shared" si="55"/>
        <v>56677.099999999991</v>
      </c>
      <c r="U86" s="90">
        <f t="shared" si="55"/>
        <v>52353.4</v>
      </c>
      <c r="V86" s="90">
        <f t="shared" si="55"/>
        <v>51372.4</v>
      </c>
      <c r="W86" s="90">
        <f t="shared" si="55"/>
        <v>58613.999999999993</v>
      </c>
      <c r="X86" s="90">
        <f t="shared" si="55"/>
        <v>552180.79999999993</v>
      </c>
      <c r="Y86" s="90">
        <f t="shared" si="47"/>
        <v>52648.199999999953</v>
      </c>
      <c r="Z86" s="90">
        <f t="shared" si="48"/>
        <v>10.539492317418315</v>
      </c>
    </row>
    <row r="87" spans="2:26" ht="15.95" customHeight="1" thickTop="1">
      <c r="B87" s="17" t="s">
        <v>90</v>
      </c>
      <c r="C87" s="18">
        <v>41.1</v>
      </c>
      <c r="D87" s="15">
        <v>29</v>
      </c>
      <c r="E87" s="15">
        <v>68.599999999999994</v>
      </c>
      <c r="F87" s="15">
        <v>7.6</v>
      </c>
      <c r="G87" s="15">
        <v>23.2</v>
      </c>
      <c r="H87" s="15">
        <v>44.9</v>
      </c>
      <c r="I87" s="15">
        <v>14</v>
      </c>
      <c r="J87" s="15">
        <v>62.3</v>
      </c>
      <c r="K87" s="15">
        <v>5.9</v>
      </c>
      <c r="L87" s="15">
        <v>60.6</v>
      </c>
      <c r="M87" s="18">
        <f>SUM(C87:L87)</f>
        <v>357.2</v>
      </c>
      <c r="N87" s="18">
        <v>33.1</v>
      </c>
      <c r="O87" s="15">
        <v>31.7</v>
      </c>
      <c r="P87" s="15">
        <v>42</v>
      </c>
      <c r="Q87" s="15">
        <v>160.9</v>
      </c>
      <c r="R87" s="15">
        <v>8.9</v>
      </c>
      <c r="S87" s="15">
        <v>11.1</v>
      </c>
      <c r="T87" s="15">
        <v>92.7</v>
      </c>
      <c r="U87" s="15">
        <v>24.3</v>
      </c>
      <c r="V87" s="15">
        <v>211.4</v>
      </c>
      <c r="W87" s="15">
        <v>50.7</v>
      </c>
      <c r="X87" s="18">
        <f>SUM(N87:W87)</f>
        <v>666.80000000000007</v>
      </c>
      <c r="Y87" s="18">
        <f t="shared" si="47"/>
        <v>309.60000000000008</v>
      </c>
      <c r="Z87" s="91">
        <f t="shared" si="48"/>
        <v>86.6741321388578</v>
      </c>
    </row>
    <row r="88" spans="2:26" ht="15.95" customHeight="1">
      <c r="B88" s="92" t="s">
        <v>91</v>
      </c>
      <c r="C88" s="93">
        <f t="shared" ref="C88:X88" si="56">+C89+C92</f>
        <v>7393.4</v>
      </c>
      <c r="D88" s="93">
        <f t="shared" si="56"/>
        <v>90867.299999999988</v>
      </c>
      <c r="E88" s="93">
        <f t="shared" si="56"/>
        <v>230.5</v>
      </c>
      <c r="F88" s="93">
        <f t="shared" si="56"/>
        <v>172.1</v>
      </c>
      <c r="G88" s="93">
        <f t="shared" si="56"/>
        <v>712.19999999999993</v>
      </c>
      <c r="H88" s="93">
        <f t="shared" si="56"/>
        <v>223.70000000000002</v>
      </c>
      <c r="I88" s="93">
        <f t="shared" si="56"/>
        <v>65497.599999999999</v>
      </c>
      <c r="J88" s="93">
        <f t="shared" si="56"/>
        <v>10094.5</v>
      </c>
      <c r="K88" s="93">
        <f t="shared" si="56"/>
        <v>393</v>
      </c>
      <c r="L88" s="93">
        <f t="shared" si="56"/>
        <v>5378.3</v>
      </c>
      <c r="M88" s="93">
        <f t="shared" si="56"/>
        <v>180962.60000000003</v>
      </c>
      <c r="N88" s="93">
        <f t="shared" si="56"/>
        <v>23722</v>
      </c>
      <c r="O88" s="93">
        <f t="shared" si="56"/>
        <v>19857.099999999999</v>
      </c>
      <c r="P88" s="93">
        <f t="shared" si="56"/>
        <v>154.19999999999999</v>
      </c>
      <c r="Q88" s="93">
        <f t="shared" si="56"/>
        <v>9388.9</v>
      </c>
      <c r="R88" s="93">
        <f t="shared" si="56"/>
        <v>12570.3</v>
      </c>
      <c r="S88" s="93">
        <f t="shared" si="56"/>
        <v>127735.7</v>
      </c>
      <c r="T88" s="93">
        <f t="shared" si="56"/>
        <v>1109.8</v>
      </c>
      <c r="U88" s="93">
        <f t="shared" si="56"/>
        <v>622.5</v>
      </c>
      <c r="V88" s="93">
        <f t="shared" si="56"/>
        <v>5920.7999999999993</v>
      </c>
      <c r="W88" s="93">
        <f t="shared" si="56"/>
        <v>533.70000000000005</v>
      </c>
      <c r="X88" s="93">
        <f t="shared" si="56"/>
        <v>201615</v>
      </c>
      <c r="Y88" s="93">
        <f t="shared" si="47"/>
        <v>20652.399999999965</v>
      </c>
      <c r="Z88" s="93">
        <f t="shared" si="48"/>
        <v>11.412523913781058</v>
      </c>
    </row>
    <row r="89" spans="2:26" ht="15.95" customHeight="1">
      <c r="B89" s="94" t="s">
        <v>92</v>
      </c>
      <c r="C89" s="95">
        <f t="shared" ref="C89:W89" si="57">+C90</f>
        <v>0</v>
      </c>
      <c r="D89" s="95">
        <f t="shared" si="57"/>
        <v>32.9</v>
      </c>
      <c r="E89" s="95">
        <f t="shared" si="57"/>
        <v>0</v>
      </c>
      <c r="F89" s="95">
        <f t="shared" si="57"/>
        <v>0</v>
      </c>
      <c r="G89" s="95">
        <f t="shared" si="57"/>
        <v>0</v>
      </c>
      <c r="H89" s="95">
        <f t="shared" si="57"/>
        <v>0</v>
      </c>
      <c r="I89" s="95">
        <f t="shared" si="57"/>
        <v>30.7</v>
      </c>
      <c r="J89" s="95">
        <f t="shared" si="57"/>
        <v>31.6</v>
      </c>
      <c r="K89" s="95">
        <f t="shared" si="57"/>
        <v>42.5</v>
      </c>
      <c r="L89" s="95">
        <f t="shared" si="57"/>
        <v>31</v>
      </c>
      <c r="M89" s="95">
        <f t="shared" si="57"/>
        <v>168.7</v>
      </c>
      <c r="N89" s="95">
        <f t="shared" si="57"/>
        <v>0</v>
      </c>
      <c r="O89" s="95">
        <f t="shared" si="57"/>
        <v>32.1</v>
      </c>
      <c r="P89" s="95">
        <f t="shared" si="57"/>
        <v>0</v>
      </c>
      <c r="Q89" s="95">
        <f t="shared" si="57"/>
        <v>91.3</v>
      </c>
      <c r="R89" s="95">
        <f t="shared" si="57"/>
        <v>0</v>
      </c>
      <c r="S89" s="95">
        <f t="shared" si="57"/>
        <v>0</v>
      </c>
      <c r="T89" s="95">
        <f t="shared" si="57"/>
        <v>0</v>
      </c>
      <c r="U89" s="95">
        <f t="shared" si="57"/>
        <v>30.3</v>
      </c>
      <c r="V89" s="95">
        <f t="shared" si="57"/>
        <v>0</v>
      </c>
      <c r="W89" s="95">
        <f t="shared" si="57"/>
        <v>92.6</v>
      </c>
      <c r="X89" s="95">
        <f>+X90+X91</f>
        <v>246.3</v>
      </c>
      <c r="Y89" s="95">
        <f t="shared" si="47"/>
        <v>77.600000000000023</v>
      </c>
      <c r="Z89" s="96">
        <f t="shared" si="48"/>
        <v>45.998814463544768</v>
      </c>
    </row>
    <row r="90" spans="2:26" ht="15.95" customHeight="1">
      <c r="B90" s="97" t="s">
        <v>93</v>
      </c>
      <c r="C90" s="98">
        <v>0</v>
      </c>
      <c r="D90" s="99">
        <v>32.9</v>
      </c>
      <c r="E90" s="99">
        <v>0</v>
      </c>
      <c r="F90" s="99">
        <v>0</v>
      </c>
      <c r="G90" s="99">
        <v>0</v>
      </c>
      <c r="H90" s="99">
        <v>0</v>
      </c>
      <c r="I90" s="99">
        <v>30.7</v>
      </c>
      <c r="J90" s="99">
        <v>31.6</v>
      </c>
      <c r="K90" s="99">
        <v>42.5</v>
      </c>
      <c r="L90" s="99">
        <v>31</v>
      </c>
      <c r="M90" s="98">
        <f>SUM(C90:L90)</f>
        <v>168.7</v>
      </c>
      <c r="N90" s="98">
        <v>0</v>
      </c>
      <c r="O90" s="99">
        <v>32.1</v>
      </c>
      <c r="P90" s="99">
        <v>0</v>
      </c>
      <c r="Q90" s="99">
        <v>91.3</v>
      </c>
      <c r="R90" s="99">
        <v>0</v>
      </c>
      <c r="S90" s="99">
        <v>0</v>
      </c>
      <c r="T90" s="99">
        <v>0</v>
      </c>
      <c r="U90" s="99">
        <v>30.3</v>
      </c>
      <c r="V90" s="99">
        <v>0</v>
      </c>
      <c r="W90" s="99">
        <v>92.6</v>
      </c>
      <c r="X90" s="98">
        <f>SUM(N90:W90)</f>
        <v>246.3</v>
      </c>
      <c r="Y90" s="99">
        <f t="shared" si="47"/>
        <v>77.600000000000023</v>
      </c>
      <c r="Z90" s="98">
        <f t="shared" si="48"/>
        <v>45.998814463544768</v>
      </c>
    </row>
    <row r="91" spans="2:26" ht="15.95" customHeight="1">
      <c r="B91" s="97" t="s">
        <v>94</v>
      </c>
      <c r="C91" s="98">
        <v>0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8">
        <f>SUM(C91:L91)</f>
        <v>0</v>
      </c>
      <c r="N91" s="98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8">
        <f>SUM(N91:W91)</f>
        <v>0</v>
      </c>
      <c r="Y91" s="99">
        <f t="shared" si="47"/>
        <v>0</v>
      </c>
      <c r="Z91" s="54">
        <v>0</v>
      </c>
    </row>
    <row r="92" spans="2:26" ht="15.95" customHeight="1">
      <c r="B92" s="94" t="s">
        <v>95</v>
      </c>
      <c r="C92" s="95">
        <f t="shared" ref="C92:X92" si="58">+C93+C95</f>
        <v>7393.4</v>
      </c>
      <c r="D92" s="95">
        <f t="shared" si="58"/>
        <v>90834.4</v>
      </c>
      <c r="E92" s="95">
        <f t="shared" si="58"/>
        <v>230.5</v>
      </c>
      <c r="F92" s="95">
        <f t="shared" si="58"/>
        <v>172.1</v>
      </c>
      <c r="G92" s="95">
        <f t="shared" si="58"/>
        <v>712.19999999999993</v>
      </c>
      <c r="H92" s="95">
        <f t="shared" si="58"/>
        <v>223.70000000000002</v>
      </c>
      <c r="I92" s="95">
        <f t="shared" si="58"/>
        <v>65466.9</v>
      </c>
      <c r="J92" s="95">
        <f t="shared" si="58"/>
        <v>10062.9</v>
      </c>
      <c r="K92" s="95">
        <f t="shared" si="58"/>
        <v>350.5</v>
      </c>
      <c r="L92" s="95">
        <f t="shared" si="58"/>
        <v>5347.3</v>
      </c>
      <c r="M92" s="95">
        <f t="shared" si="58"/>
        <v>180793.90000000002</v>
      </c>
      <c r="N92" s="95">
        <f t="shared" si="58"/>
        <v>23722</v>
      </c>
      <c r="O92" s="95">
        <f t="shared" si="58"/>
        <v>19825</v>
      </c>
      <c r="P92" s="95">
        <f t="shared" si="58"/>
        <v>154.19999999999999</v>
      </c>
      <c r="Q92" s="95">
        <f t="shared" si="58"/>
        <v>9297.6</v>
      </c>
      <c r="R92" s="95">
        <f t="shared" si="58"/>
        <v>12570.3</v>
      </c>
      <c r="S92" s="95">
        <f t="shared" si="58"/>
        <v>127735.7</v>
      </c>
      <c r="T92" s="95">
        <f t="shared" si="58"/>
        <v>1109.8</v>
      </c>
      <c r="U92" s="95">
        <f t="shared" si="58"/>
        <v>592.20000000000005</v>
      </c>
      <c r="V92" s="95">
        <f t="shared" si="58"/>
        <v>5920.7999999999993</v>
      </c>
      <c r="W92" s="95">
        <f t="shared" si="58"/>
        <v>441.1</v>
      </c>
      <c r="X92" s="95">
        <f t="shared" si="58"/>
        <v>201368.7</v>
      </c>
      <c r="Y92" s="95">
        <f t="shared" si="47"/>
        <v>20574.799999999988</v>
      </c>
      <c r="Z92" s="96">
        <f>+Y92/M92*100</f>
        <v>11.380251214227906</v>
      </c>
    </row>
    <row r="93" spans="2:26" ht="15.95" customHeight="1">
      <c r="B93" s="100" t="s">
        <v>96</v>
      </c>
      <c r="C93" s="101">
        <f t="shared" ref="C93:Y93" si="59">+C94</f>
        <v>0</v>
      </c>
      <c r="D93" s="101">
        <f t="shared" si="59"/>
        <v>0</v>
      </c>
      <c r="E93" s="101">
        <f t="shared" si="59"/>
        <v>0</v>
      </c>
      <c r="F93" s="101">
        <f t="shared" si="59"/>
        <v>0</v>
      </c>
      <c r="G93" s="101">
        <f t="shared" si="59"/>
        <v>0</v>
      </c>
      <c r="H93" s="101">
        <f t="shared" si="59"/>
        <v>0</v>
      </c>
      <c r="I93" s="101">
        <f t="shared" si="59"/>
        <v>0</v>
      </c>
      <c r="J93" s="101">
        <f t="shared" si="59"/>
        <v>0</v>
      </c>
      <c r="K93" s="101">
        <f t="shared" si="59"/>
        <v>0</v>
      </c>
      <c r="L93" s="101">
        <f t="shared" si="59"/>
        <v>0</v>
      </c>
      <c r="M93" s="101">
        <f t="shared" si="59"/>
        <v>0</v>
      </c>
      <c r="N93" s="101">
        <f t="shared" si="59"/>
        <v>0</v>
      </c>
      <c r="O93" s="101">
        <f t="shared" si="59"/>
        <v>0</v>
      </c>
      <c r="P93" s="101">
        <f t="shared" si="59"/>
        <v>0</v>
      </c>
      <c r="Q93" s="101">
        <f t="shared" si="59"/>
        <v>0</v>
      </c>
      <c r="R93" s="101">
        <f t="shared" si="59"/>
        <v>0</v>
      </c>
      <c r="S93" s="101">
        <f t="shared" si="59"/>
        <v>0</v>
      </c>
      <c r="T93" s="101">
        <f t="shared" si="59"/>
        <v>0</v>
      </c>
      <c r="U93" s="101">
        <f t="shared" si="59"/>
        <v>0</v>
      </c>
      <c r="V93" s="101">
        <f t="shared" si="59"/>
        <v>0</v>
      </c>
      <c r="W93" s="101">
        <f t="shared" si="59"/>
        <v>0</v>
      </c>
      <c r="X93" s="101">
        <f t="shared" si="59"/>
        <v>0</v>
      </c>
      <c r="Y93" s="101">
        <f t="shared" si="59"/>
        <v>0</v>
      </c>
      <c r="Z93" s="54">
        <v>0</v>
      </c>
    </row>
    <row r="94" spans="2:26" ht="15.95" customHeight="1">
      <c r="B94" s="30" t="s">
        <v>97</v>
      </c>
      <c r="C94" s="98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8">
        <f>SUM(C94:L94)</f>
        <v>0</v>
      </c>
      <c r="N94" s="98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8">
        <f>SUM(N94:W94)</f>
        <v>0</v>
      </c>
      <c r="Y94" s="99">
        <f t="shared" ref="Y94:Y107" si="60">+X94-M94</f>
        <v>0</v>
      </c>
      <c r="Z94" s="54">
        <v>0</v>
      </c>
    </row>
    <row r="95" spans="2:26" ht="15.95" customHeight="1">
      <c r="B95" s="100" t="s">
        <v>98</v>
      </c>
      <c r="C95" s="102">
        <f>+C97+C100+C96</f>
        <v>7393.4</v>
      </c>
      <c r="D95" s="102">
        <f t="shared" ref="D95:L95" si="61">+D97+D100</f>
        <v>90834.4</v>
      </c>
      <c r="E95" s="102">
        <f t="shared" si="61"/>
        <v>230.5</v>
      </c>
      <c r="F95" s="102">
        <f t="shared" si="61"/>
        <v>172.1</v>
      </c>
      <c r="G95" s="102">
        <f t="shared" si="61"/>
        <v>712.19999999999993</v>
      </c>
      <c r="H95" s="102">
        <f t="shared" si="61"/>
        <v>223.70000000000002</v>
      </c>
      <c r="I95" s="102">
        <f t="shared" si="61"/>
        <v>65466.9</v>
      </c>
      <c r="J95" s="102">
        <f t="shared" si="61"/>
        <v>10062.9</v>
      </c>
      <c r="K95" s="102">
        <f t="shared" si="61"/>
        <v>350.5</v>
      </c>
      <c r="L95" s="102">
        <f t="shared" si="61"/>
        <v>5347.3</v>
      </c>
      <c r="M95" s="102">
        <f>+M97+M100+M96</f>
        <v>180793.90000000002</v>
      </c>
      <c r="N95" s="102">
        <f>+N97+N100+N96</f>
        <v>23722</v>
      </c>
      <c r="O95" s="102">
        <f t="shared" ref="O95:W95" si="62">+O97+O100</f>
        <v>19825</v>
      </c>
      <c r="P95" s="102">
        <f t="shared" si="62"/>
        <v>154.19999999999999</v>
      </c>
      <c r="Q95" s="102">
        <f t="shared" si="62"/>
        <v>9297.6</v>
      </c>
      <c r="R95" s="102">
        <f t="shared" si="62"/>
        <v>12570.3</v>
      </c>
      <c r="S95" s="102">
        <f t="shared" si="62"/>
        <v>127735.7</v>
      </c>
      <c r="T95" s="102">
        <f t="shared" si="62"/>
        <v>1109.8</v>
      </c>
      <c r="U95" s="102">
        <f t="shared" si="62"/>
        <v>592.20000000000005</v>
      </c>
      <c r="V95" s="102">
        <f t="shared" si="62"/>
        <v>5920.7999999999993</v>
      </c>
      <c r="W95" s="102">
        <f t="shared" si="62"/>
        <v>441.1</v>
      </c>
      <c r="X95" s="102">
        <f>+X97+X100+X96</f>
        <v>201368.7</v>
      </c>
      <c r="Y95" s="103">
        <f t="shared" si="60"/>
        <v>20574.799999999988</v>
      </c>
      <c r="Z95" s="104">
        <f>+Y95/M95*100</f>
        <v>11.380251214227906</v>
      </c>
    </row>
    <row r="96" spans="2:26" ht="15.95" customHeight="1">
      <c r="B96" s="105" t="s">
        <v>99</v>
      </c>
      <c r="C96" s="93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93">
        <f>SUM(C96:L96)</f>
        <v>0</v>
      </c>
      <c r="N96" s="93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93">
        <f>SUM(N96:W96)</f>
        <v>0</v>
      </c>
      <c r="Y96" s="107">
        <f t="shared" si="60"/>
        <v>0</v>
      </c>
      <c r="Z96" s="108" t="s">
        <v>100</v>
      </c>
    </row>
    <row r="97" spans="2:26" ht="15.95" customHeight="1">
      <c r="B97" s="105" t="s">
        <v>101</v>
      </c>
      <c r="C97" s="106">
        <f t="shared" ref="C97:X97" si="63">+C98+C99</f>
        <v>7149.7</v>
      </c>
      <c r="D97" s="106">
        <f t="shared" si="63"/>
        <v>90774.5</v>
      </c>
      <c r="E97" s="106">
        <f t="shared" si="63"/>
        <v>43.9</v>
      </c>
      <c r="F97" s="106">
        <f t="shared" si="63"/>
        <v>0</v>
      </c>
      <c r="G97" s="106">
        <f t="shared" si="63"/>
        <v>0</v>
      </c>
      <c r="H97" s="106">
        <f t="shared" si="63"/>
        <v>0</v>
      </c>
      <c r="I97" s="106">
        <f t="shared" si="63"/>
        <v>64366.8</v>
      </c>
      <c r="J97" s="106">
        <f t="shared" si="63"/>
        <v>10000</v>
      </c>
      <c r="K97" s="106">
        <f t="shared" si="63"/>
        <v>45</v>
      </c>
      <c r="L97" s="106">
        <f t="shared" si="63"/>
        <v>4771.3</v>
      </c>
      <c r="M97" s="106">
        <f t="shared" si="63"/>
        <v>177151.2</v>
      </c>
      <c r="N97" s="106">
        <f t="shared" si="63"/>
        <v>23507.7</v>
      </c>
      <c r="O97" s="106">
        <f t="shared" si="63"/>
        <v>18774.3</v>
      </c>
      <c r="P97" s="106">
        <f t="shared" si="63"/>
        <v>0</v>
      </c>
      <c r="Q97" s="106">
        <f t="shared" si="63"/>
        <v>9118</v>
      </c>
      <c r="R97" s="106">
        <f t="shared" si="63"/>
        <v>12000</v>
      </c>
      <c r="S97" s="106">
        <f t="shared" si="63"/>
        <v>126817.3</v>
      </c>
      <c r="T97" s="106">
        <f t="shared" si="63"/>
        <v>1000</v>
      </c>
      <c r="U97" s="106">
        <f t="shared" si="63"/>
        <v>0</v>
      </c>
      <c r="V97" s="106">
        <f t="shared" si="63"/>
        <v>4160.2</v>
      </c>
      <c r="W97" s="106">
        <f t="shared" si="63"/>
        <v>0</v>
      </c>
      <c r="X97" s="106">
        <f t="shared" si="63"/>
        <v>195377.5</v>
      </c>
      <c r="Y97" s="107">
        <f t="shared" si="60"/>
        <v>18226.299999999988</v>
      </c>
      <c r="Z97" s="93">
        <f>+Y97/M97*100</f>
        <v>10.288555764793006</v>
      </c>
    </row>
    <row r="98" spans="2:26" ht="15.95" customHeight="1">
      <c r="B98" s="109" t="s">
        <v>102</v>
      </c>
      <c r="C98" s="98">
        <v>7149.7</v>
      </c>
      <c r="D98" s="99">
        <v>2000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10000</v>
      </c>
      <c r="K98" s="99">
        <v>0</v>
      </c>
      <c r="L98" s="99">
        <v>4771.3</v>
      </c>
      <c r="M98" s="98">
        <f>SUM(C98:L98)</f>
        <v>23921</v>
      </c>
      <c r="N98" s="98">
        <v>23507.7</v>
      </c>
      <c r="O98" s="99">
        <v>18774.3</v>
      </c>
      <c r="P98" s="99">
        <v>0</v>
      </c>
      <c r="Q98" s="99">
        <v>9118</v>
      </c>
      <c r="R98" s="99">
        <v>12000</v>
      </c>
      <c r="S98" s="99">
        <v>1500</v>
      </c>
      <c r="T98" s="99">
        <v>1000</v>
      </c>
      <c r="U98" s="99">
        <v>0</v>
      </c>
      <c r="V98" s="99">
        <v>4160.2</v>
      </c>
      <c r="W98" s="99">
        <v>0</v>
      </c>
      <c r="X98" s="98">
        <f>SUM(N98:W98)</f>
        <v>70060.2</v>
      </c>
      <c r="Y98" s="110">
        <f t="shared" si="60"/>
        <v>46139.199999999997</v>
      </c>
      <c r="Z98" s="98">
        <f>+Y98/M98*100</f>
        <v>192.8815684963003</v>
      </c>
    </row>
    <row r="99" spans="2:26" ht="15.95" customHeight="1">
      <c r="B99" s="109" t="s">
        <v>103</v>
      </c>
      <c r="C99" s="98">
        <v>0</v>
      </c>
      <c r="D99" s="99">
        <v>88774.5</v>
      </c>
      <c r="E99" s="99">
        <v>43.9</v>
      </c>
      <c r="F99" s="99">
        <v>0</v>
      </c>
      <c r="G99" s="99">
        <v>0</v>
      </c>
      <c r="H99" s="99">
        <v>0</v>
      </c>
      <c r="I99" s="99">
        <v>64366.8</v>
      </c>
      <c r="J99" s="99">
        <v>0</v>
      </c>
      <c r="K99" s="99">
        <v>45</v>
      </c>
      <c r="L99" s="99">
        <v>0</v>
      </c>
      <c r="M99" s="98">
        <f>SUM(C99:L99)</f>
        <v>153230.20000000001</v>
      </c>
      <c r="N99" s="98">
        <v>0</v>
      </c>
      <c r="O99" s="99">
        <v>0</v>
      </c>
      <c r="P99" s="99">
        <v>0</v>
      </c>
      <c r="Q99" s="99">
        <v>0</v>
      </c>
      <c r="R99" s="99">
        <v>0</v>
      </c>
      <c r="S99" s="111">
        <v>125317.3</v>
      </c>
      <c r="T99" s="99">
        <v>0</v>
      </c>
      <c r="U99" s="99">
        <v>0</v>
      </c>
      <c r="V99" s="99">
        <v>0</v>
      </c>
      <c r="W99" s="99">
        <v>0</v>
      </c>
      <c r="X99" s="98">
        <f>SUM(N99:W99)</f>
        <v>125317.3</v>
      </c>
      <c r="Y99" s="110">
        <f t="shared" si="60"/>
        <v>-27912.900000000009</v>
      </c>
      <c r="Z99" s="98">
        <f>+Y99/M99*100</f>
        <v>-18.216317671059628</v>
      </c>
    </row>
    <row r="100" spans="2:26" ht="15.95" customHeight="1">
      <c r="B100" s="105" t="s">
        <v>104</v>
      </c>
      <c r="C100" s="106">
        <f t="shared" ref="C100:X100" si="64">+C101+C102</f>
        <v>243.7</v>
      </c>
      <c r="D100" s="106">
        <f t="shared" si="64"/>
        <v>59.9</v>
      </c>
      <c r="E100" s="106">
        <f t="shared" si="64"/>
        <v>186.6</v>
      </c>
      <c r="F100" s="106">
        <f t="shared" si="64"/>
        <v>172.1</v>
      </c>
      <c r="G100" s="106">
        <f t="shared" si="64"/>
        <v>712.19999999999993</v>
      </c>
      <c r="H100" s="106">
        <f t="shared" si="64"/>
        <v>223.70000000000002</v>
      </c>
      <c r="I100" s="106">
        <f t="shared" si="64"/>
        <v>1100.0999999999999</v>
      </c>
      <c r="J100" s="106">
        <f t="shared" si="64"/>
        <v>62.9</v>
      </c>
      <c r="K100" s="106">
        <f t="shared" si="64"/>
        <v>305.5</v>
      </c>
      <c r="L100" s="106">
        <f t="shared" si="64"/>
        <v>576</v>
      </c>
      <c r="M100" s="106">
        <f t="shared" si="64"/>
        <v>3642.7000000000003</v>
      </c>
      <c r="N100" s="106">
        <f t="shared" si="64"/>
        <v>214.3</v>
      </c>
      <c r="O100" s="106">
        <f t="shared" si="64"/>
        <v>1050.7</v>
      </c>
      <c r="P100" s="106">
        <f t="shared" si="64"/>
        <v>154.19999999999999</v>
      </c>
      <c r="Q100" s="106">
        <f t="shared" si="64"/>
        <v>179.6</v>
      </c>
      <c r="R100" s="106">
        <f t="shared" si="64"/>
        <v>570.29999999999995</v>
      </c>
      <c r="S100" s="106">
        <f t="shared" si="64"/>
        <v>918.4</v>
      </c>
      <c r="T100" s="106">
        <f t="shared" si="64"/>
        <v>109.8</v>
      </c>
      <c r="U100" s="106">
        <f t="shared" si="64"/>
        <v>592.20000000000005</v>
      </c>
      <c r="V100" s="106">
        <f t="shared" si="64"/>
        <v>1760.6</v>
      </c>
      <c r="W100" s="106">
        <f t="shared" si="64"/>
        <v>441.1</v>
      </c>
      <c r="X100" s="106">
        <f t="shared" si="64"/>
        <v>5991.2000000000007</v>
      </c>
      <c r="Y100" s="107">
        <f t="shared" si="60"/>
        <v>2348.5000000000005</v>
      </c>
      <c r="Z100" s="22">
        <f>+Y100/M100*100</f>
        <v>64.471408570565785</v>
      </c>
    </row>
    <row r="101" spans="2:26" ht="13.5" customHeight="1">
      <c r="B101" s="109" t="s">
        <v>105</v>
      </c>
      <c r="C101" s="98">
        <v>0</v>
      </c>
      <c r="D101" s="99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8">
        <f>SUM(C101:L101)</f>
        <v>0</v>
      </c>
      <c r="N101" s="98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8">
        <f>SUM(N101:W101)</f>
        <v>0</v>
      </c>
      <c r="Y101" s="26">
        <f t="shared" si="60"/>
        <v>0</v>
      </c>
      <c r="Z101" s="108" t="s">
        <v>100</v>
      </c>
    </row>
    <row r="102" spans="2:26" ht="15.95" customHeight="1">
      <c r="B102" s="109" t="s">
        <v>106</v>
      </c>
      <c r="C102" s="99">
        <f t="shared" ref="C102:J102" si="65">+C103+C104</f>
        <v>243.7</v>
      </c>
      <c r="D102" s="99">
        <f t="shared" si="65"/>
        <v>59.9</v>
      </c>
      <c r="E102" s="99">
        <f t="shared" si="65"/>
        <v>186.6</v>
      </c>
      <c r="F102" s="99">
        <f t="shared" si="65"/>
        <v>172.1</v>
      </c>
      <c r="G102" s="99">
        <f t="shared" si="65"/>
        <v>712.19999999999993</v>
      </c>
      <c r="H102" s="99">
        <f t="shared" si="65"/>
        <v>223.70000000000002</v>
      </c>
      <c r="I102" s="99">
        <f t="shared" si="65"/>
        <v>1100.0999999999999</v>
      </c>
      <c r="J102" s="99">
        <f t="shared" si="65"/>
        <v>62.9</v>
      </c>
      <c r="K102" s="99">
        <v>305.5</v>
      </c>
      <c r="L102" s="99">
        <v>576</v>
      </c>
      <c r="M102" s="99">
        <f t="shared" ref="M102:X102" si="66">+M103+M104</f>
        <v>3642.7000000000003</v>
      </c>
      <c r="N102" s="99">
        <f t="shared" si="66"/>
        <v>214.3</v>
      </c>
      <c r="O102" s="99">
        <f t="shared" si="66"/>
        <v>1050.7</v>
      </c>
      <c r="P102" s="99">
        <f t="shared" si="66"/>
        <v>154.19999999999999</v>
      </c>
      <c r="Q102" s="99">
        <f t="shared" si="66"/>
        <v>179.6</v>
      </c>
      <c r="R102" s="99">
        <f t="shared" si="66"/>
        <v>570.29999999999995</v>
      </c>
      <c r="S102" s="99">
        <f t="shared" si="66"/>
        <v>918.4</v>
      </c>
      <c r="T102" s="99">
        <f t="shared" si="66"/>
        <v>109.8</v>
      </c>
      <c r="U102" s="99">
        <f t="shared" si="66"/>
        <v>592.20000000000005</v>
      </c>
      <c r="V102" s="99">
        <f t="shared" si="66"/>
        <v>1760.6</v>
      </c>
      <c r="W102" s="99">
        <f t="shared" si="66"/>
        <v>441.1</v>
      </c>
      <c r="X102" s="99">
        <f t="shared" si="66"/>
        <v>5991.2000000000007</v>
      </c>
      <c r="Y102" s="26">
        <f t="shared" si="60"/>
        <v>2348.5000000000005</v>
      </c>
      <c r="Z102" s="26">
        <f t="shared" ref="Z102:Z107" si="67">+Y102/M102*100</f>
        <v>64.471408570565785</v>
      </c>
    </row>
    <row r="103" spans="2:26" ht="15.95" customHeight="1">
      <c r="B103" s="112" t="s">
        <v>107</v>
      </c>
      <c r="C103" s="98">
        <v>0</v>
      </c>
      <c r="D103" s="99">
        <v>0</v>
      </c>
      <c r="E103" s="99">
        <v>1.7</v>
      </c>
      <c r="F103" s="99">
        <v>2.9</v>
      </c>
      <c r="G103" s="99">
        <v>1.4</v>
      </c>
      <c r="H103" s="99">
        <v>1.8</v>
      </c>
      <c r="I103" s="99">
        <v>0</v>
      </c>
      <c r="J103" s="99">
        <v>0</v>
      </c>
      <c r="K103" s="99">
        <v>0</v>
      </c>
      <c r="L103" s="99">
        <v>0</v>
      </c>
      <c r="M103" s="98">
        <f>SUM(C103:L103)</f>
        <v>7.8</v>
      </c>
      <c r="N103" s="98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8">
        <f>SUM(N103:W103)</f>
        <v>0</v>
      </c>
      <c r="Y103" s="26">
        <f t="shared" si="60"/>
        <v>-7.8</v>
      </c>
      <c r="Z103" s="26">
        <f t="shared" si="67"/>
        <v>-100</v>
      </c>
    </row>
    <row r="104" spans="2:26" ht="15.95" customHeight="1">
      <c r="B104" s="112" t="s">
        <v>32</v>
      </c>
      <c r="C104" s="98">
        <v>243.7</v>
      </c>
      <c r="D104" s="99">
        <v>59.9</v>
      </c>
      <c r="E104" s="99">
        <v>184.9</v>
      </c>
      <c r="F104" s="99">
        <v>169.2</v>
      </c>
      <c r="G104" s="99">
        <v>710.8</v>
      </c>
      <c r="H104" s="99">
        <v>221.9</v>
      </c>
      <c r="I104" s="99">
        <v>1100.0999999999999</v>
      </c>
      <c r="J104" s="99">
        <v>62.9</v>
      </c>
      <c r="K104" s="99">
        <v>305.5</v>
      </c>
      <c r="L104" s="99">
        <v>576</v>
      </c>
      <c r="M104" s="98">
        <f>SUM(C104:L104)</f>
        <v>3634.9</v>
      </c>
      <c r="N104" s="98">
        <v>214.3</v>
      </c>
      <c r="O104" s="99">
        <v>1050.7</v>
      </c>
      <c r="P104" s="99">
        <v>154.19999999999999</v>
      </c>
      <c r="Q104" s="99">
        <v>179.6</v>
      </c>
      <c r="R104" s="99">
        <v>570.29999999999995</v>
      </c>
      <c r="S104" s="99">
        <v>918.4</v>
      </c>
      <c r="T104" s="99">
        <v>109.8</v>
      </c>
      <c r="U104" s="99">
        <v>592.20000000000005</v>
      </c>
      <c r="V104" s="99">
        <v>1760.6</v>
      </c>
      <c r="W104" s="99">
        <v>441.1</v>
      </c>
      <c r="X104" s="98">
        <f>SUM(N104:W104)</f>
        <v>5991.2000000000007</v>
      </c>
      <c r="Y104" s="26">
        <f t="shared" si="60"/>
        <v>2356.3000000000006</v>
      </c>
      <c r="Z104" s="26">
        <f t="shared" si="67"/>
        <v>64.824341797573538</v>
      </c>
    </row>
    <row r="105" spans="2:26" ht="15.95" customHeight="1">
      <c r="B105" s="92" t="s">
        <v>108</v>
      </c>
      <c r="C105" s="93">
        <f t="shared" ref="C105:X105" si="68">+C106</f>
        <v>11.4</v>
      </c>
      <c r="D105" s="93">
        <f t="shared" si="68"/>
        <v>31.8</v>
      </c>
      <c r="E105" s="93">
        <f t="shared" si="68"/>
        <v>6</v>
      </c>
      <c r="F105" s="93">
        <f t="shared" si="68"/>
        <v>62.2</v>
      </c>
      <c r="G105" s="93">
        <f t="shared" si="68"/>
        <v>23.8</v>
      </c>
      <c r="H105" s="93">
        <f t="shared" si="68"/>
        <v>17.7</v>
      </c>
      <c r="I105" s="93">
        <f t="shared" si="68"/>
        <v>11</v>
      </c>
      <c r="J105" s="93">
        <f t="shared" si="68"/>
        <v>29.8</v>
      </c>
      <c r="K105" s="93">
        <f t="shared" si="68"/>
        <v>36.5</v>
      </c>
      <c r="L105" s="93">
        <f t="shared" si="68"/>
        <v>247.7</v>
      </c>
      <c r="M105" s="93">
        <f t="shared" si="68"/>
        <v>477.9</v>
      </c>
      <c r="N105" s="93">
        <f t="shared" si="68"/>
        <v>16</v>
      </c>
      <c r="O105" s="93">
        <f t="shared" si="68"/>
        <v>3.3</v>
      </c>
      <c r="P105" s="93">
        <f t="shared" si="68"/>
        <v>6</v>
      </c>
      <c r="Q105" s="93">
        <f t="shared" si="68"/>
        <v>2.1</v>
      </c>
      <c r="R105" s="93">
        <f t="shared" si="68"/>
        <v>6.7</v>
      </c>
      <c r="S105" s="93">
        <f t="shared" si="68"/>
        <v>2.4</v>
      </c>
      <c r="T105" s="93">
        <f t="shared" si="68"/>
        <v>4</v>
      </c>
      <c r="U105" s="93">
        <f t="shared" si="68"/>
        <v>4.7</v>
      </c>
      <c r="V105" s="93">
        <f t="shared" si="68"/>
        <v>2.4</v>
      </c>
      <c r="W105" s="93">
        <f t="shared" si="68"/>
        <v>9.1</v>
      </c>
      <c r="X105" s="93">
        <f t="shared" si="68"/>
        <v>56.7</v>
      </c>
      <c r="Y105" s="93">
        <f t="shared" si="60"/>
        <v>-421.2</v>
      </c>
      <c r="Z105" s="22">
        <f t="shared" si="67"/>
        <v>-88.135593220338976</v>
      </c>
    </row>
    <row r="106" spans="2:26" ht="13.5" customHeight="1">
      <c r="B106" s="30" t="s">
        <v>109</v>
      </c>
      <c r="C106" s="98">
        <v>11.4</v>
      </c>
      <c r="D106" s="98">
        <v>31.8</v>
      </c>
      <c r="E106" s="98">
        <v>6</v>
      </c>
      <c r="F106" s="98">
        <v>62.2</v>
      </c>
      <c r="G106" s="98">
        <v>23.8</v>
      </c>
      <c r="H106" s="98">
        <v>17.7</v>
      </c>
      <c r="I106" s="98">
        <v>11</v>
      </c>
      <c r="J106" s="98">
        <v>29.8</v>
      </c>
      <c r="K106" s="98">
        <v>36.5</v>
      </c>
      <c r="L106" s="98">
        <v>247.7</v>
      </c>
      <c r="M106" s="98">
        <f>SUM(C106:L106)</f>
        <v>477.9</v>
      </c>
      <c r="N106" s="98">
        <v>16</v>
      </c>
      <c r="O106" s="98">
        <v>3.3</v>
      </c>
      <c r="P106" s="98">
        <v>6</v>
      </c>
      <c r="Q106" s="98">
        <v>2.1</v>
      </c>
      <c r="R106" s="98">
        <v>6.7</v>
      </c>
      <c r="S106" s="98">
        <v>2.4</v>
      </c>
      <c r="T106" s="113">
        <v>4</v>
      </c>
      <c r="U106" s="114">
        <v>4.7</v>
      </c>
      <c r="V106" s="98">
        <v>2.4</v>
      </c>
      <c r="W106" s="98">
        <v>9.1</v>
      </c>
      <c r="X106" s="98">
        <f>SUM(N106:W106)</f>
        <v>56.7</v>
      </c>
      <c r="Y106" s="98">
        <f t="shared" si="60"/>
        <v>-421.2</v>
      </c>
      <c r="Z106" s="26">
        <f t="shared" si="67"/>
        <v>-88.135593220338976</v>
      </c>
    </row>
    <row r="107" spans="2:26" ht="18.75" customHeight="1" thickBot="1">
      <c r="B107" s="115" t="s">
        <v>89</v>
      </c>
      <c r="C107" s="116">
        <f t="shared" ref="C107:X107" si="69">+C105+C88+C87+C86</f>
        <v>68476.899999999994</v>
      </c>
      <c r="D107" s="117">
        <f t="shared" si="69"/>
        <v>133000.9</v>
      </c>
      <c r="E107" s="117">
        <f t="shared" si="69"/>
        <v>45898.499999999993</v>
      </c>
      <c r="F107" s="117">
        <f t="shared" si="69"/>
        <v>54277.4</v>
      </c>
      <c r="G107" s="117">
        <f t="shared" si="69"/>
        <v>53104.999999999993</v>
      </c>
      <c r="H107" s="117">
        <f t="shared" si="69"/>
        <v>47884.6</v>
      </c>
      <c r="I107" s="117">
        <f t="shared" si="69"/>
        <v>117002.09999999998</v>
      </c>
      <c r="J107" s="117">
        <f t="shared" si="69"/>
        <v>59121.5</v>
      </c>
      <c r="K107" s="117">
        <f t="shared" si="69"/>
        <v>46236.700000000004</v>
      </c>
      <c r="L107" s="117">
        <f t="shared" si="69"/>
        <v>56326.7</v>
      </c>
      <c r="M107" s="117">
        <f t="shared" si="69"/>
        <v>681330.3</v>
      </c>
      <c r="N107" s="117">
        <f t="shared" si="69"/>
        <v>82341.300000000017</v>
      </c>
      <c r="O107" s="117">
        <f t="shared" si="69"/>
        <v>66811.099999999991</v>
      </c>
      <c r="P107" s="117">
        <f t="shared" si="69"/>
        <v>51306.899999999994</v>
      </c>
      <c r="Q107" s="117">
        <f t="shared" si="69"/>
        <v>76145</v>
      </c>
      <c r="R107" s="117">
        <f t="shared" si="69"/>
        <v>68418.399999999994</v>
      </c>
      <c r="S107" s="117">
        <f t="shared" si="69"/>
        <v>181893.6</v>
      </c>
      <c r="T107" s="117">
        <f t="shared" si="69"/>
        <v>57883.599999999991</v>
      </c>
      <c r="U107" s="117">
        <f t="shared" si="69"/>
        <v>53004.9</v>
      </c>
      <c r="V107" s="117">
        <f t="shared" si="69"/>
        <v>57507</v>
      </c>
      <c r="W107" s="117">
        <f t="shared" si="69"/>
        <v>59207.499999999993</v>
      </c>
      <c r="X107" s="117">
        <f t="shared" si="69"/>
        <v>754519.29999999993</v>
      </c>
      <c r="Y107" s="117">
        <f t="shared" si="60"/>
        <v>73188.999999999884</v>
      </c>
      <c r="Z107" s="117">
        <f t="shared" si="67"/>
        <v>10.742073264611875</v>
      </c>
    </row>
    <row r="108" spans="2:26" ht="15.95" customHeight="1" thickTop="1">
      <c r="B108" s="118" t="s">
        <v>110</v>
      </c>
      <c r="C108" s="119"/>
      <c r="D108" s="120"/>
      <c r="E108" s="121"/>
      <c r="F108" s="121"/>
      <c r="G108" s="121"/>
      <c r="H108" s="121"/>
      <c r="I108" s="121"/>
      <c r="J108" s="121"/>
      <c r="K108" s="121"/>
      <c r="L108" s="121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93"/>
    </row>
    <row r="109" spans="2:26" ht="17.25" customHeight="1">
      <c r="B109" s="122" t="s">
        <v>111</v>
      </c>
      <c r="C109" s="123">
        <v>336.7</v>
      </c>
      <c r="D109" s="124">
        <v>304.60000000000002</v>
      </c>
      <c r="E109" s="125">
        <v>300.89999999999998</v>
      </c>
      <c r="F109" s="125">
        <v>308.3</v>
      </c>
      <c r="G109" s="125">
        <v>349.7</v>
      </c>
      <c r="H109" s="125">
        <v>346.9</v>
      </c>
      <c r="I109" s="125">
        <v>329.5</v>
      </c>
      <c r="J109" s="125">
        <v>335.9</v>
      </c>
      <c r="K109" s="125">
        <v>327.39999999999998</v>
      </c>
      <c r="L109" s="125">
        <v>354.8</v>
      </c>
      <c r="M109" s="124">
        <f>SUM(C109:L109)</f>
        <v>3294.7000000000003</v>
      </c>
      <c r="N109" s="124">
        <v>375</v>
      </c>
      <c r="O109" s="124">
        <v>327.2</v>
      </c>
      <c r="P109" s="124">
        <v>368.6</v>
      </c>
      <c r="Q109" s="124">
        <v>352.9</v>
      </c>
      <c r="R109" s="124">
        <v>394.3</v>
      </c>
      <c r="S109" s="124">
        <v>338.8</v>
      </c>
      <c r="T109" s="124">
        <v>355.1</v>
      </c>
      <c r="U109" s="124">
        <v>344.2</v>
      </c>
      <c r="V109" s="124">
        <v>349.3</v>
      </c>
      <c r="W109" s="124">
        <v>338.7</v>
      </c>
      <c r="X109" s="124">
        <f>SUM(N109:W109)</f>
        <v>3544.1</v>
      </c>
      <c r="Y109" s="124">
        <f t="shared" ref="Y109:Y115" si="70">+X109-M109</f>
        <v>249.39999999999964</v>
      </c>
      <c r="Z109" s="124">
        <f>+Y109/M109*100</f>
        <v>7.5697332078793105</v>
      </c>
    </row>
    <row r="110" spans="2:26" ht="17.25" customHeight="1">
      <c r="B110" s="122" t="s">
        <v>112</v>
      </c>
      <c r="C110" s="123">
        <v>0</v>
      </c>
      <c r="D110" s="124">
        <v>0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24">
        <f>SUM(C110:L110)</f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6">
        <v>0</v>
      </c>
      <c r="V110" s="124">
        <v>0</v>
      </c>
      <c r="W110" s="124">
        <v>0</v>
      </c>
      <c r="X110" s="124">
        <f>SUM(N110:W110)</f>
        <v>0</v>
      </c>
      <c r="Y110" s="124">
        <f t="shared" si="70"/>
        <v>0</v>
      </c>
      <c r="Z110" s="26">
        <v>0</v>
      </c>
    </row>
    <row r="111" spans="2:26" ht="17.25" customHeight="1">
      <c r="B111" s="122" t="s">
        <v>113</v>
      </c>
      <c r="C111" s="127">
        <v>329.1</v>
      </c>
      <c r="D111" s="128">
        <v>263.7</v>
      </c>
      <c r="E111" s="129">
        <v>269.8</v>
      </c>
      <c r="F111" s="129">
        <v>229.1</v>
      </c>
      <c r="G111" s="129">
        <v>286.60000000000002</v>
      </c>
      <c r="H111" s="129">
        <v>426.6</v>
      </c>
      <c r="I111" s="129">
        <v>234.2</v>
      </c>
      <c r="J111" s="129">
        <v>305.5</v>
      </c>
      <c r="K111" s="129">
        <v>230.1</v>
      </c>
      <c r="L111" s="129">
        <v>240.9</v>
      </c>
      <c r="M111" s="130">
        <f>SUM(C111:L111)</f>
        <v>2815.5999999999995</v>
      </c>
      <c r="N111" s="128">
        <v>287.5</v>
      </c>
      <c r="O111" s="128">
        <v>241.1</v>
      </c>
      <c r="P111" s="128">
        <v>235.7</v>
      </c>
      <c r="Q111" s="128">
        <v>237.1</v>
      </c>
      <c r="R111" s="128">
        <v>299.89999999999998</v>
      </c>
      <c r="S111" s="128">
        <v>229</v>
      </c>
      <c r="T111" s="128">
        <v>256.89999999999998</v>
      </c>
      <c r="U111" s="128">
        <v>187.4</v>
      </c>
      <c r="V111" s="128">
        <v>148.30000000000001</v>
      </c>
      <c r="W111" s="128">
        <v>175.2</v>
      </c>
      <c r="X111" s="124">
        <f>SUM(N111:W111)</f>
        <v>2298.1</v>
      </c>
      <c r="Y111" s="124">
        <f t="shared" si="70"/>
        <v>-517.49999999999955</v>
      </c>
      <c r="Z111" s="26">
        <f>+Y111/M111*100</f>
        <v>-18.379741440545519</v>
      </c>
    </row>
    <row r="112" spans="2:26" ht="16.5" customHeight="1">
      <c r="B112" s="122" t="s">
        <v>114</v>
      </c>
      <c r="C112" s="123">
        <v>0.1</v>
      </c>
      <c r="D112" s="124">
        <v>0</v>
      </c>
      <c r="E112" s="125">
        <v>0.7</v>
      </c>
      <c r="F112" s="125">
        <v>0</v>
      </c>
      <c r="G112" s="125">
        <v>-0.7</v>
      </c>
      <c r="H112" s="125">
        <v>0.5</v>
      </c>
      <c r="I112" s="125">
        <v>0</v>
      </c>
      <c r="J112" s="125">
        <v>0</v>
      </c>
      <c r="K112" s="125">
        <v>0.1</v>
      </c>
      <c r="L112" s="125">
        <v>0.5</v>
      </c>
      <c r="M112" s="124">
        <f>SUM(C112:L112)</f>
        <v>1.2</v>
      </c>
      <c r="N112" s="124">
        <v>0</v>
      </c>
      <c r="O112" s="124">
        <v>0</v>
      </c>
      <c r="P112" s="124">
        <v>0</v>
      </c>
      <c r="Q112" s="124">
        <v>0</v>
      </c>
      <c r="R112" s="124">
        <v>0.1</v>
      </c>
      <c r="S112" s="124">
        <v>-1.7</v>
      </c>
      <c r="T112" s="124">
        <v>0</v>
      </c>
      <c r="U112" s="124">
        <v>0.1</v>
      </c>
      <c r="V112" s="124">
        <v>0.4</v>
      </c>
      <c r="W112" s="124">
        <v>0.4</v>
      </c>
      <c r="X112" s="124">
        <f>SUM(N112:W112)</f>
        <v>-0.69999999999999962</v>
      </c>
      <c r="Y112" s="124">
        <f t="shared" si="70"/>
        <v>-1.8999999999999995</v>
      </c>
      <c r="Z112" s="26">
        <f>+Y112/M112*100</f>
        <v>-158.33333333333331</v>
      </c>
    </row>
    <row r="113" spans="2:26" ht="16.5" customHeight="1" thickBot="1">
      <c r="B113" s="131" t="s">
        <v>115</v>
      </c>
      <c r="C113" s="132">
        <v>58.5</v>
      </c>
      <c r="D113" s="133">
        <v>43.7</v>
      </c>
      <c r="E113" s="134">
        <v>66.400000000000006</v>
      </c>
      <c r="F113" s="134">
        <v>60.7</v>
      </c>
      <c r="G113" s="134">
        <v>73.400000000000006</v>
      </c>
      <c r="H113" s="134">
        <v>69.599999999999994</v>
      </c>
      <c r="I113" s="134">
        <v>69.900000000000006</v>
      </c>
      <c r="J113" s="134">
        <v>58</v>
      </c>
      <c r="K113" s="134">
        <v>62.3</v>
      </c>
      <c r="L113" s="134">
        <v>82.6</v>
      </c>
      <c r="M113" s="133">
        <f>SUM(C113:L113)</f>
        <v>645.1</v>
      </c>
      <c r="N113" s="133">
        <v>75.8</v>
      </c>
      <c r="O113" s="133">
        <v>78.8</v>
      </c>
      <c r="P113" s="133">
        <v>82.5</v>
      </c>
      <c r="Q113" s="133">
        <v>82.4</v>
      </c>
      <c r="R113" s="133">
        <v>88.3</v>
      </c>
      <c r="S113" s="133">
        <v>103.3</v>
      </c>
      <c r="T113" s="133">
        <v>79.400000000000006</v>
      </c>
      <c r="U113" s="133">
        <v>91.4</v>
      </c>
      <c r="V113" s="133">
        <v>71.3</v>
      </c>
      <c r="W113" s="133">
        <v>94.8</v>
      </c>
      <c r="X113" s="124">
        <f>SUM(N113:W113)</f>
        <v>847.99999999999989</v>
      </c>
      <c r="Y113" s="135">
        <f t="shared" si="70"/>
        <v>202.89999999999986</v>
      </c>
      <c r="Z113" s="135">
        <f>+Y113/M113*100</f>
        <v>31.45248798635868</v>
      </c>
    </row>
    <row r="114" spans="2:26" ht="19.5" customHeight="1" thickTop="1">
      <c r="B114" s="136" t="s">
        <v>116</v>
      </c>
      <c r="C114" s="137">
        <f t="shared" ref="C114:X114" si="71">+C113+C112+C111+C110+C109+C107</f>
        <v>69201.299999999988</v>
      </c>
      <c r="D114" s="138">
        <f t="shared" si="71"/>
        <v>133612.9</v>
      </c>
      <c r="E114" s="138">
        <f t="shared" si="71"/>
        <v>46536.299999999996</v>
      </c>
      <c r="F114" s="138">
        <f t="shared" si="71"/>
        <v>54875.5</v>
      </c>
      <c r="G114" s="138">
        <f t="shared" si="71"/>
        <v>53813.999999999993</v>
      </c>
      <c r="H114" s="138">
        <f t="shared" si="71"/>
        <v>48728.2</v>
      </c>
      <c r="I114" s="138">
        <f t="shared" si="71"/>
        <v>117635.69999999998</v>
      </c>
      <c r="J114" s="138">
        <f t="shared" si="71"/>
        <v>59820.9</v>
      </c>
      <c r="K114" s="138">
        <f t="shared" si="71"/>
        <v>46856.600000000006</v>
      </c>
      <c r="L114" s="138">
        <f t="shared" si="71"/>
        <v>57005.5</v>
      </c>
      <c r="M114" s="138">
        <f t="shared" si="71"/>
        <v>688086.9</v>
      </c>
      <c r="N114" s="138">
        <f t="shared" si="71"/>
        <v>83079.60000000002</v>
      </c>
      <c r="O114" s="138">
        <f t="shared" si="71"/>
        <v>67458.2</v>
      </c>
      <c r="P114" s="138">
        <f t="shared" si="71"/>
        <v>51993.7</v>
      </c>
      <c r="Q114" s="138">
        <f t="shared" si="71"/>
        <v>76817.399999999994</v>
      </c>
      <c r="R114" s="138">
        <f t="shared" si="71"/>
        <v>69201</v>
      </c>
      <c r="S114" s="138">
        <f t="shared" si="71"/>
        <v>182563</v>
      </c>
      <c r="T114" s="138">
        <f t="shared" si="71"/>
        <v>58574.999999999993</v>
      </c>
      <c r="U114" s="138">
        <f t="shared" si="71"/>
        <v>53628</v>
      </c>
      <c r="V114" s="138">
        <f t="shared" si="71"/>
        <v>58076.3</v>
      </c>
      <c r="W114" s="138">
        <f t="shared" si="71"/>
        <v>59816.599999999991</v>
      </c>
      <c r="X114" s="138">
        <f t="shared" si="71"/>
        <v>761208.79999999993</v>
      </c>
      <c r="Y114" s="139">
        <f t="shared" si="70"/>
        <v>73121.899999999907</v>
      </c>
      <c r="Z114" s="139">
        <f>+Y114/M114*100</f>
        <v>10.6268408830338</v>
      </c>
    </row>
    <row r="115" spans="2:26" ht="19.5" customHeight="1" thickBot="1">
      <c r="B115" s="140" t="s">
        <v>117</v>
      </c>
      <c r="C115" s="141">
        <f>+C74+C67+C63+C41</f>
        <v>1722.9</v>
      </c>
      <c r="D115" s="141">
        <f t="shared" ref="D115:W115" si="72">+D74+D67+D63+D41</f>
        <v>1243.1000000000001</v>
      </c>
      <c r="E115" s="141">
        <f t="shared" si="72"/>
        <v>1262.8</v>
      </c>
      <c r="F115" s="141">
        <f t="shared" si="72"/>
        <v>1228.5999999999999</v>
      </c>
      <c r="G115" s="141">
        <f t="shared" si="72"/>
        <v>1362.4</v>
      </c>
      <c r="H115" s="141">
        <f t="shared" si="72"/>
        <v>1256.1000000000001</v>
      </c>
      <c r="I115" s="141">
        <f t="shared" si="72"/>
        <v>1331.7</v>
      </c>
      <c r="J115" s="141">
        <f t="shared" si="72"/>
        <v>1518.6</v>
      </c>
      <c r="K115" s="141">
        <f t="shared" si="72"/>
        <v>1289.5999999999999</v>
      </c>
      <c r="L115" s="141">
        <f t="shared" si="72"/>
        <v>1268.8</v>
      </c>
      <c r="M115" s="141">
        <f>SUM(C115:L115)</f>
        <v>13484.6</v>
      </c>
      <c r="N115" s="141">
        <f t="shared" si="72"/>
        <v>1732.6</v>
      </c>
      <c r="O115" s="141">
        <f t="shared" si="72"/>
        <v>1230</v>
      </c>
      <c r="P115" s="141">
        <f t="shared" si="72"/>
        <v>1648.4</v>
      </c>
      <c r="Q115" s="141">
        <f t="shared" si="72"/>
        <v>1603.6</v>
      </c>
      <c r="R115" s="141">
        <f>+R74+R67+R63+R41</f>
        <v>1727.0000000000002</v>
      </c>
      <c r="S115" s="141">
        <f>+S74+S67+S63+S41</f>
        <v>1407.8999999999999</v>
      </c>
      <c r="T115" s="141">
        <f t="shared" si="72"/>
        <v>1541.8999999999999</v>
      </c>
      <c r="U115" s="141">
        <f t="shared" si="72"/>
        <v>1636.3000000000002</v>
      </c>
      <c r="V115" s="141">
        <f t="shared" si="72"/>
        <v>2144.7999999999997</v>
      </c>
      <c r="W115" s="141">
        <f t="shared" si="72"/>
        <v>1641.8000000000002</v>
      </c>
      <c r="X115" s="141">
        <f>SUM(N115:W115)</f>
        <v>16314.3</v>
      </c>
      <c r="Y115" s="142">
        <f t="shared" si="70"/>
        <v>2829.6999999999989</v>
      </c>
      <c r="Z115" s="142">
        <f>+Y115/M115*100</f>
        <v>20.984678818800699</v>
      </c>
    </row>
    <row r="116" spans="2:26" ht="16.5" customHeight="1" thickTop="1">
      <c r="B116" s="143" t="s">
        <v>118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4"/>
      <c r="Z116" s="144"/>
    </row>
    <row r="117" spans="2:26" ht="16.5" customHeight="1">
      <c r="B117" s="143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4"/>
      <c r="N117" s="147"/>
      <c r="O117" s="147"/>
      <c r="P117" s="147"/>
      <c r="Q117" s="147"/>
      <c r="R117" s="147"/>
      <c r="S117" s="148"/>
      <c r="T117" s="147"/>
      <c r="U117" s="147"/>
      <c r="V117" s="147"/>
      <c r="W117" s="147"/>
      <c r="X117" s="147"/>
      <c r="Y117" s="144"/>
      <c r="Z117" s="144"/>
    </row>
    <row r="118" spans="2:26" ht="23.25" customHeight="1">
      <c r="B118" s="149" t="s">
        <v>119</v>
      </c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44"/>
      <c r="Z118" s="144"/>
    </row>
    <row r="119" spans="2:26" s="157" customFormat="1" ht="19.5" customHeight="1">
      <c r="B119" s="152" t="s">
        <v>120</v>
      </c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4"/>
      <c r="O119" s="154"/>
      <c r="P119" s="154"/>
      <c r="Q119" s="154"/>
      <c r="R119" s="155"/>
      <c r="S119" s="154"/>
      <c r="T119" s="154"/>
      <c r="U119" s="155"/>
      <c r="V119" s="154"/>
      <c r="W119" s="154"/>
      <c r="X119" s="154"/>
      <c r="Y119" s="156"/>
      <c r="Z119" s="156"/>
    </row>
    <row r="120" spans="2:26" s="157" customFormat="1" ht="18.75" customHeight="1">
      <c r="B120" s="152" t="s">
        <v>121</v>
      </c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9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6"/>
      <c r="Z120" s="153"/>
    </row>
    <row r="121" spans="2:26" ht="15.75" customHeight="1">
      <c r="B121" s="152" t="s">
        <v>122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spans="2:26" ht="12.75" customHeight="1">
      <c r="B122" s="161" t="s">
        <v>123</v>
      </c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spans="2:26">
      <c r="B123" s="162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29"/>
      <c r="Z123" s="163"/>
    </row>
    <row r="124" spans="2:26">
      <c r="B124" s="162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29"/>
      <c r="Z124" s="163"/>
    </row>
    <row r="125" spans="2:26" ht="16.5">
      <c r="B125" s="158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64"/>
    </row>
    <row r="126" spans="2:26" ht="14.25">
      <c r="B126" s="16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50"/>
      <c r="Z126" s="153"/>
    </row>
    <row r="127" spans="2:26" ht="14.25">
      <c r="B127" s="166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67"/>
      <c r="Z127" s="168"/>
    </row>
    <row r="128" spans="2:26" ht="14.25">
      <c r="B128" s="166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67"/>
      <c r="Z128" s="163"/>
    </row>
    <row r="129" spans="2:26" ht="14.25">
      <c r="B129" s="166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67"/>
      <c r="Z129" s="153"/>
    </row>
    <row r="130" spans="2:26" ht="11.25" customHeight="1">
      <c r="B130" s="166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50"/>
      <c r="Z130" s="153"/>
    </row>
    <row r="131" spans="2:26">
      <c r="B131" s="166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50"/>
      <c r="Z131" s="153"/>
    </row>
    <row r="132" spans="2:26">
      <c r="B132" s="166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2:26">
      <c r="B133" s="169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50"/>
      <c r="Z133" s="153"/>
    </row>
    <row r="134" spans="2:26">
      <c r="B134" s="169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50"/>
      <c r="Z134" s="163"/>
    </row>
    <row r="135" spans="2:26">
      <c r="B135" s="166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63"/>
      <c r="Z135" s="163"/>
    </row>
    <row r="136" spans="2:26">
      <c r="B136" s="170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71"/>
      <c r="Z136" s="170"/>
    </row>
    <row r="137" spans="2:26">
      <c r="B137" s="170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71"/>
      <c r="Z137" s="170"/>
    </row>
    <row r="138" spans="2:26">
      <c r="B138" s="170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71"/>
      <c r="Z138" s="170"/>
    </row>
    <row r="139" spans="2:26">
      <c r="B139" s="172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73"/>
      <c r="Z139" s="172"/>
    </row>
    <row r="140" spans="2:26">
      <c r="B140" s="172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73"/>
      <c r="Z140" s="172"/>
    </row>
    <row r="141" spans="2:26">
      <c r="B141" s="172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73"/>
      <c r="Z141" s="172"/>
    </row>
    <row r="142" spans="2:26">
      <c r="B142" s="172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73"/>
      <c r="Z142" s="172"/>
    </row>
    <row r="143" spans="2:26">
      <c r="B143" s="172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73"/>
      <c r="Z143" s="172"/>
    </row>
    <row r="144" spans="2:26">
      <c r="B144" s="172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73"/>
      <c r="Z144" s="172"/>
    </row>
    <row r="145" spans="2:26">
      <c r="B145" s="172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73"/>
      <c r="Z145" s="172"/>
    </row>
    <row r="146" spans="2:26">
      <c r="B146" s="172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73"/>
      <c r="Z146" s="172"/>
    </row>
    <row r="147" spans="2:26">
      <c r="B147" s="172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73"/>
      <c r="Z147" s="172"/>
    </row>
    <row r="148" spans="2:26">
      <c r="B148" s="172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73"/>
      <c r="Z148" s="172"/>
    </row>
    <row r="149" spans="2:26" ht="14.25"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4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67"/>
      <c r="Y149" s="176"/>
      <c r="Z149" s="172"/>
    </row>
    <row r="150" spans="2:26"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4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2"/>
      <c r="Z150" s="172"/>
    </row>
    <row r="151" spans="2:26"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4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2"/>
      <c r="Z151" s="172"/>
    </row>
    <row r="152" spans="2:26"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4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2"/>
      <c r="Z152" s="172"/>
    </row>
    <row r="153" spans="2:26" ht="14.25"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4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67"/>
      <c r="Y153" s="172"/>
      <c r="Z153" s="172"/>
    </row>
    <row r="154" spans="2:26" ht="14.25"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4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67"/>
      <c r="Y154" s="172"/>
      <c r="Z154" s="172"/>
    </row>
    <row r="155" spans="2:26" ht="14.25"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4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67"/>
      <c r="Y155" s="172"/>
      <c r="Z155" s="172"/>
    </row>
    <row r="156" spans="2:26" ht="14.25"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4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67"/>
      <c r="Y156" s="172"/>
      <c r="Z156" s="172"/>
    </row>
    <row r="157" spans="2:26" ht="14.25"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4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67"/>
      <c r="Y157" s="172"/>
      <c r="Z157" s="172"/>
    </row>
    <row r="158" spans="2:26" ht="14.25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4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67"/>
      <c r="Y158" s="172"/>
      <c r="Z158" s="172"/>
    </row>
    <row r="159" spans="2:26" ht="14.25"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4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67"/>
      <c r="Y159" s="172"/>
      <c r="Z159" s="172"/>
    </row>
    <row r="160" spans="2:26" ht="14.25"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4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67"/>
      <c r="Y160" s="172"/>
      <c r="Z160" s="172"/>
    </row>
    <row r="161" spans="2:26" ht="14.25"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4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67"/>
      <c r="Y161" s="172"/>
      <c r="Z161" s="172"/>
    </row>
    <row r="162" spans="2:26" ht="14.25"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4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67"/>
      <c r="Y162" s="172"/>
      <c r="Z162" s="172"/>
    </row>
    <row r="163" spans="2:26" ht="14.25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4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67"/>
      <c r="Y163" s="172"/>
      <c r="Z163" s="172"/>
    </row>
    <row r="164" spans="2:26" ht="14.25"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4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67"/>
      <c r="Y164" s="172"/>
      <c r="Z164" s="172"/>
    </row>
    <row r="165" spans="2:26" ht="14.25"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4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67"/>
      <c r="Y165" s="172"/>
      <c r="Z165" s="172"/>
    </row>
    <row r="166" spans="2:26" ht="14.25"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4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67"/>
      <c r="Y166" s="172"/>
      <c r="Z166" s="172"/>
    </row>
    <row r="167" spans="2:26" ht="14.25"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4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67"/>
      <c r="Y167" s="172"/>
      <c r="Z167" s="172"/>
    </row>
    <row r="168" spans="2:26" ht="14.25"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4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67"/>
      <c r="Y168" s="172"/>
      <c r="Z168" s="172"/>
    </row>
    <row r="169" spans="2:26" ht="14.25"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4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67"/>
      <c r="Y169" s="172"/>
      <c r="Z169" s="172"/>
    </row>
    <row r="170" spans="2:26" ht="14.25"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4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67"/>
      <c r="Y170" s="172"/>
      <c r="Z170" s="172"/>
    </row>
    <row r="171" spans="2:26" ht="14.25"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4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67"/>
      <c r="Y171" s="172"/>
      <c r="Z171" s="172"/>
    </row>
    <row r="172" spans="2:26" ht="14.25"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4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67"/>
      <c r="Y172" s="172"/>
      <c r="Z172" s="172"/>
    </row>
    <row r="173" spans="2:26" ht="14.25"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4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67"/>
      <c r="Y173" s="172"/>
      <c r="Z173" s="172"/>
    </row>
    <row r="174" spans="2:26" ht="14.25"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4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67"/>
      <c r="Y174" s="172"/>
      <c r="Z174" s="172"/>
    </row>
    <row r="175" spans="2:26" ht="14.25"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4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67"/>
      <c r="Y175" s="172"/>
      <c r="Z175" s="172"/>
    </row>
    <row r="176" spans="2:26" ht="14.25"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4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67"/>
      <c r="Y176" s="172"/>
      <c r="Z176" s="172"/>
    </row>
    <row r="177" spans="2:26" ht="14.25"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4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67"/>
      <c r="Y177" s="172"/>
      <c r="Z177" s="172"/>
    </row>
    <row r="178" spans="2:26" ht="14.25"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4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67"/>
      <c r="Y178" s="172"/>
      <c r="Z178" s="172"/>
    </row>
    <row r="179" spans="2:26" ht="14.25"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4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67"/>
      <c r="Y179" s="172"/>
      <c r="Z179" s="172"/>
    </row>
    <row r="180" spans="2:26" ht="14.25"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4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67"/>
      <c r="Y180" s="172"/>
      <c r="Z180" s="172"/>
    </row>
    <row r="181" spans="2:26" ht="14.25"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4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67"/>
      <c r="Y181" s="172"/>
      <c r="Z181" s="172"/>
    </row>
    <row r="182" spans="2:26" ht="14.25"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4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67"/>
      <c r="Y182" s="172"/>
      <c r="Z182" s="172"/>
    </row>
    <row r="183" spans="2:26" ht="14.25"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4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67"/>
      <c r="Y183" s="172"/>
      <c r="Z183" s="172"/>
    </row>
    <row r="184" spans="2:26" ht="14.25"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4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67"/>
      <c r="Y184" s="172"/>
      <c r="Z184" s="172"/>
    </row>
    <row r="185" spans="2:26"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4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2:26"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4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2:26"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4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2:26"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4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2:26"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4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2:26"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4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2:26"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4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2:26"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4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2:26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4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2:26"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4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2:26"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4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2:26"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4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2:26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4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2:26"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4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2:26"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4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2:26"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4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2:26"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4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2:26"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4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2:26"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4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2:26"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4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2:26"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4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2:26"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4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2:26"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4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2:26"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4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2:26"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4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</row>
    <row r="210" spans="2:26"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4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</row>
    <row r="211" spans="2:26"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4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</row>
    <row r="212" spans="2:26"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4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2:26"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4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2:26"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4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2:26"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9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</row>
    <row r="216" spans="2:26"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9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</row>
    <row r="217" spans="2:26"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9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</row>
    <row r="218" spans="2:26"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9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</row>
    <row r="219" spans="2:26"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9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</row>
    <row r="220" spans="2:26"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9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</row>
    <row r="221" spans="2:26"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9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</row>
    <row r="222" spans="2:26"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9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</row>
    <row r="223" spans="2:26"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9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</row>
    <row r="224" spans="2:26"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9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</row>
    <row r="225" spans="2:26"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9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</row>
    <row r="226" spans="2:26"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9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</row>
    <row r="227" spans="2:26"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9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</row>
    <row r="228" spans="2:26"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9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 spans="2:26"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9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</row>
    <row r="230" spans="2:26"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9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</row>
    <row r="231" spans="2:26"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9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</row>
    <row r="232" spans="2:26"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9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</row>
    <row r="233" spans="2:26"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9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</row>
    <row r="234" spans="2:26"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9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</row>
    <row r="235" spans="2:26"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9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</row>
    <row r="236" spans="2:26"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9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</row>
    <row r="237" spans="2:26"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9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</row>
    <row r="238" spans="2:26"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9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</row>
    <row r="239" spans="2:26"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9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</row>
    <row r="240" spans="2:26"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9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</row>
    <row r="241" spans="2:26"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9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</row>
    <row r="242" spans="2:26"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9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</row>
    <row r="243" spans="2:26"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9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</row>
    <row r="244" spans="2:26"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9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</row>
    <row r="245" spans="2:26"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9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</row>
    <row r="246" spans="2:26"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9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</row>
    <row r="247" spans="2:26"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9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</row>
  </sheetData>
  <mergeCells count="10">
    <mergeCell ref="B1:Z1"/>
    <mergeCell ref="B3:Z3"/>
    <mergeCell ref="B4:Z4"/>
    <mergeCell ref="B5:Z5"/>
    <mergeCell ref="B6:B7"/>
    <mergeCell ref="C6:L6"/>
    <mergeCell ref="M6:M7"/>
    <mergeCell ref="N6:W6"/>
    <mergeCell ref="X6:X7"/>
    <mergeCell ref="Y6:Z6"/>
  </mergeCells>
  <printOptions horizontalCentered="1"/>
  <pageMargins left="0" right="0" top="0" bottom="0" header="0" footer="0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2019-11-26T20:02:59Z</dcterms:created>
  <dcterms:modified xsi:type="dcterms:W3CDTF">2019-11-26T20:05:10Z</dcterms:modified>
</cp:coreProperties>
</file>