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perez\Desktop\2021\INGRESOS FISCALES PARA INTERNET\"/>
    </mc:Choice>
  </mc:AlternateContent>
  <bookViews>
    <workbookView xWindow="0" yWindow="0" windowWidth="19200" windowHeight="11490"/>
  </bookViews>
  <sheets>
    <sheet name="PP" sheetId="1" r:id="rId1"/>
  </sheets>
  <externalReferences>
    <externalReference r:id="rId2"/>
    <externalReference r:id="rId3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PP!$B$1:$Z$136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PP!$1:$7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5" i="1" l="1"/>
  <c r="V135" i="1"/>
  <c r="U135" i="1"/>
  <c r="T135" i="1"/>
  <c r="S135" i="1"/>
  <c r="R135" i="1"/>
  <c r="Q135" i="1"/>
  <c r="P135" i="1"/>
  <c r="O135" i="1"/>
  <c r="N135" i="1"/>
  <c r="L135" i="1"/>
  <c r="K135" i="1"/>
  <c r="J135" i="1"/>
  <c r="I135" i="1"/>
  <c r="H135" i="1"/>
  <c r="G135" i="1"/>
  <c r="M135" i="1" s="1"/>
  <c r="F135" i="1"/>
  <c r="E135" i="1"/>
  <c r="D135" i="1"/>
  <c r="C135" i="1"/>
  <c r="Y133" i="1"/>
  <c r="Z133" i="1" s="1"/>
  <c r="X133" i="1"/>
  <c r="M133" i="1"/>
  <c r="X132" i="1"/>
  <c r="M132" i="1"/>
  <c r="Y131" i="1"/>
  <c r="Z131" i="1" s="1"/>
  <c r="X131" i="1"/>
  <c r="M131" i="1"/>
  <c r="X130" i="1"/>
  <c r="Y130" i="1" s="1"/>
  <c r="Z130" i="1" s="1"/>
  <c r="M130" i="1"/>
  <c r="Y129" i="1"/>
  <c r="X129" i="1"/>
  <c r="M129" i="1"/>
  <c r="X128" i="1"/>
  <c r="M128" i="1"/>
  <c r="Z127" i="1"/>
  <c r="Y127" i="1"/>
  <c r="X127" i="1"/>
  <c r="M127" i="1"/>
  <c r="W126" i="1"/>
  <c r="V126" i="1"/>
  <c r="U126" i="1"/>
  <c r="T126" i="1"/>
  <c r="S126" i="1"/>
  <c r="R126" i="1"/>
  <c r="Q126" i="1"/>
  <c r="P126" i="1"/>
  <c r="O126" i="1"/>
  <c r="N126" i="1"/>
  <c r="X126" i="1" s="1"/>
  <c r="L126" i="1"/>
  <c r="K126" i="1"/>
  <c r="J126" i="1"/>
  <c r="I126" i="1"/>
  <c r="H126" i="1"/>
  <c r="G126" i="1"/>
  <c r="M126" i="1" s="1"/>
  <c r="F126" i="1"/>
  <c r="E126" i="1"/>
  <c r="D126" i="1"/>
  <c r="C126" i="1"/>
  <c r="Z124" i="1"/>
  <c r="Y124" i="1"/>
  <c r="X124" i="1"/>
  <c r="M124" i="1"/>
  <c r="M123" i="1" s="1"/>
  <c r="X123" i="1"/>
  <c r="W123" i="1"/>
  <c r="V123" i="1"/>
  <c r="U123" i="1"/>
  <c r="T123" i="1"/>
  <c r="S123" i="1"/>
  <c r="R123" i="1"/>
  <c r="Q123" i="1"/>
  <c r="P123" i="1"/>
  <c r="O123" i="1"/>
  <c r="N123" i="1"/>
  <c r="L123" i="1"/>
  <c r="K123" i="1"/>
  <c r="J123" i="1"/>
  <c r="I123" i="1"/>
  <c r="H123" i="1"/>
  <c r="G123" i="1"/>
  <c r="F123" i="1"/>
  <c r="E123" i="1"/>
  <c r="D123" i="1"/>
  <c r="C123" i="1"/>
  <c r="X122" i="1"/>
  <c r="M122" i="1"/>
  <c r="M120" i="1" s="1"/>
  <c r="Z121" i="1"/>
  <c r="Y121" i="1"/>
  <c r="X121" i="1"/>
  <c r="M121" i="1"/>
  <c r="W120" i="1"/>
  <c r="V120" i="1"/>
  <c r="U120" i="1"/>
  <c r="T120" i="1"/>
  <c r="S120" i="1"/>
  <c r="S116" i="1" s="1"/>
  <c r="R120" i="1"/>
  <c r="R116" i="1" s="1"/>
  <c r="Q120" i="1"/>
  <c r="P120" i="1"/>
  <c r="O120" i="1"/>
  <c r="N120" i="1"/>
  <c r="L120" i="1"/>
  <c r="L116" i="1" s="1"/>
  <c r="K120" i="1"/>
  <c r="J120" i="1"/>
  <c r="I120" i="1"/>
  <c r="H120" i="1"/>
  <c r="G120" i="1"/>
  <c r="G116" i="1" s="1"/>
  <c r="F120" i="1"/>
  <c r="F116" i="1" s="1"/>
  <c r="E120" i="1"/>
  <c r="D120" i="1"/>
  <c r="C120" i="1"/>
  <c r="Y119" i="1"/>
  <c r="X119" i="1"/>
  <c r="X117" i="1" s="1"/>
  <c r="M119" i="1"/>
  <c r="X118" i="1"/>
  <c r="Y118" i="1" s="1"/>
  <c r="Z118" i="1" s="1"/>
  <c r="M118" i="1"/>
  <c r="M117" i="1" s="1"/>
  <c r="W117" i="1"/>
  <c r="V117" i="1"/>
  <c r="U117" i="1"/>
  <c r="U116" i="1" s="1"/>
  <c r="T117" i="1"/>
  <c r="T116" i="1" s="1"/>
  <c r="S117" i="1"/>
  <c r="R117" i="1"/>
  <c r="Q117" i="1"/>
  <c r="P117" i="1"/>
  <c r="O117" i="1"/>
  <c r="N117" i="1"/>
  <c r="N116" i="1" s="1"/>
  <c r="L117" i="1"/>
  <c r="K117" i="1"/>
  <c r="J117" i="1"/>
  <c r="I117" i="1"/>
  <c r="H117" i="1"/>
  <c r="G117" i="1"/>
  <c r="F117" i="1"/>
  <c r="E117" i="1"/>
  <c r="D117" i="1"/>
  <c r="C117" i="1"/>
  <c r="C116" i="1" s="1"/>
  <c r="W116" i="1"/>
  <c r="V116" i="1"/>
  <c r="Q116" i="1"/>
  <c r="P116" i="1"/>
  <c r="O116" i="1"/>
  <c r="K116" i="1"/>
  <c r="J116" i="1"/>
  <c r="I116" i="1"/>
  <c r="H116" i="1"/>
  <c r="E116" i="1"/>
  <c r="D116" i="1"/>
  <c r="Z115" i="1"/>
  <c r="Y115" i="1"/>
  <c r="X115" i="1"/>
  <c r="M115" i="1"/>
  <c r="X114" i="1"/>
  <c r="M114" i="1"/>
  <c r="W113" i="1"/>
  <c r="V113" i="1"/>
  <c r="U113" i="1"/>
  <c r="T113" i="1"/>
  <c r="S113" i="1"/>
  <c r="R113" i="1"/>
  <c r="Q113" i="1"/>
  <c r="M113" i="1"/>
  <c r="L113" i="1"/>
  <c r="L111" i="1" s="1"/>
  <c r="K113" i="1"/>
  <c r="K111" i="1" s="1"/>
  <c r="K106" i="1" s="1"/>
  <c r="K103" i="1" s="1"/>
  <c r="K99" i="1" s="1"/>
  <c r="J113" i="1"/>
  <c r="I113" i="1"/>
  <c r="H113" i="1"/>
  <c r="G113" i="1"/>
  <c r="G111" i="1" s="1"/>
  <c r="G106" i="1" s="1"/>
  <c r="G103" i="1" s="1"/>
  <c r="G99" i="1" s="1"/>
  <c r="F113" i="1"/>
  <c r="F111" i="1" s="1"/>
  <c r="E113" i="1"/>
  <c r="E111" i="1" s="1"/>
  <c r="E106" i="1" s="1"/>
  <c r="E103" i="1" s="1"/>
  <c r="E99" i="1" s="1"/>
  <c r="D113" i="1"/>
  <c r="C113" i="1"/>
  <c r="X112" i="1"/>
  <c r="M112" i="1"/>
  <c r="M111" i="1" s="1"/>
  <c r="W111" i="1"/>
  <c r="V111" i="1"/>
  <c r="U111" i="1"/>
  <c r="T111" i="1"/>
  <c r="S111" i="1"/>
  <c r="R111" i="1"/>
  <c r="Q111" i="1"/>
  <c r="P111" i="1"/>
  <c r="O111" i="1"/>
  <c r="N111" i="1"/>
  <c r="J111" i="1"/>
  <c r="I111" i="1"/>
  <c r="H111" i="1"/>
  <c r="D111" i="1"/>
  <c r="C111" i="1"/>
  <c r="Y110" i="1"/>
  <c r="X110" i="1"/>
  <c r="M110" i="1"/>
  <c r="X109" i="1"/>
  <c r="M109" i="1"/>
  <c r="M108" i="1" s="1"/>
  <c r="V108" i="1"/>
  <c r="U108" i="1"/>
  <c r="T108" i="1"/>
  <c r="T106" i="1" s="1"/>
  <c r="S108" i="1"/>
  <c r="R108" i="1"/>
  <c r="Q108" i="1"/>
  <c r="P108" i="1"/>
  <c r="O108" i="1"/>
  <c r="N108" i="1"/>
  <c r="N106" i="1" s="1"/>
  <c r="L108" i="1"/>
  <c r="K108" i="1"/>
  <c r="J108" i="1"/>
  <c r="J106" i="1" s="1"/>
  <c r="J103" i="1" s="1"/>
  <c r="J99" i="1" s="1"/>
  <c r="I108" i="1"/>
  <c r="H108" i="1"/>
  <c r="H106" i="1" s="1"/>
  <c r="H103" i="1" s="1"/>
  <c r="G108" i="1"/>
  <c r="F108" i="1"/>
  <c r="E108" i="1"/>
  <c r="D108" i="1"/>
  <c r="D106" i="1" s="1"/>
  <c r="D103" i="1" s="1"/>
  <c r="D99" i="1" s="1"/>
  <c r="C108" i="1"/>
  <c r="Y107" i="1"/>
  <c r="X107" i="1"/>
  <c r="M107" i="1"/>
  <c r="W106" i="1"/>
  <c r="W103" i="1" s="1"/>
  <c r="W99" i="1" s="1"/>
  <c r="S106" i="1"/>
  <c r="R106" i="1"/>
  <c r="R103" i="1" s="1"/>
  <c r="Q106" i="1"/>
  <c r="Q103" i="1" s="1"/>
  <c r="Q99" i="1" s="1"/>
  <c r="M106" i="1"/>
  <c r="M103" i="1" s="1"/>
  <c r="L106" i="1"/>
  <c r="L103" i="1" s="1"/>
  <c r="L99" i="1" s="1"/>
  <c r="F106" i="1"/>
  <c r="F103" i="1" s="1"/>
  <c r="F99" i="1" s="1"/>
  <c r="X105" i="1"/>
  <c r="M105" i="1"/>
  <c r="V104" i="1"/>
  <c r="U104" i="1"/>
  <c r="T104" i="1"/>
  <c r="S104" i="1"/>
  <c r="S103" i="1" s="1"/>
  <c r="S99" i="1" s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T103" i="1"/>
  <c r="N103" i="1"/>
  <c r="X102" i="1"/>
  <c r="Y102" i="1" s="1"/>
  <c r="M102" i="1"/>
  <c r="X101" i="1"/>
  <c r="X100" i="1" s="1"/>
  <c r="M101" i="1"/>
  <c r="M100" i="1" s="1"/>
  <c r="W100" i="1"/>
  <c r="V100" i="1"/>
  <c r="U100" i="1"/>
  <c r="T100" i="1"/>
  <c r="T99" i="1" s="1"/>
  <c r="S100" i="1"/>
  <c r="R100" i="1"/>
  <c r="Q100" i="1"/>
  <c r="P100" i="1"/>
  <c r="O100" i="1"/>
  <c r="N100" i="1"/>
  <c r="L100" i="1"/>
  <c r="K100" i="1"/>
  <c r="J100" i="1"/>
  <c r="I100" i="1"/>
  <c r="H100" i="1"/>
  <c r="G100" i="1"/>
  <c r="F100" i="1"/>
  <c r="E100" i="1"/>
  <c r="D100" i="1"/>
  <c r="C100" i="1"/>
  <c r="H99" i="1"/>
  <c r="Z98" i="1"/>
  <c r="Y98" i="1"/>
  <c r="X98" i="1"/>
  <c r="M98" i="1"/>
  <c r="X96" i="1"/>
  <c r="X94" i="1" s="1"/>
  <c r="M96" i="1"/>
  <c r="X95" i="1"/>
  <c r="M95" i="1"/>
  <c r="M94" i="1" s="1"/>
  <c r="W94" i="1"/>
  <c r="V94" i="1"/>
  <c r="U94" i="1"/>
  <c r="T94" i="1"/>
  <c r="S94" i="1"/>
  <c r="R94" i="1"/>
  <c r="Q94" i="1"/>
  <c r="P94" i="1"/>
  <c r="O94" i="1"/>
  <c r="N94" i="1"/>
  <c r="L94" i="1"/>
  <c r="K94" i="1"/>
  <c r="J94" i="1"/>
  <c r="I94" i="1"/>
  <c r="H94" i="1"/>
  <c r="G94" i="1"/>
  <c r="F94" i="1"/>
  <c r="E94" i="1"/>
  <c r="D94" i="1"/>
  <c r="C94" i="1"/>
  <c r="Y93" i="1"/>
  <c r="X93" i="1"/>
  <c r="M93" i="1"/>
  <c r="X92" i="1"/>
  <c r="Y92" i="1" s="1"/>
  <c r="Z92" i="1" s="1"/>
  <c r="M92" i="1"/>
  <c r="X91" i="1"/>
  <c r="Y91" i="1" s="1"/>
  <c r="Z91" i="1" s="1"/>
  <c r="M91" i="1"/>
  <c r="X90" i="1"/>
  <c r="Y90" i="1" s="1"/>
  <c r="M90" i="1"/>
  <c r="X89" i="1"/>
  <c r="M89" i="1"/>
  <c r="Y88" i="1"/>
  <c r="X88" i="1"/>
  <c r="M88" i="1"/>
  <c r="X87" i="1"/>
  <c r="Y87" i="1" s="1"/>
  <c r="Z87" i="1" s="1"/>
  <c r="M87" i="1"/>
  <c r="X86" i="1"/>
  <c r="Y86" i="1" s="1"/>
  <c r="Z86" i="1" s="1"/>
  <c r="M86" i="1"/>
  <c r="X85" i="1"/>
  <c r="M85" i="1"/>
  <c r="M84" i="1" s="1"/>
  <c r="M83" i="1" s="1"/>
  <c r="W84" i="1"/>
  <c r="V84" i="1"/>
  <c r="V83" i="1" s="1"/>
  <c r="U84" i="1"/>
  <c r="T84" i="1"/>
  <c r="S84" i="1"/>
  <c r="R84" i="1"/>
  <c r="Q84" i="1"/>
  <c r="P84" i="1"/>
  <c r="P83" i="1" s="1"/>
  <c r="O84" i="1"/>
  <c r="N84" i="1"/>
  <c r="L84" i="1"/>
  <c r="K84" i="1"/>
  <c r="K83" i="1" s="1"/>
  <c r="J84" i="1"/>
  <c r="I84" i="1"/>
  <c r="H84" i="1"/>
  <c r="G84" i="1"/>
  <c r="F84" i="1"/>
  <c r="E84" i="1"/>
  <c r="E83" i="1" s="1"/>
  <c r="D84" i="1"/>
  <c r="C84" i="1"/>
  <c r="W83" i="1"/>
  <c r="U83" i="1"/>
  <c r="T83" i="1"/>
  <c r="S83" i="1"/>
  <c r="R83" i="1"/>
  <c r="Q83" i="1"/>
  <c r="O83" i="1"/>
  <c r="N83" i="1"/>
  <c r="L83" i="1"/>
  <c r="J83" i="1"/>
  <c r="I83" i="1"/>
  <c r="H83" i="1"/>
  <c r="G83" i="1"/>
  <c r="F83" i="1"/>
  <c r="D83" i="1"/>
  <c r="C83" i="1"/>
  <c r="X82" i="1"/>
  <c r="M82" i="1"/>
  <c r="M80" i="1" s="1"/>
  <c r="Y81" i="1"/>
  <c r="X81" i="1"/>
  <c r="X135" i="1" s="1"/>
  <c r="Y135" i="1" s="1"/>
  <c r="Z135" i="1" s="1"/>
  <c r="M81" i="1"/>
  <c r="X80" i="1"/>
  <c r="W80" i="1"/>
  <c r="V80" i="1"/>
  <c r="U80" i="1"/>
  <c r="T80" i="1"/>
  <c r="S80" i="1"/>
  <c r="R80" i="1"/>
  <c r="Q80" i="1"/>
  <c r="P80" i="1"/>
  <c r="O80" i="1"/>
  <c r="N80" i="1"/>
  <c r="L80" i="1"/>
  <c r="K80" i="1"/>
  <c r="J80" i="1"/>
  <c r="I80" i="1"/>
  <c r="H80" i="1"/>
  <c r="G80" i="1"/>
  <c r="F80" i="1"/>
  <c r="E80" i="1"/>
  <c r="D80" i="1"/>
  <c r="C80" i="1"/>
  <c r="X79" i="1"/>
  <c r="M79" i="1"/>
  <c r="M76" i="1" s="1"/>
  <c r="X78" i="1"/>
  <c r="Y78" i="1" s="1"/>
  <c r="Z78" i="1" s="1"/>
  <c r="M78" i="1"/>
  <c r="Y77" i="1"/>
  <c r="Z77" i="1" s="1"/>
  <c r="X77" i="1"/>
  <c r="M77" i="1"/>
  <c r="X76" i="1"/>
  <c r="W76" i="1"/>
  <c r="V76" i="1"/>
  <c r="U76" i="1"/>
  <c r="T76" i="1"/>
  <c r="S76" i="1"/>
  <c r="R76" i="1"/>
  <c r="Q76" i="1"/>
  <c r="P76" i="1"/>
  <c r="O76" i="1"/>
  <c r="N76" i="1"/>
  <c r="L76" i="1"/>
  <c r="K76" i="1"/>
  <c r="J76" i="1"/>
  <c r="I76" i="1"/>
  <c r="H76" i="1"/>
  <c r="G76" i="1"/>
  <c r="F76" i="1"/>
  <c r="E76" i="1"/>
  <c r="D76" i="1"/>
  <c r="C76" i="1"/>
  <c r="X75" i="1"/>
  <c r="M75" i="1"/>
  <c r="M72" i="1" s="1"/>
  <c r="X74" i="1"/>
  <c r="Y74" i="1" s="1"/>
  <c r="Z74" i="1" s="1"/>
  <c r="M74" i="1"/>
  <c r="Y73" i="1"/>
  <c r="Z73" i="1" s="1"/>
  <c r="X73" i="1"/>
  <c r="M73" i="1"/>
  <c r="W72" i="1"/>
  <c r="W66" i="1" s="1"/>
  <c r="V72" i="1"/>
  <c r="U72" i="1"/>
  <c r="T72" i="1"/>
  <c r="S72" i="1"/>
  <c r="S66" i="1" s="1"/>
  <c r="S65" i="1" s="1"/>
  <c r="R72" i="1"/>
  <c r="R66" i="1" s="1"/>
  <c r="R65" i="1" s="1"/>
  <c r="Q72" i="1"/>
  <c r="Q66" i="1" s="1"/>
  <c r="P72" i="1"/>
  <c r="O72" i="1"/>
  <c r="N72" i="1"/>
  <c r="L72" i="1"/>
  <c r="L66" i="1" s="1"/>
  <c r="K72" i="1"/>
  <c r="K66" i="1" s="1"/>
  <c r="K65" i="1" s="1"/>
  <c r="J72" i="1"/>
  <c r="I72" i="1"/>
  <c r="H72" i="1"/>
  <c r="G72" i="1"/>
  <c r="G66" i="1" s="1"/>
  <c r="G65" i="1" s="1"/>
  <c r="F72" i="1"/>
  <c r="F66" i="1" s="1"/>
  <c r="E72" i="1"/>
  <c r="E66" i="1" s="1"/>
  <c r="E65" i="1" s="1"/>
  <c r="D72" i="1"/>
  <c r="C72" i="1"/>
  <c r="X71" i="1"/>
  <c r="M71" i="1"/>
  <c r="X70" i="1"/>
  <c r="M70" i="1"/>
  <c r="Y70" i="1" s="1"/>
  <c r="Z70" i="1" s="1"/>
  <c r="Y69" i="1"/>
  <c r="Z69" i="1" s="1"/>
  <c r="X69" i="1"/>
  <c r="M69" i="1"/>
  <c r="X68" i="1"/>
  <c r="M68" i="1"/>
  <c r="W67" i="1"/>
  <c r="V67" i="1"/>
  <c r="U67" i="1"/>
  <c r="T67" i="1"/>
  <c r="S67" i="1"/>
  <c r="R67" i="1"/>
  <c r="Q67" i="1"/>
  <c r="P67" i="1"/>
  <c r="O67" i="1"/>
  <c r="O66" i="1" s="1"/>
  <c r="O65" i="1" s="1"/>
  <c r="N67" i="1"/>
  <c r="L67" i="1"/>
  <c r="K67" i="1"/>
  <c r="J67" i="1"/>
  <c r="I67" i="1"/>
  <c r="H67" i="1"/>
  <c r="G67" i="1"/>
  <c r="F67" i="1"/>
  <c r="E67" i="1"/>
  <c r="D67" i="1"/>
  <c r="C67" i="1"/>
  <c r="C66" i="1" s="1"/>
  <c r="C65" i="1" s="1"/>
  <c r="V66" i="1"/>
  <c r="V65" i="1" s="1"/>
  <c r="U66" i="1"/>
  <c r="U65" i="1" s="1"/>
  <c r="T66" i="1"/>
  <c r="P66" i="1"/>
  <c r="P65" i="1" s="1"/>
  <c r="N66" i="1"/>
  <c r="J66" i="1"/>
  <c r="J65" i="1" s="1"/>
  <c r="I66" i="1"/>
  <c r="H66" i="1"/>
  <c r="D66" i="1"/>
  <c r="D65" i="1" s="1"/>
  <c r="T65" i="1"/>
  <c r="N65" i="1"/>
  <c r="I65" i="1"/>
  <c r="H65" i="1"/>
  <c r="Y64" i="1"/>
  <c r="X64" i="1"/>
  <c r="M64" i="1"/>
  <c r="X63" i="1"/>
  <c r="Y63" i="1" s="1"/>
  <c r="M63" i="1"/>
  <c r="Y62" i="1"/>
  <c r="X62" i="1"/>
  <c r="M62" i="1"/>
  <c r="X61" i="1"/>
  <c r="M61" i="1"/>
  <c r="X60" i="1"/>
  <c r="Y60" i="1" s="1"/>
  <c r="Z60" i="1" s="1"/>
  <c r="M60" i="1"/>
  <c r="Y59" i="1"/>
  <c r="Z59" i="1" s="1"/>
  <c r="X59" i="1"/>
  <c r="M59" i="1"/>
  <c r="V58" i="1"/>
  <c r="V57" i="1" s="1"/>
  <c r="U58" i="1"/>
  <c r="T58" i="1"/>
  <c r="S58" i="1"/>
  <c r="R58" i="1"/>
  <c r="R57" i="1" s="1"/>
  <c r="Q58" i="1"/>
  <c r="Q57" i="1" s="1"/>
  <c r="P58" i="1"/>
  <c r="X58" i="1" s="1"/>
  <c r="O58" i="1"/>
  <c r="N58" i="1"/>
  <c r="L58" i="1"/>
  <c r="L57" i="1" s="1"/>
  <c r="K58" i="1"/>
  <c r="K57" i="1" s="1"/>
  <c r="J58" i="1"/>
  <c r="I58" i="1"/>
  <c r="H58" i="1"/>
  <c r="G58" i="1"/>
  <c r="F58" i="1"/>
  <c r="F57" i="1" s="1"/>
  <c r="E58" i="1"/>
  <c r="E57" i="1" s="1"/>
  <c r="D58" i="1"/>
  <c r="C58" i="1"/>
  <c r="U57" i="1"/>
  <c r="T57" i="1"/>
  <c r="S57" i="1"/>
  <c r="O57" i="1"/>
  <c r="N57" i="1"/>
  <c r="J57" i="1"/>
  <c r="I57" i="1"/>
  <c r="H57" i="1"/>
  <c r="G57" i="1"/>
  <c r="D57" i="1"/>
  <c r="C57" i="1"/>
  <c r="X56" i="1"/>
  <c r="Y56" i="1" s="1"/>
  <c r="Z56" i="1" s="1"/>
  <c r="M56" i="1"/>
  <c r="Z55" i="1"/>
  <c r="Y55" i="1"/>
  <c r="X55" i="1"/>
  <c r="M55" i="1"/>
  <c r="X54" i="1"/>
  <c r="M54" i="1"/>
  <c r="X53" i="1"/>
  <c r="Y53" i="1" s="1"/>
  <c r="Z53" i="1" s="1"/>
  <c r="M53" i="1"/>
  <c r="Z52" i="1"/>
  <c r="Y52" i="1"/>
  <c r="X52" i="1"/>
  <c r="M52" i="1"/>
  <c r="X51" i="1"/>
  <c r="M51" i="1"/>
  <c r="M50" i="1" s="1"/>
  <c r="W50" i="1"/>
  <c r="W45" i="1" s="1"/>
  <c r="V50" i="1"/>
  <c r="V45" i="1" s="1"/>
  <c r="U50" i="1"/>
  <c r="U45" i="1" s="1"/>
  <c r="T50" i="1"/>
  <c r="S50" i="1"/>
  <c r="R50" i="1"/>
  <c r="Q50" i="1"/>
  <c r="Q45" i="1" s="1"/>
  <c r="P50" i="1"/>
  <c r="P45" i="1" s="1"/>
  <c r="O50" i="1"/>
  <c r="O45" i="1" s="1"/>
  <c r="N50" i="1"/>
  <c r="L50" i="1"/>
  <c r="K50" i="1"/>
  <c r="K45" i="1" s="1"/>
  <c r="J50" i="1"/>
  <c r="J45" i="1" s="1"/>
  <c r="I50" i="1"/>
  <c r="I45" i="1" s="1"/>
  <c r="H50" i="1"/>
  <c r="G50" i="1"/>
  <c r="F50" i="1"/>
  <c r="E50" i="1"/>
  <c r="E45" i="1" s="1"/>
  <c r="D50" i="1"/>
  <c r="D45" i="1" s="1"/>
  <c r="C50" i="1"/>
  <c r="C45" i="1" s="1"/>
  <c r="Y49" i="1"/>
  <c r="X49" i="1"/>
  <c r="M49" i="1"/>
  <c r="X48" i="1"/>
  <c r="M48" i="1"/>
  <c r="X47" i="1"/>
  <c r="M47" i="1"/>
  <c r="Y47" i="1" s="1"/>
  <c r="Z47" i="1" s="1"/>
  <c r="W46" i="1"/>
  <c r="V46" i="1"/>
  <c r="U46" i="1"/>
  <c r="T46" i="1"/>
  <c r="S46" i="1"/>
  <c r="S45" i="1" s="1"/>
  <c r="R46" i="1"/>
  <c r="Q46" i="1"/>
  <c r="P46" i="1"/>
  <c r="O46" i="1"/>
  <c r="N46" i="1"/>
  <c r="N45" i="1" s="1"/>
  <c r="M46" i="1"/>
  <c r="M45" i="1" s="1"/>
  <c r="L46" i="1"/>
  <c r="K46" i="1"/>
  <c r="J46" i="1"/>
  <c r="I46" i="1"/>
  <c r="H46" i="1"/>
  <c r="G46" i="1"/>
  <c r="G45" i="1" s="1"/>
  <c r="F46" i="1"/>
  <c r="E46" i="1"/>
  <c r="D46" i="1"/>
  <c r="C46" i="1"/>
  <c r="T45" i="1"/>
  <c r="R45" i="1"/>
  <c r="L45" i="1"/>
  <c r="H45" i="1"/>
  <c r="F45" i="1"/>
  <c r="Y44" i="1"/>
  <c r="Z44" i="1" s="1"/>
  <c r="X44" i="1"/>
  <c r="M44" i="1"/>
  <c r="X43" i="1"/>
  <c r="M43" i="1"/>
  <c r="X42" i="1"/>
  <c r="Y42" i="1" s="1"/>
  <c r="Z42" i="1" s="1"/>
  <c r="M42" i="1"/>
  <c r="Y41" i="1"/>
  <c r="Z41" i="1" s="1"/>
  <c r="X41" i="1"/>
  <c r="M41" i="1"/>
  <c r="X40" i="1"/>
  <c r="M40" i="1"/>
  <c r="W39" i="1"/>
  <c r="V39" i="1"/>
  <c r="V36" i="1" s="1"/>
  <c r="U39" i="1"/>
  <c r="U36" i="1" s="1"/>
  <c r="T39" i="1"/>
  <c r="T36" i="1" s="1"/>
  <c r="T24" i="1" s="1"/>
  <c r="S39" i="1"/>
  <c r="R39" i="1"/>
  <c r="Q39" i="1"/>
  <c r="P39" i="1"/>
  <c r="P36" i="1" s="1"/>
  <c r="P24" i="1" s="1"/>
  <c r="O39" i="1"/>
  <c r="O36" i="1" s="1"/>
  <c r="N39" i="1"/>
  <c r="N36" i="1" s="1"/>
  <c r="N24" i="1" s="1"/>
  <c r="L39" i="1"/>
  <c r="K39" i="1"/>
  <c r="J39" i="1"/>
  <c r="J36" i="1" s="1"/>
  <c r="I39" i="1"/>
  <c r="I36" i="1" s="1"/>
  <c r="H39" i="1"/>
  <c r="H36" i="1" s="1"/>
  <c r="G39" i="1"/>
  <c r="F39" i="1"/>
  <c r="E39" i="1"/>
  <c r="D39" i="1"/>
  <c r="D36" i="1" s="1"/>
  <c r="C39" i="1"/>
  <c r="X38" i="1"/>
  <c r="Y38" i="1" s="1"/>
  <c r="Z38" i="1" s="1"/>
  <c r="M38" i="1"/>
  <c r="Y37" i="1"/>
  <c r="Z37" i="1" s="1"/>
  <c r="X37" i="1"/>
  <c r="M37" i="1"/>
  <c r="W36" i="1"/>
  <c r="W24" i="1" s="1"/>
  <c r="S36" i="1"/>
  <c r="R36" i="1"/>
  <c r="R24" i="1" s="1"/>
  <c r="Q36" i="1"/>
  <c r="Q24" i="1" s="1"/>
  <c r="L36" i="1"/>
  <c r="L24" i="1" s="1"/>
  <c r="K36" i="1"/>
  <c r="G36" i="1"/>
  <c r="F36" i="1"/>
  <c r="E36" i="1"/>
  <c r="X35" i="1"/>
  <c r="M35" i="1"/>
  <c r="X34" i="1"/>
  <c r="Y34" i="1" s="1"/>
  <c r="Z34" i="1" s="1"/>
  <c r="M34" i="1"/>
  <c r="Y33" i="1"/>
  <c r="Z33" i="1" s="1"/>
  <c r="X33" i="1"/>
  <c r="M33" i="1"/>
  <c r="X32" i="1"/>
  <c r="M32" i="1"/>
  <c r="X31" i="1"/>
  <c r="Y31" i="1" s="1"/>
  <c r="Z31" i="1" s="1"/>
  <c r="M31" i="1"/>
  <c r="Y30" i="1"/>
  <c r="Z30" i="1" s="1"/>
  <c r="X30" i="1"/>
  <c r="M30" i="1"/>
  <c r="X29" i="1"/>
  <c r="M29" i="1"/>
  <c r="W28" i="1"/>
  <c r="V28" i="1"/>
  <c r="U28" i="1"/>
  <c r="T28" i="1"/>
  <c r="S28" i="1"/>
  <c r="R28" i="1"/>
  <c r="Q28" i="1"/>
  <c r="P28" i="1"/>
  <c r="O28" i="1"/>
  <c r="N28" i="1"/>
  <c r="L28" i="1"/>
  <c r="K28" i="1"/>
  <c r="J28" i="1"/>
  <c r="I28" i="1"/>
  <c r="H28" i="1"/>
  <c r="G28" i="1"/>
  <c r="F28" i="1"/>
  <c r="E28" i="1"/>
  <c r="D28" i="1"/>
  <c r="C28" i="1"/>
  <c r="X27" i="1"/>
  <c r="Y27" i="1" s="1"/>
  <c r="Z27" i="1" s="1"/>
  <c r="M27" i="1"/>
  <c r="X26" i="1"/>
  <c r="M26" i="1"/>
  <c r="Y26" i="1" s="1"/>
  <c r="Z26" i="1" s="1"/>
  <c r="X25" i="1"/>
  <c r="W25" i="1"/>
  <c r="V25" i="1"/>
  <c r="U25" i="1"/>
  <c r="U24" i="1" s="1"/>
  <c r="T25" i="1"/>
  <c r="S25" i="1"/>
  <c r="S24" i="1" s="1"/>
  <c r="R25" i="1"/>
  <c r="Q25" i="1"/>
  <c r="P25" i="1"/>
  <c r="O25" i="1"/>
  <c r="N25" i="1"/>
  <c r="L25" i="1"/>
  <c r="K25" i="1"/>
  <c r="J25" i="1"/>
  <c r="J24" i="1" s="1"/>
  <c r="I25" i="1"/>
  <c r="I24" i="1" s="1"/>
  <c r="I9" i="1" s="1"/>
  <c r="I8" i="1" s="1"/>
  <c r="I97" i="1" s="1"/>
  <c r="H25" i="1"/>
  <c r="G25" i="1"/>
  <c r="G24" i="1" s="1"/>
  <c r="F25" i="1"/>
  <c r="E25" i="1"/>
  <c r="D25" i="1"/>
  <c r="D24" i="1" s="1"/>
  <c r="C25" i="1"/>
  <c r="V24" i="1"/>
  <c r="O24" i="1"/>
  <c r="K24" i="1"/>
  <c r="H24" i="1"/>
  <c r="F24" i="1"/>
  <c r="E24" i="1"/>
  <c r="Y23" i="1"/>
  <c r="Z23" i="1" s="1"/>
  <c r="X23" i="1"/>
  <c r="M23" i="1"/>
  <c r="X22" i="1"/>
  <c r="M22" i="1"/>
  <c r="Y22" i="1" s="1"/>
  <c r="Z22" i="1" s="1"/>
  <c r="X21" i="1"/>
  <c r="M21" i="1"/>
  <c r="Y20" i="1"/>
  <c r="Z20" i="1" s="1"/>
  <c r="X20" i="1"/>
  <c r="M20" i="1"/>
  <c r="X19" i="1"/>
  <c r="M19" i="1"/>
  <c r="Y19" i="1" s="1"/>
  <c r="Z19" i="1" s="1"/>
  <c r="X18" i="1"/>
  <c r="M18" i="1"/>
  <c r="Y17" i="1"/>
  <c r="Z17" i="1" s="1"/>
  <c r="X17" i="1"/>
  <c r="X16" i="1" s="1"/>
  <c r="X15" i="1" s="1"/>
  <c r="M17" i="1"/>
  <c r="W16" i="1"/>
  <c r="W15" i="1" s="1"/>
  <c r="W9" i="1" s="1"/>
  <c r="V16" i="1"/>
  <c r="U16" i="1"/>
  <c r="T16" i="1"/>
  <c r="T15" i="1" s="1"/>
  <c r="T9" i="1" s="1"/>
  <c r="T8" i="1" s="1"/>
  <c r="S16" i="1"/>
  <c r="S15" i="1" s="1"/>
  <c r="R16" i="1"/>
  <c r="Q16" i="1"/>
  <c r="Q15" i="1" s="1"/>
  <c r="Q9" i="1" s="1"/>
  <c r="P16" i="1"/>
  <c r="O16" i="1"/>
  <c r="N16" i="1"/>
  <c r="N15" i="1" s="1"/>
  <c r="N9" i="1" s="1"/>
  <c r="N8" i="1" s="1"/>
  <c r="M16" i="1"/>
  <c r="M15" i="1" s="1"/>
  <c r="L16" i="1"/>
  <c r="K16" i="1"/>
  <c r="K15" i="1" s="1"/>
  <c r="K9" i="1" s="1"/>
  <c r="K8" i="1" s="1"/>
  <c r="K97" i="1" s="1"/>
  <c r="J16" i="1"/>
  <c r="I16" i="1"/>
  <c r="H16" i="1"/>
  <c r="H15" i="1" s="1"/>
  <c r="H9" i="1" s="1"/>
  <c r="H8" i="1" s="1"/>
  <c r="H97" i="1" s="1"/>
  <c r="G16" i="1"/>
  <c r="G15" i="1" s="1"/>
  <c r="F16" i="1"/>
  <c r="E16" i="1"/>
  <c r="E15" i="1" s="1"/>
  <c r="E9" i="1" s="1"/>
  <c r="E8" i="1" s="1"/>
  <c r="E97" i="1" s="1"/>
  <c r="D16" i="1"/>
  <c r="C16" i="1"/>
  <c r="V15" i="1"/>
  <c r="U15" i="1"/>
  <c r="R15" i="1"/>
  <c r="P15" i="1"/>
  <c r="O15" i="1"/>
  <c r="L15" i="1"/>
  <c r="J15" i="1"/>
  <c r="I15" i="1"/>
  <c r="F15" i="1"/>
  <c r="D15" i="1"/>
  <c r="C15" i="1"/>
  <c r="Y14" i="1"/>
  <c r="Z14" i="1" s="1"/>
  <c r="X14" i="1"/>
  <c r="M14" i="1"/>
  <c r="X13" i="1"/>
  <c r="M13" i="1"/>
  <c r="Y12" i="1"/>
  <c r="Z12" i="1" s="1"/>
  <c r="X12" i="1"/>
  <c r="M12" i="1"/>
  <c r="X11" i="1"/>
  <c r="M11" i="1"/>
  <c r="Y11" i="1" s="1"/>
  <c r="Z11" i="1" s="1"/>
  <c r="X10" i="1"/>
  <c r="W10" i="1"/>
  <c r="V10" i="1"/>
  <c r="U10" i="1"/>
  <c r="T10" i="1"/>
  <c r="S10" i="1"/>
  <c r="S9" i="1" s="1"/>
  <c r="S8" i="1" s="1"/>
  <c r="S97" i="1" s="1"/>
  <c r="R10" i="1"/>
  <c r="R9" i="1" s="1"/>
  <c r="R8" i="1" s="1"/>
  <c r="R97" i="1" s="1"/>
  <c r="Q10" i="1"/>
  <c r="P10" i="1"/>
  <c r="O10" i="1"/>
  <c r="N10" i="1"/>
  <c r="M10" i="1"/>
  <c r="L10" i="1"/>
  <c r="L9" i="1" s="1"/>
  <c r="K10" i="1"/>
  <c r="J10" i="1"/>
  <c r="I10" i="1"/>
  <c r="H10" i="1"/>
  <c r="G10" i="1"/>
  <c r="F10" i="1"/>
  <c r="F9" i="1" s="1"/>
  <c r="E10" i="1"/>
  <c r="D10" i="1"/>
  <c r="C10" i="1"/>
  <c r="O9" i="1"/>
  <c r="O8" i="1" s="1"/>
  <c r="W8" i="1" l="1"/>
  <c r="W97" i="1" s="1"/>
  <c r="Y15" i="1"/>
  <c r="Z15" i="1" s="1"/>
  <c r="H125" i="1"/>
  <c r="H134" i="1" s="1"/>
  <c r="Q8" i="1"/>
  <c r="Q97" i="1" s="1"/>
  <c r="G9" i="1"/>
  <c r="G8" i="1" s="1"/>
  <c r="G97" i="1" s="1"/>
  <c r="G125" i="1" s="1"/>
  <c r="G134" i="1" s="1"/>
  <c r="U9" i="1"/>
  <c r="U8" i="1" s="1"/>
  <c r="Y10" i="1"/>
  <c r="Z10" i="1" s="1"/>
  <c r="M39" i="1"/>
  <c r="M36" i="1" s="1"/>
  <c r="C36" i="1"/>
  <c r="C24" i="1" s="1"/>
  <c r="C9" i="1" s="1"/>
  <c r="C8" i="1" s="1"/>
  <c r="C97" i="1" s="1"/>
  <c r="Y71" i="1"/>
  <c r="Z71" i="1" s="1"/>
  <c r="X84" i="1"/>
  <c r="Y85" i="1"/>
  <c r="N99" i="1"/>
  <c r="N125" i="1" s="1"/>
  <c r="N134" i="1" s="1"/>
  <c r="Y58" i="1"/>
  <c r="Z58" i="1" s="1"/>
  <c r="X57" i="1"/>
  <c r="Y57" i="1" s="1"/>
  <c r="Z57" i="1" s="1"/>
  <c r="Y13" i="1"/>
  <c r="Z13" i="1" s="1"/>
  <c r="D9" i="1"/>
  <c r="D8" i="1" s="1"/>
  <c r="D97" i="1" s="1"/>
  <c r="D125" i="1" s="1"/>
  <c r="D134" i="1" s="1"/>
  <c r="J9" i="1"/>
  <c r="J8" i="1" s="1"/>
  <c r="J97" i="1" s="1"/>
  <c r="P9" i="1"/>
  <c r="P8" i="1" s="1"/>
  <c r="P97" i="1" s="1"/>
  <c r="V9" i="1"/>
  <c r="V8" i="1" s="1"/>
  <c r="V97" i="1" s="1"/>
  <c r="Y35" i="1"/>
  <c r="Z35" i="1" s="1"/>
  <c r="Y61" i="1"/>
  <c r="Y75" i="1"/>
  <c r="Z75" i="1" s="1"/>
  <c r="X72" i="1"/>
  <c r="Y72" i="1" s="1"/>
  <c r="Z72" i="1" s="1"/>
  <c r="S125" i="1"/>
  <c r="S134" i="1" s="1"/>
  <c r="X113" i="1"/>
  <c r="Y113" i="1" s="1"/>
  <c r="Z113" i="1" s="1"/>
  <c r="Y114" i="1"/>
  <c r="Y16" i="1"/>
  <c r="Z16" i="1" s="1"/>
  <c r="Y18" i="1"/>
  <c r="Z18" i="1" s="1"/>
  <c r="Y82" i="1"/>
  <c r="Z82" i="1" s="1"/>
  <c r="M116" i="1"/>
  <c r="Y100" i="1"/>
  <c r="Z100" i="1" s="1"/>
  <c r="X108" i="1"/>
  <c r="Y109" i="1"/>
  <c r="Z109" i="1" s="1"/>
  <c r="X50" i="1"/>
  <c r="Y50" i="1" s="1"/>
  <c r="Z50" i="1" s="1"/>
  <c r="Y51" i="1"/>
  <c r="Z51" i="1" s="1"/>
  <c r="Y126" i="1"/>
  <c r="Z126" i="1" s="1"/>
  <c r="M25" i="1"/>
  <c r="T125" i="1"/>
  <c r="T134" i="1" s="1"/>
  <c r="Y21" i="1"/>
  <c r="Z21" i="1" s="1"/>
  <c r="O99" i="1"/>
  <c r="O125" i="1" s="1"/>
  <c r="O134" i="1" s="1"/>
  <c r="E125" i="1"/>
  <c r="E134" i="1" s="1"/>
  <c r="K125" i="1"/>
  <c r="K134" i="1" s="1"/>
  <c r="Y123" i="1"/>
  <c r="Z123" i="1" s="1"/>
  <c r="M58" i="1"/>
  <c r="M57" i="1" s="1"/>
  <c r="M67" i="1"/>
  <c r="M66" i="1" s="1"/>
  <c r="M65" i="1" s="1"/>
  <c r="Y94" i="1"/>
  <c r="Z94" i="1" s="1"/>
  <c r="O106" i="1"/>
  <c r="O103" i="1" s="1"/>
  <c r="U106" i="1"/>
  <c r="U103" i="1" s="1"/>
  <c r="U99" i="1" s="1"/>
  <c r="Y112" i="1"/>
  <c r="Y32" i="1"/>
  <c r="Z32" i="1" s="1"/>
  <c r="Y43" i="1"/>
  <c r="Z43" i="1" s="1"/>
  <c r="X46" i="1"/>
  <c r="Y48" i="1"/>
  <c r="P57" i="1"/>
  <c r="X67" i="1"/>
  <c r="Y68" i="1"/>
  <c r="Z68" i="1" s="1"/>
  <c r="F65" i="1"/>
  <c r="F8" i="1" s="1"/>
  <c r="F97" i="1" s="1"/>
  <c r="F125" i="1" s="1"/>
  <c r="F134" i="1" s="1"/>
  <c r="L65" i="1"/>
  <c r="L8" i="1" s="1"/>
  <c r="L97" i="1" s="1"/>
  <c r="L125" i="1" s="1"/>
  <c r="L134" i="1" s="1"/>
  <c r="Y79" i="1"/>
  <c r="Z79" i="1" s="1"/>
  <c r="Y89" i="1"/>
  <c r="Z89" i="1" s="1"/>
  <c r="Y96" i="1"/>
  <c r="Z96" i="1" s="1"/>
  <c r="M99" i="1"/>
  <c r="C106" i="1"/>
  <c r="C103" i="1" s="1"/>
  <c r="C99" i="1" s="1"/>
  <c r="C125" i="1" s="1"/>
  <c r="C134" i="1" s="1"/>
  <c r="I106" i="1"/>
  <c r="I103" i="1" s="1"/>
  <c r="I99" i="1" s="1"/>
  <c r="I125" i="1" s="1"/>
  <c r="I134" i="1" s="1"/>
  <c r="P106" i="1"/>
  <c r="P103" i="1" s="1"/>
  <c r="P99" i="1" s="1"/>
  <c r="V106" i="1"/>
  <c r="V103" i="1" s="1"/>
  <c r="V99" i="1" s="1"/>
  <c r="V125" i="1" s="1"/>
  <c r="V134" i="1" s="1"/>
  <c r="J125" i="1"/>
  <c r="J134" i="1" s="1"/>
  <c r="Q125" i="1"/>
  <c r="Q134" i="1" s="1"/>
  <c r="W125" i="1"/>
  <c r="W134" i="1" s="1"/>
  <c r="Y128" i="1"/>
  <c r="M28" i="1"/>
  <c r="Y54" i="1"/>
  <c r="Z54" i="1" s="1"/>
  <c r="Y80" i="1"/>
  <c r="Z80" i="1" s="1"/>
  <c r="N97" i="1"/>
  <c r="T97" i="1"/>
  <c r="Y95" i="1"/>
  <c r="Z95" i="1" s="1"/>
  <c r="X28" i="1"/>
  <c r="Y29" i="1"/>
  <c r="Z29" i="1" s="1"/>
  <c r="X39" i="1"/>
  <c r="Y40" i="1"/>
  <c r="Z40" i="1" s="1"/>
  <c r="Q65" i="1"/>
  <c r="W65" i="1"/>
  <c r="Y76" i="1"/>
  <c r="Z76" i="1" s="1"/>
  <c r="O97" i="1"/>
  <c r="U97" i="1"/>
  <c r="U125" i="1" s="1"/>
  <c r="U134" i="1" s="1"/>
  <c r="X104" i="1"/>
  <c r="Y105" i="1"/>
  <c r="Y104" i="1" s="1"/>
  <c r="R99" i="1"/>
  <c r="R125" i="1" s="1"/>
  <c r="R134" i="1" s="1"/>
  <c r="Y117" i="1"/>
  <c r="Z117" i="1" s="1"/>
  <c r="X120" i="1"/>
  <c r="Y120" i="1" s="1"/>
  <c r="Z120" i="1" s="1"/>
  <c r="Y122" i="1"/>
  <c r="Z122" i="1" s="1"/>
  <c r="Y101" i="1"/>
  <c r="Z101" i="1" s="1"/>
  <c r="P125" i="1" l="1"/>
  <c r="P134" i="1" s="1"/>
  <c r="Y28" i="1"/>
  <c r="Z28" i="1" s="1"/>
  <c r="Y108" i="1"/>
  <c r="Z108" i="1" s="1"/>
  <c r="X106" i="1"/>
  <c r="Y106" i="1" s="1"/>
  <c r="Z106" i="1" s="1"/>
  <c r="X111" i="1"/>
  <c r="Y111" i="1" s="1"/>
  <c r="Z111" i="1" s="1"/>
  <c r="Y25" i="1"/>
  <c r="Z25" i="1" s="1"/>
  <c r="M24" i="1"/>
  <c r="M9" i="1" s="1"/>
  <c r="M8" i="1" s="1"/>
  <c r="M97" i="1" s="1"/>
  <c r="M125" i="1" s="1"/>
  <c r="M134" i="1" s="1"/>
  <c r="Y67" i="1"/>
  <c r="Z67" i="1" s="1"/>
  <c r="X66" i="1"/>
  <c r="X103" i="1"/>
  <c r="Y84" i="1"/>
  <c r="Z84" i="1" s="1"/>
  <c r="X83" i="1"/>
  <c r="Y83" i="1" s="1"/>
  <c r="Z83" i="1" s="1"/>
  <c r="Y39" i="1"/>
  <c r="Z39" i="1" s="1"/>
  <c r="X36" i="1"/>
  <c r="Y36" i="1" s="1"/>
  <c r="Z36" i="1" s="1"/>
  <c r="X116" i="1"/>
  <c r="Y116" i="1" s="1"/>
  <c r="Z116" i="1" s="1"/>
  <c r="X45" i="1"/>
  <c r="Y45" i="1" s="1"/>
  <c r="Z45" i="1" s="1"/>
  <c r="Y46" i="1"/>
  <c r="Z46" i="1" s="1"/>
  <c r="Y103" i="1" l="1"/>
  <c r="Z103" i="1" s="1"/>
  <c r="X99" i="1"/>
  <c r="Y66" i="1"/>
  <c r="Z66" i="1" s="1"/>
  <c r="X65" i="1"/>
  <c r="Y65" i="1" s="1"/>
  <c r="Z65" i="1" s="1"/>
  <c r="X24" i="1"/>
  <c r="Y24" i="1" l="1"/>
  <c r="Z24" i="1" s="1"/>
  <c r="X9" i="1"/>
  <c r="Y99" i="1"/>
  <c r="Z99" i="1" s="1"/>
  <c r="X8" i="1" l="1"/>
  <c r="Y9" i="1"/>
  <c r="Z9" i="1" s="1"/>
  <c r="X97" i="1" l="1"/>
  <c r="Y8" i="1"/>
  <c r="Z8" i="1" s="1"/>
  <c r="Y97" i="1" l="1"/>
  <c r="Z97" i="1" s="1"/>
  <c r="X125" i="1"/>
  <c r="Y125" i="1" l="1"/>
  <c r="Z125" i="1" s="1"/>
  <c r="X134" i="1"/>
  <c r="Y134" i="1" s="1"/>
  <c r="Z134" i="1" s="1"/>
</calcChain>
</file>

<file path=xl/sharedStrings.xml><?xml version="1.0" encoding="utf-8"?>
<sst xmlns="http://schemas.openxmlformats.org/spreadsheetml/2006/main" count="164" uniqueCount="143">
  <si>
    <t>CUADRO No.1</t>
  </si>
  <si>
    <t>INGRESOS FISCALES COMPARADOS, SEGÚN PRINCIPALES PARTIDAS</t>
  </si>
  <si>
    <t>ENERO-OCTUBRE 2021/2020</t>
  </si>
  <si>
    <r>
      <t>(En millones RD$)</t>
    </r>
    <r>
      <rPr>
        <i/>
        <vertAlign val="superscript"/>
        <sz val="11"/>
        <color indexed="8"/>
        <rFont val="Segoe UI"/>
        <family val="2"/>
      </rPr>
      <t xml:space="preserve"> </t>
    </r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</si>
  <si>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</si>
  <si>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</si>
  <si>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</si>
  <si>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</si>
  <si>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</si>
  <si>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</si>
  <si>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</si>
  <si>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</si>
  <si>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</si>
  <si>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</si>
  <si>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</si>
  <si>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</si>
  <si>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Abs.</t>
  </si>
  <si>
    <t>%</t>
  </si>
  <si>
    <t>A) INGRESOS CORRIENTES</t>
  </si>
  <si>
    <t>I) IMPUESTOS</t>
  </si>
  <si>
    <t>1) IMPUESTOS SOBRE LOS INGRESOS</t>
  </si>
  <si>
    <t>- Impuestos sobre la Renta de Personas Físicas</t>
  </si>
  <si>
    <t>- Impuestos sobre Los Ingresos de las Empresas y Otras Corporaciones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</si>
  <si>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</si>
  <si>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</si>
  <si>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</si>
  <si>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</si>
  <si>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</si>
  <si>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</si>
  <si>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</si>
  <si>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</si>
  <si>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</si>
  <si>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</si>
  <si>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</si>
  <si>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</si>
  <si>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</si>
  <si>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ITBIS Interno</t>
  </si>
  <si>
    <t>- ITBIS Externo</t>
  </si>
  <si>
    <t>- Impuestos Adicionales y Selectivos sobre Bienes y Servicios</t>
  </si>
  <si>
    <t>- Impuesto específico sobre los hidrocarburos</t>
  </si>
  <si>
    <t>- Impuesto selectivo Ad Valorem sobre hidrocarburos</t>
  </si>
  <si>
    <t>- Impuestos Selectivos a Bebidas Alcohólicas</t>
  </si>
  <si>
    <t>- Impuesto Selectivo al Tabaco y los Cigarrillos</t>
  </si>
  <si>
    <t>- Impuestos Selectivo a las Telecomunicaciones</t>
  </si>
  <si>
    <t>- Impuestos Selectivo a los Seguros</t>
  </si>
  <si>
    <t>- Impuestos Sobre el Uso de Bienes y Licencias</t>
  </si>
  <si>
    <t>- 17% Registro de Propiedad de vehículo</t>
  </si>
  <si>
    <t>- Derecho de Circulación Vehículos de Motor</t>
  </si>
  <si>
    <t>- Licencias para Portar Armas de Fuego</t>
  </si>
  <si>
    <t>Fondo General</t>
  </si>
  <si>
    <t xml:space="preserve">Recursos de Captación Directa del Ministerio de Interior y Policia </t>
  </si>
  <si>
    <t xml:space="preserve">- Imp. específico Bancas de Apuestas de Lotería  </t>
  </si>
  <si>
    <t>- Imp. específico Bancas de Apuestas  deportivas</t>
  </si>
  <si>
    <t>- Accesorios sobre Impuestos Internos a  Mercancías y  Servicios</t>
  </si>
  <si>
    <t>4) IMPUESTOS SOBRE EL COMERCIO Y LAS TRANSACCIONES/COMERCIO EXTERIOR</t>
  </si>
  <si>
    <t>Sobre las Importaciones</t>
  </si>
  <si>
    <t>- Arancel</t>
  </si>
  <si>
    <t>Sobre las Exportaciones</t>
  </si>
  <si>
    <t>Otros Impuestos sobre el Comercio Exterior</t>
  </si>
  <si>
    <t>- Impuesto a la Salida de Pasajeros al Exterior por Aeropuertos y Puertos</t>
  </si>
  <si>
    <t>- Derechos Consulares</t>
  </si>
  <si>
    <t>5) IMPUESTOS ECOLOGICOS</t>
  </si>
  <si>
    <t>6)  IMPUESTOS DIVERSOS</t>
  </si>
  <si>
    <t>II) CONTRIBUCIONES SOCIALES</t>
  </si>
  <si>
    <t xml:space="preserve">III) TRANSFERENCIAS </t>
  </si>
  <si>
    <t>- Transferencias Corrientes</t>
  </si>
  <si>
    <t>- Recursos de Captación Directa del Ministerio de Salud Pública</t>
  </si>
  <si>
    <t>- Fondo Protección Económica, Social, Laboral y  Salud de los  Trabajadores Dominicanos</t>
  </si>
  <si>
    <t>- Donaciones Pecunarias Privadas de Personas Fìsicas  y Juridicas por  COVID-19 (CONEP)</t>
  </si>
  <si>
    <t>- Transferencias Corrientes Rec. de Inst. Públicas Fin. No Monetarias (Superintendencia de Bancos)</t>
  </si>
  <si>
    <t>- De Instituciones  Públicas Descentralizadas o Autónomas</t>
  </si>
  <si>
    <t>IV) INGRESOS POR CONTRAPRESTACION</t>
  </si>
  <si>
    <t>- Ventas de Bienes y Servicios</t>
  </si>
  <si>
    <t>- Ventas de Mercancías del Estado</t>
  </si>
  <si>
    <t>- PROMESE</t>
  </si>
  <si>
    <t>- Otras Ventas de Mercancías del Gobierno Central</t>
  </si>
  <si>
    <t>- Ingresos de las Inst. Centralizadas en mercancías en la CUT</t>
  </si>
  <si>
    <t>- Otras Ventas</t>
  </si>
  <si>
    <t>- Ventas de Servicios del Estado</t>
  </si>
  <si>
    <t>- Otras Ventas de Servicios del Gobierno Central</t>
  </si>
  <si>
    <t>- Ingresos de las Inst. Centralizadas en Servicios en la CUT</t>
  </si>
  <si>
    <t>- Tasas</t>
  </si>
  <si>
    <t>- Tarjetas de Turismo</t>
  </si>
  <si>
    <t>- Expedición y Renovación de Pasaportes</t>
  </si>
  <si>
    <t>- Derechos Administrativos</t>
  </si>
  <si>
    <t>V) OTROS INGRESOS</t>
  </si>
  <si>
    <t>- Rentas de la Propiedad</t>
  </si>
  <si>
    <t>- Dividendos por Inversiones Empresariales</t>
  </si>
  <si>
    <t>- Intereses por Colocación de Inversiones Financieras</t>
  </si>
  <si>
    <t>- Arriendo de Activos Tangibles No Producidos</t>
  </si>
  <si>
    <t>- Multas y Sanciones</t>
  </si>
  <si>
    <t xml:space="preserve">     - Recursos de Captación Directa de la Procuradoria General de la República ( multas de tránsito)</t>
  </si>
  <si>
    <t>- Ingresos Diversos</t>
  </si>
  <si>
    <t>- Ingresos por diferencial del gas licuado de petróleo</t>
  </si>
  <si>
    <t>- Ingresos TSS</t>
  </si>
  <si>
    <t>B)  INGRESOS DE CAPITAL</t>
  </si>
  <si>
    <t>- Ventas de Activos No Financieros</t>
  </si>
  <si>
    <t>- Transferencias Capital</t>
  </si>
  <si>
    <t>TOTAL</t>
  </si>
  <si>
    <t>DONACIONES</t>
  </si>
  <si>
    <t>FUENTES FINANCIERAS</t>
  </si>
  <si>
    <t>Disminución de Activos Financieros</t>
  </si>
  <si>
    <t>- Recuperación de Prestamos Internos</t>
  </si>
  <si>
    <t>- Disminución de otros activos financieros externos de largo plazo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</si>
  <si>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</si>
  <si>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</si>
  <si>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</si>
  <si>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</si>
  <si>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</si>
  <si>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-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</si>
  <si>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</si>
  <si>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</si>
  <si>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</si>
  <si>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</si>
  <si>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</si>
  <si>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</si>
  <si>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- PETROCARIBE</t>
  </si>
  <si>
    <t>Importes a devengar por primas en colocaciones de títulos valores</t>
  </si>
  <si>
    <t>- Primas por colocación de títulos valores internos y externos de largo plazo</t>
  </si>
  <si>
    <t>- valores internos</t>
  </si>
  <si>
    <t>-  valores externos</t>
  </si>
  <si>
    <t>- Intereses corridos internos y externos de largo plazo</t>
  </si>
  <si>
    <t xml:space="preserve">- títulos internos </t>
  </si>
  <si>
    <t>- títulos externos</t>
  </si>
  <si>
    <t>APLICACIONES FINANCIERAS</t>
  </si>
  <si>
    <t>- Incremento de disponibilidades (Reintegros de cheques de periodos anteriores)</t>
  </si>
  <si>
    <t>Otros Ingresos:</t>
  </si>
  <si>
    <t>Depósitos a Cargo del Estado y Fondos Especiales y de Terceros</t>
  </si>
  <si>
    <t>Devolución de Recursos a empleados por Retenciones Excesivas por TSS.</t>
  </si>
  <si>
    <t>8015-FONDO DE CONTRIBUCION ESPECIAL PARA LA GESTION INTEGRAL DE RESIDUOS</t>
  </si>
  <si>
    <t>Devolución impuesto selectivo al consumo de combustibles</t>
  </si>
  <si>
    <t xml:space="preserve">Fondo para Registro y Devolución de los Depósitos en excesos en la Cuenta Única del Tesoro </t>
  </si>
  <si>
    <t>Ingresos de la CUT No Presupuestaria (Dividendos Banreservas y 15% pago de deudas)</t>
  </si>
  <si>
    <t>Ingresos de las Inst. Centralizadas en la CUT No Presupuestaria</t>
  </si>
  <si>
    <t>TOTAL DE INGRESOS REPORTADOS EN EL SIGEF</t>
  </si>
  <si>
    <t>Ingresos de las Inst. Centralizadas en la CUT Presupuestaria</t>
  </si>
  <si>
    <t>FUENTE: Ministerio de Hacienda, Sistema Integrado de Gestión Financiera (SIGEF), Informe de Ejecución de Ingresos.</t>
  </si>
  <si>
    <t xml:space="preserve">NOTAS: </t>
  </si>
  <si>
    <t>colocación de bonos internos y externos, según el Manual de Estadísticas de Finanzas Públicas del FMI.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</si>
  <si>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</si>
  <si>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</si>
  <si>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 xml:space="preserve">Las informaciones presentadas difieren de las presentadas en  Portal de Transparencia Fiscal,  ya que solo incluyen los ingresos presupuestarios. </t>
  </si>
  <si>
    <r>
      <t xml:space="preserve">(1) Cifras sujetas a rectificación.  Incluye los dólares convertidos a la tasa oficial.  </t>
    </r>
    <r>
      <rPr>
        <b/>
        <sz val="8"/>
        <color indexed="8"/>
        <rFont val="Segoe UI"/>
        <family val="2"/>
      </rPr>
      <t xml:space="preserve">Se realizaron  cambios en la metodología de registro de los intereses y ganancias por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</si>
</sst>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0.0"/>
  </numFmts>
  <fonts count="27" x14ac:knownFonts="1">
    <font>
      <sz val="10"/>
      <name val="Arial"/>
      <family val="2"/>
    </font>
    <font>
      <sz val="10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i/>
      <sz val="11"/>
      <color indexed="8"/>
      <name val="Segoe UI"/>
      <family val="2"/>
    </font>
    <font>
      <i/>
      <vertAlign val="superscript"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b/>
      <sz val="10"/>
      <name val="Arial"/>
      <family val="2"/>
    </font>
    <font>
      <sz val="10"/>
      <color indexed="8"/>
      <name val="Segoe UI"/>
      <family val="2"/>
    </font>
    <font>
      <sz val="10"/>
      <color rgb="FFFF0000"/>
      <name val="Arial"/>
      <family val="2"/>
    </font>
    <font>
      <sz val="10"/>
      <name val="Segoe UI"/>
      <family val="2"/>
    </font>
    <font>
      <b/>
      <u/>
      <sz val="10"/>
      <color indexed="8"/>
      <name val="Segoe UI"/>
      <family val="2"/>
    </font>
    <font>
      <u/>
      <sz val="10"/>
      <color indexed="8"/>
      <name val="Segoe UI"/>
      <family val="2"/>
    </font>
    <font>
      <b/>
      <sz val="10"/>
      <name val="Segoe UI"/>
      <family val="2"/>
    </font>
    <font>
      <b/>
      <sz val="9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b/>
      <sz val="9"/>
      <color indexed="8"/>
      <name val="Segoe UI"/>
      <family val="2"/>
    </font>
    <font>
      <b/>
      <sz val="8"/>
      <color indexed="8"/>
      <name val="Segoe UI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9"/>
      <color indexed="8"/>
      <name val="Segoe UI"/>
      <family val="2"/>
    </font>
    <font>
      <b/>
      <sz val="10"/>
      <color rgb="FFFF0000"/>
      <name val="Arial"/>
      <family val="2"/>
    </font>
    <font>
      <sz val="11"/>
      <name val="Segoe UI"/>
      <family val="2"/>
    </font>
    <font>
      <sz val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6">
    <xf numFmtId="0" fontId="0" fillId="0" borderId="0" xfId="0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left" vertical="center"/>
    </xf>
    <xf numFmtId="164" fontId="7" fillId="0" borderId="11" xfId="2" applyNumberFormat="1" applyFont="1" applyFill="1" applyBorder="1"/>
    <xf numFmtId="164" fontId="7" fillId="0" borderId="12" xfId="2" applyNumberFormat="1" applyFont="1" applyFill="1" applyBorder="1"/>
    <xf numFmtId="0" fontId="7" fillId="0" borderId="12" xfId="3" applyFont="1" applyFill="1" applyBorder="1" applyAlignment="1" applyProtection="1"/>
    <xf numFmtId="49" fontId="7" fillId="0" borderId="12" xfId="2" applyNumberFormat="1" applyFont="1" applyFill="1" applyBorder="1" applyAlignment="1" applyProtection="1">
      <alignment horizontal="left"/>
    </xf>
    <xf numFmtId="164" fontId="7" fillId="0" borderId="11" xfId="2" applyNumberFormat="1" applyFont="1" applyFill="1" applyBorder="1" applyProtection="1"/>
    <xf numFmtId="164" fontId="7" fillId="0" borderId="12" xfId="2" applyNumberFormat="1" applyFont="1" applyFill="1" applyBorder="1" applyProtection="1"/>
    <xf numFmtId="43" fontId="8" fillId="0" borderId="0" xfId="1" applyFont="1"/>
    <xf numFmtId="49" fontId="9" fillId="0" borderId="12" xfId="2" applyNumberFormat="1" applyFont="1" applyFill="1" applyBorder="1" applyAlignment="1" applyProtection="1">
      <alignment horizontal="left" indent="1"/>
    </xf>
    <xf numFmtId="164" fontId="9" fillId="3" borderId="11" xfId="2" applyNumberFormat="1" applyFont="1" applyFill="1" applyBorder="1" applyProtection="1"/>
    <xf numFmtId="164" fontId="9" fillId="3" borderId="11" xfId="4" applyNumberFormat="1" applyFont="1" applyFill="1" applyBorder="1" applyProtection="1"/>
    <xf numFmtId="164" fontId="9" fillId="0" borderId="11" xfId="2" applyNumberFormat="1" applyFont="1" applyFill="1" applyBorder="1" applyProtection="1"/>
    <xf numFmtId="164" fontId="9" fillId="3" borderId="12" xfId="2" applyNumberFormat="1" applyFont="1" applyFill="1" applyBorder="1" applyProtection="1"/>
    <xf numFmtId="164" fontId="7" fillId="0" borderId="11" xfId="3" applyNumberFormat="1" applyFont="1" applyFill="1" applyBorder="1" applyProtection="1"/>
    <xf numFmtId="164" fontId="7" fillId="0" borderId="12" xfId="3" applyNumberFormat="1" applyFont="1" applyFill="1" applyBorder="1" applyProtection="1"/>
    <xf numFmtId="49" fontId="7" fillId="0" borderId="12" xfId="3" applyNumberFormat="1" applyFont="1" applyFill="1" applyBorder="1" applyAlignment="1" applyProtection="1">
      <alignment horizontal="left" indent="1"/>
    </xf>
    <xf numFmtId="49" fontId="9" fillId="0" borderId="12" xfId="3" applyNumberFormat="1" applyFont="1" applyFill="1" applyBorder="1" applyAlignment="1" applyProtection="1">
      <alignment horizontal="left" indent="2"/>
    </xf>
    <xf numFmtId="165" fontId="9" fillId="3" borderId="11" xfId="4" applyNumberFormat="1" applyFont="1" applyFill="1" applyBorder="1" applyProtection="1"/>
    <xf numFmtId="164" fontId="9" fillId="3" borderId="11" xfId="3" applyNumberFormat="1" applyFont="1" applyFill="1" applyBorder="1" applyProtection="1"/>
    <xf numFmtId="164" fontId="9" fillId="3" borderId="11" xfId="5" applyNumberFormat="1" applyFont="1" applyFill="1" applyBorder="1" applyProtection="1"/>
    <xf numFmtId="0" fontId="0" fillId="0" borderId="0" xfId="0" applyBorder="1"/>
    <xf numFmtId="49" fontId="9" fillId="0" borderId="12" xfId="0" applyNumberFormat="1" applyFont="1" applyFill="1" applyBorder="1" applyAlignment="1" applyProtection="1">
      <alignment horizontal="left" indent="2"/>
    </xf>
    <xf numFmtId="164" fontId="7" fillId="0" borderId="11" xfId="4" applyNumberFormat="1" applyFont="1" applyFill="1" applyBorder="1" applyProtection="1"/>
    <xf numFmtId="164" fontId="7" fillId="0" borderId="11" xfId="3" applyNumberFormat="1" applyFont="1" applyFill="1" applyBorder="1" applyAlignment="1" applyProtection="1"/>
    <xf numFmtId="164" fontId="7" fillId="0" borderId="11" xfId="5" applyNumberFormat="1" applyFont="1" applyFill="1" applyBorder="1" applyAlignment="1" applyProtection="1"/>
    <xf numFmtId="49" fontId="7" fillId="0" borderId="12" xfId="2" applyNumberFormat="1" applyFont="1" applyFill="1" applyBorder="1" applyAlignment="1" applyProtection="1">
      <alignment horizontal="left" indent="2"/>
    </xf>
    <xf numFmtId="43" fontId="0" fillId="3" borderId="0" xfId="1" applyFont="1" applyFill="1"/>
    <xf numFmtId="43" fontId="0" fillId="0" borderId="0" xfId="0" applyNumberFormat="1" applyFill="1"/>
    <xf numFmtId="0" fontId="0" fillId="0" borderId="0" xfId="0" applyFill="1"/>
    <xf numFmtId="49" fontId="9" fillId="0" borderId="12" xfId="2" applyNumberFormat="1" applyFont="1" applyFill="1" applyBorder="1" applyAlignment="1" applyProtection="1">
      <alignment horizontal="left" indent="3"/>
    </xf>
    <xf numFmtId="165" fontId="8" fillId="0" borderId="0" xfId="1" applyNumberFormat="1" applyFont="1"/>
    <xf numFmtId="0" fontId="7" fillId="0" borderId="12" xfId="3" applyFont="1" applyFill="1" applyBorder="1" applyAlignment="1" applyProtection="1">
      <alignment horizontal="left" indent="2"/>
    </xf>
    <xf numFmtId="0" fontId="10" fillId="0" borderId="0" xfId="0" applyFont="1"/>
    <xf numFmtId="49" fontId="11" fillId="0" borderId="12" xfId="2" applyNumberFormat="1" applyFont="1" applyFill="1" applyBorder="1" applyAlignment="1" applyProtection="1">
      <alignment horizontal="left" indent="3"/>
    </xf>
    <xf numFmtId="165" fontId="11" fillId="0" borderId="11" xfId="4" applyNumberFormat="1" applyFont="1" applyFill="1" applyBorder="1" applyProtection="1"/>
    <xf numFmtId="165" fontId="11" fillId="0" borderId="11" xfId="2" applyNumberFormat="1" applyFont="1" applyFill="1" applyBorder="1" applyProtection="1"/>
    <xf numFmtId="164" fontId="11" fillId="0" borderId="11" xfId="2" applyNumberFormat="1" applyFont="1" applyFill="1" applyBorder="1" applyProtection="1"/>
    <xf numFmtId="164" fontId="11" fillId="0" borderId="12" xfId="2" applyNumberFormat="1" applyFont="1" applyFill="1" applyBorder="1" applyProtection="1"/>
    <xf numFmtId="164" fontId="9" fillId="0" borderId="11" xfId="4" applyNumberFormat="1" applyFont="1" applyFill="1" applyBorder="1" applyProtection="1"/>
    <xf numFmtId="164" fontId="9" fillId="0" borderId="11" xfId="2" applyNumberFormat="1" applyFont="1" applyFill="1" applyBorder="1"/>
    <xf numFmtId="164" fontId="9" fillId="0" borderId="12" xfId="2" applyNumberFormat="1" applyFont="1" applyFill="1" applyBorder="1" applyProtection="1"/>
    <xf numFmtId="49" fontId="9" fillId="3" borderId="12" xfId="2" applyNumberFormat="1" applyFont="1" applyFill="1" applyBorder="1" applyAlignment="1" applyProtection="1">
      <alignment horizontal="left" indent="3"/>
    </xf>
    <xf numFmtId="165" fontId="9" fillId="0" borderId="11" xfId="2" applyNumberFormat="1" applyFont="1" applyFill="1" applyBorder="1" applyProtection="1"/>
    <xf numFmtId="0" fontId="0" fillId="3" borderId="0" xfId="0" applyFill="1"/>
    <xf numFmtId="165" fontId="9" fillId="3" borderId="11" xfId="2" applyNumberFormat="1" applyFont="1" applyFill="1" applyBorder="1" applyProtection="1"/>
    <xf numFmtId="49" fontId="7" fillId="0" borderId="12" xfId="2" applyNumberFormat="1" applyFont="1" applyFill="1" applyBorder="1" applyAlignment="1" applyProtection="1">
      <alignment horizontal="left" indent="3"/>
    </xf>
    <xf numFmtId="164" fontId="9" fillId="0" borderId="12" xfId="2" applyNumberFormat="1" applyFont="1" applyFill="1" applyBorder="1" applyAlignment="1" applyProtection="1">
      <alignment horizontal="left" indent="5"/>
    </xf>
    <xf numFmtId="164" fontId="9" fillId="4" borderId="12" xfId="2" applyNumberFormat="1" applyFont="1" applyFill="1" applyBorder="1" applyAlignment="1" applyProtection="1">
      <alignment horizontal="left" indent="5"/>
    </xf>
    <xf numFmtId="164" fontId="9" fillId="4" borderId="11" xfId="4" applyNumberFormat="1" applyFont="1" applyFill="1" applyBorder="1" applyProtection="1"/>
    <xf numFmtId="164" fontId="9" fillId="4" borderId="11" xfId="2" applyNumberFormat="1" applyFont="1" applyFill="1" applyBorder="1" applyProtection="1"/>
    <xf numFmtId="164" fontId="9" fillId="4" borderId="12" xfId="2" applyNumberFormat="1" applyFont="1" applyFill="1" applyBorder="1" applyProtection="1"/>
    <xf numFmtId="164" fontId="12" fillId="0" borderId="11" xfId="4" applyNumberFormat="1" applyFont="1" applyFill="1" applyBorder="1" applyProtection="1"/>
    <xf numFmtId="164" fontId="12" fillId="0" borderId="11" xfId="2" applyNumberFormat="1" applyFont="1" applyFill="1" applyBorder="1" applyProtection="1"/>
    <xf numFmtId="164" fontId="12" fillId="0" borderId="12" xfId="2" applyNumberFormat="1" applyFont="1" applyFill="1" applyBorder="1" applyProtection="1"/>
    <xf numFmtId="49" fontId="13" fillId="0" borderId="12" xfId="2" applyNumberFormat="1" applyFont="1" applyFill="1" applyBorder="1" applyAlignment="1" applyProtection="1">
      <alignment horizontal="left" indent="2"/>
    </xf>
    <xf numFmtId="164" fontId="13" fillId="0" borderId="11" xfId="4" applyNumberFormat="1" applyFont="1" applyFill="1" applyBorder="1" applyProtection="1"/>
    <xf numFmtId="164" fontId="13" fillId="0" borderId="11" xfId="2" applyNumberFormat="1" applyFont="1" applyFill="1" applyBorder="1" applyProtection="1"/>
    <xf numFmtId="164" fontId="13" fillId="0" borderId="12" xfId="2" applyNumberFormat="1" applyFont="1" applyFill="1" applyBorder="1" applyProtection="1"/>
    <xf numFmtId="164" fontId="9" fillId="0" borderId="11" xfId="4" applyNumberFormat="1" applyFont="1" applyFill="1" applyBorder="1"/>
    <xf numFmtId="43" fontId="9" fillId="0" borderId="12" xfId="1" applyFont="1" applyFill="1" applyBorder="1" applyProtection="1"/>
    <xf numFmtId="164" fontId="13" fillId="0" borderId="11" xfId="2" applyNumberFormat="1" applyFont="1" applyFill="1" applyBorder="1"/>
    <xf numFmtId="164" fontId="9" fillId="3" borderId="11" xfId="4" applyNumberFormat="1" applyFont="1" applyFill="1" applyBorder="1"/>
    <xf numFmtId="164" fontId="9" fillId="3" borderId="11" xfId="2" applyNumberFormat="1" applyFont="1" applyFill="1" applyBorder="1"/>
    <xf numFmtId="164" fontId="7" fillId="0" borderId="11" xfId="4" applyNumberFormat="1" applyFont="1" applyFill="1" applyBorder="1"/>
    <xf numFmtId="164" fontId="7" fillId="3" borderId="11" xfId="2" applyNumberFormat="1" applyFont="1" applyFill="1" applyBorder="1"/>
    <xf numFmtId="49" fontId="7" fillId="0" borderId="12" xfId="4" applyNumberFormat="1" applyFont="1" applyFill="1" applyBorder="1" applyAlignment="1" applyProtection="1">
      <alignment horizontal="left" indent="1"/>
    </xf>
    <xf numFmtId="0" fontId="1" fillId="0" borderId="0" xfId="0" applyFont="1"/>
    <xf numFmtId="49" fontId="9" fillId="4" borderId="12" xfId="3" applyNumberFormat="1" applyFont="1" applyFill="1" applyBorder="1" applyAlignment="1" applyProtection="1">
      <alignment horizontal="left" indent="2"/>
    </xf>
    <xf numFmtId="49" fontId="9" fillId="3" borderId="12" xfId="3" applyNumberFormat="1" applyFont="1" applyFill="1" applyBorder="1" applyAlignment="1" applyProtection="1">
      <alignment horizontal="left" indent="2"/>
    </xf>
    <xf numFmtId="0" fontId="1" fillId="3" borderId="0" xfId="0" applyFont="1" applyFill="1"/>
    <xf numFmtId="49" fontId="7" fillId="0" borderId="12" xfId="2" applyNumberFormat="1" applyFont="1" applyFill="1" applyBorder="1"/>
    <xf numFmtId="49" fontId="7" fillId="0" borderId="12" xfId="2" applyNumberFormat="1" applyFont="1" applyFill="1" applyBorder="1" applyAlignment="1" applyProtection="1">
      <alignment horizontal="left" indent="1"/>
    </xf>
    <xf numFmtId="164" fontId="9" fillId="0" borderId="11" xfId="3" applyNumberFormat="1" applyFont="1" applyFill="1" applyBorder="1" applyAlignment="1" applyProtection="1"/>
    <xf numFmtId="164" fontId="9" fillId="0" borderId="11" xfId="5" applyNumberFormat="1" applyFont="1" applyFill="1" applyBorder="1" applyAlignment="1" applyProtection="1"/>
    <xf numFmtId="164" fontId="9" fillId="0" borderId="11" xfId="3" applyNumberFormat="1" applyFont="1" applyFill="1" applyBorder="1"/>
    <xf numFmtId="49" fontId="9" fillId="4" borderId="12" xfId="3" applyNumberFormat="1" applyFont="1" applyFill="1" applyBorder="1" applyAlignment="1" applyProtection="1">
      <alignment horizontal="left" indent="3"/>
    </xf>
    <xf numFmtId="164" fontId="9" fillId="4" borderId="11" xfId="3" applyNumberFormat="1" applyFont="1" applyFill="1" applyBorder="1"/>
    <xf numFmtId="164" fontId="7" fillId="3" borderId="11" xfId="4" applyNumberFormat="1" applyFont="1" applyFill="1" applyBorder="1" applyProtection="1"/>
    <xf numFmtId="49" fontId="9" fillId="0" borderId="12" xfId="3" applyNumberFormat="1" applyFont="1" applyFill="1" applyBorder="1" applyAlignment="1" applyProtection="1">
      <alignment horizontal="left" indent="3"/>
    </xf>
    <xf numFmtId="164" fontId="9" fillId="4" borderId="12" xfId="6" applyNumberFormat="1" applyFont="1" applyFill="1" applyBorder="1" applyAlignment="1" applyProtection="1">
      <alignment vertical="center"/>
    </xf>
    <xf numFmtId="164" fontId="9" fillId="4" borderId="11" xfId="2" applyNumberFormat="1" applyFont="1" applyFill="1" applyBorder="1"/>
    <xf numFmtId="164" fontId="9" fillId="4" borderId="11" xfId="4" applyNumberFormat="1" applyFont="1" applyFill="1" applyBorder="1"/>
    <xf numFmtId="164" fontId="9" fillId="4" borderId="12" xfId="0" applyNumberFormat="1" applyFont="1" applyFill="1" applyBorder="1" applyAlignment="1" applyProtection="1">
      <alignment vertical="center"/>
    </xf>
    <xf numFmtId="49" fontId="9" fillId="0" borderId="12" xfId="2" applyNumberFormat="1" applyFont="1" applyFill="1" applyBorder="1" applyAlignment="1" applyProtection="1">
      <alignment horizontal="left" indent="2"/>
    </xf>
    <xf numFmtId="49" fontId="9" fillId="4" borderId="12" xfId="2" applyNumberFormat="1" applyFont="1" applyFill="1" applyBorder="1" applyAlignment="1" applyProtection="1">
      <alignment horizontal="left" indent="2"/>
    </xf>
    <xf numFmtId="166" fontId="0" fillId="0" borderId="0" xfId="0" applyNumberFormat="1"/>
    <xf numFmtId="165" fontId="9" fillId="0" borderId="12" xfId="1" applyNumberFormat="1" applyFont="1" applyFill="1" applyBorder="1"/>
    <xf numFmtId="49" fontId="9" fillId="4" borderId="12" xfId="2" applyNumberFormat="1" applyFont="1" applyFill="1" applyBorder="1" applyAlignment="1" applyProtection="1">
      <alignment horizontal="left"/>
    </xf>
    <xf numFmtId="164" fontId="7" fillId="4" borderId="12" xfId="2" applyNumberFormat="1" applyFont="1" applyFill="1" applyBorder="1" applyProtection="1"/>
    <xf numFmtId="164" fontId="7" fillId="4" borderId="11" xfId="2" applyNumberFormat="1" applyFont="1" applyFill="1" applyBorder="1" applyProtection="1"/>
    <xf numFmtId="49" fontId="7" fillId="0" borderId="12" xfId="2" applyNumberFormat="1" applyFont="1" applyFill="1" applyBorder="1" applyAlignment="1">
      <alignment horizontal="left" indent="1"/>
    </xf>
    <xf numFmtId="49" fontId="11" fillId="0" borderId="12" xfId="4" applyNumberFormat="1" applyFont="1" applyFill="1" applyBorder="1" applyAlignment="1" applyProtection="1">
      <alignment horizontal="left" indent="2"/>
    </xf>
    <xf numFmtId="164" fontId="11" fillId="0" borderId="11" xfId="4" applyNumberFormat="1" applyFont="1" applyFill="1" applyBorder="1" applyProtection="1"/>
    <xf numFmtId="164" fontId="11" fillId="0" borderId="11" xfId="2" applyNumberFormat="1" applyFont="1" applyFill="1" applyBorder="1"/>
    <xf numFmtId="49" fontId="11" fillId="0" borderId="12" xfId="2" applyNumberFormat="1" applyFont="1" applyFill="1" applyBorder="1" applyAlignment="1" applyProtection="1">
      <alignment horizontal="left" indent="2"/>
    </xf>
    <xf numFmtId="43" fontId="11" fillId="0" borderId="11" xfId="1" applyFont="1" applyFill="1" applyBorder="1" applyProtection="1"/>
    <xf numFmtId="49" fontId="7" fillId="0" borderId="12" xfId="2" applyNumberFormat="1" applyFont="1" applyFill="1" applyBorder="1" applyAlignment="1" applyProtection="1"/>
    <xf numFmtId="49" fontId="9" fillId="0" borderId="12" xfId="4" applyNumberFormat="1" applyFont="1" applyFill="1" applyBorder="1" applyAlignment="1" applyProtection="1">
      <alignment horizontal="left" indent="1"/>
    </xf>
    <xf numFmtId="49" fontId="6" fillId="2" borderId="7" xfId="2" applyNumberFormat="1" applyFont="1" applyFill="1" applyBorder="1" applyAlignment="1" applyProtection="1">
      <alignment horizontal="left" vertical="center"/>
    </xf>
    <xf numFmtId="164" fontId="6" fillId="2" borderId="9" xfId="2" applyNumberFormat="1" applyFont="1" applyFill="1" applyBorder="1" applyAlignment="1" applyProtection="1">
      <alignment vertical="center"/>
    </xf>
    <xf numFmtId="164" fontId="6" fillId="2" borderId="7" xfId="2" applyNumberFormat="1" applyFont="1" applyFill="1" applyBorder="1" applyAlignment="1" applyProtection="1">
      <alignment vertical="center"/>
    </xf>
    <xf numFmtId="43" fontId="7" fillId="0" borderId="11" xfId="1" applyFont="1" applyFill="1" applyBorder="1" applyProtection="1"/>
    <xf numFmtId="49" fontId="7" fillId="0" borderId="12" xfId="0" applyNumberFormat="1" applyFont="1" applyFill="1" applyBorder="1" applyAlignment="1" applyProtection="1"/>
    <xf numFmtId="164" fontId="7" fillId="0" borderId="11" xfId="0" applyNumberFormat="1" applyFont="1" applyFill="1" applyBorder="1" applyProtection="1"/>
    <xf numFmtId="164" fontId="7" fillId="0" borderId="12" xfId="0" applyNumberFormat="1" applyFont="1" applyFill="1" applyBorder="1" applyProtection="1"/>
    <xf numFmtId="49" fontId="12" fillId="0" borderId="12" xfId="0" applyNumberFormat="1" applyFont="1" applyFill="1" applyBorder="1" applyAlignment="1" applyProtection="1">
      <alignment horizontal="left"/>
    </xf>
    <xf numFmtId="164" fontId="12" fillId="0" borderId="12" xfId="0" applyNumberFormat="1" applyFont="1" applyFill="1" applyBorder="1" applyProtection="1"/>
    <xf numFmtId="164" fontId="12" fillId="0" borderId="11" xfId="0" applyNumberFormat="1" applyFont="1" applyFill="1" applyBorder="1" applyProtection="1"/>
    <xf numFmtId="49" fontId="9" fillId="0" borderId="12" xfId="0" applyNumberFormat="1" applyFont="1" applyFill="1" applyBorder="1" applyAlignment="1" applyProtection="1">
      <alignment horizontal="left" indent="1"/>
    </xf>
    <xf numFmtId="164" fontId="9" fillId="0" borderId="11" xfId="0" applyNumberFormat="1" applyFont="1" applyFill="1" applyBorder="1" applyProtection="1"/>
    <xf numFmtId="164" fontId="9" fillId="0" borderId="12" xfId="0" applyNumberFormat="1" applyFont="1" applyFill="1" applyBorder="1" applyProtection="1"/>
    <xf numFmtId="43" fontId="9" fillId="0" borderId="11" xfId="1" applyFont="1" applyFill="1" applyBorder="1" applyProtection="1"/>
    <xf numFmtId="49" fontId="13" fillId="0" borderId="12" xfId="0" applyNumberFormat="1" applyFont="1" applyFill="1" applyBorder="1" applyAlignment="1" applyProtection="1">
      <alignment horizontal="left" indent="1"/>
    </xf>
    <xf numFmtId="164" fontId="13" fillId="0" borderId="11" xfId="0" applyNumberFormat="1" applyFont="1" applyFill="1" applyBorder="1" applyProtection="1"/>
    <xf numFmtId="164" fontId="13" fillId="0" borderId="12" xfId="0" applyNumberFormat="1" applyFont="1" applyFill="1" applyBorder="1" applyProtection="1"/>
    <xf numFmtId="164" fontId="13" fillId="0" borderId="12" xfId="3" applyNumberFormat="1" applyFont="1" applyFill="1" applyBorder="1" applyProtection="1"/>
    <xf numFmtId="164" fontId="13" fillId="0" borderId="11" xfId="3" applyNumberFormat="1" applyFont="1" applyFill="1" applyBorder="1" applyProtection="1"/>
    <xf numFmtId="49" fontId="7" fillId="0" borderId="12" xfId="0" applyNumberFormat="1" applyFont="1" applyFill="1" applyBorder="1" applyAlignment="1" applyProtection="1">
      <alignment horizontal="left" indent="2"/>
      <protection locked="0"/>
    </xf>
    <xf numFmtId="43" fontId="7" fillId="0" borderId="12" xfId="1" applyFont="1" applyFill="1" applyBorder="1" applyProtection="1"/>
    <xf numFmtId="43" fontId="9" fillId="0" borderId="11" xfId="1" applyFont="1" applyFill="1" applyBorder="1" applyAlignment="1" applyProtection="1">
      <alignment horizontal="center"/>
    </xf>
    <xf numFmtId="49" fontId="9" fillId="0" borderId="12" xfId="0" applyNumberFormat="1" applyFont="1" applyFill="1" applyBorder="1" applyAlignment="1" applyProtection="1">
      <alignment horizontal="left" indent="2"/>
      <protection locked="0"/>
    </xf>
    <xf numFmtId="164" fontId="9" fillId="0" borderId="12" xfId="3" applyNumberFormat="1" applyFont="1" applyFill="1" applyBorder="1" applyProtection="1"/>
    <xf numFmtId="164" fontId="9" fillId="0" borderId="11" xfId="3" applyNumberFormat="1" applyFont="1" applyFill="1" applyBorder="1" applyProtection="1"/>
    <xf numFmtId="49" fontId="9" fillId="0" borderId="12" xfId="0" applyNumberFormat="1" applyFont="1" applyFill="1" applyBorder="1" applyAlignment="1" applyProtection="1">
      <alignment horizontal="left" indent="3"/>
      <protection locked="0"/>
    </xf>
    <xf numFmtId="49" fontId="7" fillId="0" borderId="12" xfId="0" applyNumberFormat="1" applyFont="1" applyFill="1" applyBorder="1" applyAlignment="1" applyProtection="1">
      <alignment horizontal="left" indent="3"/>
      <protection locked="0"/>
    </xf>
    <xf numFmtId="49" fontId="9" fillId="0" borderId="12" xfId="0" applyNumberFormat="1" applyFont="1" applyFill="1" applyBorder="1" applyAlignment="1" applyProtection="1">
      <alignment horizontal="left" indent="4"/>
      <protection locked="0"/>
    </xf>
    <xf numFmtId="164" fontId="11" fillId="0" borderId="12" xfId="0" applyNumberFormat="1" applyFont="1" applyFill="1" applyBorder="1"/>
    <xf numFmtId="165" fontId="9" fillId="0" borderId="12" xfId="1" applyNumberFormat="1" applyFont="1" applyFill="1" applyBorder="1" applyProtection="1"/>
    <xf numFmtId="165" fontId="6" fillId="2" borderId="13" xfId="0" applyNumberFormat="1" applyFont="1" applyFill="1" applyBorder="1" applyAlignment="1" applyProtection="1">
      <alignment horizontal="left" vertical="center"/>
    </xf>
    <xf numFmtId="165" fontId="6" fillId="2" borderId="9" xfId="0" applyNumberFormat="1" applyFont="1" applyFill="1" applyBorder="1" applyAlignment="1" applyProtection="1">
      <alignment vertical="center"/>
    </xf>
    <xf numFmtId="165" fontId="6" fillId="2" borderId="7" xfId="0" applyNumberFormat="1" applyFont="1" applyFill="1" applyBorder="1" applyAlignment="1" applyProtection="1">
      <alignment vertical="center"/>
    </xf>
    <xf numFmtId="49" fontId="7" fillId="0" borderId="10" xfId="0" applyNumberFormat="1" applyFont="1" applyFill="1" applyBorder="1" applyAlignment="1" applyProtection="1">
      <alignment horizontal="left"/>
    </xf>
    <xf numFmtId="164" fontId="7" fillId="0" borderId="14" xfId="0" applyNumberFormat="1" applyFont="1" applyFill="1" applyBorder="1" applyProtection="1"/>
    <xf numFmtId="164" fontId="7" fillId="0" borderId="12" xfId="0" applyNumberFormat="1" applyFont="1" applyFill="1" applyBorder="1" applyAlignment="1" applyProtection="1">
      <alignment vertical="center"/>
    </xf>
    <xf numFmtId="164" fontId="7" fillId="0" borderId="11" xfId="0" applyNumberFormat="1" applyFont="1" applyFill="1" applyBorder="1" applyAlignment="1" applyProtection="1">
      <alignment vertical="center"/>
    </xf>
    <xf numFmtId="49" fontId="9" fillId="0" borderId="12" xfId="0" applyNumberFormat="1" applyFont="1" applyFill="1" applyBorder="1" applyAlignment="1" applyProtection="1">
      <alignment horizontal="left"/>
    </xf>
    <xf numFmtId="164" fontId="9" fillId="0" borderId="11" xfId="0" applyNumberFormat="1" applyFont="1" applyFill="1" applyBorder="1" applyAlignment="1" applyProtection="1">
      <alignment vertical="center"/>
    </xf>
    <xf numFmtId="164" fontId="9" fillId="3" borderId="11" xfId="0" applyNumberFormat="1" applyFont="1" applyFill="1" applyBorder="1" applyAlignment="1" applyProtection="1">
      <alignment vertical="center"/>
    </xf>
    <xf numFmtId="164" fontId="9" fillId="0" borderId="12" xfId="0" applyNumberFormat="1" applyFont="1" applyFill="1" applyBorder="1" applyAlignment="1" applyProtection="1">
      <alignment vertical="center"/>
    </xf>
    <xf numFmtId="165" fontId="9" fillId="0" borderId="11" xfId="1" applyNumberFormat="1" applyFont="1" applyFill="1" applyBorder="1" applyAlignment="1" applyProtection="1">
      <alignment vertical="center"/>
    </xf>
    <xf numFmtId="43" fontId="9" fillId="0" borderId="11" xfId="1" applyFont="1" applyFill="1" applyBorder="1" applyAlignment="1" applyProtection="1">
      <alignment vertical="center"/>
    </xf>
    <xf numFmtId="43" fontId="9" fillId="0" borderId="12" xfId="1" applyFont="1" applyFill="1" applyBorder="1" applyAlignment="1" applyProtection="1">
      <alignment vertical="center"/>
    </xf>
    <xf numFmtId="49" fontId="9" fillId="0" borderId="8" xfId="0" applyNumberFormat="1" applyFont="1" applyFill="1" applyBorder="1" applyAlignment="1" applyProtection="1">
      <alignment horizontal="left"/>
    </xf>
    <xf numFmtId="165" fontId="9" fillId="0" borderId="15" xfId="0" applyNumberFormat="1" applyFont="1" applyFill="1" applyBorder="1" applyAlignment="1" applyProtection="1">
      <alignment vertical="center"/>
    </xf>
    <xf numFmtId="164" fontId="9" fillId="0" borderId="8" xfId="0" applyNumberFormat="1" applyFont="1" applyFill="1" applyBorder="1" applyAlignment="1" applyProtection="1">
      <alignment vertical="center"/>
    </xf>
    <xf numFmtId="164" fontId="9" fillId="0" borderId="15" xfId="0" applyNumberFormat="1" applyFont="1" applyFill="1" applyBorder="1" applyAlignment="1" applyProtection="1">
      <alignment vertical="center"/>
    </xf>
    <xf numFmtId="49" fontId="6" fillId="2" borderId="16" xfId="0" applyNumberFormat="1" applyFont="1" applyFill="1" applyBorder="1" applyAlignment="1" applyProtection="1">
      <alignment horizontal="left" vertical="center"/>
    </xf>
    <xf numFmtId="165" fontId="6" fillId="2" borderId="14" xfId="0" applyNumberFormat="1" applyFont="1" applyFill="1" applyBorder="1" applyAlignment="1" applyProtection="1">
      <alignment vertical="center"/>
    </xf>
    <xf numFmtId="165" fontId="6" fillId="2" borderId="10" xfId="0" applyNumberFormat="1" applyFont="1" applyFill="1" applyBorder="1" applyAlignment="1" applyProtection="1">
      <alignment vertical="center"/>
    </xf>
    <xf numFmtId="49" fontId="14" fillId="4" borderId="6" xfId="0" applyNumberFormat="1" applyFont="1" applyFill="1" applyBorder="1" applyAlignment="1" applyProtection="1">
      <alignment horizontal="left"/>
    </xf>
    <xf numFmtId="165" fontId="14" fillId="4" borderId="17" xfId="0" applyNumberFormat="1" applyFont="1" applyFill="1" applyBorder="1" applyAlignment="1" applyProtection="1">
      <alignment vertical="center"/>
    </xf>
    <xf numFmtId="164" fontId="14" fillId="4" borderId="17" xfId="0" applyNumberFormat="1" applyFont="1" applyFill="1" applyBorder="1" applyAlignment="1" applyProtection="1">
      <alignment vertical="center"/>
    </xf>
    <xf numFmtId="164" fontId="15" fillId="0" borderId="0" xfId="0" applyNumberFormat="1" applyFont="1"/>
    <xf numFmtId="164" fontId="16" fillId="0" borderId="0" xfId="0" applyNumberFormat="1" applyFont="1" applyFill="1" applyBorder="1" applyAlignment="1" applyProtection="1">
      <alignment vertical="center"/>
    </xf>
    <xf numFmtId="164" fontId="9" fillId="0" borderId="0" xfId="0" applyNumberFormat="1" applyFont="1" applyFill="1" applyBorder="1" applyAlignment="1" applyProtection="1">
      <alignment vertical="center"/>
    </xf>
    <xf numFmtId="165" fontId="16" fillId="0" borderId="0" xfId="1" applyNumberFormat="1" applyFont="1" applyFill="1" applyBorder="1" applyAlignment="1" applyProtection="1">
      <alignment vertical="center"/>
    </xf>
    <xf numFmtId="164" fontId="9" fillId="0" borderId="0" xfId="0" applyNumberFormat="1" applyFont="1" applyAlignment="1">
      <alignment vertical="center"/>
    </xf>
    <xf numFmtId="164" fontId="17" fillId="0" borderId="0" xfId="0" applyNumberFormat="1" applyFont="1" applyFill="1"/>
    <xf numFmtId="49" fontId="18" fillId="0" borderId="0" xfId="0" applyNumberFormat="1" applyFont="1" applyFill="1" applyBorder="1" applyAlignment="1" applyProtection="1"/>
    <xf numFmtId="165" fontId="17" fillId="0" borderId="0" xfId="0" applyNumberFormat="1" applyFont="1" applyAlignment="1">
      <alignment horizontal="center"/>
    </xf>
    <xf numFmtId="165" fontId="17" fillId="0" borderId="0" xfId="0" applyNumberFormat="1" applyFont="1" applyFill="1" applyAlignment="1">
      <alignment horizontal="center"/>
    </xf>
    <xf numFmtId="0" fontId="16" fillId="0" borderId="0" xfId="0" applyFont="1" applyFill="1" applyAlignment="1" applyProtection="1"/>
    <xf numFmtId="164" fontId="17" fillId="3" borderId="0" xfId="0" applyNumberFormat="1" applyFont="1" applyFill="1"/>
    <xf numFmtId="164" fontId="17" fillId="0" borderId="0" xfId="0" applyNumberFormat="1" applyFont="1"/>
    <xf numFmtId="0" fontId="20" fillId="0" borderId="0" xfId="0" applyFont="1"/>
    <xf numFmtId="0" fontId="18" fillId="0" borderId="0" xfId="0" applyFont="1" applyFill="1" applyAlignment="1" applyProtection="1">
      <alignment horizontal="left" indent="1"/>
    </xf>
    <xf numFmtId="164" fontId="20" fillId="0" borderId="0" xfId="0" applyNumberFormat="1" applyFont="1"/>
    <xf numFmtId="164" fontId="21" fillId="3" borderId="0" xfId="0" applyNumberFormat="1" applyFont="1" applyFill="1" applyAlignment="1">
      <alignment horizontal="right"/>
    </xf>
    <xf numFmtId="164" fontId="21" fillId="0" borderId="0" xfId="0" applyNumberFormat="1" applyFont="1" applyFill="1" applyAlignment="1">
      <alignment horizontal="right"/>
    </xf>
    <xf numFmtId="164" fontId="17" fillId="0" borderId="0" xfId="0" applyNumberFormat="1" applyFont="1" applyFill="1" applyBorder="1"/>
    <xf numFmtId="165" fontId="17" fillId="0" borderId="0" xfId="1" applyNumberFormat="1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horizontal="left" indent="1"/>
    </xf>
    <xf numFmtId="0" fontId="22" fillId="0" borderId="0" xfId="0" applyFont="1" applyFill="1" applyAlignment="1" applyProtection="1"/>
    <xf numFmtId="0" fontId="23" fillId="0" borderId="0" xfId="0" applyFont="1" applyFill="1" applyBorder="1"/>
    <xf numFmtId="0" fontId="24" fillId="0" borderId="0" xfId="0" applyFont="1"/>
    <xf numFmtId="0" fontId="11" fillId="0" borderId="0" xfId="0" applyFont="1"/>
    <xf numFmtId="165" fontId="8" fillId="0" borderId="0" xfId="1" applyNumberFormat="1" applyFont="1" applyFill="1"/>
    <xf numFmtId="43" fontId="8" fillId="0" borderId="0" xfId="1" applyFont="1" applyFill="1"/>
    <xf numFmtId="49" fontId="17" fillId="0" borderId="0" xfId="0" applyNumberFormat="1" applyFont="1" applyFill="1" applyBorder="1"/>
    <xf numFmtId="49" fontId="16" fillId="0" borderId="0" xfId="0" applyNumberFormat="1" applyFont="1" applyFill="1" applyBorder="1" applyAlignment="1" applyProtection="1"/>
    <xf numFmtId="0" fontId="17" fillId="0" borderId="0" xfId="0" applyFont="1"/>
    <xf numFmtId="0" fontId="25" fillId="0" borderId="0" xfId="0" applyFont="1"/>
    <xf numFmtId="164" fontId="17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/>
    <xf numFmtId="0" fontId="25" fillId="0" borderId="0" xfId="0" applyFont="1" applyFill="1"/>
    <xf numFmtId="164" fontId="25" fillId="0" borderId="0" xfId="0" applyNumberFormat="1" applyFont="1" applyFill="1" applyBorder="1"/>
    <xf numFmtId="0" fontId="25" fillId="0" borderId="0" xfId="0" applyFont="1" applyFill="1" applyBorder="1"/>
    <xf numFmtId="164" fontId="25" fillId="0" borderId="0" xfId="0" applyNumberFormat="1" applyFont="1"/>
    <xf numFmtId="165" fontId="11" fillId="0" borderId="0" xfId="1" applyNumberFormat="1" applyFont="1" applyFill="1" applyBorder="1" applyAlignment="1" applyProtection="1">
      <alignment vertical="center"/>
    </xf>
    <xf numFmtId="165" fontId="9" fillId="0" borderId="0" xfId="1" applyNumberFormat="1" applyFont="1" applyFill="1" applyBorder="1" applyAlignment="1" applyProtection="1">
      <alignment vertical="center"/>
    </xf>
    <xf numFmtId="0" fontId="26" fillId="0" borderId="0" xfId="0" applyFont="1"/>
    <xf numFmtId="0" fontId="26" fillId="0" borderId="0" xfId="0" applyFont="1" applyFill="1"/>
  </cellXfs>
  <cellStyles count="7">
    <cellStyle name="Millares" xfId="1" builtinId="3"/>
    <cellStyle name="Normal" xfId="0" builtinId="0"/>
    <cellStyle name="Normal 10 2" xfId="6"/>
    <cellStyle name="Normal 2 2 2" xfId="2"/>
    <cellStyle name="Normal 2 2 2 2" xfId="4"/>
    <cellStyle name="Normal_COMPARACION 2002-2001" xfId="3"/>
    <cellStyle name="Normal_COMPARACION 2002-200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1/INGRESOS%20ENERO-OCTUBRE%20%202021%20Sin%20G%20e%20I%20de%20bon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0-2021"/>
      <sheetName val="FINANCIERO (2021 Est. 2021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1 (REC)"/>
      <sheetName val="2021 (RESUMEN"/>
      <sheetName val="2021 REC- EST "/>
      <sheetName val="2021 REC-EST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66"/>
  <sheetViews>
    <sheetView showGridLines="0" tabSelected="1" topLeftCell="N97" zoomScaleNormal="100" workbookViewId="0">
      <selection activeCell="B140" sqref="B140"/>
    </sheetView>
  </sheetViews>
  <sheetFormatPr baseColWidth="10" defaultColWidth="11.42578125" defaultRowHeight="12.75" x14ac:dyDescent="0.2"/>
  <cols>
    <col min="1" max="1" width="1.5703125" customWidth="1"/>
    <col min="2" max="2" width="76.5703125" customWidth="1"/>
    <col min="3" max="11" width="10.7109375" customWidth="1"/>
    <col min="12" max="12" width="11.42578125" customWidth="1"/>
    <col min="13" max="13" width="12.140625" style="42" bestFit="1" customWidth="1"/>
    <col min="14" max="16" width="12.28515625" customWidth="1"/>
    <col min="17" max="17" width="11.28515625" customWidth="1"/>
    <col min="18" max="22" width="12.28515625" customWidth="1"/>
    <col min="23" max="23" width="11.140625" customWidth="1"/>
    <col min="24" max="24" width="12.7109375" customWidth="1"/>
    <col min="25" max="25" width="12" customWidth="1"/>
    <col min="26" max="26" width="8.28515625" customWidth="1"/>
    <col min="27" max="27" width="16.5703125" bestFit="1" customWidth="1"/>
    <col min="30" max="30" width="14.85546875" bestFit="1" customWidth="1"/>
  </cols>
  <sheetData>
    <row r="1" spans="2:70" ht="18.75" customHeight="1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70" ht="15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2:70" ht="18" customHeight="1" x14ac:dyDescent="0.3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70" ht="17.25" customHeight="1" x14ac:dyDescent="0.3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2:70" ht="17.25" customHeight="1" x14ac:dyDescent="0.3"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2:70" ht="23.25" customHeight="1" x14ac:dyDescent="0.2">
      <c r="B6" s="5" t="s">
        <v>4</v>
      </c>
      <c r="C6" s="6">
        <v>2020</v>
      </c>
      <c r="D6" s="7"/>
      <c r="E6" s="7"/>
      <c r="F6" s="7"/>
      <c r="G6" s="7"/>
      <c r="H6" s="7"/>
      <c r="I6" s="7"/>
      <c r="J6" s="7"/>
      <c r="K6" s="7"/>
      <c r="L6" s="7"/>
      <c r="M6" s="8">
        <v>2020</v>
      </c>
      <c r="N6" s="6">
        <v>2021</v>
      </c>
      <c r="O6" s="7"/>
      <c r="P6" s="7"/>
      <c r="Q6" s="7"/>
      <c r="R6" s="7"/>
      <c r="S6" s="7"/>
      <c r="T6" s="7"/>
      <c r="U6" s="7"/>
      <c r="V6" s="7"/>
      <c r="W6" s="7"/>
      <c r="X6" s="8">
        <v>2021</v>
      </c>
      <c r="Y6" s="6" t="s">
        <v>5</v>
      </c>
      <c r="Z6" s="9"/>
    </row>
    <row r="7" spans="2:70" ht="24.75" customHeight="1" thickBot="1" x14ac:dyDescent="0.25">
      <c r="B7" s="10"/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  <c r="J7" s="11" t="s">
        <v>13</v>
      </c>
      <c r="K7" s="11" t="s">
        <v>14</v>
      </c>
      <c r="L7" s="11" t="s">
        <v>15</v>
      </c>
      <c r="M7" s="12"/>
      <c r="N7" s="13" t="s">
        <v>6</v>
      </c>
      <c r="O7" s="11" t="s">
        <v>7</v>
      </c>
      <c r="P7" s="11" t="s">
        <v>8</v>
      </c>
      <c r="Q7" s="11" t="s">
        <v>9</v>
      </c>
      <c r="R7" s="11" t="s">
        <v>10</v>
      </c>
      <c r="S7" s="11" t="s">
        <v>11</v>
      </c>
      <c r="T7" s="11" t="s">
        <v>12</v>
      </c>
      <c r="U7" s="11" t="s">
        <v>13</v>
      </c>
      <c r="V7" s="11" t="s">
        <v>14</v>
      </c>
      <c r="W7" s="11" t="s">
        <v>15</v>
      </c>
      <c r="X7" s="12"/>
      <c r="Y7" s="11" t="s">
        <v>16</v>
      </c>
      <c r="Z7" s="13" t="s">
        <v>17</v>
      </c>
    </row>
    <row r="8" spans="2:70" ht="15.95" customHeight="1" thickTop="1" x14ac:dyDescent="0.25">
      <c r="B8" s="14" t="s">
        <v>18</v>
      </c>
      <c r="C8" s="15">
        <f t="shared" ref="C8:X8" si="0">+C9+C56+C57+C65+C83</f>
        <v>63374.799999999988</v>
      </c>
      <c r="D8" s="15">
        <f t="shared" si="0"/>
        <v>49609.299999999996</v>
      </c>
      <c r="E8" s="15">
        <f t="shared" si="0"/>
        <v>46264.69999999999</v>
      </c>
      <c r="F8" s="15">
        <f t="shared" si="0"/>
        <v>45722.799999999996</v>
      </c>
      <c r="G8" s="15">
        <f t="shared" si="0"/>
        <v>33340.300000000003</v>
      </c>
      <c r="H8" s="15">
        <f t="shared" si="0"/>
        <v>40189.900000000009</v>
      </c>
      <c r="I8" s="15">
        <f t="shared" si="0"/>
        <v>54046.400000000001</v>
      </c>
      <c r="J8" s="15">
        <f t="shared" si="0"/>
        <v>54389.599999999999</v>
      </c>
      <c r="K8" s="15">
        <f t="shared" si="0"/>
        <v>58333.699999999983</v>
      </c>
      <c r="L8" s="15">
        <f t="shared" si="0"/>
        <v>63688.999999999985</v>
      </c>
      <c r="M8" s="15">
        <f t="shared" si="0"/>
        <v>508960.5</v>
      </c>
      <c r="N8" s="15">
        <f t="shared" si="0"/>
        <v>63759.9</v>
      </c>
      <c r="O8" s="15">
        <f t="shared" si="0"/>
        <v>56773.4</v>
      </c>
      <c r="P8" s="15">
        <f t="shared" si="0"/>
        <v>57568.19999999999</v>
      </c>
      <c r="Q8" s="15">
        <f t="shared" si="0"/>
        <v>84063.8</v>
      </c>
      <c r="R8" s="15">
        <f t="shared" si="0"/>
        <v>66218.2</v>
      </c>
      <c r="S8" s="15">
        <f t="shared" si="0"/>
        <v>68369.899999999994</v>
      </c>
      <c r="T8" s="15">
        <f t="shared" si="0"/>
        <v>77394.300000000017</v>
      </c>
      <c r="U8" s="15">
        <f t="shared" si="0"/>
        <v>67678.400000000009</v>
      </c>
      <c r="V8" s="15">
        <f t="shared" si="0"/>
        <v>65580.899999999994</v>
      </c>
      <c r="W8" s="15">
        <f t="shared" si="0"/>
        <v>73860.600000000006</v>
      </c>
      <c r="X8" s="15">
        <f t="shared" si="0"/>
        <v>681267.60000000009</v>
      </c>
      <c r="Y8" s="16">
        <f t="shared" ref="Y8:Y71" si="1">+X8-M8</f>
        <v>172307.10000000009</v>
      </c>
      <c r="Z8" s="15">
        <f t="shared" ref="Z8:Z47" si="2">+Y8/M8*100</f>
        <v>33.854709746630654</v>
      </c>
    </row>
    <row r="9" spans="2:70" ht="15.95" customHeight="1" x14ac:dyDescent="0.25">
      <c r="B9" s="17" t="s">
        <v>19</v>
      </c>
      <c r="C9" s="15">
        <f t="shared" ref="C9:X9" si="3">+C10+C15+C24+C45+C54+C55</f>
        <v>59414.999999999985</v>
      </c>
      <c r="D9" s="15">
        <f t="shared" si="3"/>
        <v>46284.1</v>
      </c>
      <c r="E9" s="15">
        <f t="shared" si="3"/>
        <v>41051.799999999996</v>
      </c>
      <c r="F9" s="15">
        <f t="shared" si="3"/>
        <v>32352.799999999996</v>
      </c>
      <c r="G9" s="15">
        <f t="shared" si="3"/>
        <v>31764.900000000005</v>
      </c>
      <c r="H9" s="15">
        <f t="shared" si="3"/>
        <v>37756.000000000007</v>
      </c>
      <c r="I9" s="15">
        <f t="shared" si="3"/>
        <v>50757.8</v>
      </c>
      <c r="J9" s="15">
        <f t="shared" si="3"/>
        <v>46807.199999999997</v>
      </c>
      <c r="K9" s="15">
        <f t="shared" si="3"/>
        <v>46215.399999999987</v>
      </c>
      <c r="L9" s="15">
        <f t="shared" si="3"/>
        <v>58206.099999999991</v>
      </c>
      <c r="M9" s="15">
        <f t="shared" si="3"/>
        <v>450611.1</v>
      </c>
      <c r="N9" s="15">
        <f t="shared" si="3"/>
        <v>58969.100000000006</v>
      </c>
      <c r="O9" s="15">
        <f t="shared" si="3"/>
        <v>54145.3</v>
      </c>
      <c r="P9" s="15">
        <f t="shared" si="3"/>
        <v>54462.799999999996</v>
      </c>
      <c r="Q9" s="15">
        <f t="shared" si="3"/>
        <v>81107.8</v>
      </c>
      <c r="R9" s="15">
        <f t="shared" si="3"/>
        <v>63187.3</v>
      </c>
      <c r="S9" s="15">
        <f t="shared" si="3"/>
        <v>59294.299999999988</v>
      </c>
      <c r="T9" s="15">
        <f t="shared" si="3"/>
        <v>73824.900000000009</v>
      </c>
      <c r="U9" s="15">
        <f t="shared" si="3"/>
        <v>63973.599999999999</v>
      </c>
      <c r="V9" s="15">
        <f t="shared" si="3"/>
        <v>61586.19999999999</v>
      </c>
      <c r="W9" s="15">
        <f t="shared" si="3"/>
        <v>70495.100000000006</v>
      </c>
      <c r="X9" s="15">
        <f t="shared" si="3"/>
        <v>641046.4</v>
      </c>
      <c r="Y9" s="16">
        <f t="shared" si="1"/>
        <v>190435.30000000005</v>
      </c>
      <c r="Z9" s="15">
        <f t="shared" si="2"/>
        <v>42.261564351166683</v>
      </c>
    </row>
    <row r="10" spans="2:70" ht="15.95" customHeight="1" x14ac:dyDescent="0.25">
      <c r="B10" s="18" t="s">
        <v>20</v>
      </c>
      <c r="C10" s="19">
        <f t="shared" ref="C10:X10" si="4">SUM(C11:C14)</f>
        <v>20896.599999999999</v>
      </c>
      <c r="D10" s="19">
        <f t="shared" si="4"/>
        <v>14072.900000000001</v>
      </c>
      <c r="E10" s="19">
        <f t="shared" si="4"/>
        <v>13646.400000000001</v>
      </c>
      <c r="F10" s="19">
        <f t="shared" si="4"/>
        <v>16420.599999999999</v>
      </c>
      <c r="G10" s="19">
        <f t="shared" si="4"/>
        <v>11041.7</v>
      </c>
      <c r="H10" s="19">
        <f t="shared" si="4"/>
        <v>10874.6</v>
      </c>
      <c r="I10" s="19">
        <f t="shared" si="4"/>
        <v>20089.699999999997</v>
      </c>
      <c r="J10" s="19">
        <f t="shared" si="4"/>
        <v>15607.4</v>
      </c>
      <c r="K10" s="19">
        <f t="shared" si="4"/>
        <v>14881.4</v>
      </c>
      <c r="L10" s="19">
        <f t="shared" si="4"/>
        <v>22029.899999999998</v>
      </c>
      <c r="M10" s="19">
        <f t="shared" si="4"/>
        <v>159561.19999999998</v>
      </c>
      <c r="N10" s="19">
        <f t="shared" si="4"/>
        <v>21803.3</v>
      </c>
      <c r="O10" s="19">
        <f t="shared" si="4"/>
        <v>19465.5</v>
      </c>
      <c r="P10" s="19">
        <f t="shared" si="4"/>
        <v>15179.8</v>
      </c>
      <c r="Q10" s="19">
        <f t="shared" si="4"/>
        <v>39847.899999999994</v>
      </c>
      <c r="R10" s="19">
        <f t="shared" si="4"/>
        <v>22506.3</v>
      </c>
      <c r="S10" s="19">
        <f t="shared" si="4"/>
        <v>18611.899999999998</v>
      </c>
      <c r="T10" s="19">
        <f t="shared" si="4"/>
        <v>29516.400000000001</v>
      </c>
      <c r="U10" s="19">
        <f t="shared" si="4"/>
        <v>21687.899999999998</v>
      </c>
      <c r="V10" s="19">
        <f t="shared" si="4"/>
        <v>16559.400000000001</v>
      </c>
      <c r="W10" s="19">
        <f t="shared" si="4"/>
        <v>20425</v>
      </c>
      <c r="X10" s="19">
        <f t="shared" si="4"/>
        <v>225603.4</v>
      </c>
      <c r="Y10" s="20">
        <f t="shared" si="1"/>
        <v>66042.200000000012</v>
      </c>
      <c r="Z10" s="19">
        <f t="shared" si="2"/>
        <v>41.389886764451525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</row>
    <row r="11" spans="2:70" ht="15.95" customHeight="1" x14ac:dyDescent="0.25">
      <c r="B11" s="22" t="s">
        <v>21</v>
      </c>
      <c r="C11" s="23">
        <v>6857</v>
      </c>
      <c r="D11" s="23">
        <v>5532.7</v>
      </c>
      <c r="E11" s="23">
        <v>4956.6000000000004</v>
      </c>
      <c r="F11" s="23">
        <v>4725.8999999999996</v>
      </c>
      <c r="G11" s="23">
        <v>4520.2</v>
      </c>
      <c r="H11" s="23">
        <v>4102.1000000000004</v>
      </c>
      <c r="I11" s="23">
        <v>4181.7</v>
      </c>
      <c r="J11" s="24">
        <v>5375.9</v>
      </c>
      <c r="K11" s="24">
        <v>4394</v>
      </c>
      <c r="L11" s="24">
        <v>4453.8</v>
      </c>
      <c r="M11" s="25">
        <f>SUM(C11:L11)</f>
        <v>49099.900000000009</v>
      </c>
      <c r="N11" s="23">
        <v>6347.1</v>
      </c>
      <c r="O11" s="23">
        <v>5866.4</v>
      </c>
      <c r="P11" s="23">
        <v>6287.3</v>
      </c>
      <c r="Q11" s="23">
        <v>5482.9</v>
      </c>
      <c r="R11" s="23">
        <v>6263.3</v>
      </c>
      <c r="S11" s="23">
        <v>5392</v>
      </c>
      <c r="T11" s="23">
        <v>5315.2</v>
      </c>
      <c r="U11" s="23">
        <v>5631.3</v>
      </c>
      <c r="V11" s="23">
        <v>5465.1</v>
      </c>
      <c r="W11" s="23">
        <v>5051.3</v>
      </c>
      <c r="X11" s="23">
        <f>SUM(N11:W11)</f>
        <v>57101.9</v>
      </c>
      <c r="Y11" s="26">
        <f t="shared" si="1"/>
        <v>8001.9999999999927</v>
      </c>
      <c r="Z11" s="23">
        <f t="shared" si="2"/>
        <v>16.29738553439007</v>
      </c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</row>
    <row r="12" spans="2:70" ht="15.95" customHeight="1" x14ac:dyDescent="0.25">
      <c r="B12" s="22" t="s">
        <v>22</v>
      </c>
      <c r="C12" s="23">
        <v>10045.5</v>
      </c>
      <c r="D12" s="23">
        <v>5947.3</v>
      </c>
      <c r="E12" s="23">
        <v>5901.5</v>
      </c>
      <c r="F12" s="23">
        <v>9248.7000000000007</v>
      </c>
      <c r="G12" s="23">
        <v>3614.5</v>
      </c>
      <c r="H12" s="23">
        <v>4255.8999999999996</v>
      </c>
      <c r="I12" s="23">
        <v>12123.4</v>
      </c>
      <c r="J12" s="24">
        <v>7215.7</v>
      </c>
      <c r="K12" s="24">
        <v>8327.9</v>
      </c>
      <c r="L12" s="24">
        <v>11666</v>
      </c>
      <c r="M12" s="25">
        <f>SUM(C12:L12)</f>
        <v>78346.399999999994</v>
      </c>
      <c r="N12" s="23">
        <v>11336.3</v>
      </c>
      <c r="O12" s="23">
        <v>11432.6</v>
      </c>
      <c r="P12" s="23">
        <v>6592.9</v>
      </c>
      <c r="Q12" s="23">
        <v>30794.799999999999</v>
      </c>
      <c r="R12" s="23">
        <v>12656.5</v>
      </c>
      <c r="S12" s="23">
        <v>9294.6</v>
      </c>
      <c r="T12" s="23">
        <v>19286.7</v>
      </c>
      <c r="U12" s="23">
        <v>12063.2</v>
      </c>
      <c r="V12" s="23">
        <v>7034.6</v>
      </c>
      <c r="W12" s="23">
        <v>11562.4</v>
      </c>
      <c r="X12" s="23">
        <f>SUM(N12:W12)</f>
        <v>132054.6</v>
      </c>
      <c r="Y12" s="26">
        <f t="shared" si="1"/>
        <v>53708.200000000012</v>
      </c>
      <c r="Z12" s="23">
        <f t="shared" si="2"/>
        <v>68.552224480001655</v>
      </c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</row>
    <row r="13" spans="2:70" ht="15.95" customHeight="1" x14ac:dyDescent="0.25">
      <c r="B13" s="22" t="s">
        <v>23</v>
      </c>
      <c r="C13" s="23">
        <v>3790.6</v>
      </c>
      <c r="D13" s="23">
        <v>2473.6999999999998</v>
      </c>
      <c r="E13" s="23">
        <v>2716.1</v>
      </c>
      <c r="F13" s="23">
        <v>2401.6999999999998</v>
      </c>
      <c r="G13" s="23">
        <v>2860.3</v>
      </c>
      <c r="H13" s="23">
        <v>2447.1</v>
      </c>
      <c r="I13" s="23">
        <v>3675.5</v>
      </c>
      <c r="J13" s="24">
        <v>2939.6</v>
      </c>
      <c r="K13" s="24">
        <v>2081.5</v>
      </c>
      <c r="L13" s="24">
        <v>5821.4</v>
      </c>
      <c r="M13" s="25">
        <f>SUM(C13:L13)</f>
        <v>31207.499999999993</v>
      </c>
      <c r="N13" s="23">
        <v>4044.1</v>
      </c>
      <c r="O13" s="23">
        <v>2100.1999999999998</v>
      </c>
      <c r="P13" s="23">
        <v>2215.3000000000002</v>
      </c>
      <c r="Q13" s="23">
        <v>3480.7</v>
      </c>
      <c r="R13" s="23">
        <v>3462.7</v>
      </c>
      <c r="S13" s="23">
        <v>3799.2</v>
      </c>
      <c r="T13" s="23">
        <v>4774.3999999999996</v>
      </c>
      <c r="U13" s="23">
        <v>3831.8</v>
      </c>
      <c r="V13" s="23">
        <v>3921.2</v>
      </c>
      <c r="W13" s="23">
        <v>3683.3</v>
      </c>
      <c r="X13" s="23">
        <f>SUM(N13:W13)</f>
        <v>35312.9</v>
      </c>
      <c r="Y13" s="26">
        <f t="shared" si="1"/>
        <v>4105.4000000000087</v>
      </c>
      <c r="Z13" s="23">
        <f t="shared" si="2"/>
        <v>13.155171032604374</v>
      </c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</row>
    <row r="14" spans="2:70" ht="15.95" customHeight="1" x14ac:dyDescent="0.25">
      <c r="B14" s="22" t="s">
        <v>24</v>
      </c>
      <c r="C14" s="23">
        <v>203.5</v>
      </c>
      <c r="D14" s="23">
        <v>119.2</v>
      </c>
      <c r="E14" s="23">
        <v>72.2</v>
      </c>
      <c r="F14" s="23">
        <v>44.3</v>
      </c>
      <c r="G14" s="23">
        <v>46.7</v>
      </c>
      <c r="H14" s="23">
        <v>69.5</v>
      </c>
      <c r="I14" s="23">
        <v>109.1</v>
      </c>
      <c r="J14" s="24">
        <v>76.2</v>
      </c>
      <c r="K14" s="24">
        <v>78</v>
      </c>
      <c r="L14" s="24">
        <v>88.7</v>
      </c>
      <c r="M14" s="25">
        <f>SUM(C14:L14)</f>
        <v>907.40000000000009</v>
      </c>
      <c r="N14" s="23">
        <v>75.8</v>
      </c>
      <c r="O14" s="23">
        <v>66.3</v>
      </c>
      <c r="P14" s="23">
        <v>84.3</v>
      </c>
      <c r="Q14" s="23">
        <v>89.5</v>
      </c>
      <c r="R14" s="23">
        <v>123.8</v>
      </c>
      <c r="S14" s="23">
        <v>126.1</v>
      </c>
      <c r="T14" s="23">
        <v>140.1</v>
      </c>
      <c r="U14" s="23">
        <v>161.6</v>
      </c>
      <c r="V14" s="23">
        <v>138.5</v>
      </c>
      <c r="W14" s="23">
        <v>128</v>
      </c>
      <c r="X14" s="23">
        <f>SUM(N14:W14)</f>
        <v>1134</v>
      </c>
      <c r="Y14" s="26">
        <f t="shared" si="1"/>
        <v>226.59999999999991</v>
      </c>
      <c r="Z14" s="23">
        <f t="shared" si="2"/>
        <v>24.9724487546837</v>
      </c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</row>
    <row r="15" spans="2:70" ht="15.95" customHeight="1" x14ac:dyDescent="0.25">
      <c r="B15" s="17" t="s">
        <v>25</v>
      </c>
      <c r="C15" s="27">
        <f t="shared" ref="C15:X15" si="5">+C16+C23</f>
        <v>2038.1</v>
      </c>
      <c r="D15" s="27">
        <f t="shared" si="5"/>
        <v>1843</v>
      </c>
      <c r="E15" s="27">
        <f t="shared" si="5"/>
        <v>2517.6</v>
      </c>
      <c r="F15" s="27">
        <f t="shared" si="5"/>
        <v>492</v>
      </c>
      <c r="G15" s="27">
        <f t="shared" si="5"/>
        <v>1039.4000000000001</v>
      </c>
      <c r="H15" s="27">
        <f t="shared" si="5"/>
        <v>1588.6999999999998</v>
      </c>
      <c r="I15" s="27">
        <f t="shared" si="5"/>
        <v>2388.1000000000004</v>
      </c>
      <c r="J15" s="27">
        <f t="shared" si="5"/>
        <v>2080.3999999999996</v>
      </c>
      <c r="K15" s="27">
        <f t="shared" si="5"/>
        <v>2672.5</v>
      </c>
      <c r="L15" s="27">
        <f t="shared" si="5"/>
        <v>3604.7999999999997</v>
      </c>
      <c r="M15" s="27">
        <f t="shared" si="5"/>
        <v>20264.600000000006</v>
      </c>
      <c r="N15" s="27">
        <f t="shared" si="5"/>
        <v>1866.6999999999998</v>
      </c>
      <c r="O15" s="27">
        <f t="shared" si="5"/>
        <v>2499.4</v>
      </c>
      <c r="P15" s="27">
        <f t="shared" si="5"/>
        <v>3880</v>
      </c>
      <c r="Q15" s="27">
        <f t="shared" si="5"/>
        <v>5507.5</v>
      </c>
      <c r="R15" s="27">
        <f t="shared" si="5"/>
        <v>3245.7</v>
      </c>
      <c r="S15" s="27">
        <f t="shared" si="5"/>
        <v>3207.6</v>
      </c>
      <c r="T15" s="27">
        <f t="shared" si="5"/>
        <v>4944.8999999999996</v>
      </c>
      <c r="U15" s="27">
        <f t="shared" si="5"/>
        <v>3115</v>
      </c>
      <c r="V15" s="27">
        <f t="shared" si="5"/>
        <v>4106.8999999999996</v>
      </c>
      <c r="W15" s="27">
        <f t="shared" si="5"/>
        <v>7232.4</v>
      </c>
      <c r="X15" s="27">
        <f t="shared" si="5"/>
        <v>39606.099999999991</v>
      </c>
      <c r="Y15" s="28">
        <f t="shared" si="1"/>
        <v>19341.499999999985</v>
      </c>
      <c r="Z15" s="27">
        <f t="shared" si="2"/>
        <v>95.444765749138796</v>
      </c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</row>
    <row r="16" spans="2:70" ht="15.95" customHeight="1" x14ac:dyDescent="0.25">
      <c r="B16" s="29" t="s">
        <v>26</v>
      </c>
      <c r="C16" s="27">
        <f t="shared" ref="C16:X16" si="6">SUM(C17:C22)</f>
        <v>1890.3</v>
      </c>
      <c r="D16" s="27">
        <f t="shared" si="6"/>
        <v>1729.9</v>
      </c>
      <c r="E16" s="27">
        <f t="shared" si="6"/>
        <v>2431.9</v>
      </c>
      <c r="F16" s="27">
        <f t="shared" si="6"/>
        <v>478.8</v>
      </c>
      <c r="G16" s="27">
        <f t="shared" si="6"/>
        <v>1019.9000000000001</v>
      </c>
      <c r="H16" s="27">
        <f t="shared" si="6"/>
        <v>1526.6</v>
      </c>
      <c r="I16" s="27">
        <f t="shared" si="6"/>
        <v>2313.1000000000004</v>
      </c>
      <c r="J16" s="27">
        <f t="shared" si="6"/>
        <v>2023.9999999999998</v>
      </c>
      <c r="K16" s="27">
        <f t="shared" si="6"/>
        <v>2601.9</v>
      </c>
      <c r="L16" s="27">
        <f t="shared" si="6"/>
        <v>3535.7999999999997</v>
      </c>
      <c r="M16" s="27">
        <f t="shared" si="6"/>
        <v>19552.200000000004</v>
      </c>
      <c r="N16" s="27">
        <f t="shared" si="6"/>
        <v>1810.6</v>
      </c>
      <c r="O16" s="27">
        <f t="shared" si="6"/>
        <v>2419.2000000000003</v>
      </c>
      <c r="P16" s="27">
        <f t="shared" si="6"/>
        <v>3785.6</v>
      </c>
      <c r="Q16" s="27">
        <f t="shared" si="6"/>
        <v>5414.2</v>
      </c>
      <c r="R16" s="27">
        <f t="shared" si="6"/>
        <v>3113.5</v>
      </c>
      <c r="S16" s="27">
        <f t="shared" si="6"/>
        <v>3065.7</v>
      </c>
      <c r="T16" s="27">
        <f t="shared" si="6"/>
        <v>4736.8999999999996</v>
      </c>
      <c r="U16" s="27">
        <f t="shared" si="6"/>
        <v>2936.8</v>
      </c>
      <c r="V16" s="27">
        <f t="shared" si="6"/>
        <v>3887</v>
      </c>
      <c r="W16" s="27">
        <f t="shared" si="6"/>
        <v>7060</v>
      </c>
      <c r="X16" s="27">
        <f t="shared" si="6"/>
        <v>38229.499999999993</v>
      </c>
      <c r="Y16" s="28">
        <f t="shared" si="1"/>
        <v>18677.299999999988</v>
      </c>
      <c r="Z16" s="27">
        <f t="shared" si="2"/>
        <v>95.525311729626253</v>
      </c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</row>
    <row r="17" spans="1:70" ht="15.95" customHeight="1" x14ac:dyDescent="0.25">
      <c r="B17" s="30" t="s">
        <v>27</v>
      </c>
      <c r="C17" s="31">
        <v>81.3</v>
      </c>
      <c r="D17" s="32">
        <v>211.8</v>
      </c>
      <c r="E17" s="32">
        <v>1019.2</v>
      </c>
      <c r="F17" s="32">
        <v>17.600000000000001</v>
      </c>
      <c r="G17" s="32">
        <v>22</v>
      </c>
      <c r="H17" s="32">
        <v>57.1</v>
      </c>
      <c r="I17" s="32">
        <v>58.9</v>
      </c>
      <c r="J17" s="33">
        <v>161.5</v>
      </c>
      <c r="K17" s="33">
        <v>816</v>
      </c>
      <c r="L17" s="33">
        <v>147.1</v>
      </c>
      <c r="M17" s="25">
        <f t="shared" ref="M17:M23" si="7">SUM(C17:L17)</f>
        <v>2592.5</v>
      </c>
      <c r="N17" s="31">
        <v>116.3</v>
      </c>
      <c r="O17" s="32">
        <v>270.7</v>
      </c>
      <c r="P17" s="32">
        <v>1198.3</v>
      </c>
      <c r="Q17" s="32">
        <v>237.5</v>
      </c>
      <c r="R17" s="32">
        <v>227.3</v>
      </c>
      <c r="S17" s="32">
        <v>187.8</v>
      </c>
      <c r="T17" s="32">
        <v>268.8</v>
      </c>
      <c r="U17" s="32">
        <v>256.10000000000002</v>
      </c>
      <c r="V17" s="32">
        <v>1006.1</v>
      </c>
      <c r="W17" s="32">
        <v>149.19999999999999</v>
      </c>
      <c r="X17" s="23">
        <f t="shared" ref="X17:X23" si="8">SUM(N17:W17)</f>
        <v>3918.1</v>
      </c>
      <c r="Y17" s="26">
        <f t="shared" si="1"/>
        <v>1325.6</v>
      </c>
      <c r="Z17" s="23">
        <f t="shared" si="2"/>
        <v>51.132111861137894</v>
      </c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</row>
    <row r="18" spans="1:70" ht="15.95" customHeight="1" x14ac:dyDescent="0.25">
      <c r="B18" s="30" t="s">
        <v>28</v>
      </c>
      <c r="C18" s="31">
        <v>197.4</v>
      </c>
      <c r="D18" s="32">
        <v>92.9</v>
      </c>
      <c r="E18" s="32">
        <v>65.5</v>
      </c>
      <c r="F18" s="32">
        <v>54.3</v>
      </c>
      <c r="G18" s="32">
        <v>244.6</v>
      </c>
      <c r="H18" s="32">
        <v>250.6</v>
      </c>
      <c r="I18" s="32">
        <v>850.7</v>
      </c>
      <c r="J18" s="33">
        <v>375.9</v>
      </c>
      <c r="K18" s="33">
        <v>326.89999999999998</v>
      </c>
      <c r="L18" s="33">
        <v>1509.2</v>
      </c>
      <c r="M18" s="25">
        <f t="shared" si="7"/>
        <v>3968</v>
      </c>
      <c r="N18" s="31">
        <v>248.2</v>
      </c>
      <c r="O18" s="32">
        <v>181.9</v>
      </c>
      <c r="P18" s="32">
        <v>264.8</v>
      </c>
      <c r="Q18" s="32">
        <v>2740.6</v>
      </c>
      <c r="R18" s="32">
        <v>413</v>
      </c>
      <c r="S18" s="32">
        <v>393.7</v>
      </c>
      <c r="T18" s="32">
        <v>658.6</v>
      </c>
      <c r="U18" s="32">
        <v>238.5</v>
      </c>
      <c r="V18" s="32">
        <v>198.4</v>
      </c>
      <c r="W18" s="32">
        <v>2562.6</v>
      </c>
      <c r="X18" s="23">
        <f t="shared" si="8"/>
        <v>7900.2999999999993</v>
      </c>
      <c r="Y18" s="26">
        <f t="shared" si="1"/>
        <v>3932.2999999999993</v>
      </c>
      <c r="Z18" s="23">
        <f t="shared" si="2"/>
        <v>99.100302419354819</v>
      </c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</row>
    <row r="19" spans="1:70" ht="15.95" customHeight="1" x14ac:dyDescent="0.25">
      <c r="B19" s="30" t="s">
        <v>29</v>
      </c>
      <c r="C19" s="31">
        <v>508.7</v>
      </c>
      <c r="D19" s="32">
        <v>537.6</v>
      </c>
      <c r="E19" s="32">
        <v>358.7</v>
      </c>
      <c r="F19" s="32">
        <v>0</v>
      </c>
      <c r="G19" s="32">
        <v>55.6</v>
      </c>
      <c r="H19" s="32">
        <v>324.60000000000002</v>
      </c>
      <c r="I19" s="32">
        <v>415.3</v>
      </c>
      <c r="J19" s="33">
        <v>610.70000000000005</v>
      </c>
      <c r="K19" s="33">
        <v>590.4</v>
      </c>
      <c r="L19" s="33">
        <v>696.8</v>
      </c>
      <c r="M19" s="25">
        <f t="shared" si="7"/>
        <v>4098.3999999999996</v>
      </c>
      <c r="N19" s="31">
        <v>515.29999999999995</v>
      </c>
      <c r="O19" s="32">
        <v>901.1</v>
      </c>
      <c r="P19" s="32">
        <v>1133.2</v>
      </c>
      <c r="Q19" s="32">
        <v>1096.5999999999999</v>
      </c>
      <c r="R19" s="32">
        <v>1191.3</v>
      </c>
      <c r="S19" s="32">
        <v>1343.4</v>
      </c>
      <c r="T19" s="32">
        <v>2367.8000000000002</v>
      </c>
      <c r="U19" s="32">
        <v>1219</v>
      </c>
      <c r="V19" s="32">
        <v>1427.7</v>
      </c>
      <c r="W19" s="32">
        <v>2820.8</v>
      </c>
      <c r="X19" s="23">
        <f t="shared" si="8"/>
        <v>14016.2</v>
      </c>
      <c r="Y19" s="26">
        <f t="shared" si="1"/>
        <v>9917.8000000000011</v>
      </c>
      <c r="Z19" s="23">
        <f t="shared" si="2"/>
        <v>241.99199687683003</v>
      </c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</row>
    <row r="20" spans="1:70" ht="15.95" customHeight="1" x14ac:dyDescent="0.25">
      <c r="A20" s="34"/>
      <c r="B20" s="35" t="s">
        <v>30</v>
      </c>
      <c r="C20" s="24">
        <v>129.30000000000001</v>
      </c>
      <c r="D20" s="32">
        <v>108</v>
      </c>
      <c r="E20" s="32">
        <v>78.3</v>
      </c>
      <c r="F20" s="32">
        <v>0.1</v>
      </c>
      <c r="G20" s="32">
        <v>2</v>
      </c>
      <c r="H20" s="32">
        <v>25.1</v>
      </c>
      <c r="I20" s="32">
        <v>69.3</v>
      </c>
      <c r="J20" s="33">
        <v>89.8</v>
      </c>
      <c r="K20" s="33">
        <v>118.8</v>
      </c>
      <c r="L20" s="33">
        <v>168.5</v>
      </c>
      <c r="M20" s="25">
        <f t="shared" si="7"/>
        <v>789.2</v>
      </c>
      <c r="N20" s="24">
        <v>105.3</v>
      </c>
      <c r="O20" s="32">
        <v>159.6</v>
      </c>
      <c r="P20" s="32">
        <v>187.4</v>
      </c>
      <c r="Q20" s="32">
        <v>160.69999999999999</v>
      </c>
      <c r="R20" s="32">
        <v>163</v>
      </c>
      <c r="S20" s="32">
        <v>153.1</v>
      </c>
      <c r="T20" s="32">
        <v>162.30000000000001</v>
      </c>
      <c r="U20" s="32">
        <v>155.19999999999999</v>
      </c>
      <c r="V20" s="32">
        <v>167</v>
      </c>
      <c r="W20" s="32">
        <v>158.5</v>
      </c>
      <c r="X20" s="23">
        <f t="shared" si="8"/>
        <v>1572.1000000000001</v>
      </c>
      <c r="Y20" s="26">
        <f t="shared" si="1"/>
        <v>782.90000000000009</v>
      </c>
      <c r="Z20" s="23">
        <f t="shared" si="2"/>
        <v>99.201723264064881</v>
      </c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</row>
    <row r="21" spans="1:70" ht="15.95" customHeight="1" x14ac:dyDescent="0.25">
      <c r="B21" s="30" t="s">
        <v>31</v>
      </c>
      <c r="C21" s="24">
        <v>903.5</v>
      </c>
      <c r="D21" s="32">
        <v>683.9</v>
      </c>
      <c r="E21" s="32">
        <v>729.1</v>
      </c>
      <c r="F21" s="32">
        <v>393.7</v>
      </c>
      <c r="G21" s="32">
        <v>671</v>
      </c>
      <c r="H21" s="32">
        <v>634.70000000000005</v>
      </c>
      <c r="I21" s="32">
        <v>843.6</v>
      </c>
      <c r="J21" s="33">
        <v>679</v>
      </c>
      <c r="K21" s="33">
        <v>661.6</v>
      </c>
      <c r="L21" s="33">
        <v>899.6</v>
      </c>
      <c r="M21" s="25">
        <f t="shared" si="7"/>
        <v>7099.7000000000007</v>
      </c>
      <c r="N21" s="24">
        <v>773.8</v>
      </c>
      <c r="O21" s="32">
        <v>777.5</v>
      </c>
      <c r="P21" s="32">
        <v>795.8</v>
      </c>
      <c r="Q21" s="32">
        <v>986.5</v>
      </c>
      <c r="R21" s="32">
        <v>832</v>
      </c>
      <c r="S21" s="32">
        <v>802.7</v>
      </c>
      <c r="T21" s="32">
        <v>1074</v>
      </c>
      <c r="U21" s="32">
        <v>828</v>
      </c>
      <c r="V21" s="32">
        <v>909.9</v>
      </c>
      <c r="W21" s="32">
        <v>1124.9000000000001</v>
      </c>
      <c r="X21" s="23">
        <f t="shared" si="8"/>
        <v>8905.1</v>
      </c>
      <c r="Y21" s="26">
        <f t="shared" si="1"/>
        <v>1805.3999999999996</v>
      </c>
      <c r="Z21" s="23">
        <f t="shared" si="2"/>
        <v>25.429243489161507</v>
      </c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</row>
    <row r="22" spans="1:70" ht="15.95" customHeight="1" x14ac:dyDescent="0.25">
      <c r="B22" s="35" t="s">
        <v>32</v>
      </c>
      <c r="C22" s="24">
        <v>70.099999999999994</v>
      </c>
      <c r="D22" s="32">
        <v>95.7</v>
      </c>
      <c r="E22" s="32">
        <v>181.1</v>
      </c>
      <c r="F22" s="32">
        <v>13.1</v>
      </c>
      <c r="G22" s="32">
        <v>24.7</v>
      </c>
      <c r="H22" s="32">
        <v>234.5</v>
      </c>
      <c r="I22" s="32">
        <v>75.3</v>
      </c>
      <c r="J22" s="33">
        <v>107.1</v>
      </c>
      <c r="K22" s="33">
        <v>88.2</v>
      </c>
      <c r="L22" s="33">
        <v>114.6</v>
      </c>
      <c r="M22" s="25">
        <f t="shared" si="7"/>
        <v>1004.4000000000001</v>
      </c>
      <c r="N22" s="24">
        <v>51.7</v>
      </c>
      <c r="O22" s="32">
        <v>128.4</v>
      </c>
      <c r="P22" s="32">
        <v>206.1</v>
      </c>
      <c r="Q22" s="32">
        <v>192.3</v>
      </c>
      <c r="R22" s="32">
        <v>286.89999999999998</v>
      </c>
      <c r="S22" s="32">
        <v>185</v>
      </c>
      <c r="T22" s="32">
        <v>205.4</v>
      </c>
      <c r="U22" s="32">
        <v>240</v>
      </c>
      <c r="V22" s="32">
        <v>177.9</v>
      </c>
      <c r="W22" s="32">
        <v>244</v>
      </c>
      <c r="X22" s="23">
        <f t="shared" si="8"/>
        <v>1917.7000000000003</v>
      </c>
      <c r="Y22" s="26">
        <f t="shared" si="1"/>
        <v>913.30000000000018</v>
      </c>
      <c r="Z22" s="23">
        <f t="shared" si="2"/>
        <v>90.929908403026687</v>
      </c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</row>
    <row r="23" spans="1:70" ht="15.95" customHeight="1" x14ac:dyDescent="0.25">
      <c r="B23" s="29" t="s">
        <v>33</v>
      </c>
      <c r="C23" s="36">
        <v>147.80000000000001</v>
      </c>
      <c r="D23" s="37">
        <v>113.1</v>
      </c>
      <c r="E23" s="37">
        <v>85.7</v>
      </c>
      <c r="F23" s="37">
        <v>13.2</v>
      </c>
      <c r="G23" s="37">
        <v>19.5</v>
      </c>
      <c r="H23" s="37">
        <v>62.1</v>
      </c>
      <c r="I23" s="37">
        <v>75</v>
      </c>
      <c r="J23" s="38">
        <v>56.4</v>
      </c>
      <c r="K23" s="38">
        <v>70.599999999999994</v>
      </c>
      <c r="L23" s="38">
        <v>69</v>
      </c>
      <c r="M23" s="19">
        <f t="shared" si="7"/>
        <v>712.4</v>
      </c>
      <c r="N23" s="36">
        <v>56.1</v>
      </c>
      <c r="O23" s="37">
        <v>80.2</v>
      </c>
      <c r="P23" s="37">
        <v>94.4</v>
      </c>
      <c r="Q23" s="37">
        <v>93.3</v>
      </c>
      <c r="R23" s="37">
        <v>132.19999999999999</v>
      </c>
      <c r="S23" s="37">
        <v>141.9</v>
      </c>
      <c r="T23" s="37">
        <v>208</v>
      </c>
      <c r="U23" s="37">
        <v>178.2</v>
      </c>
      <c r="V23" s="37">
        <v>219.9</v>
      </c>
      <c r="W23" s="37">
        <v>172.4</v>
      </c>
      <c r="X23" s="19">
        <f t="shared" si="8"/>
        <v>1376.6000000000001</v>
      </c>
      <c r="Y23" s="20">
        <f t="shared" si="1"/>
        <v>664.20000000000016</v>
      </c>
      <c r="Z23" s="19">
        <f t="shared" si="2"/>
        <v>93.234138124649107</v>
      </c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</row>
    <row r="24" spans="1:70" ht="15.95" customHeight="1" x14ac:dyDescent="0.25">
      <c r="B24" s="18" t="s">
        <v>34</v>
      </c>
      <c r="C24" s="36">
        <f t="shared" ref="C24:X24" si="9">+C25+C28+C36+C44</f>
        <v>32927.299999999996</v>
      </c>
      <c r="D24" s="19">
        <f t="shared" si="9"/>
        <v>27228.6</v>
      </c>
      <c r="E24" s="19">
        <f t="shared" si="9"/>
        <v>22199.599999999995</v>
      </c>
      <c r="F24" s="19">
        <f t="shared" si="9"/>
        <v>13869.699999999999</v>
      </c>
      <c r="G24" s="19">
        <f t="shared" si="9"/>
        <v>18158.200000000004</v>
      </c>
      <c r="H24" s="19">
        <f t="shared" si="9"/>
        <v>23230.800000000003</v>
      </c>
      <c r="I24" s="19">
        <f t="shared" si="9"/>
        <v>25785.000000000004</v>
      </c>
      <c r="J24" s="19">
        <f t="shared" si="9"/>
        <v>26416.099999999995</v>
      </c>
      <c r="K24" s="19">
        <f t="shared" si="9"/>
        <v>25729.499999999996</v>
      </c>
      <c r="L24" s="19">
        <f t="shared" si="9"/>
        <v>29241.200000000001</v>
      </c>
      <c r="M24" s="19">
        <f t="shared" si="9"/>
        <v>244786</v>
      </c>
      <c r="N24" s="36">
        <f t="shared" si="9"/>
        <v>32140.3</v>
      </c>
      <c r="O24" s="19">
        <f t="shared" si="9"/>
        <v>28799.399999999998</v>
      </c>
      <c r="P24" s="19">
        <f t="shared" si="9"/>
        <v>31730</v>
      </c>
      <c r="Q24" s="19">
        <f t="shared" si="9"/>
        <v>32218.100000000002</v>
      </c>
      <c r="R24" s="19">
        <f t="shared" si="9"/>
        <v>33734.300000000003</v>
      </c>
      <c r="S24" s="19">
        <f t="shared" si="9"/>
        <v>33294.999999999993</v>
      </c>
      <c r="T24" s="19">
        <f t="shared" si="9"/>
        <v>35284.299999999996</v>
      </c>
      <c r="U24" s="19">
        <f t="shared" si="9"/>
        <v>34745.599999999999</v>
      </c>
      <c r="V24" s="19">
        <f t="shared" si="9"/>
        <v>36571.999999999993</v>
      </c>
      <c r="W24" s="19">
        <f t="shared" si="9"/>
        <v>37834.799999999996</v>
      </c>
      <c r="X24" s="19">
        <f t="shared" si="9"/>
        <v>336353.8</v>
      </c>
      <c r="Y24" s="20">
        <f t="shared" si="1"/>
        <v>91567.799999999988</v>
      </c>
      <c r="Z24" s="19">
        <f t="shared" si="2"/>
        <v>37.407286364416258</v>
      </c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</row>
    <row r="25" spans="1:70" ht="15.95" customHeight="1" x14ac:dyDescent="0.25">
      <c r="B25" s="39" t="s">
        <v>35</v>
      </c>
      <c r="C25" s="36">
        <f t="shared" ref="C25:X25" si="10">+C26+C27</f>
        <v>21290</v>
      </c>
      <c r="D25" s="19">
        <f t="shared" si="10"/>
        <v>17078.5</v>
      </c>
      <c r="E25" s="19">
        <f t="shared" si="10"/>
        <v>13048.599999999999</v>
      </c>
      <c r="F25" s="19">
        <f t="shared" si="10"/>
        <v>9534.5999999999985</v>
      </c>
      <c r="G25" s="19">
        <f t="shared" si="10"/>
        <v>12331.1</v>
      </c>
      <c r="H25" s="19">
        <f t="shared" si="10"/>
        <v>15393.4</v>
      </c>
      <c r="I25" s="19">
        <f t="shared" si="10"/>
        <v>15771.800000000001</v>
      </c>
      <c r="J25" s="19">
        <f t="shared" si="10"/>
        <v>17085.099999999999</v>
      </c>
      <c r="K25" s="19">
        <f t="shared" si="10"/>
        <v>16384.099999999999</v>
      </c>
      <c r="L25" s="19">
        <f t="shared" si="10"/>
        <v>18023.099999999999</v>
      </c>
      <c r="M25" s="19">
        <f t="shared" si="10"/>
        <v>155940.29999999999</v>
      </c>
      <c r="N25" s="36">
        <f t="shared" si="10"/>
        <v>20090.099999999999</v>
      </c>
      <c r="O25" s="19">
        <f t="shared" si="10"/>
        <v>17813</v>
      </c>
      <c r="P25" s="19">
        <f t="shared" si="10"/>
        <v>19043.599999999999</v>
      </c>
      <c r="Q25" s="19">
        <f t="shared" si="10"/>
        <v>20327.3</v>
      </c>
      <c r="R25" s="19">
        <f t="shared" si="10"/>
        <v>21831.5</v>
      </c>
      <c r="S25" s="19">
        <f t="shared" si="10"/>
        <v>21755.1</v>
      </c>
      <c r="T25" s="19">
        <f t="shared" si="10"/>
        <v>22175.200000000001</v>
      </c>
      <c r="U25" s="19">
        <f t="shared" si="10"/>
        <v>21798.400000000001</v>
      </c>
      <c r="V25" s="19">
        <f t="shared" si="10"/>
        <v>22245.199999999997</v>
      </c>
      <c r="W25" s="19">
        <f t="shared" si="10"/>
        <v>24215.4</v>
      </c>
      <c r="X25" s="19">
        <f t="shared" si="10"/>
        <v>211294.8</v>
      </c>
      <c r="Y25" s="20">
        <f t="shared" si="1"/>
        <v>55354.5</v>
      </c>
      <c r="Z25" s="19">
        <f t="shared" si="2"/>
        <v>35.497238366220927</v>
      </c>
      <c r="AA25" s="40"/>
      <c r="AB25" s="40"/>
      <c r="AC25" s="40"/>
      <c r="AD25" s="40"/>
      <c r="AE25" s="40"/>
      <c r="AF25" s="40"/>
      <c r="AG25" s="41"/>
      <c r="AH25" s="42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</row>
    <row r="26" spans="1:70" ht="15.95" customHeight="1" x14ac:dyDescent="0.25">
      <c r="B26" s="43" t="s">
        <v>36</v>
      </c>
      <c r="C26" s="24">
        <v>13445.2</v>
      </c>
      <c r="D26" s="23">
        <v>10310.5</v>
      </c>
      <c r="E26" s="23">
        <v>6501.7</v>
      </c>
      <c r="F26" s="23">
        <v>5021.7</v>
      </c>
      <c r="G26" s="23">
        <v>7902</v>
      </c>
      <c r="H26" s="23">
        <v>9994.2999999999993</v>
      </c>
      <c r="I26" s="23">
        <v>9354.7000000000007</v>
      </c>
      <c r="J26" s="24">
        <v>10612.7</v>
      </c>
      <c r="K26" s="24">
        <v>9243.6</v>
      </c>
      <c r="L26" s="24">
        <v>9724.1</v>
      </c>
      <c r="M26" s="25">
        <f>SUM(C26:L26)</f>
        <v>92110.5</v>
      </c>
      <c r="N26" s="24">
        <v>12113.7</v>
      </c>
      <c r="O26" s="23">
        <v>9274.2000000000007</v>
      </c>
      <c r="P26" s="23">
        <v>9410.5</v>
      </c>
      <c r="Q26" s="23">
        <v>11287.9</v>
      </c>
      <c r="R26" s="23">
        <v>11011.3</v>
      </c>
      <c r="S26" s="23">
        <v>11301.3</v>
      </c>
      <c r="T26" s="23">
        <v>11912.5</v>
      </c>
      <c r="U26" s="23">
        <v>11634.4</v>
      </c>
      <c r="V26" s="23">
        <v>11841.9</v>
      </c>
      <c r="W26" s="23">
        <v>11927.9</v>
      </c>
      <c r="X26" s="23">
        <f>SUM(N26:W26)</f>
        <v>111715.59999999999</v>
      </c>
      <c r="Y26" s="26">
        <f t="shared" si="1"/>
        <v>19605.099999999991</v>
      </c>
      <c r="Z26" s="23">
        <f t="shared" si="2"/>
        <v>21.28432697683759</v>
      </c>
      <c r="AA26" s="40"/>
      <c r="AB26" s="40"/>
      <c r="AC26" s="40"/>
      <c r="AD26" s="40"/>
      <c r="AE26" s="40"/>
      <c r="AF26" s="40"/>
      <c r="AG26" s="41"/>
      <c r="AH26" s="42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</row>
    <row r="27" spans="1:70" ht="15.95" customHeight="1" x14ac:dyDescent="0.25">
      <c r="B27" s="43" t="s">
        <v>37</v>
      </c>
      <c r="C27" s="24">
        <v>7844.8</v>
      </c>
      <c r="D27" s="23">
        <v>6768</v>
      </c>
      <c r="E27" s="23">
        <v>6546.9</v>
      </c>
      <c r="F27" s="23">
        <v>4512.8999999999996</v>
      </c>
      <c r="G27" s="23">
        <v>4429.1000000000004</v>
      </c>
      <c r="H27" s="23">
        <v>5399.1</v>
      </c>
      <c r="I27" s="23">
        <v>6417.1</v>
      </c>
      <c r="J27" s="24">
        <v>6472.4</v>
      </c>
      <c r="K27" s="24">
        <v>7140.5</v>
      </c>
      <c r="L27" s="24">
        <v>8299</v>
      </c>
      <c r="M27" s="25">
        <f>SUM(C27:L27)</f>
        <v>63829.799999999996</v>
      </c>
      <c r="N27" s="24">
        <v>7976.4</v>
      </c>
      <c r="O27" s="23">
        <v>8538.7999999999993</v>
      </c>
      <c r="P27" s="23">
        <v>9633.1</v>
      </c>
      <c r="Q27" s="23">
        <v>9039.4</v>
      </c>
      <c r="R27" s="23">
        <v>10820.2</v>
      </c>
      <c r="S27" s="23">
        <v>10453.799999999999</v>
      </c>
      <c r="T27" s="23">
        <v>10262.700000000001</v>
      </c>
      <c r="U27" s="23">
        <v>10164</v>
      </c>
      <c r="V27" s="23">
        <v>10403.299999999999</v>
      </c>
      <c r="W27" s="23">
        <v>12287.5</v>
      </c>
      <c r="X27" s="23">
        <f>SUM(N27:W27)</f>
        <v>99579.199999999997</v>
      </c>
      <c r="Y27" s="26">
        <f t="shared" si="1"/>
        <v>35749.4</v>
      </c>
      <c r="Z27" s="23">
        <f t="shared" si="2"/>
        <v>56.007382131856907</v>
      </c>
      <c r="AA27" s="44"/>
      <c r="AB27" s="44"/>
      <c r="AC27" s="44"/>
      <c r="AD27" s="44"/>
      <c r="AE27" s="44"/>
      <c r="AF27" s="44"/>
      <c r="AG27" s="44"/>
      <c r="AH27" s="44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</row>
    <row r="28" spans="1:70" ht="15.95" customHeight="1" x14ac:dyDescent="0.25">
      <c r="B28" s="45" t="s">
        <v>38</v>
      </c>
      <c r="C28" s="36">
        <f t="shared" ref="C28:X28" si="11">SUM(C29:C35)</f>
        <v>9997.2000000000007</v>
      </c>
      <c r="D28" s="19">
        <f t="shared" si="11"/>
        <v>8933.5999999999985</v>
      </c>
      <c r="E28" s="19">
        <f t="shared" si="11"/>
        <v>8339.2999999999993</v>
      </c>
      <c r="F28" s="19">
        <f t="shared" si="11"/>
        <v>4316.5</v>
      </c>
      <c r="G28" s="19">
        <f t="shared" si="11"/>
        <v>5740.2999999999993</v>
      </c>
      <c r="H28" s="19">
        <f t="shared" si="11"/>
        <v>7282.5</v>
      </c>
      <c r="I28" s="19">
        <f t="shared" si="11"/>
        <v>8979</v>
      </c>
      <c r="J28" s="19">
        <f t="shared" si="11"/>
        <v>8390.0999999999985</v>
      </c>
      <c r="K28" s="19">
        <f t="shared" si="11"/>
        <v>8257.2000000000007</v>
      </c>
      <c r="L28" s="19">
        <f t="shared" si="11"/>
        <v>9951.4000000000015</v>
      </c>
      <c r="M28" s="19">
        <f t="shared" si="11"/>
        <v>80187.100000000006</v>
      </c>
      <c r="N28" s="36">
        <f t="shared" si="11"/>
        <v>10271.200000000001</v>
      </c>
      <c r="O28" s="19">
        <f t="shared" si="11"/>
        <v>8834.0999999999985</v>
      </c>
      <c r="P28" s="19">
        <f t="shared" si="11"/>
        <v>10902.700000000003</v>
      </c>
      <c r="Q28" s="19">
        <f t="shared" si="11"/>
        <v>10479.900000000001</v>
      </c>
      <c r="R28" s="19">
        <f t="shared" si="11"/>
        <v>10405.400000000001</v>
      </c>
      <c r="S28" s="19">
        <f t="shared" si="11"/>
        <v>10026.799999999999</v>
      </c>
      <c r="T28" s="19">
        <f t="shared" si="11"/>
        <v>11511.4</v>
      </c>
      <c r="U28" s="19">
        <f t="shared" si="11"/>
        <v>10994.299999999997</v>
      </c>
      <c r="V28" s="19">
        <f t="shared" si="11"/>
        <v>12758.6</v>
      </c>
      <c r="W28" s="19">
        <f t="shared" si="11"/>
        <v>11829.099999999999</v>
      </c>
      <c r="X28" s="19">
        <f t="shared" si="11"/>
        <v>108013.5</v>
      </c>
      <c r="Y28" s="20">
        <f t="shared" si="1"/>
        <v>27826.399999999994</v>
      </c>
      <c r="Z28" s="19">
        <f t="shared" si="2"/>
        <v>34.701841069199403</v>
      </c>
      <c r="AA28" s="44"/>
      <c r="AB28" s="44"/>
      <c r="AC28" s="44"/>
      <c r="AD28" s="44"/>
      <c r="AE28" s="44"/>
      <c r="AF28" s="44"/>
      <c r="AG28" s="44"/>
      <c r="AH28" s="44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</row>
    <row r="29" spans="1:70" s="46" customFormat="1" ht="15.95" customHeight="1" x14ac:dyDescent="0.25">
      <c r="B29" s="47" t="s">
        <v>39</v>
      </c>
      <c r="C29" s="48">
        <v>2997.1</v>
      </c>
      <c r="D29" s="49">
        <v>3273.6</v>
      </c>
      <c r="E29" s="49">
        <v>2864.9</v>
      </c>
      <c r="F29" s="49">
        <v>1538</v>
      </c>
      <c r="G29" s="49">
        <v>1993.8</v>
      </c>
      <c r="H29" s="49">
        <v>2372.6</v>
      </c>
      <c r="I29" s="49">
        <v>3089.3</v>
      </c>
      <c r="J29" s="49">
        <v>2515.3000000000002</v>
      </c>
      <c r="K29" s="49">
        <v>2567.3000000000002</v>
      </c>
      <c r="L29" s="49">
        <v>3464.4</v>
      </c>
      <c r="M29" s="50">
        <f t="shared" ref="M29:M35" si="12">SUM(C29:L29)</f>
        <v>26676.3</v>
      </c>
      <c r="N29" s="48">
        <v>3073.3</v>
      </c>
      <c r="O29" s="49">
        <v>3024.6</v>
      </c>
      <c r="P29" s="49">
        <v>3906</v>
      </c>
      <c r="Q29" s="49">
        <v>3223.3</v>
      </c>
      <c r="R29" s="49">
        <v>3326.2</v>
      </c>
      <c r="S29" s="49">
        <v>3294.7</v>
      </c>
      <c r="T29" s="49">
        <v>4042.4</v>
      </c>
      <c r="U29" s="49">
        <v>3442.7</v>
      </c>
      <c r="V29" s="49">
        <v>4389.2</v>
      </c>
      <c r="W29" s="49">
        <v>3494.3</v>
      </c>
      <c r="X29" s="50">
        <f t="shared" ref="X29:X35" si="13">SUM(N29:W29)</f>
        <v>35216.700000000004</v>
      </c>
      <c r="Y29" s="51">
        <f t="shared" si="1"/>
        <v>8540.4000000000051</v>
      </c>
      <c r="Z29" s="50">
        <f t="shared" si="2"/>
        <v>32.014934604874007</v>
      </c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</row>
    <row r="30" spans="1:70" s="46" customFormat="1" ht="15.95" customHeight="1" x14ac:dyDescent="0.25">
      <c r="B30" s="47" t="s">
        <v>40</v>
      </c>
      <c r="C30" s="48">
        <v>1630.3</v>
      </c>
      <c r="D30" s="49">
        <v>1564.8</v>
      </c>
      <c r="E30" s="49">
        <v>1336.4</v>
      </c>
      <c r="F30" s="49">
        <v>621.20000000000005</v>
      </c>
      <c r="G30" s="49">
        <v>587.9</v>
      </c>
      <c r="H30" s="49">
        <v>812.5</v>
      </c>
      <c r="I30" s="49">
        <v>1275.2</v>
      </c>
      <c r="J30" s="49">
        <v>1104.4000000000001</v>
      </c>
      <c r="K30" s="49">
        <v>1119.9000000000001</v>
      </c>
      <c r="L30" s="49">
        <v>1434.2</v>
      </c>
      <c r="M30" s="50">
        <f t="shared" si="12"/>
        <v>11486.8</v>
      </c>
      <c r="N30" s="48">
        <v>1429.9</v>
      </c>
      <c r="O30" s="49">
        <v>1585.9</v>
      </c>
      <c r="P30" s="49">
        <v>2115.8000000000002</v>
      </c>
      <c r="Q30" s="49">
        <v>1712.4</v>
      </c>
      <c r="R30" s="49">
        <v>1853.4</v>
      </c>
      <c r="S30" s="49">
        <v>1842.8</v>
      </c>
      <c r="T30" s="49">
        <v>2327.8000000000002</v>
      </c>
      <c r="U30" s="49">
        <v>1925.1</v>
      </c>
      <c r="V30" s="49">
        <v>2535.3000000000002</v>
      </c>
      <c r="W30" s="49">
        <v>2073.4</v>
      </c>
      <c r="X30" s="50">
        <f t="shared" si="13"/>
        <v>19401.800000000003</v>
      </c>
      <c r="Y30" s="51">
        <f t="shared" si="1"/>
        <v>7915.0000000000036</v>
      </c>
      <c r="Z30" s="50">
        <f t="shared" si="2"/>
        <v>68.905178117491417</v>
      </c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</row>
    <row r="31" spans="1:70" ht="15.95" customHeight="1" x14ac:dyDescent="0.25">
      <c r="B31" s="43" t="s">
        <v>41</v>
      </c>
      <c r="C31" s="52">
        <v>3452</v>
      </c>
      <c r="D31" s="53">
        <v>2123.6999999999998</v>
      </c>
      <c r="E31" s="53">
        <v>2190.3000000000002</v>
      </c>
      <c r="F31" s="53">
        <v>753.7</v>
      </c>
      <c r="G31" s="53">
        <v>1618.1</v>
      </c>
      <c r="H31" s="53">
        <v>2405.1999999999998</v>
      </c>
      <c r="I31" s="53">
        <v>2786.5</v>
      </c>
      <c r="J31" s="53">
        <v>2667.7</v>
      </c>
      <c r="K31" s="53">
        <v>2441.5</v>
      </c>
      <c r="L31" s="53">
        <v>2801.8</v>
      </c>
      <c r="M31" s="25">
        <f t="shared" si="12"/>
        <v>23240.5</v>
      </c>
      <c r="N31" s="52">
        <v>3756.5</v>
      </c>
      <c r="O31" s="53">
        <v>2404.9</v>
      </c>
      <c r="P31" s="53">
        <v>2793.8</v>
      </c>
      <c r="Q31" s="53">
        <v>3212.4</v>
      </c>
      <c r="R31" s="53">
        <v>3157.6</v>
      </c>
      <c r="S31" s="53">
        <v>2826.8</v>
      </c>
      <c r="T31" s="53">
        <v>2984.3</v>
      </c>
      <c r="U31" s="53">
        <v>3351.9</v>
      </c>
      <c r="V31" s="53">
        <v>3425.5</v>
      </c>
      <c r="W31" s="53">
        <v>3952.4</v>
      </c>
      <c r="X31" s="25">
        <f t="shared" si="13"/>
        <v>31866.100000000002</v>
      </c>
      <c r="Y31" s="51">
        <f t="shared" si="1"/>
        <v>8625.6000000000022</v>
      </c>
      <c r="Z31" s="50">
        <f t="shared" si="2"/>
        <v>37.11451991136164</v>
      </c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</row>
    <row r="32" spans="1:70" ht="15.95" customHeight="1" x14ac:dyDescent="0.25">
      <c r="B32" s="43" t="s">
        <v>42</v>
      </c>
      <c r="C32" s="52">
        <v>299.7</v>
      </c>
      <c r="D32" s="25">
        <v>303.39999999999998</v>
      </c>
      <c r="E32" s="25">
        <v>363.7</v>
      </c>
      <c r="F32" s="25">
        <v>129.1</v>
      </c>
      <c r="G32" s="25">
        <v>138.30000000000001</v>
      </c>
      <c r="H32" s="25">
        <v>227.3</v>
      </c>
      <c r="I32" s="25">
        <v>256.7</v>
      </c>
      <c r="J32" s="25">
        <v>303</v>
      </c>
      <c r="K32" s="25">
        <v>352.7</v>
      </c>
      <c r="L32" s="25">
        <v>519.5</v>
      </c>
      <c r="M32" s="25">
        <f t="shared" si="12"/>
        <v>2893.3999999999996</v>
      </c>
      <c r="N32" s="52">
        <v>346.4</v>
      </c>
      <c r="O32" s="25">
        <v>234.9</v>
      </c>
      <c r="P32" s="25">
        <v>258.7</v>
      </c>
      <c r="Q32" s="25">
        <v>282.7</v>
      </c>
      <c r="R32" s="25">
        <v>269.2</v>
      </c>
      <c r="S32" s="25">
        <v>158</v>
      </c>
      <c r="T32" s="25">
        <v>304.89999999999998</v>
      </c>
      <c r="U32" s="25">
        <v>238</v>
      </c>
      <c r="V32" s="25">
        <v>341.8</v>
      </c>
      <c r="W32" s="25">
        <v>521.4</v>
      </c>
      <c r="X32" s="25">
        <f t="shared" si="13"/>
        <v>2956.0000000000005</v>
      </c>
      <c r="Y32" s="54">
        <f t="shared" si="1"/>
        <v>62.600000000000819</v>
      </c>
      <c r="Z32" s="25">
        <f t="shared" si="2"/>
        <v>2.1635446187876139</v>
      </c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</row>
    <row r="33" spans="2:70" s="57" customFormat="1" ht="15.95" customHeight="1" x14ac:dyDescent="0.25">
      <c r="B33" s="55" t="s">
        <v>43</v>
      </c>
      <c r="C33" s="24">
        <v>664.1</v>
      </c>
      <c r="D33" s="56">
        <v>633.6</v>
      </c>
      <c r="E33" s="56">
        <v>622.70000000000005</v>
      </c>
      <c r="F33" s="56">
        <v>620.9</v>
      </c>
      <c r="G33" s="56">
        <v>583</v>
      </c>
      <c r="H33" s="56">
        <v>599.1</v>
      </c>
      <c r="I33" s="56">
        <v>604.79999999999995</v>
      </c>
      <c r="J33" s="56">
        <v>633.5</v>
      </c>
      <c r="K33" s="56">
        <v>628</v>
      </c>
      <c r="L33" s="56">
        <v>634.1</v>
      </c>
      <c r="M33" s="25">
        <f t="shared" si="12"/>
        <v>6223.8</v>
      </c>
      <c r="N33" s="24">
        <v>670.1</v>
      </c>
      <c r="O33" s="56">
        <v>660.3</v>
      </c>
      <c r="P33" s="56">
        <v>657.5</v>
      </c>
      <c r="Q33" s="56">
        <v>666</v>
      </c>
      <c r="R33" s="56">
        <v>658.9</v>
      </c>
      <c r="S33" s="56">
        <v>684.3</v>
      </c>
      <c r="T33" s="56">
        <v>669.9</v>
      </c>
      <c r="U33" s="56">
        <v>751.8</v>
      </c>
      <c r="V33" s="56">
        <v>688.7</v>
      </c>
      <c r="W33" s="56">
        <v>686</v>
      </c>
      <c r="X33" s="23">
        <f t="shared" si="13"/>
        <v>6793.5</v>
      </c>
      <c r="Y33" s="26">
        <f t="shared" si="1"/>
        <v>569.69999999999982</v>
      </c>
      <c r="Z33" s="23">
        <f t="shared" si="2"/>
        <v>9.1535717728718762</v>
      </c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</row>
    <row r="34" spans="2:70" s="57" customFormat="1" ht="15.95" customHeight="1" x14ac:dyDescent="0.25">
      <c r="B34" s="55" t="s">
        <v>44</v>
      </c>
      <c r="C34" s="24">
        <v>630</v>
      </c>
      <c r="D34" s="58">
        <v>680.1</v>
      </c>
      <c r="E34" s="58">
        <v>612</v>
      </c>
      <c r="F34" s="58">
        <v>509.3</v>
      </c>
      <c r="G34" s="58">
        <v>462.4</v>
      </c>
      <c r="H34" s="58">
        <v>472.8</v>
      </c>
      <c r="I34" s="58">
        <v>599.20000000000005</v>
      </c>
      <c r="J34" s="58">
        <v>711.2</v>
      </c>
      <c r="K34" s="58">
        <v>653</v>
      </c>
      <c r="L34" s="58">
        <v>589.79999999999995</v>
      </c>
      <c r="M34" s="25">
        <f t="shared" si="12"/>
        <v>5919.8</v>
      </c>
      <c r="N34" s="24">
        <v>710.6</v>
      </c>
      <c r="O34" s="58">
        <v>543.6</v>
      </c>
      <c r="P34" s="58">
        <v>689.7</v>
      </c>
      <c r="Q34" s="56">
        <v>1065.5</v>
      </c>
      <c r="R34" s="56">
        <v>667.6</v>
      </c>
      <c r="S34" s="56">
        <v>672.4</v>
      </c>
      <c r="T34" s="56">
        <v>757.6</v>
      </c>
      <c r="U34" s="56">
        <v>687.3</v>
      </c>
      <c r="V34" s="56">
        <v>698.4</v>
      </c>
      <c r="W34" s="56">
        <v>678.3</v>
      </c>
      <c r="X34" s="23">
        <f t="shared" si="13"/>
        <v>7171</v>
      </c>
      <c r="Y34" s="26">
        <f t="shared" si="1"/>
        <v>1251.1999999999998</v>
      </c>
      <c r="Z34" s="23">
        <f t="shared" si="2"/>
        <v>21.135849184094056</v>
      </c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</row>
    <row r="35" spans="2:70" s="57" customFormat="1" ht="15.95" customHeight="1" x14ac:dyDescent="0.25">
      <c r="B35" s="55" t="s">
        <v>32</v>
      </c>
      <c r="C35" s="24">
        <v>324</v>
      </c>
      <c r="D35" s="58">
        <v>354.4</v>
      </c>
      <c r="E35" s="58">
        <v>349.3</v>
      </c>
      <c r="F35" s="58">
        <v>144.30000000000001</v>
      </c>
      <c r="G35" s="58">
        <v>356.8</v>
      </c>
      <c r="H35" s="58">
        <v>393</v>
      </c>
      <c r="I35" s="58">
        <v>367.3</v>
      </c>
      <c r="J35" s="58">
        <v>455</v>
      </c>
      <c r="K35" s="58">
        <v>494.8</v>
      </c>
      <c r="L35" s="58">
        <v>507.6</v>
      </c>
      <c r="M35" s="23">
        <f t="shared" si="12"/>
        <v>3746.5</v>
      </c>
      <c r="N35" s="24">
        <v>284.39999999999998</v>
      </c>
      <c r="O35" s="58">
        <v>379.9</v>
      </c>
      <c r="P35" s="58">
        <v>481.2</v>
      </c>
      <c r="Q35" s="58">
        <v>317.60000000000002</v>
      </c>
      <c r="R35" s="58">
        <v>472.5</v>
      </c>
      <c r="S35" s="58">
        <v>547.79999999999995</v>
      </c>
      <c r="T35" s="58">
        <v>424.5</v>
      </c>
      <c r="U35" s="58">
        <v>597.5</v>
      </c>
      <c r="V35" s="58">
        <v>679.7</v>
      </c>
      <c r="W35" s="58">
        <v>423.3</v>
      </c>
      <c r="X35" s="23">
        <f t="shared" si="13"/>
        <v>4608.3999999999996</v>
      </c>
      <c r="Y35" s="26">
        <f t="shared" si="1"/>
        <v>861.89999999999964</v>
      </c>
      <c r="Z35" s="23">
        <f t="shared" si="2"/>
        <v>23.005471773655405</v>
      </c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</row>
    <row r="36" spans="2:70" ht="15.95" customHeight="1" x14ac:dyDescent="0.25">
      <c r="B36" s="39" t="s">
        <v>45</v>
      </c>
      <c r="C36" s="36">
        <f t="shared" ref="C36:X36" si="14">+C37+C38+C39+C42+C43</f>
        <v>1509.5</v>
      </c>
      <c r="D36" s="36">
        <f t="shared" si="14"/>
        <v>1133.8</v>
      </c>
      <c r="E36" s="36">
        <f t="shared" si="14"/>
        <v>745.09999999999991</v>
      </c>
      <c r="F36" s="36">
        <f t="shared" si="14"/>
        <v>4.3999999999999995</v>
      </c>
      <c r="G36" s="36">
        <f t="shared" si="14"/>
        <v>68.899999999999991</v>
      </c>
      <c r="H36" s="36">
        <f t="shared" si="14"/>
        <v>517.69999999999993</v>
      </c>
      <c r="I36" s="36">
        <f t="shared" si="14"/>
        <v>961.8</v>
      </c>
      <c r="J36" s="36">
        <f t="shared" si="14"/>
        <v>867.59999999999991</v>
      </c>
      <c r="K36" s="36">
        <f t="shared" si="14"/>
        <v>1015.0999999999999</v>
      </c>
      <c r="L36" s="36">
        <f t="shared" si="14"/>
        <v>1181.2000000000003</v>
      </c>
      <c r="M36" s="36">
        <f t="shared" si="14"/>
        <v>8005.0999999999985</v>
      </c>
      <c r="N36" s="36">
        <f t="shared" si="14"/>
        <v>1689.3</v>
      </c>
      <c r="O36" s="36">
        <f t="shared" si="14"/>
        <v>2027.0999999999997</v>
      </c>
      <c r="P36" s="36">
        <f t="shared" si="14"/>
        <v>1702.1000000000001</v>
      </c>
      <c r="Q36" s="36">
        <f t="shared" si="14"/>
        <v>1330</v>
      </c>
      <c r="R36" s="36">
        <f t="shared" si="14"/>
        <v>1414.3000000000002</v>
      </c>
      <c r="S36" s="36">
        <f t="shared" si="14"/>
        <v>1435.8999999999999</v>
      </c>
      <c r="T36" s="36">
        <f t="shared" si="14"/>
        <v>1503.6</v>
      </c>
      <c r="U36" s="36">
        <f t="shared" si="14"/>
        <v>1441</v>
      </c>
      <c r="V36" s="36">
        <f t="shared" si="14"/>
        <v>1358.9999999999998</v>
      </c>
      <c r="W36" s="36">
        <f t="shared" si="14"/>
        <v>1555.6000000000001</v>
      </c>
      <c r="X36" s="36">
        <f t="shared" si="14"/>
        <v>15457.899999999998</v>
      </c>
      <c r="Y36" s="20">
        <f t="shared" si="1"/>
        <v>7452.7999999999993</v>
      </c>
      <c r="Z36" s="19">
        <f t="shared" si="2"/>
        <v>93.100648336685367</v>
      </c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</row>
    <row r="37" spans="2:70" ht="15.95" customHeight="1" x14ac:dyDescent="0.25">
      <c r="B37" s="43" t="s">
        <v>46</v>
      </c>
      <c r="C37" s="52">
        <v>1141</v>
      </c>
      <c r="D37" s="25">
        <v>971.4</v>
      </c>
      <c r="E37" s="25">
        <v>641.79999999999995</v>
      </c>
      <c r="F37" s="25">
        <v>0</v>
      </c>
      <c r="G37" s="25">
        <v>58.3</v>
      </c>
      <c r="H37" s="25">
        <v>478.6</v>
      </c>
      <c r="I37" s="25">
        <v>846.3</v>
      </c>
      <c r="J37" s="52">
        <v>731.8</v>
      </c>
      <c r="K37" s="52">
        <v>875.4</v>
      </c>
      <c r="L37" s="52">
        <v>1011.7</v>
      </c>
      <c r="M37" s="25">
        <f t="shared" ref="M37:M44" si="15">SUM(C37:L37)</f>
        <v>6756.2999999999993</v>
      </c>
      <c r="N37" s="52">
        <v>797.8</v>
      </c>
      <c r="O37" s="23">
        <v>1147.8</v>
      </c>
      <c r="P37" s="23">
        <v>1420.9</v>
      </c>
      <c r="Q37" s="23">
        <v>1145.5</v>
      </c>
      <c r="R37" s="23">
        <v>1242.5</v>
      </c>
      <c r="S37" s="23">
        <v>1262.8</v>
      </c>
      <c r="T37" s="23">
        <v>1267.5</v>
      </c>
      <c r="U37" s="23">
        <v>1263</v>
      </c>
      <c r="V37" s="23">
        <v>1196</v>
      </c>
      <c r="W37" s="23">
        <v>1358.5</v>
      </c>
      <c r="X37" s="25">
        <f>SUM(N37:W37)</f>
        <v>12102.3</v>
      </c>
      <c r="Y37" s="54">
        <f t="shared" si="1"/>
        <v>5346</v>
      </c>
      <c r="Z37" s="25">
        <f t="shared" si="2"/>
        <v>79.126148927667515</v>
      </c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</row>
    <row r="38" spans="2:70" ht="15.95" customHeight="1" x14ac:dyDescent="0.25">
      <c r="B38" s="43" t="s">
        <v>47</v>
      </c>
      <c r="C38" s="52">
        <v>243.2</v>
      </c>
      <c r="D38" s="25">
        <v>44.2</v>
      </c>
      <c r="E38" s="25">
        <v>27.8</v>
      </c>
      <c r="F38" s="25">
        <v>0.2</v>
      </c>
      <c r="G38" s="25">
        <v>3.9</v>
      </c>
      <c r="H38" s="25">
        <v>22.4</v>
      </c>
      <c r="I38" s="25">
        <v>31.6</v>
      </c>
      <c r="J38" s="52">
        <v>27.8</v>
      </c>
      <c r="K38" s="52">
        <v>35.299999999999997</v>
      </c>
      <c r="L38" s="52">
        <v>39</v>
      </c>
      <c r="M38" s="25">
        <f t="shared" si="15"/>
        <v>475.4</v>
      </c>
      <c r="N38" s="52">
        <v>781.9</v>
      </c>
      <c r="O38" s="25">
        <v>779.4</v>
      </c>
      <c r="P38" s="25">
        <v>148.6</v>
      </c>
      <c r="Q38" s="25">
        <v>54.8</v>
      </c>
      <c r="R38" s="25">
        <v>55.3</v>
      </c>
      <c r="S38" s="25">
        <v>51.2</v>
      </c>
      <c r="T38" s="25">
        <v>48.8</v>
      </c>
      <c r="U38" s="25">
        <v>47.6</v>
      </c>
      <c r="V38" s="23">
        <v>45.1</v>
      </c>
      <c r="W38" s="23">
        <v>44.9</v>
      </c>
      <c r="X38" s="25">
        <f>SUM(N38:W38)</f>
        <v>2057.5999999999995</v>
      </c>
      <c r="Y38" s="54">
        <f t="shared" si="1"/>
        <v>1582.1999999999994</v>
      </c>
      <c r="Z38" s="25">
        <f t="shared" si="2"/>
        <v>332.81447202355901</v>
      </c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</row>
    <row r="39" spans="2:70" ht="15.95" customHeight="1" x14ac:dyDescent="0.25">
      <c r="B39" s="59" t="s">
        <v>48</v>
      </c>
      <c r="C39" s="36">
        <f t="shared" ref="C39:L39" si="16">+C40+C41</f>
        <v>19.8</v>
      </c>
      <c r="D39" s="36">
        <f t="shared" si="16"/>
        <v>12.5</v>
      </c>
      <c r="E39" s="36">
        <f t="shared" si="16"/>
        <v>8.9</v>
      </c>
      <c r="F39" s="36">
        <f t="shared" si="16"/>
        <v>0.1</v>
      </c>
      <c r="G39" s="36">
        <f t="shared" si="16"/>
        <v>4</v>
      </c>
      <c r="H39" s="36">
        <f t="shared" si="16"/>
        <v>4.9000000000000004</v>
      </c>
      <c r="I39" s="36">
        <f t="shared" si="16"/>
        <v>16.5</v>
      </c>
      <c r="J39" s="36">
        <f t="shared" si="16"/>
        <v>17</v>
      </c>
      <c r="K39" s="36">
        <f t="shared" si="16"/>
        <v>6.1</v>
      </c>
      <c r="L39" s="36">
        <f t="shared" si="16"/>
        <v>17.7</v>
      </c>
      <c r="M39" s="19">
        <f t="shared" si="15"/>
        <v>107.49999999999999</v>
      </c>
      <c r="N39" s="36">
        <f t="shared" ref="N39:X39" si="17">+N40+N41</f>
        <v>1.7</v>
      </c>
      <c r="O39" s="36">
        <f t="shared" si="17"/>
        <v>1.6</v>
      </c>
      <c r="P39" s="36">
        <f t="shared" si="17"/>
        <v>24.9</v>
      </c>
      <c r="Q39" s="36">
        <f t="shared" si="17"/>
        <v>12.700000000000001</v>
      </c>
      <c r="R39" s="36">
        <f t="shared" si="17"/>
        <v>3.9</v>
      </c>
      <c r="S39" s="36">
        <f t="shared" si="17"/>
        <v>6.1</v>
      </c>
      <c r="T39" s="36">
        <f t="shared" si="17"/>
        <v>30.4</v>
      </c>
      <c r="U39" s="36">
        <f t="shared" si="17"/>
        <v>5.9</v>
      </c>
      <c r="V39" s="36">
        <f t="shared" si="17"/>
        <v>7</v>
      </c>
      <c r="W39" s="36">
        <f t="shared" si="17"/>
        <v>41.9</v>
      </c>
      <c r="X39" s="36">
        <f t="shared" si="17"/>
        <v>136.1</v>
      </c>
      <c r="Y39" s="20">
        <f t="shared" si="1"/>
        <v>28.600000000000009</v>
      </c>
      <c r="Z39" s="19">
        <f t="shared" si="2"/>
        <v>26.604651162790709</v>
      </c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</row>
    <row r="40" spans="2:70" ht="15.95" customHeight="1" x14ac:dyDescent="0.25">
      <c r="B40" s="60" t="s">
        <v>49</v>
      </c>
      <c r="C40" s="52">
        <v>14.3</v>
      </c>
      <c r="D40" s="52">
        <v>8</v>
      </c>
      <c r="E40" s="52">
        <v>6.5</v>
      </c>
      <c r="F40" s="52">
        <v>0</v>
      </c>
      <c r="G40" s="52">
        <v>2.7</v>
      </c>
      <c r="H40" s="52">
        <v>0</v>
      </c>
      <c r="I40" s="52">
        <v>11.2</v>
      </c>
      <c r="J40" s="52">
        <v>12.4</v>
      </c>
      <c r="K40" s="52">
        <v>0</v>
      </c>
      <c r="L40" s="52">
        <v>11.7</v>
      </c>
      <c r="M40" s="25">
        <f t="shared" si="15"/>
        <v>66.8</v>
      </c>
      <c r="N40" s="52">
        <v>0</v>
      </c>
      <c r="O40" s="52">
        <v>0</v>
      </c>
      <c r="P40" s="52">
        <v>20.9</v>
      </c>
      <c r="Q40" s="52">
        <v>10.8</v>
      </c>
      <c r="R40" s="52">
        <v>0</v>
      </c>
      <c r="S40" s="52">
        <v>0</v>
      </c>
      <c r="T40" s="52">
        <v>22.4</v>
      </c>
      <c r="U40" s="52">
        <v>0</v>
      </c>
      <c r="V40" s="52">
        <v>0</v>
      </c>
      <c r="W40" s="52">
        <v>34.299999999999997</v>
      </c>
      <c r="X40" s="25">
        <f>SUM(N40:W40)</f>
        <v>88.399999999999991</v>
      </c>
      <c r="Y40" s="54">
        <f t="shared" si="1"/>
        <v>21.599999999999994</v>
      </c>
      <c r="Z40" s="25">
        <f t="shared" si="2"/>
        <v>32.335329341317362</v>
      </c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</row>
    <row r="41" spans="2:70" ht="15.95" customHeight="1" x14ac:dyDescent="0.25">
      <c r="B41" s="61" t="s">
        <v>50</v>
      </c>
      <c r="C41" s="62">
        <v>5.5</v>
      </c>
      <c r="D41" s="63">
        <v>4.5</v>
      </c>
      <c r="E41" s="63">
        <v>2.4</v>
      </c>
      <c r="F41" s="63">
        <v>0.1</v>
      </c>
      <c r="G41" s="63">
        <v>1.3</v>
      </c>
      <c r="H41" s="63">
        <v>4.9000000000000004</v>
      </c>
      <c r="I41" s="63">
        <v>5.3</v>
      </c>
      <c r="J41" s="62">
        <v>4.5999999999999996</v>
      </c>
      <c r="K41" s="62">
        <v>6.1</v>
      </c>
      <c r="L41" s="62">
        <v>6</v>
      </c>
      <c r="M41" s="63">
        <f t="shared" si="15"/>
        <v>40.700000000000003</v>
      </c>
      <c r="N41" s="62">
        <v>1.7</v>
      </c>
      <c r="O41" s="63">
        <v>1.6</v>
      </c>
      <c r="P41" s="63">
        <v>4</v>
      </c>
      <c r="Q41" s="63">
        <v>1.9</v>
      </c>
      <c r="R41" s="63">
        <v>3.9</v>
      </c>
      <c r="S41" s="63">
        <v>6.1</v>
      </c>
      <c r="T41" s="63">
        <v>8</v>
      </c>
      <c r="U41" s="63">
        <v>5.9</v>
      </c>
      <c r="V41" s="63">
        <v>7</v>
      </c>
      <c r="W41" s="63">
        <v>7.6</v>
      </c>
      <c r="X41" s="63">
        <f>SUM(N41:W41)</f>
        <v>47.7</v>
      </c>
      <c r="Y41" s="64">
        <f t="shared" si="1"/>
        <v>7</v>
      </c>
      <c r="Z41" s="63">
        <f t="shared" si="2"/>
        <v>17.199017199017199</v>
      </c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</row>
    <row r="42" spans="2:70" ht="15.95" customHeight="1" x14ac:dyDescent="0.25">
      <c r="B42" s="43" t="s">
        <v>51</v>
      </c>
      <c r="C42" s="52">
        <v>82</v>
      </c>
      <c r="D42" s="25">
        <v>82.3</v>
      </c>
      <c r="E42" s="25">
        <v>50.6</v>
      </c>
      <c r="F42" s="25">
        <v>3.8</v>
      </c>
      <c r="G42" s="25">
        <v>1.2</v>
      </c>
      <c r="H42" s="25">
        <v>11.3</v>
      </c>
      <c r="I42" s="25">
        <v>60.9</v>
      </c>
      <c r="J42" s="24">
        <v>72.400000000000006</v>
      </c>
      <c r="K42" s="24">
        <v>75.3</v>
      </c>
      <c r="L42" s="24">
        <v>83.4</v>
      </c>
      <c r="M42" s="25">
        <f t="shared" si="15"/>
        <v>523.20000000000005</v>
      </c>
      <c r="N42" s="52">
        <v>82.2</v>
      </c>
      <c r="O42" s="25">
        <v>72.5</v>
      </c>
      <c r="P42" s="25">
        <v>80.8</v>
      </c>
      <c r="Q42" s="25">
        <v>91.1</v>
      </c>
      <c r="R42" s="25">
        <v>82.9</v>
      </c>
      <c r="S42" s="25">
        <v>87.8</v>
      </c>
      <c r="T42" s="25">
        <v>116.3</v>
      </c>
      <c r="U42" s="25">
        <v>83.7</v>
      </c>
      <c r="V42" s="25">
        <v>84.8</v>
      </c>
      <c r="W42" s="25">
        <v>84.2</v>
      </c>
      <c r="X42" s="25">
        <f>SUM(N42:W42)</f>
        <v>866.30000000000007</v>
      </c>
      <c r="Y42" s="54">
        <f t="shared" si="1"/>
        <v>343.1</v>
      </c>
      <c r="Z42" s="54">
        <f t="shared" si="2"/>
        <v>65.577217125382262</v>
      </c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</row>
    <row r="43" spans="2:70" ht="15.95" customHeight="1" x14ac:dyDescent="0.25">
      <c r="B43" s="43" t="s">
        <v>52</v>
      </c>
      <c r="C43" s="52">
        <v>23.5</v>
      </c>
      <c r="D43" s="25">
        <v>23.4</v>
      </c>
      <c r="E43" s="25">
        <v>16</v>
      </c>
      <c r="F43" s="25">
        <v>0.3</v>
      </c>
      <c r="G43" s="25">
        <v>1.5</v>
      </c>
      <c r="H43" s="25">
        <v>0.5</v>
      </c>
      <c r="I43" s="25">
        <v>6.5</v>
      </c>
      <c r="J43" s="24">
        <v>18.600000000000001</v>
      </c>
      <c r="K43" s="24">
        <v>23</v>
      </c>
      <c r="L43" s="24">
        <v>29.4</v>
      </c>
      <c r="M43" s="25">
        <f t="shared" si="15"/>
        <v>142.69999999999999</v>
      </c>
      <c r="N43" s="52">
        <v>25.7</v>
      </c>
      <c r="O43" s="25">
        <v>25.8</v>
      </c>
      <c r="P43" s="25">
        <v>26.9</v>
      </c>
      <c r="Q43" s="25">
        <v>25.9</v>
      </c>
      <c r="R43" s="25">
        <v>29.7</v>
      </c>
      <c r="S43" s="25">
        <v>28</v>
      </c>
      <c r="T43" s="25">
        <v>40.6</v>
      </c>
      <c r="U43" s="25">
        <v>40.799999999999997</v>
      </c>
      <c r="V43" s="25">
        <v>26.1</v>
      </c>
      <c r="W43" s="25">
        <v>26.1</v>
      </c>
      <c r="X43" s="25">
        <f>SUM(N43:W43)</f>
        <v>295.60000000000002</v>
      </c>
      <c r="Y43" s="54">
        <f t="shared" si="1"/>
        <v>152.90000000000003</v>
      </c>
      <c r="Z43" s="54">
        <f t="shared" si="2"/>
        <v>107.14786264891383</v>
      </c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</row>
    <row r="44" spans="2:70" ht="15.95" customHeight="1" x14ac:dyDescent="0.25">
      <c r="B44" s="39" t="s">
        <v>53</v>
      </c>
      <c r="C44" s="36">
        <v>130.6</v>
      </c>
      <c r="D44" s="19">
        <v>82.7</v>
      </c>
      <c r="E44" s="19">
        <v>66.599999999999994</v>
      </c>
      <c r="F44" s="19">
        <v>14.2</v>
      </c>
      <c r="G44" s="19">
        <v>17.899999999999999</v>
      </c>
      <c r="H44" s="19">
        <v>37.200000000000003</v>
      </c>
      <c r="I44" s="19">
        <v>72.400000000000006</v>
      </c>
      <c r="J44" s="36">
        <v>73.3</v>
      </c>
      <c r="K44" s="36">
        <v>73.099999999999994</v>
      </c>
      <c r="L44" s="36">
        <v>85.5</v>
      </c>
      <c r="M44" s="19">
        <f t="shared" si="15"/>
        <v>653.49999999999989</v>
      </c>
      <c r="N44" s="36">
        <v>89.7</v>
      </c>
      <c r="O44" s="19">
        <v>125.2</v>
      </c>
      <c r="P44" s="19">
        <v>81.599999999999994</v>
      </c>
      <c r="Q44" s="19">
        <v>80.900000000000006</v>
      </c>
      <c r="R44" s="19">
        <v>83.1</v>
      </c>
      <c r="S44" s="19">
        <v>77.2</v>
      </c>
      <c r="T44" s="19">
        <v>94.1</v>
      </c>
      <c r="U44" s="19">
        <v>511.9</v>
      </c>
      <c r="V44" s="19">
        <v>209.2</v>
      </c>
      <c r="W44" s="19">
        <v>234.7</v>
      </c>
      <c r="X44" s="19">
        <f>SUM(N44:W44)</f>
        <v>1587.6000000000001</v>
      </c>
      <c r="Y44" s="20">
        <f t="shared" si="1"/>
        <v>934.10000000000025</v>
      </c>
      <c r="Z44" s="20">
        <f t="shared" si="2"/>
        <v>142.93802601377206</v>
      </c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</row>
    <row r="45" spans="2:70" ht="15.95" customHeight="1" x14ac:dyDescent="0.25">
      <c r="B45" s="18" t="s">
        <v>54</v>
      </c>
      <c r="C45" s="65">
        <f t="shared" ref="C45:X45" si="18">+C46+C49+C50</f>
        <v>3469.2</v>
      </c>
      <c r="D45" s="66">
        <f t="shared" si="18"/>
        <v>3074</v>
      </c>
      <c r="E45" s="66">
        <f t="shared" si="18"/>
        <v>2641.1</v>
      </c>
      <c r="F45" s="66">
        <f t="shared" si="18"/>
        <v>1570.5</v>
      </c>
      <c r="G45" s="66">
        <f t="shared" si="18"/>
        <v>1521.6999999999998</v>
      </c>
      <c r="H45" s="66">
        <f t="shared" si="18"/>
        <v>2030</v>
      </c>
      <c r="I45" s="66">
        <f t="shared" si="18"/>
        <v>2433.3000000000002</v>
      </c>
      <c r="J45" s="66">
        <f t="shared" si="18"/>
        <v>2652.9</v>
      </c>
      <c r="K45" s="66">
        <f t="shared" si="18"/>
        <v>2871.7000000000003</v>
      </c>
      <c r="L45" s="66">
        <f t="shared" si="18"/>
        <v>3257.1000000000004</v>
      </c>
      <c r="M45" s="66">
        <f t="shared" si="18"/>
        <v>25521.5</v>
      </c>
      <c r="N45" s="65">
        <f t="shared" si="18"/>
        <v>3102.4</v>
      </c>
      <c r="O45" s="66">
        <f t="shared" si="18"/>
        <v>3296.8999999999996</v>
      </c>
      <c r="P45" s="66">
        <f t="shared" si="18"/>
        <v>3571.2000000000003</v>
      </c>
      <c r="Q45" s="66">
        <f t="shared" si="18"/>
        <v>3453</v>
      </c>
      <c r="R45" s="66">
        <f t="shared" si="18"/>
        <v>3609.3999999999996</v>
      </c>
      <c r="S45" s="66">
        <f t="shared" si="18"/>
        <v>4086.9</v>
      </c>
      <c r="T45" s="66">
        <f t="shared" si="18"/>
        <v>3987.5</v>
      </c>
      <c r="U45" s="66">
        <f t="shared" si="18"/>
        <v>4332</v>
      </c>
      <c r="V45" s="66">
        <f t="shared" si="18"/>
        <v>4257.7999999999993</v>
      </c>
      <c r="W45" s="66">
        <f t="shared" si="18"/>
        <v>4906.5</v>
      </c>
      <c r="X45" s="66">
        <f t="shared" si="18"/>
        <v>38603.600000000006</v>
      </c>
      <c r="Y45" s="67">
        <f t="shared" si="1"/>
        <v>13082.100000000006</v>
      </c>
      <c r="Z45" s="67">
        <f t="shared" si="2"/>
        <v>51.259134455263236</v>
      </c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</row>
    <row r="46" spans="2:70" ht="15.95" customHeight="1" x14ac:dyDescent="0.25">
      <c r="B46" s="68" t="s">
        <v>55</v>
      </c>
      <c r="C46" s="69">
        <f t="shared" ref="C46:X46" si="19">SUM(C47:C48)</f>
        <v>2737.1</v>
      </c>
      <c r="D46" s="70">
        <f t="shared" si="19"/>
        <v>2402.4</v>
      </c>
      <c r="E46" s="70">
        <f t="shared" si="19"/>
        <v>2061.1999999999998</v>
      </c>
      <c r="F46" s="70">
        <f t="shared" si="19"/>
        <v>1477.2</v>
      </c>
      <c r="G46" s="70">
        <f t="shared" si="19"/>
        <v>1493.1</v>
      </c>
      <c r="H46" s="70">
        <f t="shared" si="19"/>
        <v>2007.5</v>
      </c>
      <c r="I46" s="70">
        <f t="shared" si="19"/>
        <v>2372.9</v>
      </c>
      <c r="J46" s="70">
        <f t="shared" si="19"/>
        <v>2507.6</v>
      </c>
      <c r="K46" s="70">
        <f t="shared" si="19"/>
        <v>2732.8</v>
      </c>
      <c r="L46" s="70">
        <f t="shared" si="19"/>
        <v>3088.8</v>
      </c>
      <c r="M46" s="70">
        <f t="shared" si="19"/>
        <v>22880.6</v>
      </c>
      <c r="N46" s="69">
        <f t="shared" si="19"/>
        <v>2709.6</v>
      </c>
      <c r="O46" s="70">
        <f t="shared" si="19"/>
        <v>2948.2</v>
      </c>
      <c r="P46" s="70">
        <f t="shared" si="19"/>
        <v>3253.8</v>
      </c>
      <c r="Q46" s="70">
        <f t="shared" si="19"/>
        <v>3010</v>
      </c>
      <c r="R46" s="70">
        <f t="shared" si="19"/>
        <v>3155.7</v>
      </c>
      <c r="S46" s="70">
        <f t="shared" si="19"/>
        <v>3560.9</v>
      </c>
      <c r="T46" s="70">
        <f t="shared" si="19"/>
        <v>3412.2</v>
      </c>
      <c r="U46" s="70">
        <f t="shared" si="19"/>
        <v>3620.1</v>
      </c>
      <c r="V46" s="70">
        <f t="shared" si="19"/>
        <v>3602.7</v>
      </c>
      <c r="W46" s="70">
        <f t="shared" si="19"/>
        <v>4413.6000000000004</v>
      </c>
      <c r="X46" s="70">
        <f t="shared" si="19"/>
        <v>33686.800000000003</v>
      </c>
      <c r="Y46" s="71">
        <f t="shared" si="1"/>
        <v>10806.200000000004</v>
      </c>
      <c r="Z46" s="71">
        <f t="shared" si="2"/>
        <v>47.228656591173326</v>
      </c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</row>
    <row r="47" spans="2:70" ht="15.95" customHeight="1" x14ac:dyDescent="0.25">
      <c r="B47" s="43" t="s">
        <v>56</v>
      </c>
      <c r="C47" s="52">
        <v>2737.1</v>
      </c>
      <c r="D47" s="53">
        <v>2402.4</v>
      </c>
      <c r="E47" s="53">
        <v>2061.1999999999998</v>
      </c>
      <c r="F47" s="53">
        <v>1477.2</v>
      </c>
      <c r="G47" s="53">
        <v>1493.1</v>
      </c>
      <c r="H47" s="53">
        <v>2007.5</v>
      </c>
      <c r="I47" s="53">
        <v>2372.9</v>
      </c>
      <c r="J47" s="72">
        <v>2507.6</v>
      </c>
      <c r="K47" s="72">
        <v>2732.8</v>
      </c>
      <c r="L47" s="72">
        <v>3088.8</v>
      </c>
      <c r="M47" s="25">
        <f>SUM(C47:L47)</f>
        <v>22880.6</v>
      </c>
      <c r="N47" s="52">
        <v>2709.6</v>
      </c>
      <c r="O47" s="53">
        <v>2948.2</v>
      </c>
      <c r="P47" s="53">
        <v>3253.8</v>
      </c>
      <c r="Q47" s="53">
        <v>3010</v>
      </c>
      <c r="R47" s="53">
        <v>3155.7</v>
      </c>
      <c r="S47" s="53">
        <v>3560.9</v>
      </c>
      <c r="T47" s="53">
        <v>3412.2</v>
      </c>
      <c r="U47" s="53">
        <v>3620.1</v>
      </c>
      <c r="V47" s="53">
        <v>3602.7</v>
      </c>
      <c r="W47" s="53">
        <v>4413.6000000000004</v>
      </c>
      <c r="X47" s="25">
        <f>SUM(N47:W47)</f>
        <v>33686.800000000003</v>
      </c>
      <c r="Y47" s="54">
        <f t="shared" si="1"/>
        <v>10806.200000000004</v>
      </c>
      <c r="Z47" s="54">
        <f t="shared" si="2"/>
        <v>47.228656591173326</v>
      </c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</row>
    <row r="48" spans="2:70" ht="15.95" customHeight="1" x14ac:dyDescent="0.25">
      <c r="B48" s="43" t="s">
        <v>32</v>
      </c>
      <c r="C48" s="52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25">
        <f>SUM(C48:L48)</f>
        <v>0</v>
      </c>
      <c r="N48" s="52">
        <v>0</v>
      </c>
      <c r="O48" s="53">
        <v>0</v>
      </c>
      <c r="P48" s="53">
        <v>0</v>
      </c>
      <c r="Q48" s="53">
        <v>0</v>
      </c>
      <c r="R48" s="53">
        <v>0</v>
      </c>
      <c r="S48" s="53">
        <v>0</v>
      </c>
      <c r="T48" s="53">
        <v>0</v>
      </c>
      <c r="U48" s="53">
        <v>0</v>
      </c>
      <c r="V48" s="53">
        <v>0</v>
      </c>
      <c r="W48" s="53">
        <v>0</v>
      </c>
      <c r="X48" s="25">
        <f>SUM(N48:W48)</f>
        <v>0</v>
      </c>
      <c r="Y48" s="54">
        <f t="shared" si="1"/>
        <v>0</v>
      </c>
      <c r="Z48" s="73">
        <v>0</v>
      </c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</row>
    <row r="49" spans="2:70" ht="15.95" customHeight="1" x14ac:dyDescent="0.25">
      <c r="B49" s="68" t="s">
        <v>57</v>
      </c>
      <c r="C49" s="69">
        <v>0</v>
      </c>
      <c r="D49" s="74">
        <v>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  <c r="M49" s="70">
        <f>SUM(C49:L49)</f>
        <v>0</v>
      </c>
      <c r="N49" s="69">
        <v>0</v>
      </c>
      <c r="O49" s="74">
        <v>0</v>
      </c>
      <c r="P49" s="74">
        <v>0</v>
      </c>
      <c r="Q49" s="74">
        <v>0</v>
      </c>
      <c r="R49" s="74">
        <v>0</v>
      </c>
      <c r="S49" s="74">
        <v>0</v>
      </c>
      <c r="T49" s="74">
        <v>0</v>
      </c>
      <c r="U49" s="74">
        <v>0</v>
      </c>
      <c r="V49" s="74">
        <v>0</v>
      </c>
      <c r="W49" s="74">
        <v>0</v>
      </c>
      <c r="X49" s="70">
        <f>SUM(N49:W49)</f>
        <v>0</v>
      </c>
      <c r="Y49" s="71">
        <f t="shared" si="1"/>
        <v>0</v>
      </c>
      <c r="Z49" s="73">
        <v>0</v>
      </c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</row>
    <row r="50" spans="2:70" ht="15.95" customHeight="1" x14ac:dyDescent="0.25">
      <c r="B50" s="68" t="s">
        <v>58</v>
      </c>
      <c r="C50" s="69">
        <f t="shared" ref="C50:X50" si="20">SUM(C51:C53)</f>
        <v>732.1</v>
      </c>
      <c r="D50" s="70">
        <f t="shared" si="20"/>
        <v>671.6</v>
      </c>
      <c r="E50" s="70">
        <f t="shared" si="20"/>
        <v>579.9</v>
      </c>
      <c r="F50" s="70">
        <f t="shared" si="20"/>
        <v>93.3</v>
      </c>
      <c r="G50" s="70">
        <f t="shared" si="20"/>
        <v>28.6</v>
      </c>
      <c r="H50" s="70">
        <f t="shared" si="20"/>
        <v>22.5</v>
      </c>
      <c r="I50" s="70">
        <f t="shared" si="20"/>
        <v>60.4</v>
      </c>
      <c r="J50" s="70">
        <f t="shared" si="20"/>
        <v>145.29999999999998</v>
      </c>
      <c r="K50" s="70">
        <f t="shared" si="20"/>
        <v>138.9</v>
      </c>
      <c r="L50" s="70">
        <f t="shared" si="20"/>
        <v>168.29999999999998</v>
      </c>
      <c r="M50" s="70">
        <f t="shared" si="20"/>
        <v>2640.9</v>
      </c>
      <c r="N50" s="69">
        <f t="shared" si="20"/>
        <v>392.8</v>
      </c>
      <c r="O50" s="70">
        <f t="shared" si="20"/>
        <v>348.7</v>
      </c>
      <c r="P50" s="70">
        <f t="shared" si="20"/>
        <v>317.40000000000003</v>
      </c>
      <c r="Q50" s="70">
        <f t="shared" si="20"/>
        <v>443</v>
      </c>
      <c r="R50" s="70">
        <f t="shared" si="20"/>
        <v>453.70000000000005</v>
      </c>
      <c r="S50" s="70">
        <f t="shared" si="20"/>
        <v>526</v>
      </c>
      <c r="T50" s="70">
        <f t="shared" si="20"/>
        <v>575.29999999999995</v>
      </c>
      <c r="U50" s="70">
        <f t="shared" si="20"/>
        <v>711.9</v>
      </c>
      <c r="V50" s="70">
        <f t="shared" si="20"/>
        <v>655.09999999999991</v>
      </c>
      <c r="W50" s="70">
        <f t="shared" si="20"/>
        <v>492.9</v>
      </c>
      <c r="X50" s="70">
        <f t="shared" si="20"/>
        <v>4916.8</v>
      </c>
      <c r="Y50" s="71">
        <f t="shared" si="1"/>
        <v>2275.9</v>
      </c>
      <c r="Z50" s="71">
        <f t="shared" ref="Z50:Z60" si="21">+Y50/M50*100</f>
        <v>86.178954144420459</v>
      </c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</row>
    <row r="51" spans="2:70" ht="15.95" customHeight="1" x14ac:dyDescent="0.25">
      <c r="B51" s="43" t="s">
        <v>59</v>
      </c>
      <c r="C51" s="52">
        <v>672.4</v>
      </c>
      <c r="D51" s="53">
        <v>627.5</v>
      </c>
      <c r="E51" s="53">
        <v>552.1</v>
      </c>
      <c r="F51" s="53">
        <v>90.3</v>
      </c>
      <c r="G51" s="53">
        <v>24.6</v>
      </c>
      <c r="H51" s="53">
        <v>14.7</v>
      </c>
      <c r="I51" s="53">
        <v>50.1</v>
      </c>
      <c r="J51" s="75">
        <v>140.1</v>
      </c>
      <c r="K51" s="75">
        <v>132.80000000000001</v>
      </c>
      <c r="L51" s="75">
        <v>162.6</v>
      </c>
      <c r="M51" s="25">
        <f t="shared" ref="M51:M56" si="22">SUM(C51:L51)</f>
        <v>2467.1999999999998</v>
      </c>
      <c r="N51" s="52">
        <v>356.8</v>
      </c>
      <c r="O51" s="53">
        <v>322.3</v>
      </c>
      <c r="P51" s="53">
        <v>287.10000000000002</v>
      </c>
      <c r="Q51" s="53">
        <v>415.3</v>
      </c>
      <c r="R51" s="53">
        <v>422.6</v>
      </c>
      <c r="S51" s="53">
        <v>498.7</v>
      </c>
      <c r="T51" s="53">
        <v>552.9</v>
      </c>
      <c r="U51" s="53">
        <v>679.9</v>
      </c>
      <c r="V51" s="53">
        <v>625.29999999999995</v>
      </c>
      <c r="W51" s="53">
        <v>467.5</v>
      </c>
      <c r="X51" s="23">
        <f t="shared" ref="X51:X56" si="23">SUM(N51:W51)</f>
        <v>4628.3999999999996</v>
      </c>
      <c r="Y51" s="54">
        <f t="shared" si="1"/>
        <v>2161.1999999999998</v>
      </c>
      <c r="Z51" s="54">
        <f t="shared" si="21"/>
        <v>87.597276264591443</v>
      </c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</row>
    <row r="52" spans="2:70" ht="15.95" customHeight="1" x14ac:dyDescent="0.25">
      <c r="B52" s="43" t="s">
        <v>60</v>
      </c>
      <c r="C52" s="52">
        <v>15.1</v>
      </c>
      <c r="D52" s="53">
        <v>12.2</v>
      </c>
      <c r="E52" s="53">
        <v>7</v>
      </c>
      <c r="F52" s="53">
        <v>0.1</v>
      </c>
      <c r="G52" s="53">
        <v>1.4</v>
      </c>
      <c r="H52" s="53">
        <v>6</v>
      </c>
      <c r="I52" s="53">
        <v>8</v>
      </c>
      <c r="J52" s="75">
        <v>4.0999999999999996</v>
      </c>
      <c r="K52" s="75">
        <v>4.4000000000000004</v>
      </c>
      <c r="L52" s="75">
        <v>4.5999999999999996</v>
      </c>
      <c r="M52" s="25">
        <f t="shared" si="22"/>
        <v>62.9</v>
      </c>
      <c r="N52" s="52">
        <v>5</v>
      </c>
      <c r="O52" s="53">
        <v>5.7</v>
      </c>
      <c r="P52" s="76">
        <v>6.2</v>
      </c>
      <c r="Q52" s="53">
        <v>5.4</v>
      </c>
      <c r="R52" s="53">
        <v>5</v>
      </c>
      <c r="S52" s="53">
        <v>4.9000000000000004</v>
      </c>
      <c r="T52" s="53">
        <v>4.9000000000000004</v>
      </c>
      <c r="U52" s="53">
        <v>5.3</v>
      </c>
      <c r="V52" s="53">
        <v>6</v>
      </c>
      <c r="W52" s="53">
        <v>5.7</v>
      </c>
      <c r="X52" s="23">
        <f t="shared" si="23"/>
        <v>54.099999999999994</v>
      </c>
      <c r="Y52" s="54">
        <f t="shared" si="1"/>
        <v>-8.8000000000000043</v>
      </c>
      <c r="Z52" s="54">
        <f t="shared" si="21"/>
        <v>-13.990461049284587</v>
      </c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</row>
    <row r="53" spans="2:70" ht="15.95" customHeight="1" x14ac:dyDescent="0.25">
      <c r="B53" s="43" t="s">
        <v>32</v>
      </c>
      <c r="C53" s="52">
        <v>44.6</v>
      </c>
      <c r="D53" s="53">
        <v>31.9</v>
      </c>
      <c r="E53" s="53">
        <v>20.8</v>
      </c>
      <c r="F53" s="53">
        <v>2.9</v>
      </c>
      <c r="G53" s="53">
        <v>2.6</v>
      </c>
      <c r="H53" s="53">
        <v>1.8</v>
      </c>
      <c r="I53" s="53">
        <v>2.2999999999999998</v>
      </c>
      <c r="J53" s="75">
        <v>1.1000000000000001</v>
      </c>
      <c r="K53" s="75">
        <v>1.7</v>
      </c>
      <c r="L53" s="75">
        <v>1.1000000000000001</v>
      </c>
      <c r="M53" s="25">
        <f t="shared" si="22"/>
        <v>110.79999999999998</v>
      </c>
      <c r="N53" s="52">
        <v>31</v>
      </c>
      <c r="O53" s="53">
        <v>20.7</v>
      </c>
      <c r="P53" s="53">
        <v>24.1</v>
      </c>
      <c r="Q53" s="53">
        <v>22.3</v>
      </c>
      <c r="R53" s="53">
        <v>26.1</v>
      </c>
      <c r="S53" s="53">
        <v>22.4</v>
      </c>
      <c r="T53" s="53">
        <v>17.5</v>
      </c>
      <c r="U53" s="53">
        <v>26.7</v>
      </c>
      <c r="V53" s="53">
        <v>23.8</v>
      </c>
      <c r="W53" s="53">
        <v>19.7</v>
      </c>
      <c r="X53" s="23">
        <f t="shared" si="23"/>
        <v>234.3</v>
      </c>
      <c r="Y53" s="54">
        <f t="shared" si="1"/>
        <v>123.50000000000003</v>
      </c>
      <c r="Z53" s="54">
        <f t="shared" si="21"/>
        <v>111.46209386281593</v>
      </c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</row>
    <row r="54" spans="2:70" ht="15.95" customHeight="1" x14ac:dyDescent="0.25">
      <c r="B54" s="18" t="s">
        <v>61</v>
      </c>
      <c r="C54" s="36">
        <v>83.7</v>
      </c>
      <c r="D54" s="15">
        <v>65.5</v>
      </c>
      <c r="E54" s="15">
        <v>47</v>
      </c>
      <c r="F54" s="15">
        <v>0</v>
      </c>
      <c r="G54" s="15">
        <v>3.9</v>
      </c>
      <c r="H54" s="15">
        <v>31.9</v>
      </c>
      <c r="I54" s="15">
        <v>61.6</v>
      </c>
      <c r="J54" s="77">
        <v>50.3</v>
      </c>
      <c r="K54" s="77">
        <v>60.1</v>
      </c>
      <c r="L54" s="77">
        <v>73</v>
      </c>
      <c r="M54" s="19">
        <f t="shared" si="22"/>
        <v>477.00000000000006</v>
      </c>
      <c r="N54" s="36">
        <v>56.4</v>
      </c>
      <c r="O54" s="15">
        <v>83.9</v>
      </c>
      <c r="P54" s="15">
        <v>101.7</v>
      </c>
      <c r="Q54" s="15">
        <v>81.3</v>
      </c>
      <c r="R54" s="15">
        <v>91.5</v>
      </c>
      <c r="S54" s="15">
        <v>92.8</v>
      </c>
      <c r="T54" s="15">
        <v>91.5</v>
      </c>
      <c r="U54" s="15">
        <v>92.9</v>
      </c>
      <c r="V54" s="15">
        <v>89.9</v>
      </c>
      <c r="W54" s="15">
        <v>96.1</v>
      </c>
      <c r="X54" s="19">
        <f t="shared" si="23"/>
        <v>878</v>
      </c>
      <c r="Y54" s="20">
        <f t="shared" si="1"/>
        <v>400.99999999999994</v>
      </c>
      <c r="Z54" s="20">
        <f t="shared" si="21"/>
        <v>84.06708595387839</v>
      </c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</row>
    <row r="55" spans="2:70" ht="15.95" customHeight="1" x14ac:dyDescent="0.25">
      <c r="B55" s="18" t="s">
        <v>62</v>
      </c>
      <c r="C55" s="36">
        <v>0.1</v>
      </c>
      <c r="D55" s="15">
        <v>0.1</v>
      </c>
      <c r="E55" s="15">
        <v>0.1</v>
      </c>
      <c r="F55" s="15">
        <v>0</v>
      </c>
      <c r="G55" s="15">
        <v>0</v>
      </c>
      <c r="H55" s="15">
        <v>0</v>
      </c>
      <c r="I55" s="15">
        <v>0.1</v>
      </c>
      <c r="J55" s="77">
        <v>0.1</v>
      </c>
      <c r="K55" s="77">
        <v>0.2</v>
      </c>
      <c r="L55" s="77">
        <v>0.1</v>
      </c>
      <c r="M55" s="19">
        <f t="shared" si="22"/>
        <v>0.79999999999999993</v>
      </c>
      <c r="N55" s="36">
        <v>0</v>
      </c>
      <c r="O55" s="15">
        <v>0.2</v>
      </c>
      <c r="P55" s="15">
        <v>0.1</v>
      </c>
      <c r="Q55" s="15">
        <v>0</v>
      </c>
      <c r="R55" s="15">
        <v>0.1</v>
      </c>
      <c r="S55" s="15">
        <v>0.1</v>
      </c>
      <c r="T55" s="15">
        <v>0.3</v>
      </c>
      <c r="U55" s="78">
        <v>0.2</v>
      </c>
      <c r="V55" s="15">
        <v>0.2</v>
      </c>
      <c r="W55" s="15">
        <v>0.3</v>
      </c>
      <c r="X55" s="19">
        <f t="shared" si="23"/>
        <v>1.5</v>
      </c>
      <c r="Y55" s="20">
        <f t="shared" si="1"/>
        <v>0.70000000000000007</v>
      </c>
      <c r="Z55" s="20">
        <f t="shared" si="21"/>
        <v>87.500000000000014</v>
      </c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</row>
    <row r="56" spans="2:70" ht="15.95" customHeight="1" x14ac:dyDescent="0.25">
      <c r="B56" s="18" t="s">
        <v>63</v>
      </c>
      <c r="C56" s="36">
        <v>179</v>
      </c>
      <c r="D56" s="15">
        <v>255.9</v>
      </c>
      <c r="E56" s="15">
        <v>186.7</v>
      </c>
      <c r="F56" s="15">
        <v>236.5</v>
      </c>
      <c r="G56" s="15">
        <v>183.3</v>
      </c>
      <c r="H56" s="15">
        <v>182.2</v>
      </c>
      <c r="I56" s="15">
        <v>200.7</v>
      </c>
      <c r="J56" s="77">
        <v>219</v>
      </c>
      <c r="K56" s="77">
        <v>239.1</v>
      </c>
      <c r="L56" s="77">
        <v>181.9</v>
      </c>
      <c r="M56" s="19">
        <f t="shared" si="22"/>
        <v>2064.2999999999997</v>
      </c>
      <c r="N56" s="36">
        <v>179.7</v>
      </c>
      <c r="O56" s="15">
        <v>204.5</v>
      </c>
      <c r="P56" s="15">
        <v>205.2</v>
      </c>
      <c r="Q56" s="15">
        <v>200</v>
      </c>
      <c r="R56" s="15">
        <v>200.8</v>
      </c>
      <c r="S56" s="15">
        <v>523.6</v>
      </c>
      <c r="T56" s="15">
        <v>216.9</v>
      </c>
      <c r="U56" s="15">
        <v>400</v>
      </c>
      <c r="V56" s="15">
        <v>218.4</v>
      </c>
      <c r="W56" s="15">
        <v>338.1</v>
      </c>
      <c r="X56" s="19">
        <f t="shared" si="23"/>
        <v>2687.2000000000003</v>
      </c>
      <c r="Y56" s="20">
        <f t="shared" si="1"/>
        <v>622.90000000000055</v>
      </c>
      <c r="Z56" s="20">
        <f t="shared" si="21"/>
        <v>30.174877682507418</v>
      </c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</row>
    <row r="57" spans="2:70" ht="15.95" customHeight="1" x14ac:dyDescent="0.25">
      <c r="B57" s="18" t="s">
        <v>64</v>
      </c>
      <c r="C57" s="19">
        <f t="shared" ref="C57:V57" si="24">+C58</f>
        <v>0.3</v>
      </c>
      <c r="D57" s="19">
        <f t="shared" si="24"/>
        <v>0.2</v>
      </c>
      <c r="E57" s="19">
        <f t="shared" si="24"/>
        <v>900.1</v>
      </c>
      <c r="F57" s="19">
        <f t="shared" si="24"/>
        <v>11500</v>
      </c>
      <c r="G57" s="19">
        <f t="shared" si="24"/>
        <v>0</v>
      </c>
      <c r="H57" s="19">
        <f t="shared" si="24"/>
        <v>0.3</v>
      </c>
      <c r="I57" s="19">
        <f t="shared" si="24"/>
        <v>0.3</v>
      </c>
      <c r="J57" s="19">
        <f t="shared" si="24"/>
        <v>0</v>
      </c>
      <c r="K57" s="19">
        <f t="shared" si="24"/>
        <v>4000.5</v>
      </c>
      <c r="L57" s="19">
        <f t="shared" si="24"/>
        <v>0.2</v>
      </c>
      <c r="M57" s="19">
        <f t="shared" si="24"/>
        <v>16401.900000000001</v>
      </c>
      <c r="N57" s="19">
        <f t="shared" si="24"/>
        <v>1648.9</v>
      </c>
      <c r="O57" s="19">
        <f t="shared" si="24"/>
        <v>0.2</v>
      </c>
      <c r="P57" s="19">
        <f t="shared" si="24"/>
        <v>341.90000000000003</v>
      </c>
      <c r="Q57" s="19">
        <f t="shared" si="24"/>
        <v>0</v>
      </c>
      <c r="R57" s="19">
        <f t="shared" si="24"/>
        <v>0.2</v>
      </c>
      <c r="S57" s="19">
        <f t="shared" si="24"/>
        <v>330</v>
      </c>
      <c r="T57" s="19">
        <f t="shared" si="24"/>
        <v>0.1</v>
      </c>
      <c r="U57" s="19">
        <f t="shared" si="24"/>
        <v>0</v>
      </c>
      <c r="V57" s="19">
        <f t="shared" si="24"/>
        <v>340.1</v>
      </c>
      <c r="W57" s="19">
        <v>0</v>
      </c>
      <c r="X57" s="19">
        <f>+X58</f>
        <v>2661.4</v>
      </c>
      <c r="Y57" s="20">
        <f t="shared" si="1"/>
        <v>-13740.500000000002</v>
      </c>
      <c r="Z57" s="20">
        <f t="shared" si="21"/>
        <v>-83.773831080545548</v>
      </c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</row>
    <row r="58" spans="2:70" s="80" customFormat="1" ht="15.95" customHeight="1" x14ac:dyDescent="0.25">
      <c r="B58" s="79" t="s">
        <v>65</v>
      </c>
      <c r="C58" s="36">
        <f t="shared" ref="C58:V58" si="25">SUM(C59:C64)</f>
        <v>0.3</v>
      </c>
      <c r="D58" s="36">
        <f t="shared" si="25"/>
        <v>0.2</v>
      </c>
      <c r="E58" s="36">
        <f t="shared" si="25"/>
        <v>900.1</v>
      </c>
      <c r="F58" s="36">
        <f t="shared" si="25"/>
        <v>11500</v>
      </c>
      <c r="G58" s="36">
        <f t="shared" si="25"/>
        <v>0</v>
      </c>
      <c r="H58" s="36">
        <f t="shared" si="25"/>
        <v>0.3</v>
      </c>
      <c r="I58" s="36">
        <f t="shared" si="25"/>
        <v>0.3</v>
      </c>
      <c r="J58" s="36">
        <f t="shared" si="25"/>
        <v>0</v>
      </c>
      <c r="K58" s="36">
        <f t="shared" si="25"/>
        <v>4000.5</v>
      </c>
      <c r="L58" s="36">
        <f t="shared" si="25"/>
        <v>0.2</v>
      </c>
      <c r="M58" s="36">
        <f t="shared" si="25"/>
        <v>16401.900000000001</v>
      </c>
      <c r="N58" s="36">
        <f t="shared" si="25"/>
        <v>1648.9</v>
      </c>
      <c r="O58" s="36">
        <f t="shared" si="25"/>
        <v>0.2</v>
      </c>
      <c r="P58" s="36">
        <f t="shared" si="25"/>
        <v>341.90000000000003</v>
      </c>
      <c r="Q58" s="36">
        <f t="shared" si="25"/>
        <v>0</v>
      </c>
      <c r="R58" s="36">
        <f t="shared" si="25"/>
        <v>0.2</v>
      </c>
      <c r="S58" s="36">
        <f t="shared" si="25"/>
        <v>330</v>
      </c>
      <c r="T58" s="36">
        <f t="shared" si="25"/>
        <v>0.1</v>
      </c>
      <c r="U58" s="36">
        <f t="shared" si="25"/>
        <v>0</v>
      </c>
      <c r="V58" s="36">
        <f t="shared" si="25"/>
        <v>340.1</v>
      </c>
      <c r="W58" s="36">
        <v>0</v>
      </c>
      <c r="X58" s="19">
        <f t="shared" ref="X58:X64" si="26">SUM(N58:W58)</f>
        <v>2661.4</v>
      </c>
      <c r="Y58" s="20">
        <f t="shared" si="1"/>
        <v>-13740.500000000002</v>
      </c>
      <c r="Z58" s="20">
        <f t="shared" si="21"/>
        <v>-83.773831080545548</v>
      </c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</row>
    <row r="59" spans="2:70" s="80" customFormat="1" ht="15.95" customHeight="1" x14ac:dyDescent="0.25">
      <c r="B59" s="81" t="s">
        <v>66</v>
      </c>
      <c r="C59" s="62">
        <v>0</v>
      </c>
      <c r="D59" s="62">
        <v>0</v>
      </c>
      <c r="E59" s="62">
        <v>400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f t="shared" ref="M59:M64" si="27">SUM(C59:L59)</f>
        <v>400</v>
      </c>
      <c r="N59" s="62">
        <v>0</v>
      </c>
      <c r="O59" s="62">
        <v>0</v>
      </c>
      <c r="P59" s="62">
        <v>0</v>
      </c>
      <c r="Q59" s="62">
        <v>0</v>
      </c>
      <c r="R59" s="62">
        <v>0</v>
      </c>
      <c r="S59" s="62">
        <v>0</v>
      </c>
      <c r="T59" s="62">
        <v>0</v>
      </c>
      <c r="U59" s="62">
        <v>0</v>
      </c>
      <c r="V59" s="62">
        <v>0</v>
      </c>
      <c r="W59" s="62">
        <v>0</v>
      </c>
      <c r="X59" s="63">
        <f t="shared" si="26"/>
        <v>0</v>
      </c>
      <c r="Y59" s="64">
        <f t="shared" si="1"/>
        <v>-400</v>
      </c>
      <c r="Z59" s="54">
        <f t="shared" si="21"/>
        <v>-100</v>
      </c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</row>
    <row r="60" spans="2:70" s="83" customFormat="1" ht="15.95" customHeight="1" x14ac:dyDescent="0.25">
      <c r="B60" s="82" t="s">
        <v>67</v>
      </c>
      <c r="C60" s="24">
        <v>0</v>
      </c>
      <c r="D60" s="24">
        <v>0</v>
      </c>
      <c r="E60" s="24">
        <v>500</v>
      </c>
      <c r="F60" s="24">
        <v>11500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5">
        <f t="shared" si="27"/>
        <v>12000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3">
        <f t="shared" si="26"/>
        <v>0</v>
      </c>
      <c r="Y60" s="26">
        <f t="shared" si="1"/>
        <v>-12000</v>
      </c>
      <c r="Z60" s="54">
        <f t="shared" si="21"/>
        <v>-100</v>
      </c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</row>
    <row r="61" spans="2:70" s="83" customFormat="1" ht="15.95" customHeight="1" x14ac:dyDescent="0.25">
      <c r="B61" s="82" t="s">
        <v>68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5">
        <f t="shared" si="27"/>
        <v>0</v>
      </c>
      <c r="N61" s="24">
        <v>0</v>
      </c>
      <c r="O61" s="24">
        <v>0</v>
      </c>
      <c r="P61" s="24">
        <v>11.8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3">
        <f t="shared" si="26"/>
        <v>11.8</v>
      </c>
      <c r="Y61" s="26">
        <f t="shared" si="1"/>
        <v>11.8</v>
      </c>
      <c r="Z61" s="73">
        <v>0</v>
      </c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</row>
    <row r="62" spans="2:70" s="83" customFormat="1" ht="15.95" customHeight="1" x14ac:dyDescent="0.25">
      <c r="B62" s="82" t="s">
        <v>69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4000</v>
      </c>
      <c r="L62" s="24">
        <v>0</v>
      </c>
      <c r="M62" s="25">
        <f t="shared" si="27"/>
        <v>4000</v>
      </c>
      <c r="N62" s="24">
        <v>0</v>
      </c>
      <c r="O62" s="24">
        <v>0</v>
      </c>
      <c r="P62" s="24">
        <v>330</v>
      </c>
      <c r="Q62" s="24">
        <v>0</v>
      </c>
      <c r="R62" s="24">
        <v>0</v>
      </c>
      <c r="S62" s="24">
        <v>330</v>
      </c>
      <c r="T62" s="24">
        <v>0</v>
      </c>
      <c r="U62" s="24">
        <v>0</v>
      </c>
      <c r="V62" s="24">
        <v>340</v>
      </c>
      <c r="W62" s="24">
        <v>0</v>
      </c>
      <c r="X62" s="23">
        <f t="shared" si="26"/>
        <v>1000</v>
      </c>
      <c r="Y62" s="26">
        <f t="shared" si="1"/>
        <v>-3000</v>
      </c>
      <c r="Z62" s="73">
        <v>0</v>
      </c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</row>
    <row r="63" spans="2:70" s="83" customFormat="1" ht="15.95" customHeight="1" x14ac:dyDescent="0.25">
      <c r="B63" s="82" t="s">
        <v>70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5">
        <f t="shared" si="27"/>
        <v>0</v>
      </c>
      <c r="N63" s="24">
        <v>1648.9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3">
        <f t="shared" si="26"/>
        <v>1648.9</v>
      </c>
      <c r="Y63" s="26">
        <f t="shared" si="1"/>
        <v>1648.9</v>
      </c>
      <c r="Z63" s="73">
        <v>0</v>
      </c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</row>
    <row r="64" spans="2:70" s="83" customFormat="1" ht="15.95" customHeight="1" x14ac:dyDescent="0.25">
      <c r="B64" s="82" t="s">
        <v>32</v>
      </c>
      <c r="C64" s="24">
        <v>0.3</v>
      </c>
      <c r="D64" s="24">
        <v>0.2</v>
      </c>
      <c r="E64" s="24">
        <v>0.1</v>
      </c>
      <c r="F64" s="24">
        <v>0</v>
      </c>
      <c r="G64" s="24">
        <v>0</v>
      </c>
      <c r="H64" s="24">
        <v>0.3</v>
      </c>
      <c r="I64" s="24">
        <v>0.3</v>
      </c>
      <c r="J64" s="24">
        <v>0</v>
      </c>
      <c r="K64" s="24">
        <v>0.5</v>
      </c>
      <c r="L64" s="24">
        <v>0.2</v>
      </c>
      <c r="M64" s="25">
        <f t="shared" si="27"/>
        <v>1.9</v>
      </c>
      <c r="N64" s="24">
        <v>0</v>
      </c>
      <c r="O64" s="24">
        <v>0.2</v>
      </c>
      <c r="P64" s="24">
        <v>0.1</v>
      </c>
      <c r="Q64" s="24">
        <v>0</v>
      </c>
      <c r="R64" s="24">
        <v>0.2</v>
      </c>
      <c r="S64" s="24">
        <v>0</v>
      </c>
      <c r="T64" s="24">
        <v>0.1</v>
      </c>
      <c r="U64" s="24">
        <v>0</v>
      </c>
      <c r="V64" s="24">
        <v>0.1</v>
      </c>
      <c r="W64" s="24">
        <v>0</v>
      </c>
      <c r="X64" s="23">
        <f t="shared" si="26"/>
        <v>0.7</v>
      </c>
      <c r="Y64" s="26">
        <f t="shared" si="1"/>
        <v>-1.2</v>
      </c>
      <c r="Z64" s="73">
        <v>0</v>
      </c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</row>
    <row r="65" spans="2:70" ht="15.95" customHeight="1" x14ac:dyDescent="0.25">
      <c r="B65" s="84" t="s">
        <v>71</v>
      </c>
      <c r="C65" s="36">
        <f t="shared" ref="C65:X65" si="28">+C66+C76+C80</f>
        <v>2739.0999999999995</v>
      </c>
      <c r="D65" s="19">
        <f t="shared" si="28"/>
        <v>2054.2000000000003</v>
      </c>
      <c r="E65" s="19">
        <f t="shared" si="28"/>
        <v>1682.3999999999999</v>
      </c>
      <c r="F65" s="19">
        <f t="shared" si="28"/>
        <v>787.8</v>
      </c>
      <c r="G65" s="19">
        <f t="shared" si="28"/>
        <v>543.29999999999995</v>
      </c>
      <c r="H65" s="19">
        <f t="shared" si="28"/>
        <v>1227.1000000000001</v>
      </c>
      <c r="I65" s="19">
        <f t="shared" si="28"/>
        <v>1876.9</v>
      </c>
      <c r="J65" s="19">
        <f t="shared" si="28"/>
        <v>1868.9</v>
      </c>
      <c r="K65" s="19">
        <f t="shared" si="28"/>
        <v>879.1</v>
      </c>
      <c r="L65" s="19">
        <f t="shared" si="28"/>
        <v>1135.5</v>
      </c>
      <c r="M65" s="19">
        <f t="shared" si="28"/>
        <v>14794.300000000003</v>
      </c>
      <c r="N65" s="36">
        <f t="shared" si="28"/>
        <v>1679.0000000000002</v>
      </c>
      <c r="O65" s="19">
        <f t="shared" si="28"/>
        <v>1456.1000000000001</v>
      </c>
      <c r="P65" s="19">
        <f t="shared" si="28"/>
        <v>1461.1</v>
      </c>
      <c r="Q65" s="19">
        <f t="shared" si="28"/>
        <v>1592.5</v>
      </c>
      <c r="R65" s="19">
        <f t="shared" si="28"/>
        <v>1768.7</v>
      </c>
      <c r="S65" s="19">
        <f t="shared" si="28"/>
        <v>1815.8999999999999</v>
      </c>
      <c r="T65" s="19">
        <f t="shared" si="28"/>
        <v>2031.8</v>
      </c>
      <c r="U65" s="19">
        <f t="shared" si="28"/>
        <v>2211</v>
      </c>
      <c r="V65" s="19">
        <f t="shared" si="28"/>
        <v>2227.7000000000003</v>
      </c>
      <c r="W65" s="19">
        <f t="shared" si="28"/>
        <v>1980.5</v>
      </c>
      <c r="X65" s="19">
        <f t="shared" si="28"/>
        <v>18224.3</v>
      </c>
      <c r="Y65" s="20">
        <f t="shared" si="1"/>
        <v>3429.9999999999964</v>
      </c>
      <c r="Z65" s="19">
        <f t="shared" ref="Z65:Z80" si="29">+Y65/M65*100</f>
        <v>23.184604881609779</v>
      </c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</row>
    <row r="66" spans="2:70" ht="15.95" customHeight="1" x14ac:dyDescent="0.25">
      <c r="B66" s="85" t="s">
        <v>72</v>
      </c>
      <c r="C66" s="36">
        <f t="shared" ref="C66:X66" si="30">+C67+C72</f>
        <v>2383.9999999999995</v>
      </c>
      <c r="D66" s="19">
        <f t="shared" si="30"/>
        <v>1634.8000000000002</v>
      </c>
      <c r="E66" s="19">
        <f t="shared" si="30"/>
        <v>1318.1999999999998</v>
      </c>
      <c r="F66" s="19">
        <f t="shared" si="30"/>
        <v>655.20000000000005</v>
      </c>
      <c r="G66" s="19">
        <f t="shared" si="30"/>
        <v>374.3</v>
      </c>
      <c r="H66" s="19">
        <f t="shared" si="30"/>
        <v>761.30000000000007</v>
      </c>
      <c r="I66" s="19">
        <f t="shared" si="30"/>
        <v>1284.5999999999999</v>
      </c>
      <c r="J66" s="19">
        <f t="shared" si="30"/>
        <v>1605.6000000000001</v>
      </c>
      <c r="K66" s="19">
        <f t="shared" si="30"/>
        <v>676.5</v>
      </c>
      <c r="L66" s="19">
        <f t="shared" si="30"/>
        <v>944.6</v>
      </c>
      <c r="M66" s="19">
        <f t="shared" si="30"/>
        <v>11639.100000000002</v>
      </c>
      <c r="N66" s="36">
        <f t="shared" si="30"/>
        <v>1429.3000000000002</v>
      </c>
      <c r="O66" s="19">
        <f t="shared" si="30"/>
        <v>1212.9000000000001</v>
      </c>
      <c r="P66" s="19">
        <f t="shared" si="30"/>
        <v>1172.5</v>
      </c>
      <c r="Q66" s="19">
        <f t="shared" si="30"/>
        <v>1169</v>
      </c>
      <c r="R66" s="19">
        <f t="shared" si="30"/>
        <v>1344.3</v>
      </c>
      <c r="S66" s="19">
        <f t="shared" si="30"/>
        <v>1394.5</v>
      </c>
      <c r="T66" s="19">
        <f t="shared" si="30"/>
        <v>1616.5</v>
      </c>
      <c r="U66" s="19">
        <f t="shared" si="30"/>
        <v>1799.5</v>
      </c>
      <c r="V66" s="19">
        <f t="shared" si="30"/>
        <v>1864</v>
      </c>
      <c r="W66" s="19">
        <f t="shared" si="30"/>
        <v>1585.9</v>
      </c>
      <c r="X66" s="19">
        <f t="shared" si="30"/>
        <v>14588.399999999998</v>
      </c>
      <c r="Y66" s="20">
        <f t="shared" si="1"/>
        <v>2949.2999999999956</v>
      </c>
      <c r="Z66" s="19">
        <f t="shared" si="29"/>
        <v>25.339588112482879</v>
      </c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</row>
    <row r="67" spans="2:70" ht="15.95" customHeight="1" x14ac:dyDescent="0.25">
      <c r="B67" s="39" t="s">
        <v>73</v>
      </c>
      <c r="C67" s="36">
        <f t="shared" ref="C67:X67" si="31">SUM(C68:C71)</f>
        <v>106.6</v>
      </c>
      <c r="D67" s="19">
        <f t="shared" si="31"/>
        <v>117.19999999999999</v>
      </c>
      <c r="E67" s="19">
        <f t="shared" si="31"/>
        <v>108.8</v>
      </c>
      <c r="F67" s="19">
        <f t="shared" si="31"/>
        <v>61.4</v>
      </c>
      <c r="G67" s="19">
        <f t="shared" si="31"/>
        <v>57.699999999999996</v>
      </c>
      <c r="H67" s="19">
        <f t="shared" si="31"/>
        <v>74.8</v>
      </c>
      <c r="I67" s="19">
        <f t="shared" si="31"/>
        <v>87.7</v>
      </c>
      <c r="J67" s="19">
        <f t="shared" si="31"/>
        <v>65.7</v>
      </c>
      <c r="K67" s="19">
        <f t="shared" si="31"/>
        <v>77.199999999999989</v>
      </c>
      <c r="L67" s="19">
        <f t="shared" si="31"/>
        <v>91.399999999999991</v>
      </c>
      <c r="M67" s="19">
        <f t="shared" si="31"/>
        <v>848.50000000000023</v>
      </c>
      <c r="N67" s="36">
        <f t="shared" si="31"/>
        <v>76.900000000000006</v>
      </c>
      <c r="O67" s="19">
        <f t="shared" si="31"/>
        <v>91.899999999999991</v>
      </c>
      <c r="P67" s="19">
        <f t="shared" si="31"/>
        <v>109.1</v>
      </c>
      <c r="Q67" s="19">
        <f t="shared" si="31"/>
        <v>148.5</v>
      </c>
      <c r="R67" s="19">
        <f t="shared" si="31"/>
        <v>146.80000000000001</v>
      </c>
      <c r="S67" s="19">
        <f t="shared" si="31"/>
        <v>175.7</v>
      </c>
      <c r="T67" s="19">
        <f t="shared" si="31"/>
        <v>91.9</v>
      </c>
      <c r="U67" s="19">
        <f t="shared" si="31"/>
        <v>231.5</v>
      </c>
      <c r="V67" s="19">
        <f t="shared" si="31"/>
        <v>146.6</v>
      </c>
      <c r="W67" s="19">
        <f t="shared" si="31"/>
        <v>143.39999999999998</v>
      </c>
      <c r="X67" s="19">
        <f t="shared" si="31"/>
        <v>1362.3</v>
      </c>
      <c r="Y67" s="20">
        <f t="shared" si="1"/>
        <v>513.79999999999973</v>
      </c>
      <c r="Z67" s="19">
        <f t="shared" si="29"/>
        <v>60.553918680023521</v>
      </c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</row>
    <row r="68" spans="2:70" ht="15.95" customHeight="1" x14ac:dyDescent="0.25">
      <c r="B68" s="43" t="s">
        <v>74</v>
      </c>
      <c r="C68" s="52">
        <v>104.2</v>
      </c>
      <c r="D68" s="86">
        <v>94.9</v>
      </c>
      <c r="E68" s="86">
        <v>107.4</v>
      </c>
      <c r="F68" s="86">
        <v>51.3</v>
      </c>
      <c r="G68" s="86">
        <v>57.3</v>
      </c>
      <c r="H68" s="86">
        <v>56.3</v>
      </c>
      <c r="I68" s="86">
        <v>87.7</v>
      </c>
      <c r="J68" s="87">
        <v>65.7</v>
      </c>
      <c r="K68" s="87">
        <v>77.099999999999994</v>
      </c>
      <c r="L68" s="87">
        <v>91.1</v>
      </c>
      <c r="M68" s="25">
        <f>SUM(C68:L68)</f>
        <v>793.00000000000011</v>
      </c>
      <c r="N68" s="52">
        <v>74.900000000000006</v>
      </c>
      <c r="O68" s="86">
        <v>91.8</v>
      </c>
      <c r="P68" s="86">
        <v>100.7</v>
      </c>
      <c r="Q68" s="86">
        <v>89</v>
      </c>
      <c r="R68" s="86">
        <v>87.3</v>
      </c>
      <c r="S68" s="86">
        <v>93.1</v>
      </c>
      <c r="T68" s="86">
        <v>89.5</v>
      </c>
      <c r="U68" s="86">
        <v>80</v>
      </c>
      <c r="V68" s="86">
        <v>83.6</v>
      </c>
      <c r="W68" s="86">
        <v>80.900000000000006</v>
      </c>
      <c r="X68" s="23">
        <f>SUM(N68:W68)</f>
        <v>870.8</v>
      </c>
      <c r="Y68" s="54">
        <f t="shared" si="1"/>
        <v>77.799999999999841</v>
      </c>
      <c r="Z68" s="25">
        <f t="shared" si="29"/>
        <v>9.810844892812085</v>
      </c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</row>
    <row r="69" spans="2:70" ht="15.95" customHeight="1" x14ac:dyDescent="0.25">
      <c r="B69" s="43" t="s">
        <v>75</v>
      </c>
      <c r="C69" s="52">
        <v>1.2</v>
      </c>
      <c r="D69" s="88">
        <v>1.8</v>
      </c>
      <c r="E69" s="88">
        <v>1.1000000000000001</v>
      </c>
      <c r="F69" s="88">
        <v>0</v>
      </c>
      <c r="G69" s="88">
        <v>0</v>
      </c>
      <c r="H69" s="88">
        <v>0</v>
      </c>
      <c r="I69" s="88">
        <v>0</v>
      </c>
      <c r="J69" s="88">
        <v>0</v>
      </c>
      <c r="K69" s="88">
        <v>0</v>
      </c>
      <c r="L69" s="88">
        <v>0</v>
      </c>
      <c r="M69" s="25">
        <f>SUM(C69:L69)</f>
        <v>4.0999999999999996</v>
      </c>
      <c r="N69" s="52">
        <v>0</v>
      </c>
      <c r="O69" s="88">
        <v>0</v>
      </c>
      <c r="P69" s="88">
        <v>0</v>
      </c>
      <c r="Q69" s="88">
        <v>0</v>
      </c>
      <c r="R69" s="88">
        <v>0</v>
      </c>
      <c r="S69" s="88">
        <v>0</v>
      </c>
      <c r="T69" s="88">
        <v>0</v>
      </c>
      <c r="U69" s="88">
        <v>0</v>
      </c>
      <c r="V69" s="88">
        <v>0</v>
      </c>
      <c r="W69" s="88">
        <v>0</v>
      </c>
      <c r="X69" s="25">
        <f>SUM(N69:W69)</f>
        <v>0</v>
      </c>
      <c r="Y69" s="54">
        <f t="shared" si="1"/>
        <v>-4.0999999999999996</v>
      </c>
      <c r="Z69" s="25">
        <f t="shared" si="29"/>
        <v>-100</v>
      </c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</row>
    <row r="70" spans="2:70" ht="15.95" customHeight="1" x14ac:dyDescent="0.25">
      <c r="B70" s="89" t="s">
        <v>76</v>
      </c>
      <c r="C70" s="62">
        <v>0.6</v>
      </c>
      <c r="D70" s="90">
        <v>20.399999999999999</v>
      </c>
      <c r="E70" s="90">
        <v>0.3</v>
      </c>
      <c r="F70" s="90">
        <v>10.1</v>
      </c>
      <c r="G70" s="90">
        <v>0.4</v>
      </c>
      <c r="H70" s="90">
        <v>18.5</v>
      </c>
      <c r="I70" s="90">
        <v>0</v>
      </c>
      <c r="J70" s="90">
        <v>0</v>
      </c>
      <c r="K70" s="90">
        <v>0.1</v>
      </c>
      <c r="L70" s="90">
        <v>0.3</v>
      </c>
      <c r="M70" s="63">
        <f>SUM(C70:L70)</f>
        <v>50.699999999999996</v>
      </c>
      <c r="N70" s="62">
        <v>1.9</v>
      </c>
      <c r="O70" s="90">
        <v>0</v>
      </c>
      <c r="P70" s="90">
        <v>7.1</v>
      </c>
      <c r="Q70" s="90">
        <v>59.5</v>
      </c>
      <c r="R70" s="90">
        <v>59.5</v>
      </c>
      <c r="S70" s="90">
        <v>82.5</v>
      </c>
      <c r="T70" s="90">
        <v>0.5</v>
      </c>
      <c r="U70" s="90">
        <v>151.4</v>
      </c>
      <c r="V70" s="90">
        <v>62.9</v>
      </c>
      <c r="W70" s="90">
        <v>61.3</v>
      </c>
      <c r="X70" s="63">
        <f>SUM(N70:W70)</f>
        <v>486.59999999999997</v>
      </c>
      <c r="Y70" s="64">
        <f t="shared" si="1"/>
        <v>435.9</v>
      </c>
      <c r="Z70" s="63">
        <f t="shared" si="29"/>
        <v>859.76331360946756</v>
      </c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</row>
    <row r="71" spans="2:70" ht="15.95" customHeight="1" x14ac:dyDescent="0.25">
      <c r="B71" s="43" t="s">
        <v>77</v>
      </c>
      <c r="C71" s="52">
        <v>0.6</v>
      </c>
      <c r="D71" s="25">
        <v>0.1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f>SUM(C71:L71)</f>
        <v>0.7</v>
      </c>
      <c r="N71" s="52">
        <v>0.1</v>
      </c>
      <c r="O71" s="25">
        <v>0.1</v>
      </c>
      <c r="P71" s="25">
        <v>1.3</v>
      </c>
      <c r="Q71" s="25">
        <v>0</v>
      </c>
      <c r="R71" s="25">
        <v>0</v>
      </c>
      <c r="S71" s="25">
        <v>0.1</v>
      </c>
      <c r="T71" s="25">
        <v>1.9</v>
      </c>
      <c r="U71" s="25">
        <v>0.1</v>
      </c>
      <c r="V71" s="25">
        <v>0.1</v>
      </c>
      <c r="W71" s="25">
        <v>1.2</v>
      </c>
      <c r="X71" s="25">
        <f>SUM(N71:W71)</f>
        <v>4.9000000000000004</v>
      </c>
      <c r="Y71" s="54">
        <f t="shared" si="1"/>
        <v>4.2</v>
      </c>
      <c r="Z71" s="25">
        <f t="shared" si="29"/>
        <v>600.00000000000011</v>
      </c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</row>
    <row r="72" spans="2:70" ht="15.95" customHeight="1" x14ac:dyDescent="0.25">
      <c r="B72" s="39" t="s">
        <v>78</v>
      </c>
      <c r="C72" s="91">
        <f t="shared" ref="C72:X72" si="32">SUM(C73:C75)</f>
        <v>2277.3999999999996</v>
      </c>
      <c r="D72" s="19">
        <f t="shared" si="32"/>
        <v>1517.6000000000001</v>
      </c>
      <c r="E72" s="19">
        <f t="shared" si="32"/>
        <v>1209.3999999999999</v>
      </c>
      <c r="F72" s="19">
        <f t="shared" si="32"/>
        <v>593.80000000000007</v>
      </c>
      <c r="G72" s="19">
        <f t="shared" si="32"/>
        <v>316.60000000000002</v>
      </c>
      <c r="H72" s="19">
        <f t="shared" si="32"/>
        <v>686.50000000000011</v>
      </c>
      <c r="I72" s="19">
        <f t="shared" si="32"/>
        <v>1196.8999999999999</v>
      </c>
      <c r="J72" s="19">
        <f t="shared" si="32"/>
        <v>1539.9</v>
      </c>
      <c r="K72" s="19">
        <f t="shared" si="32"/>
        <v>599.30000000000007</v>
      </c>
      <c r="L72" s="19">
        <f t="shared" si="32"/>
        <v>853.2</v>
      </c>
      <c r="M72" s="19">
        <f t="shared" si="32"/>
        <v>10790.600000000002</v>
      </c>
      <c r="N72" s="91">
        <f t="shared" si="32"/>
        <v>1352.4</v>
      </c>
      <c r="O72" s="19">
        <f t="shared" si="32"/>
        <v>1121</v>
      </c>
      <c r="P72" s="19">
        <f t="shared" si="32"/>
        <v>1063.4000000000001</v>
      </c>
      <c r="Q72" s="19">
        <f t="shared" si="32"/>
        <v>1020.5</v>
      </c>
      <c r="R72" s="19">
        <f t="shared" si="32"/>
        <v>1197.5</v>
      </c>
      <c r="S72" s="19">
        <f t="shared" si="32"/>
        <v>1218.8</v>
      </c>
      <c r="T72" s="19">
        <f t="shared" si="32"/>
        <v>1524.6</v>
      </c>
      <c r="U72" s="19">
        <f t="shared" si="32"/>
        <v>1568</v>
      </c>
      <c r="V72" s="19">
        <f t="shared" si="32"/>
        <v>1717.4</v>
      </c>
      <c r="W72" s="19">
        <f t="shared" si="32"/>
        <v>1442.5</v>
      </c>
      <c r="X72" s="19">
        <f t="shared" si="32"/>
        <v>13226.099999999999</v>
      </c>
      <c r="Y72" s="20">
        <f t="shared" ref="Y72:Y103" si="33">+X72-M72</f>
        <v>2435.4999999999964</v>
      </c>
      <c r="Z72" s="19">
        <f t="shared" si="29"/>
        <v>22.570570681889755</v>
      </c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</row>
    <row r="73" spans="2:70" ht="15.95" customHeight="1" x14ac:dyDescent="0.25">
      <c r="B73" s="92" t="s">
        <v>79</v>
      </c>
      <c r="C73" s="53">
        <v>33.700000000000003</v>
      </c>
      <c r="D73" s="53">
        <v>28.4</v>
      </c>
      <c r="E73" s="53">
        <v>12.1</v>
      </c>
      <c r="F73" s="53">
        <v>7.1</v>
      </c>
      <c r="G73" s="53">
        <v>10.3</v>
      </c>
      <c r="H73" s="53">
        <v>8.6999999999999993</v>
      </c>
      <c r="I73" s="53">
        <v>15.5</v>
      </c>
      <c r="J73" s="72">
        <v>11.7</v>
      </c>
      <c r="K73" s="72">
        <v>15.2</v>
      </c>
      <c r="L73" s="72">
        <v>20.399999999999999</v>
      </c>
      <c r="M73" s="25">
        <f>SUM(C73:L73)</f>
        <v>163.1</v>
      </c>
      <c r="N73" s="53">
        <v>23.2</v>
      </c>
      <c r="O73" s="53">
        <v>30.9</v>
      </c>
      <c r="P73" s="53">
        <v>28.9</v>
      </c>
      <c r="Q73" s="53">
        <v>25.4</v>
      </c>
      <c r="R73" s="53">
        <v>23</v>
      </c>
      <c r="S73" s="53">
        <v>24.1</v>
      </c>
      <c r="T73" s="53">
        <v>31.6</v>
      </c>
      <c r="U73" s="53">
        <v>58</v>
      </c>
      <c r="V73" s="53">
        <v>37.200000000000003</v>
      </c>
      <c r="W73" s="53">
        <v>39.200000000000003</v>
      </c>
      <c r="X73" s="25">
        <f>SUM(N73:W73)</f>
        <v>321.5</v>
      </c>
      <c r="Y73" s="54">
        <f t="shared" si="33"/>
        <v>158.4</v>
      </c>
      <c r="Z73" s="25">
        <f t="shared" si="29"/>
        <v>97.118332311465366</v>
      </c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</row>
    <row r="74" spans="2:70" ht="15.95" customHeight="1" x14ac:dyDescent="0.25">
      <c r="B74" s="89" t="s">
        <v>80</v>
      </c>
      <c r="C74" s="93">
        <v>2150.6</v>
      </c>
      <c r="D74" s="94">
        <v>1288.2</v>
      </c>
      <c r="E74" s="94">
        <v>1167</v>
      </c>
      <c r="F74" s="94">
        <v>572.1</v>
      </c>
      <c r="G74" s="94">
        <v>306.2</v>
      </c>
      <c r="H74" s="94">
        <v>659.1</v>
      </c>
      <c r="I74" s="94">
        <v>1109.5999999999999</v>
      </c>
      <c r="J74" s="95">
        <v>1407.3</v>
      </c>
      <c r="K74" s="95">
        <v>555.70000000000005</v>
      </c>
      <c r="L74" s="95">
        <v>720.6</v>
      </c>
      <c r="M74" s="96">
        <f>SUM(C74:L74)</f>
        <v>9936.4000000000015</v>
      </c>
      <c r="N74" s="93">
        <v>1042.7</v>
      </c>
      <c r="O74" s="94">
        <v>838.4</v>
      </c>
      <c r="P74" s="94">
        <v>889.1</v>
      </c>
      <c r="Q74" s="94">
        <v>849.7</v>
      </c>
      <c r="R74" s="94">
        <v>996</v>
      </c>
      <c r="S74" s="94">
        <v>1017.5</v>
      </c>
      <c r="T74" s="94">
        <v>1290.2</v>
      </c>
      <c r="U74" s="94">
        <v>1185.8</v>
      </c>
      <c r="V74" s="94">
        <v>1372.1</v>
      </c>
      <c r="W74" s="94">
        <v>1166.3</v>
      </c>
      <c r="X74" s="96">
        <f>SUM(N74:W74)</f>
        <v>10647.8</v>
      </c>
      <c r="Y74" s="64">
        <f t="shared" si="33"/>
        <v>711.39999999999782</v>
      </c>
      <c r="Z74" s="63">
        <f t="shared" si="29"/>
        <v>7.1595346403123639</v>
      </c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</row>
    <row r="75" spans="2:70" ht="15.95" customHeight="1" x14ac:dyDescent="0.25">
      <c r="B75" s="92" t="s">
        <v>32</v>
      </c>
      <c r="C75" s="24">
        <v>93.1</v>
      </c>
      <c r="D75" s="53">
        <v>201</v>
      </c>
      <c r="E75" s="53">
        <v>30.3</v>
      </c>
      <c r="F75" s="53">
        <v>14.6</v>
      </c>
      <c r="G75" s="53">
        <v>0.1</v>
      </c>
      <c r="H75" s="53">
        <v>18.7</v>
      </c>
      <c r="I75" s="53">
        <v>71.8</v>
      </c>
      <c r="J75" s="72">
        <v>120.9</v>
      </c>
      <c r="K75" s="72">
        <v>28.4</v>
      </c>
      <c r="L75" s="72">
        <v>112.2</v>
      </c>
      <c r="M75" s="25">
        <f>SUM(C75:L75)</f>
        <v>691.10000000000014</v>
      </c>
      <c r="N75" s="24">
        <v>286.5</v>
      </c>
      <c r="O75" s="53">
        <v>251.7</v>
      </c>
      <c r="P75" s="76">
        <v>145.4</v>
      </c>
      <c r="Q75" s="53">
        <v>145.4</v>
      </c>
      <c r="R75" s="53">
        <v>178.5</v>
      </c>
      <c r="S75" s="53">
        <v>177.2</v>
      </c>
      <c r="T75" s="53">
        <v>202.8</v>
      </c>
      <c r="U75" s="53">
        <v>324.2</v>
      </c>
      <c r="V75" s="53">
        <v>308.10000000000002</v>
      </c>
      <c r="W75" s="53">
        <v>237</v>
      </c>
      <c r="X75" s="25">
        <f>SUM(N75:W75)</f>
        <v>2256.8000000000002</v>
      </c>
      <c r="Y75" s="54">
        <f t="shared" si="33"/>
        <v>1565.7</v>
      </c>
      <c r="Z75" s="25">
        <f t="shared" si="29"/>
        <v>226.551873824338</v>
      </c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</row>
    <row r="76" spans="2:70" ht="15.95" customHeight="1" x14ac:dyDescent="0.25">
      <c r="B76" s="85" t="s">
        <v>81</v>
      </c>
      <c r="C76" s="77">
        <f t="shared" ref="C76:X76" si="34">SUM(C77:C79)</f>
        <v>350.49999999999994</v>
      </c>
      <c r="D76" s="15">
        <f t="shared" si="34"/>
        <v>414.8</v>
      </c>
      <c r="E76" s="15">
        <f t="shared" si="34"/>
        <v>361.00000000000006</v>
      </c>
      <c r="F76" s="15">
        <f t="shared" si="34"/>
        <v>132.30000000000001</v>
      </c>
      <c r="G76" s="15">
        <f t="shared" si="34"/>
        <v>37</v>
      </c>
      <c r="H76" s="15">
        <f t="shared" si="34"/>
        <v>61.4</v>
      </c>
      <c r="I76" s="15">
        <f t="shared" si="34"/>
        <v>107.4</v>
      </c>
      <c r="J76" s="15">
        <f t="shared" si="34"/>
        <v>134.5</v>
      </c>
      <c r="K76" s="15">
        <f t="shared" si="34"/>
        <v>196.50000000000003</v>
      </c>
      <c r="L76" s="15">
        <f t="shared" si="34"/>
        <v>183.29999999999998</v>
      </c>
      <c r="M76" s="15">
        <f t="shared" si="34"/>
        <v>1978.6999999999998</v>
      </c>
      <c r="N76" s="77">
        <f t="shared" si="34"/>
        <v>244</v>
      </c>
      <c r="O76" s="15">
        <f t="shared" si="34"/>
        <v>236.8</v>
      </c>
      <c r="P76" s="15">
        <f t="shared" si="34"/>
        <v>280.00000000000006</v>
      </c>
      <c r="Q76" s="15">
        <f t="shared" si="34"/>
        <v>416.6</v>
      </c>
      <c r="R76" s="15">
        <f t="shared" si="34"/>
        <v>416.5</v>
      </c>
      <c r="S76" s="15">
        <f t="shared" si="34"/>
        <v>414.3</v>
      </c>
      <c r="T76" s="15">
        <f t="shared" si="34"/>
        <v>407.70000000000005</v>
      </c>
      <c r="U76" s="15">
        <f t="shared" si="34"/>
        <v>386</v>
      </c>
      <c r="V76" s="15">
        <f t="shared" si="34"/>
        <v>355.9</v>
      </c>
      <c r="W76" s="15">
        <f t="shared" si="34"/>
        <v>375.1</v>
      </c>
      <c r="X76" s="15">
        <f t="shared" si="34"/>
        <v>3532.9000000000005</v>
      </c>
      <c r="Y76" s="16">
        <f t="shared" si="33"/>
        <v>1554.2000000000007</v>
      </c>
      <c r="Z76" s="15">
        <f t="shared" si="29"/>
        <v>78.546520442714964</v>
      </c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</row>
    <row r="77" spans="2:70" ht="15.95" customHeight="1" x14ac:dyDescent="0.25">
      <c r="B77" s="97" t="s">
        <v>82</v>
      </c>
      <c r="C77" s="52">
        <v>286.39999999999998</v>
      </c>
      <c r="D77" s="53">
        <v>362.4</v>
      </c>
      <c r="E77" s="53">
        <v>325.10000000000002</v>
      </c>
      <c r="F77" s="53">
        <v>131.9</v>
      </c>
      <c r="G77" s="53">
        <v>28.2</v>
      </c>
      <c r="H77" s="53">
        <v>35.6</v>
      </c>
      <c r="I77" s="53">
        <v>69.7</v>
      </c>
      <c r="J77" s="75">
        <v>88.3</v>
      </c>
      <c r="K77" s="75">
        <v>146.30000000000001</v>
      </c>
      <c r="L77" s="75">
        <v>124</v>
      </c>
      <c r="M77" s="25">
        <f>SUM(C77:L77)</f>
        <v>1597.8999999999999</v>
      </c>
      <c r="N77" s="52">
        <v>184.5</v>
      </c>
      <c r="O77" s="53">
        <v>175.3</v>
      </c>
      <c r="P77" s="53">
        <v>198.8</v>
      </c>
      <c r="Q77" s="53">
        <v>333.5</v>
      </c>
      <c r="R77" s="53">
        <v>334.3</v>
      </c>
      <c r="S77" s="53">
        <v>331.2</v>
      </c>
      <c r="T77" s="53">
        <v>319.60000000000002</v>
      </c>
      <c r="U77" s="53">
        <v>296.2</v>
      </c>
      <c r="V77" s="53">
        <v>275.39999999999998</v>
      </c>
      <c r="W77" s="53">
        <v>290.39999999999998</v>
      </c>
      <c r="X77" s="25">
        <f>SUM(N77:W77)</f>
        <v>2739.2000000000003</v>
      </c>
      <c r="Y77" s="54">
        <f t="shared" si="33"/>
        <v>1141.3000000000004</v>
      </c>
      <c r="Z77" s="25">
        <f t="shared" si="29"/>
        <v>71.424995306339596</v>
      </c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</row>
    <row r="78" spans="2:70" ht="15.95" customHeight="1" x14ac:dyDescent="0.25">
      <c r="B78" s="97" t="s">
        <v>83</v>
      </c>
      <c r="C78" s="52">
        <v>61.4</v>
      </c>
      <c r="D78" s="53">
        <v>49.8</v>
      </c>
      <c r="E78" s="53">
        <v>34.1</v>
      </c>
      <c r="F78" s="53">
        <v>0.4</v>
      </c>
      <c r="G78" s="53">
        <v>8.6999999999999993</v>
      </c>
      <c r="H78" s="53">
        <v>25.2</v>
      </c>
      <c r="I78" s="53">
        <v>36.200000000000003</v>
      </c>
      <c r="J78" s="75">
        <v>44.2</v>
      </c>
      <c r="K78" s="75">
        <v>47.9</v>
      </c>
      <c r="L78" s="75">
        <v>56.1</v>
      </c>
      <c r="M78" s="25">
        <f>SUM(C78:L78)</f>
        <v>363.99999999999994</v>
      </c>
      <c r="N78" s="52">
        <v>57.9</v>
      </c>
      <c r="O78" s="76">
        <v>59</v>
      </c>
      <c r="P78" s="76">
        <v>78.400000000000006</v>
      </c>
      <c r="Q78" s="76">
        <v>80.5</v>
      </c>
      <c r="R78" s="76">
        <v>79.599999999999994</v>
      </c>
      <c r="S78" s="76">
        <v>80.3</v>
      </c>
      <c r="T78" s="76">
        <v>85.5</v>
      </c>
      <c r="U78" s="76">
        <v>87.3</v>
      </c>
      <c r="V78" s="76">
        <v>77.7</v>
      </c>
      <c r="W78" s="76">
        <v>82.1</v>
      </c>
      <c r="X78" s="25">
        <f>SUM(N78:W78)</f>
        <v>768.30000000000007</v>
      </c>
      <c r="Y78" s="54">
        <f t="shared" si="33"/>
        <v>404.30000000000013</v>
      </c>
      <c r="Z78" s="25">
        <f t="shared" si="29"/>
        <v>111.07142857142863</v>
      </c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</row>
    <row r="79" spans="2:70" ht="15.95" customHeight="1" x14ac:dyDescent="0.25">
      <c r="B79" s="97" t="s">
        <v>32</v>
      </c>
      <c r="C79" s="52">
        <v>2.7</v>
      </c>
      <c r="D79" s="52">
        <v>2.6</v>
      </c>
      <c r="E79" s="52">
        <v>1.8</v>
      </c>
      <c r="F79" s="52">
        <v>0</v>
      </c>
      <c r="G79" s="52">
        <v>0.1</v>
      </c>
      <c r="H79" s="52">
        <v>0.6</v>
      </c>
      <c r="I79" s="52">
        <v>1.5</v>
      </c>
      <c r="J79" s="24">
        <v>2</v>
      </c>
      <c r="K79" s="24">
        <v>2.2999999999999998</v>
      </c>
      <c r="L79" s="24">
        <v>3.2</v>
      </c>
      <c r="M79" s="25">
        <f>SUM(C79:L79)</f>
        <v>16.8</v>
      </c>
      <c r="N79" s="52">
        <v>1.6</v>
      </c>
      <c r="O79" s="52">
        <v>2.5</v>
      </c>
      <c r="P79" s="52">
        <v>2.8</v>
      </c>
      <c r="Q79" s="52">
        <v>2.6</v>
      </c>
      <c r="R79" s="52">
        <v>2.6</v>
      </c>
      <c r="S79" s="52">
        <v>2.8</v>
      </c>
      <c r="T79" s="52">
        <v>2.6</v>
      </c>
      <c r="U79" s="52">
        <v>2.5</v>
      </c>
      <c r="V79" s="52">
        <v>2.8</v>
      </c>
      <c r="W79" s="52">
        <v>2.6</v>
      </c>
      <c r="X79" s="25">
        <f>SUM(N79:W79)</f>
        <v>25.400000000000002</v>
      </c>
      <c r="Y79" s="54">
        <f t="shared" si="33"/>
        <v>8.6000000000000014</v>
      </c>
      <c r="Z79" s="25">
        <f t="shared" si="29"/>
        <v>51.190476190476197</v>
      </c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</row>
    <row r="80" spans="2:70" ht="15.95" customHeight="1" x14ac:dyDescent="0.25">
      <c r="B80" s="85" t="s">
        <v>84</v>
      </c>
      <c r="C80" s="19">
        <f t="shared" ref="C80:X80" si="35">+C81+C82</f>
        <v>4.5999999999999996</v>
      </c>
      <c r="D80" s="19">
        <f t="shared" si="35"/>
        <v>4.5999999999999996</v>
      </c>
      <c r="E80" s="19">
        <f t="shared" si="35"/>
        <v>3.2</v>
      </c>
      <c r="F80" s="19">
        <f t="shared" si="35"/>
        <v>0.3</v>
      </c>
      <c r="G80" s="19">
        <f t="shared" si="35"/>
        <v>132</v>
      </c>
      <c r="H80" s="19">
        <f t="shared" si="35"/>
        <v>404.40000000000003</v>
      </c>
      <c r="I80" s="19">
        <f t="shared" si="35"/>
        <v>484.90000000000003</v>
      </c>
      <c r="J80" s="19">
        <f t="shared" si="35"/>
        <v>128.80000000000001</v>
      </c>
      <c r="K80" s="19">
        <f t="shared" si="35"/>
        <v>6.1</v>
      </c>
      <c r="L80" s="19">
        <f t="shared" si="35"/>
        <v>7.6</v>
      </c>
      <c r="M80" s="19">
        <f t="shared" si="35"/>
        <v>1176.5</v>
      </c>
      <c r="N80" s="19">
        <f t="shared" si="35"/>
        <v>5.7</v>
      </c>
      <c r="O80" s="19">
        <f t="shared" si="35"/>
        <v>6.4</v>
      </c>
      <c r="P80" s="19">
        <f t="shared" si="35"/>
        <v>8.6</v>
      </c>
      <c r="Q80" s="19">
        <f t="shared" si="35"/>
        <v>6.9</v>
      </c>
      <c r="R80" s="19">
        <f t="shared" si="35"/>
        <v>7.9</v>
      </c>
      <c r="S80" s="19">
        <f t="shared" si="35"/>
        <v>7.1</v>
      </c>
      <c r="T80" s="19">
        <f t="shared" si="35"/>
        <v>7.6</v>
      </c>
      <c r="U80" s="19">
        <f t="shared" si="35"/>
        <v>25.5</v>
      </c>
      <c r="V80" s="19">
        <f t="shared" si="35"/>
        <v>7.8</v>
      </c>
      <c r="W80" s="19">
        <f t="shared" si="35"/>
        <v>19.5</v>
      </c>
      <c r="X80" s="19">
        <f t="shared" si="35"/>
        <v>103</v>
      </c>
      <c r="Y80" s="54">
        <f t="shared" si="33"/>
        <v>-1073.5</v>
      </c>
      <c r="Z80" s="25">
        <f t="shared" si="29"/>
        <v>-91.245218869528273</v>
      </c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</row>
    <row r="81" spans="2:70" ht="15.95" customHeight="1" x14ac:dyDescent="0.25">
      <c r="B81" s="98" t="s">
        <v>80</v>
      </c>
      <c r="C81" s="62">
        <v>0</v>
      </c>
      <c r="D81" s="94">
        <v>0</v>
      </c>
      <c r="E81" s="94">
        <v>0</v>
      </c>
      <c r="F81" s="94">
        <v>0</v>
      </c>
      <c r="G81" s="94">
        <v>131.6</v>
      </c>
      <c r="H81" s="94">
        <v>402.1</v>
      </c>
      <c r="I81" s="94">
        <v>481.8</v>
      </c>
      <c r="J81" s="95">
        <v>125</v>
      </c>
      <c r="K81" s="95">
        <v>2.2999999999999998</v>
      </c>
      <c r="L81" s="95">
        <v>3</v>
      </c>
      <c r="M81" s="63">
        <f>SUM(C81:L81)</f>
        <v>1145.8</v>
      </c>
      <c r="N81" s="62">
        <v>2</v>
      </c>
      <c r="O81" s="94">
        <v>2.4</v>
      </c>
      <c r="P81" s="94">
        <v>3.3</v>
      </c>
      <c r="Q81" s="94">
        <v>2.5</v>
      </c>
      <c r="R81" s="94">
        <v>2.9</v>
      </c>
      <c r="S81" s="94">
        <v>2.6</v>
      </c>
      <c r="T81" s="94">
        <v>3.4</v>
      </c>
      <c r="U81" s="94">
        <v>21.1</v>
      </c>
      <c r="V81" s="94">
        <v>3.7</v>
      </c>
      <c r="W81" s="94">
        <v>15.3</v>
      </c>
      <c r="X81" s="94">
        <f>SUM(N81:W81)</f>
        <v>59.2</v>
      </c>
      <c r="Y81" s="64">
        <f t="shared" si="33"/>
        <v>-1086.5999999999999</v>
      </c>
      <c r="Z81" s="63">
        <v>0</v>
      </c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</row>
    <row r="82" spans="2:70" s="42" customFormat="1" ht="15.95" customHeight="1" x14ac:dyDescent="0.25">
      <c r="B82" s="30" t="s">
        <v>32</v>
      </c>
      <c r="C82" s="52">
        <v>4.5999999999999996</v>
      </c>
      <c r="D82" s="53">
        <v>4.5999999999999996</v>
      </c>
      <c r="E82" s="53">
        <v>3.2</v>
      </c>
      <c r="F82" s="53">
        <v>0.3</v>
      </c>
      <c r="G82" s="53">
        <v>0.4</v>
      </c>
      <c r="H82" s="53">
        <v>2.2999999999999998</v>
      </c>
      <c r="I82" s="53">
        <v>3.1</v>
      </c>
      <c r="J82" s="72">
        <v>3.8</v>
      </c>
      <c r="K82" s="72">
        <v>3.8</v>
      </c>
      <c r="L82" s="72">
        <v>4.5999999999999996</v>
      </c>
      <c r="M82" s="25">
        <f>SUM(C82:L82)</f>
        <v>30.700000000000003</v>
      </c>
      <c r="N82" s="52">
        <v>3.7</v>
      </c>
      <c r="O82" s="53">
        <v>4</v>
      </c>
      <c r="P82" s="53">
        <v>5.3</v>
      </c>
      <c r="Q82" s="53">
        <v>4.4000000000000004</v>
      </c>
      <c r="R82" s="53">
        <v>5</v>
      </c>
      <c r="S82" s="53">
        <v>4.5</v>
      </c>
      <c r="T82" s="53">
        <v>4.2</v>
      </c>
      <c r="U82" s="53">
        <v>4.4000000000000004</v>
      </c>
      <c r="V82" s="53">
        <v>4.0999999999999996</v>
      </c>
      <c r="W82" s="53">
        <v>4.2</v>
      </c>
      <c r="X82" s="25">
        <f>SUM(N82:W82)</f>
        <v>43.800000000000004</v>
      </c>
      <c r="Y82" s="54">
        <f t="shared" si="33"/>
        <v>13.100000000000001</v>
      </c>
      <c r="Z82" s="25">
        <f>+Y82/M82*100</f>
        <v>42.671009771986974</v>
      </c>
      <c r="AA82" s="99"/>
      <c r="AB82" s="99"/>
      <c r="AC82" s="99"/>
      <c r="AD82" s="99"/>
      <c r="AE82" s="99"/>
      <c r="AF82" s="99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</row>
    <row r="83" spans="2:70" ht="15.95" customHeight="1" x14ac:dyDescent="0.25">
      <c r="B83" s="18" t="s">
        <v>85</v>
      </c>
      <c r="C83" s="77">
        <f t="shared" ref="C83:X83" si="36">+C84+C89+C91</f>
        <v>1041.4000000000001</v>
      </c>
      <c r="D83" s="15">
        <f t="shared" si="36"/>
        <v>1014.9000000000001</v>
      </c>
      <c r="E83" s="15">
        <f t="shared" si="36"/>
        <v>2443.6999999999998</v>
      </c>
      <c r="F83" s="15">
        <f t="shared" si="36"/>
        <v>845.7</v>
      </c>
      <c r="G83" s="15">
        <f t="shared" si="36"/>
        <v>848.80000000000007</v>
      </c>
      <c r="H83" s="15">
        <f t="shared" si="36"/>
        <v>1024.3</v>
      </c>
      <c r="I83" s="15">
        <f t="shared" si="36"/>
        <v>1210.7</v>
      </c>
      <c r="J83" s="15">
        <f t="shared" si="36"/>
        <v>5494.4999999999991</v>
      </c>
      <c r="K83" s="15">
        <f t="shared" si="36"/>
        <v>6999.6</v>
      </c>
      <c r="L83" s="15">
        <f t="shared" si="36"/>
        <v>4165.2999999999993</v>
      </c>
      <c r="M83" s="15">
        <f t="shared" si="36"/>
        <v>25088.9</v>
      </c>
      <c r="N83" s="77">
        <f t="shared" si="36"/>
        <v>1283.2</v>
      </c>
      <c r="O83" s="15">
        <f t="shared" si="36"/>
        <v>967.3</v>
      </c>
      <c r="P83" s="15">
        <f t="shared" si="36"/>
        <v>1097.1999999999998</v>
      </c>
      <c r="Q83" s="15">
        <f t="shared" si="36"/>
        <v>1163.5</v>
      </c>
      <c r="R83" s="15">
        <f t="shared" si="36"/>
        <v>1061.2</v>
      </c>
      <c r="S83" s="15">
        <f t="shared" si="36"/>
        <v>6406.0999999999995</v>
      </c>
      <c r="T83" s="15">
        <f t="shared" si="36"/>
        <v>1320.6</v>
      </c>
      <c r="U83" s="15">
        <f t="shared" si="36"/>
        <v>1093.8</v>
      </c>
      <c r="V83" s="15">
        <f t="shared" si="36"/>
        <v>1208.5</v>
      </c>
      <c r="W83" s="15">
        <f t="shared" si="36"/>
        <v>1046.9000000000001</v>
      </c>
      <c r="X83" s="15">
        <f t="shared" si="36"/>
        <v>16648.3</v>
      </c>
      <c r="Y83" s="16">
        <f t="shared" si="33"/>
        <v>-8440.6000000000022</v>
      </c>
      <c r="Z83" s="15">
        <f>+Y83/M83*100</f>
        <v>-33.642766322955573</v>
      </c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</row>
    <row r="84" spans="2:70" ht="15.95" customHeight="1" x14ac:dyDescent="0.25">
      <c r="B84" s="85" t="s">
        <v>86</v>
      </c>
      <c r="C84" s="77">
        <f t="shared" ref="C84:X84" si="37">SUM(C85:C88)</f>
        <v>307.2</v>
      </c>
      <c r="D84" s="15">
        <f t="shared" si="37"/>
        <v>218.5</v>
      </c>
      <c r="E84" s="15">
        <f t="shared" si="37"/>
        <v>224.2</v>
      </c>
      <c r="F84" s="15">
        <f t="shared" si="37"/>
        <v>247.20000000000002</v>
      </c>
      <c r="G84" s="15">
        <f t="shared" si="37"/>
        <v>295.10000000000002</v>
      </c>
      <c r="H84" s="15">
        <f t="shared" si="37"/>
        <v>372.5</v>
      </c>
      <c r="I84" s="15">
        <f t="shared" si="37"/>
        <v>371.29999999999995</v>
      </c>
      <c r="J84" s="15">
        <f t="shared" si="37"/>
        <v>4808.2</v>
      </c>
      <c r="K84" s="15">
        <f t="shared" si="37"/>
        <v>6286.5</v>
      </c>
      <c r="L84" s="15">
        <f t="shared" si="37"/>
        <v>3249.7999999999997</v>
      </c>
      <c r="M84" s="15">
        <f t="shared" si="37"/>
        <v>16380.5</v>
      </c>
      <c r="N84" s="77">
        <f t="shared" si="37"/>
        <v>469.5</v>
      </c>
      <c r="O84" s="15">
        <f t="shared" si="37"/>
        <v>155.69999999999999</v>
      </c>
      <c r="P84" s="15">
        <f t="shared" si="37"/>
        <v>183.8</v>
      </c>
      <c r="Q84" s="15">
        <f t="shared" si="37"/>
        <v>202</v>
      </c>
      <c r="R84" s="15">
        <f t="shared" si="37"/>
        <v>173.2</v>
      </c>
      <c r="S84" s="15">
        <f t="shared" si="37"/>
        <v>5570.7999999999993</v>
      </c>
      <c r="T84" s="15">
        <f t="shared" si="37"/>
        <v>212.7</v>
      </c>
      <c r="U84" s="15">
        <f t="shared" si="37"/>
        <v>183</v>
      </c>
      <c r="V84" s="15">
        <f t="shared" si="37"/>
        <v>185.9</v>
      </c>
      <c r="W84" s="15">
        <f t="shared" si="37"/>
        <v>221.1</v>
      </c>
      <c r="X84" s="15">
        <f t="shared" si="37"/>
        <v>7557.6999999999989</v>
      </c>
      <c r="Y84" s="16">
        <f t="shared" si="33"/>
        <v>-8822.8000000000011</v>
      </c>
      <c r="Z84" s="15">
        <f>+Y84/M84*100</f>
        <v>-53.861603736149696</v>
      </c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</row>
    <row r="85" spans="2:70" ht="15.95" customHeight="1" x14ac:dyDescent="0.25">
      <c r="B85" s="97" t="s">
        <v>87</v>
      </c>
      <c r="C85" s="52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4624.7</v>
      </c>
      <c r="K85" s="25">
        <v>6053.6</v>
      </c>
      <c r="L85" s="25">
        <v>0</v>
      </c>
      <c r="M85" s="25">
        <f t="shared" ref="M85:M93" si="38">SUM(C85:L85)</f>
        <v>10678.3</v>
      </c>
      <c r="N85" s="52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f t="shared" ref="X85:X93" si="39">SUM(N85:W85)</f>
        <v>0</v>
      </c>
      <c r="Y85" s="100">
        <f t="shared" si="33"/>
        <v>-10678.3</v>
      </c>
      <c r="Z85" s="25">
        <v>0</v>
      </c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</row>
    <row r="86" spans="2:70" ht="15.95" customHeight="1" x14ac:dyDescent="0.25">
      <c r="B86" s="97" t="s">
        <v>88</v>
      </c>
      <c r="C86" s="52">
        <v>0</v>
      </c>
      <c r="D86" s="25">
        <v>7</v>
      </c>
      <c r="E86" s="25">
        <v>7.5</v>
      </c>
      <c r="F86" s="25">
        <v>4.9000000000000004</v>
      </c>
      <c r="G86" s="25">
        <v>59.2</v>
      </c>
      <c r="H86" s="25">
        <v>166.4</v>
      </c>
      <c r="I86" s="25">
        <v>131.19999999999999</v>
      </c>
      <c r="J86" s="25">
        <v>0</v>
      </c>
      <c r="K86" s="25">
        <v>12.2</v>
      </c>
      <c r="L86" s="25">
        <v>175.1</v>
      </c>
      <c r="M86" s="25">
        <f t="shared" si="38"/>
        <v>563.5</v>
      </c>
      <c r="N86" s="52">
        <v>109.4</v>
      </c>
      <c r="O86" s="25">
        <v>155.69999999999999</v>
      </c>
      <c r="P86" s="25">
        <v>183.8</v>
      </c>
      <c r="Q86" s="25">
        <v>167.4</v>
      </c>
      <c r="R86" s="25">
        <v>173.2</v>
      </c>
      <c r="S86" s="25">
        <v>167.9</v>
      </c>
      <c r="T86" s="25">
        <v>168.2</v>
      </c>
      <c r="U86" s="25">
        <v>183</v>
      </c>
      <c r="V86" s="25">
        <v>185.9</v>
      </c>
      <c r="W86" s="25">
        <v>174.1</v>
      </c>
      <c r="X86" s="25">
        <f t="shared" si="39"/>
        <v>1668.6</v>
      </c>
      <c r="Y86" s="54">
        <f t="shared" si="33"/>
        <v>1105.0999999999999</v>
      </c>
      <c r="Z86" s="53">
        <f>+Y86/M86*100</f>
        <v>196.11357586512867</v>
      </c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</row>
    <row r="87" spans="2:70" ht="15.95" customHeight="1" x14ac:dyDescent="0.25">
      <c r="B87" s="97" t="s">
        <v>89</v>
      </c>
      <c r="C87" s="52">
        <v>307.2</v>
      </c>
      <c r="D87" s="25">
        <v>211.5</v>
      </c>
      <c r="E87" s="25">
        <v>216.7</v>
      </c>
      <c r="F87" s="25">
        <v>242.3</v>
      </c>
      <c r="G87" s="25">
        <v>235.9</v>
      </c>
      <c r="H87" s="25">
        <v>206.1</v>
      </c>
      <c r="I87" s="25">
        <v>240.1</v>
      </c>
      <c r="J87" s="25">
        <v>183.5</v>
      </c>
      <c r="K87" s="25">
        <v>220.7</v>
      </c>
      <c r="L87" s="25">
        <v>3074.7</v>
      </c>
      <c r="M87" s="25">
        <f t="shared" si="38"/>
        <v>5138.7</v>
      </c>
      <c r="N87" s="52">
        <v>360.1</v>
      </c>
      <c r="O87" s="25">
        <v>0</v>
      </c>
      <c r="P87" s="25">
        <v>0</v>
      </c>
      <c r="Q87" s="25">
        <v>34.6</v>
      </c>
      <c r="R87" s="25">
        <v>0</v>
      </c>
      <c r="S87" s="25">
        <v>5402.9</v>
      </c>
      <c r="T87" s="25">
        <v>44.5</v>
      </c>
      <c r="U87" s="25">
        <v>0</v>
      </c>
      <c r="V87" s="25">
        <v>0</v>
      </c>
      <c r="W87" s="25">
        <v>47</v>
      </c>
      <c r="X87" s="25">
        <f t="shared" si="39"/>
        <v>5889.0999999999995</v>
      </c>
      <c r="Y87" s="54">
        <f t="shared" si="33"/>
        <v>750.39999999999964</v>
      </c>
      <c r="Z87" s="25">
        <f>+Y87/M87*100</f>
        <v>14.602915134177898</v>
      </c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</row>
    <row r="88" spans="2:70" ht="15.95" customHeight="1" x14ac:dyDescent="0.25">
      <c r="B88" s="97" t="s">
        <v>32</v>
      </c>
      <c r="C88" s="52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25">
        <f t="shared" si="38"/>
        <v>0</v>
      </c>
      <c r="N88" s="52">
        <v>0</v>
      </c>
      <c r="O88" s="53">
        <v>0</v>
      </c>
      <c r="P88" s="53">
        <v>0</v>
      </c>
      <c r="Q88" s="53">
        <v>0</v>
      </c>
      <c r="R88" s="53">
        <v>0</v>
      </c>
      <c r="S88" s="53">
        <v>0</v>
      </c>
      <c r="T88" s="53">
        <v>0</v>
      </c>
      <c r="U88" s="53">
        <v>0</v>
      </c>
      <c r="V88" s="53">
        <v>0</v>
      </c>
      <c r="W88" s="53">
        <v>0</v>
      </c>
      <c r="X88" s="25">
        <f t="shared" si="39"/>
        <v>0</v>
      </c>
      <c r="Y88" s="54">
        <f t="shared" si="33"/>
        <v>0</v>
      </c>
      <c r="Z88" s="25">
        <v>0</v>
      </c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</row>
    <row r="89" spans="2:70" ht="15.95" customHeight="1" x14ac:dyDescent="0.25">
      <c r="B89" s="85" t="s">
        <v>90</v>
      </c>
      <c r="C89" s="36">
        <v>21.3</v>
      </c>
      <c r="D89" s="15">
        <v>8.1999999999999993</v>
      </c>
      <c r="E89" s="15">
        <v>7.9</v>
      </c>
      <c r="F89" s="15">
        <v>0.9</v>
      </c>
      <c r="G89" s="15">
        <v>1.6</v>
      </c>
      <c r="H89" s="15">
        <v>4</v>
      </c>
      <c r="I89" s="15">
        <v>10.3</v>
      </c>
      <c r="J89" s="15">
        <v>7.9</v>
      </c>
      <c r="K89" s="15">
        <v>3.5</v>
      </c>
      <c r="L89" s="15">
        <v>7.1</v>
      </c>
      <c r="M89" s="19">
        <f t="shared" si="38"/>
        <v>72.699999999999989</v>
      </c>
      <c r="N89" s="36">
        <v>112.2</v>
      </c>
      <c r="O89" s="15">
        <v>85.8</v>
      </c>
      <c r="P89" s="15">
        <v>92.6</v>
      </c>
      <c r="Q89" s="15">
        <v>91.1</v>
      </c>
      <c r="R89" s="15">
        <v>107</v>
      </c>
      <c r="S89" s="15">
        <v>104.5</v>
      </c>
      <c r="T89" s="15">
        <v>183.7</v>
      </c>
      <c r="U89" s="15">
        <v>146.19999999999999</v>
      </c>
      <c r="V89" s="15">
        <v>104.1</v>
      </c>
      <c r="W89" s="15">
        <v>119</v>
      </c>
      <c r="X89" s="19">
        <f t="shared" si="39"/>
        <v>1146.2</v>
      </c>
      <c r="Y89" s="20">
        <f t="shared" si="33"/>
        <v>1073.5</v>
      </c>
      <c r="Z89" s="19">
        <f>+Y89/M89*100</f>
        <v>1476.6162310866575</v>
      </c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</row>
    <row r="90" spans="2:70" ht="15.95" customHeight="1" x14ac:dyDescent="0.25">
      <c r="B90" s="101" t="s">
        <v>91</v>
      </c>
      <c r="C90" s="62">
        <v>0</v>
      </c>
      <c r="D90" s="94">
        <v>0</v>
      </c>
      <c r="E90" s="94">
        <v>0</v>
      </c>
      <c r="F90" s="94">
        <v>0</v>
      </c>
      <c r="G90" s="94">
        <v>0</v>
      </c>
      <c r="H90" s="94">
        <v>0</v>
      </c>
      <c r="I90" s="94">
        <v>0</v>
      </c>
      <c r="J90" s="94">
        <v>0</v>
      </c>
      <c r="K90" s="94">
        <v>0</v>
      </c>
      <c r="L90" s="94">
        <v>0</v>
      </c>
      <c r="M90" s="63">
        <f t="shared" si="38"/>
        <v>0</v>
      </c>
      <c r="N90" s="62">
        <v>76.900000000000006</v>
      </c>
      <c r="O90" s="94">
        <v>56.7</v>
      </c>
      <c r="P90" s="94">
        <v>71.900000000000006</v>
      </c>
      <c r="Q90" s="94">
        <v>70.8</v>
      </c>
      <c r="R90" s="94">
        <v>86</v>
      </c>
      <c r="S90" s="94">
        <v>86.8</v>
      </c>
      <c r="T90" s="94">
        <v>93.3</v>
      </c>
      <c r="U90" s="94">
        <v>81.400000000000006</v>
      </c>
      <c r="V90" s="94">
        <v>83.6</v>
      </c>
      <c r="W90" s="94">
        <v>86.9</v>
      </c>
      <c r="X90" s="63">
        <f t="shared" si="39"/>
        <v>794.3</v>
      </c>
      <c r="Y90" s="102">
        <f t="shared" si="33"/>
        <v>794.3</v>
      </c>
      <c r="Z90" s="103">
        <v>0</v>
      </c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</row>
    <row r="91" spans="2:70" ht="15.75" customHeight="1" x14ac:dyDescent="0.25">
      <c r="B91" s="104" t="s">
        <v>92</v>
      </c>
      <c r="C91" s="19">
        <v>712.9</v>
      </c>
      <c r="D91" s="19">
        <v>788.2</v>
      </c>
      <c r="E91" s="19">
        <v>2211.6</v>
      </c>
      <c r="F91" s="19">
        <v>597.6</v>
      </c>
      <c r="G91" s="19">
        <v>552.1</v>
      </c>
      <c r="H91" s="19">
        <v>647.79999999999995</v>
      </c>
      <c r="I91" s="19">
        <v>829.1</v>
      </c>
      <c r="J91" s="19">
        <v>678.4</v>
      </c>
      <c r="K91" s="19">
        <v>709.6</v>
      </c>
      <c r="L91" s="19">
        <v>908.4</v>
      </c>
      <c r="M91" s="19">
        <f t="shared" si="38"/>
        <v>8635.7000000000007</v>
      </c>
      <c r="N91" s="19">
        <v>701.5</v>
      </c>
      <c r="O91" s="19">
        <v>725.8</v>
      </c>
      <c r="P91" s="19">
        <v>820.8</v>
      </c>
      <c r="Q91" s="19">
        <v>870.4</v>
      </c>
      <c r="R91" s="19">
        <v>781</v>
      </c>
      <c r="S91" s="19">
        <v>730.8</v>
      </c>
      <c r="T91" s="19">
        <v>924.2</v>
      </c>
      <c r="U91" s="19">
        <v>764.6</v>
      </c>
      <c r="V91" s="19">
        <v>918.5</v>
      </c>
      <c r="W91" s="19">
        <v>706.8</v>
      </c>
      <c r="X91" s="19">
        <f t="shared" si="39"/>
        <v>7944.4000000000005</v>
      </c>
      <c r="Y91" s="20">
        <f t="shared" si="33"/>
        <v>-691.30000000000018</v>
      </c>
      <c r="Z91" s="19">
        <f>+Y91/M91*100</f>
        <v>-8.0051414477112459</v>
      </c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</row>
    <row r="92" spans="2:70" s="46" customFormat="1" ht="15.95" customHeight="1" x14ac:dyDescent="0.25">
      <c r="B92" s="105" t="s">
        <v>93</v>
      </c>
      <c r="C92" s="106">
        <v>710.5</v>
      </c>
      <c r="D92" s="107">
        <v>775.2</v>
      </c>
      <c r="E92" s="107">
        <v>747.1</v>
      </c>
      <c r="F92" s="107">
        <v>596.5</v>
      </c>
      <c r="G92" s="107">
        <v>549.1</v>
      </c>
      <c r="H92" s="107">
        <v>641</v>
      </c>
      <c r="I92" s="107">
        <v>822.3</v>
      </c>
      <c r="J92" s="107">
        <v>669.2</v>
      </c>
      <c r="K92" s="107">
        <v>703.5</v>
      </c>
      <c r="L92" s="107">
        <v>895.5</v>
      </c>
      <c r="M92" s="50">
        <f t="shared" si="38"/>
        <v>7109.9</v>
      </c>
      <c r="N92" s="106">
        <v>694.6</v>
      </c>
      <c r="O92" s="107">
        <v>721.7</v>
      </c>
      <c r="P92" s="107">
        <v>794.3</v>
      </c>
      <c r="Q92" s="107">
        <v>861.9</v>
      </c>
      <c r="R92" s="107">
        <v>776.3</v>
      </c>
      <c r="S92" s="107">
        <v>726.4</v>
      </c>
      <c r="T92" s="107">
        <v>918.4</v>
      </c>
      <c r="U92" s="107">
        <v>761</v>
      </c>
      <c r="V92" s="107">
        <v>913</v>
      </c>
      <c r="W92" s="107">
        <v>701.3</v>
      </c>
      <c r="X92" s="50">
        <f t="shared" si="39"/>
        <v>7868.9</v>
      </c>
      <c r="Y92" s="51">
        <f t="shared" si="33"/>
        <v>759</v>
      </c>
      <c r="Z92" s="50">
        <f>+Y92/M92*100</f>
        <v>10.675255629474394</v>
      </c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</row>
    <row r="93" spans="2:70" s="46" customFormat="1" ht="15.95" customHeight="1" x14ac:dyDescent="0.25">
      <c r="B93" s="108" t="s">
        <v>94</v>
      </c>
      <c r="C93" s="106">
        <v>0</v>
      </c>
      <c r="D93" s="107">
        <v>0</v>
      </c>
      <c r="E93" s="107">
        <v>1462.4</v>
      </c>
      <c r="F93" s="107">
        <v>0</v>
      </c>
      <c r="G93" s="107">
        <v>0</v>
      </c>
      <c r="H93" s="107">
        <v>0</v>
      </c>
      <c r="I93" s="107">
        <v>0</v>
      </c>
      <c r="J93" s="107">
        <v>0</v>
      </c>
      <c r="K93" s="107">
        <v>0</v>
      </c>
      <c r="L93" s="107">
        <v>0</v>
      </c>
      <c r="M93" s="50">
        <f t="shared" si="38"/>
        <v>1462.4</v>
      </c>
      <c r="N93" s="106">
        <v>0</v>
      </c>
      <c r="O93" s="107">
        <v>0</v>
      </c>
      <c r="P93" s="107">
        <v>0</v>
      </c>
      <c r="Q93" s="107">
        <v>0</v>
      </c>
      <c r="R93" s="107">
        <v>0</v>
      </c>
      <c r="S93" s="107">
        <v>0</v>
      </c>
      <c r="T93" s="107">
        <v>0</v>
      </c>
      <c r="U93" s="107">
        <v>0</v>
      </c>
      <c r="V93" s="107">
        <v>0</v>
      </c>
      <c r="W93" s="107">
        <v>0</v>
      </c>
      <c r="X93" s="50">
        <f t="shared" si="39"/>
        <v>0</v>
      </c>
      <c r="Y93" s="51">
        <f t="shared" si="33"/>
        <v>-1462.4</v>
      </c>
      <c r="Z93" s="109">
        <v>0</v>
      </c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</row>
    <row r="94" spans="2:70" ht="15.95" customHeight="1" x14ac:dyDescent="0.25">
      <c r="B94" s="110" t="s">
        <v>95</v>
      </c>
      <c r="C94" s="19">
        <f t="shared" ref="C94:X94" si="40">+C96+C95</f>
        <v>5.7</v>
      </c>
      <c r="D94" s="19">
        <f t="shared" si="40"/>
        <v>1603.3999999999999</v>
      </c>
      <c r="E94" s="19">
        <f t="shared" si="40"/>
        <v>803.3</v>
      </c>
      <c r="F94" s="19">
        <f t="shared" si="40"/>
        <v>1309.4000000000001</v>
      </c>
      <c r="G94" s="19">
        <f t="shared" si="40"/>
        <v>825</v>
      </c>
      <c r="H94" s="19">
        <f t="shared" si="40"/>
        <v>859.7</v>
      </c>
      <c r="I94" s="19">
        <f t="shared" si="40"/>
        <v>874</v>
      </c>
      <c r="J94" s="19">
        <f t="shared" si="40"/>
        <v>877.2</v>
      </c>
      <c r="K94" s="19">
        <f t="shared" si="40"/>
        <v>0</v>
      </c>
      <c r="L94" s="19">
        <f t="shared" si="40"/>
        <v>1754.8</v>
      </c>
      <c r="M94" s="19">
        <f t="shared" si="40"/>
        <v>8912.4999999999982</v>
      </c>
      <c r="N94" s="19">
        <f t="shared" si="40"/>
        <v>0</v>
      </c>
      <c r="O94" s="19">
        <f t="shared" si="40"/>
        <v>1743.4</v>
      </c>
      <c r="P94" s="19">
        <f t="shared" si="40"/>
        <v>884.1</v>
      </c>
      <c r="Q94" s="19">
        <f t="shared" si="40"/>
        <v>858.4</v>
      </c>
      <c r="R94" s="19">
        <f t="shared" si="40"/>
        <v>855.8</v>
      </c>
      <c r="S94" s="19">
        <f t="shared" si="40"/>
        <v>857.2</v>
      </c>
      <c r="T94" s="19">
        <f t="shared" si="40"/>
        <v>887.7</v>
      </c>
      <c r="U94" s="19">
        <f t="shared" si="40"/>
        <v>861.69999999999993</v>
      </c>
      <c r="V94" s="19">
        <f t="shared" si="40"/>
        <v>855.7</v>
      </c>
      <c r="W94" s="19">
        <f t="shared" si="40"/>
        <v>869.40000000000009</v>
      </c>
      <c r="X94" s="19">
        <f t="shared" si="40"/>
        <v>8673.4</v>
      </c>
      <c r="Y94" s="20">
        <f t="shared" si="33"/>
        <v>-239.09999999999854</v>
      </c>
      <c r="Z94" s="19">
        <f t="shared" ref="Z94:Z101" si="41">+Y94/M94*100</f>
        <v>-2.682748948106576</v>
      </c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</row>
    <row r="95" spans="2:70" ht="15.95" customHeight="1" x14ac:dyDescent="0.25">
      <c r="B95" s="22" t="s">
        <v>96</v>
      </c>
      <c r="C95" s="25">
        <v>5.7</v>
      </c>
      <c r="D95" s="53">
        <v>5.6</v>
      </c>
      <c r="E95" s="53">
        <v>0</v>
      </c>
      <c r="F95" s="53">
        <v>0</v>
      </c>
      <c r="G95" s="53">
        <v>0</v>
      </c>
      <c r="H95" s="53">
        <v>0</v>
      </c>
      <c r="I95" s="25">
        <v>0</v>
      </c>
      <c r="J95" s="72">
        <v>0</v>
      </c>
      <c r="K95" s="72">
        <v>0</v>
      </c>
      <c r="L95" s="72">
        <v>0</v>
      </c>
      <c r="M95" s="25">
        <f>SUM(C95:L95)</f>
        <v>11.3</v>
      </c>
      <c r="N95" s="25">
        <v>0</v>
      </c>
      <c r="O95" s="53">
        <v>0</v>
      </c>
      <c r="P95" s="53">
        <v>23.7</v>
      </c>
      <c r="Q95" s="53">
        <v>1.4</v>
      </c>
      <c r="R95" s="53">
        <v>0</v>
      </c>
      <c r="S95" s="53">
        <v>0</v>
      </c>
      <c r="T95" s="53">
        <v>29.7</v>
      </c>
      <c r="U95" s="53">
        <v>3.3</v>
      </c>
      <c r="V95" s="53">
        <v>1.6</v>
      </c>
      <c r="W95" s="53">
        <v>22.2</v>
      </c>
      <c r="X95" s="25">
        <f>SUM(N95:W95)</f>
        <v>81.899999999999991</v>
      </c>
      <c r="Y95" s="54">
        <f t="shared" si="33"/>
        <v>70.599999999999994</v>
      </c>
      <c r="Z95" s="50">
        <f t="shared" si="41"/>
        <v>624.77876106194685</v>
      </c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</row>
    <row r="96" spans="2:70" ht="15.95" customHeight="1" x14ac:dyDescent="0.25">
      <c r="B96" s="111" t="s">
        <v>97</v>
      </c>
      <c r="C96" s="52">
        <v>0</v>
      </c>
      <c r="D96" s="53">
        <v>1597.8</v>
      </c>
      <c r="E96" s="53">
        <v>803.3</v>
      </c>
      <c r="F96" s="53">
        <v>1309.4000000000001</v>
      </c>
      <c r="G96" s="53">
        <v>825</v>
      </c>
      <c r="H96" s="53">
        <v>859.7</v>
      </c>
      <c r="I96" s="53">
        <v>874</v>
      </c>
      <c r="J96" s="72">
        <v>877.2</v>
      </c>
      <c r="K96" s="72">
        <v>0</v>
      </c>
      <c r="L96" s="72">
        <v>1754.8</v>
      </c>
      <c r="M96" s="25">
        <f>SUM(C96:L96)</f>
        <v>8901.1999999999989</v>
      </c>
      <c r="N96" s="52">
        <v>0</v>
      </c>
      <c r="O96" s="53">
        <v>1743.4</v>
      </c>
      <c r="P96" s="53">
        <v>860.4</v>
      </c>
      <c r="Q96" s="53">
        <v>857</v>
      </c>
      <c r="R96" s="53">
        <v>855.8</v>
      </c>
      <c r="S96" s="53">
        <v>857.2</v>
      </c>
      <c r="T96" s="53">
        <v>858</v>
      </c>
      <c r="U96" s="53">
        <v>858.4</v>
      </c>
      <c r="V96" s="53">
        <v>854.1</v>
      </c>
      <c r="W96" s="53">
        <v>847.2</v>
      </c>
      <c r="X96" s="25">
        <f>SUM(N96:W96)</f>
        <v>8591.5</v>
      </c>
      <c r="Y96" s="54">
        <f t="shared" si="33"/>
        <v>-309.69999999999891</v>
      </c>
      <c r="Z96" s="50">
        <f t="shared" si="41"/>
        <v>-3.4793061609670488</v>
      </c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</row>
    <row r="97" spans="2:70" ht="20.25" customHeight="1" thickBot="1" x14ac:dyDescent="0.25">
      <c r="B97" s="112" t="s">
        <v>98</v>
      </c>
      <c r="C97" s="113">
        <f>+C94+C8</f>
        <v>63380.499999999985</v>
      </c>
      <c r="D97" s="113">
        <f>+D94+D8</f>
        <v>51212.7</v>
      </c>
      <c r="E97" s="113">
        <f>+E94+E8</f>
        <v>47067.999999999993</v>
      </c>
      <c r="F97" s="113">
        <f>+F94+F8</f>
        <v>47032.2</v>
      </c>
      <c r="G97" s="113">
        <f>+G94+G8</f>
        <v>34165.300000000003</v>
      </c>
      <c r="H97" s="113">
        <f>+H96+H8</f>
        <v>41049.600000000006</v>
      </c>
      <c r="I97" s="113">
        <f>+I96+I8</f>
        <v>54920.4</v>
      </c>
      <c r="J97" s="113">
        <f>+J96+J8</f>
        <v>55266.799999999996</v>
      </c>
      <c r="K97" s="113">
        <f>+K96+K8</f>
        <v>58333.699999999983</v>
      </c>
      <c r="L97" s="113">
        <f>+L96+L8</f>
        <v>65443.799999999988</v>
      </c>
      <c r="M97" s="113">
        <f t="shared" ref="M97:X97" si="42">+M94+M8</f>
        <v>517873</v>
      </c>
      <c r="N97" s="113">
        <f t="shared" si="42"/>
        <v>63759.9</v>
      </c>
      <c r="O97" s="113">
        <f t="shared" si="42"/>
        <v>58516.800000000003</v>
      </c>
      <c r="P97" s="113">
        <f t="shared" si="42"/>
        <v>58452.299999999988</v>
      </c>
      <c r="Q97" s="113">
        <f t="shared" si="42"/>
        <v>84922.2</v>
      </c>
      <c r="R97" s="113">
        <f t="shared" si="42"/>
        <v>67074</v>
      </c>
      <c r="S97" s="113">
        <f t="shared" si="42"/>
        <v>69227.099999999991</v>
      </c>
      <c r="T97" s="113">
        <f t="shared" si="42"/>
        <v>78282.000000000015</v>
      </c>
      <c r="U97" s="113">
        <f t="shared" si="42"/>
        <v>68540.100000000006</v>
      </c>
      <c r="V97" s="113">
        <f t="shared" si="42"/>
        <v>66436.599999999991</v>
      </c>
      <c r="W97" s="113">
        <f t="shared" si="42"/>
        <v>74730</v>
      </c>
      <c r="X97" s="113">
        <f t="shared" si="42"/>
        <v>689941.00000000012</v>
      </c>
      <c r="Y97" s="114">
        <f t="shared" si="33"/>
        <v>172068.00000000012</v>
      </c>
      <c r="Z97" s="113">
        <f t="shared" si="41"/>
        <v>33.225906737752332</v>
      </c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</row>
    <row r="98" spans="2:70" ht="15.95" customHeight="1" thickTop="1" x14ac:dyDescent="0.25">
      <c r="B98" s="18" t="s">
        <v>99</v>
      </c>
      <c r="C98" s="19">
        <v>224.6</v>
      </c>
      <c r="D98" s="15">
        <v>2.4</v>
      </c>
      <c r="E98" s="15">
        <v>108.6</v>
      </c>
      <c r="F98" s="15">
        <v>80.099999999999994</v>
      </c>
      <c r="G98" s="15">
        <v>38.700000000000003</v>
      </c>
      <c r="H98" s="15">
        <v>69.5</v>
      </c>
      <c r="I98" s="15">
        <v>23.9</v>
      </c>
      <c r="J98" s="77">
        <v>790</v>
      </c>
      <c r="K98" s="77">
        <v>0.8</v>
      </c>
      <c r="L98" s="77">
        <v>16.399999999999999</v>
      </c>
      <c r="M98" s="19">
        <f>SUM(C98:L98)</f>
        <v>1355.0000000000002</v>
      </c>
      <c r="N98" s="19">
        <v>67.400000000000006</v>
      </c>
      <c r="O98" s="15">
        <v>6</v>
      </c>
      <c r="P98" s="15">
        <v>12.2</v>
      </c>
      <c r="Q98" s="15">
        <v>47.7</v>
      </c>
      <c r="R98" s="15">
        <v>1.4</v>
      </c>
      <c r="S98" s="15">
        <v>14.3</v>
      </c>
      <c r="T98" s="15">
        <v>146</v>
      </c>
      <c r="U98" s="15">
        <v>48.8</v>
      </c>
      <c r="V98" s="15">
        <v>0.1</v>
      </c>
      <c r="W98" s="15">
        <v>17.7</v>
      </c>
      <c r="X98" s="19">
        <f>SUM(N98:W98)</f>
        <v>361.6</v>
      </c>
      <c r="Y98" s="20">
        <f t="shared" si="33"/>
        <v>-993.4000000000002</v>
      </c>
      <c r="Z98" s="115">
        <f t="shared" si="41"/>
        <v>-73.313653136531372</v>
      </c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</row>
    <row r="99" spans="2:70" ht="15.95" customHeight="1" x14ac:dyDescent="0.25">
      <c r="B99" s="116" t="s">
        <v>100</v>
      </c>
      <c r="C99" s="117">
        <f t="shared" ref="C99:X99" si="43">+C100+C103+C116</f>
        <v>137086.49999999997</v>
      </c>
      <c r="D99" s="117">
        <f t="shared" si="43"/>
        <v>4550.6000000000004</v>
      </c>
      <c r="E99" s="117">
        <f t="shared" si="43"/>
        <v>17661.099999999999</v>
      </c>
      <c r="F99" s="117">
        <f t="shared" si="43"/>
        <v>660.9</v>
      </c>
      <c r="G99" s="117">
        <f t="shared" si="43"/>
        <v>48785.8</v>
      </c>
      <c r="H99" s="117">
        <f t="shared" si="43"/>
        <v>40429.1</v>
      </c>
      <c r="I99" s="117">
        <f t="shared" si="43"/>
        <v>45177.599999999999</v>
      </c>
      <c r="J99" s="117">
        <f t="shared" si="43"/>
        <v>7406.2</v>
      </c>
      <c r="K99" s="117">
        <f t="shared" si="43"/>
        <v>223806.7</v>
      </c>
      <c r="L99" s="117">
        <f t="shared" si="43"/>
        <v>391.29999999999995</v>
      </c>
      <c r="M99" s="117">
        <f t="shared" si="43"/>
        <v>525955.80000000005</v>
      </c>
      <c r="N99" s="117">
        <f t="shared" si="43"/>
        <v>148892.4</v>
      </c>
      <c r="O99" s="117">
        <f t="shared" si="43"/>
        <v>9276</v>
      </c>
      <c r="P99" s="117">
        <f t="shared" si="43"/>
        <v>419.9</v>
      </c>
      <c r="Q99" s="117">
        <f t="shared" si="43"/>
        <v>6166.7999999999993</v>
      </c>
      <c r="R99" s="117">
        <f t="shared" si="43"/>
        <v>266.3</v>
      </c>
      <c r="S99" s="117">
        <f t="shared" si="43"/>
        <v>8991.1</v>
      </c>
      <c r="T99" s="117">
        <f t="shared" si="43"/>
        <v>13591.3</v>
      </c>
      <c r="U99" s="117">
        <f t="shared" si="43"/>
        <v>352.59999999999997</v>
      </c>
      <c r="V99" s="117">
        <f t="shared" si="43"/>
        <v>1582.9</v>
      </c>
      <c r="W99" s="117">
        <f t="shared" si="43"/>
        <v>2107.5</v>
      </c>
      <c r="X99" s="117">
        <f t="shared" si="43"/>
        <v>191646.80000000002</v>
      </c>
      <c r="Y99" s="118">
        <f t="shared" si="33"/>
        <v>-334309</v>
      </c>
      <c r="Z99" s="117">
        <f t="shared" si="41"/>
        <v>-63.562185263476515</v>
      </c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</row>
    <row r="100" spans="2:70" ht="15.95" customHeight="1" x14ac:dyDescent="0.25">
      <c r="B100" s="119" t="s">
        <v>101</v>
      </c>
      <c r="C100" s="120">
        <f t="shared" ref="C100:L100" si="44">+C101</f>
        <v>0</v>
      </c>
      <c r="D100" s="120">
        <f t="shared" si="44"/>
        <v>31.8</v>
      </c>
      <c r="E100" s="120">
        <f t="shared" si="44"/>
        <v>0</v>
      </c>
      <c r="F100" s="120">
        <f t="shared" si="44"/>
        <v>0</v>
      </c>
      <c r="G100" s="120">
        <f t="shared" si="44"/>
        <v>0</v>
      </c>
      <c r="H100" s="120">
        <f t="shared" si="44"/>
        <v>0</v>
      </c>
      <c r="I100" s="120">
        <f t="shared" si="44"/>
        <v>49.1</v>
      </c>
      <c r="J100" s="120">
        <f t="shared" si="44"/>
        <v>0</v>
      </c>
      <c r="K100" s="120">
        <f t="shared" si="44"/>
        <v>32</v>
      </c>
      <c r="L100" s="120">
        <f t="shared" si="44"/>
        <v>31.4</v>
      </c>
      <c r="M100" s="120">
        <f>+M101+M102</f>
        <v>144.30000000000001</v>
      </c>
      <c r="N100" s="120">
        <f t="shared" ref="N100:W100" si="45">+N101</f>
        <v>0</v>
      </c>
      <c r="O100" s="120">
        <f t="shared" si="45"/>
        <v>36.1</v>
      </c>
      <c r="P100" s="120">
        <f t="shared" si="45"/>
        <v>43.4</v>
      </c>
      <c r="Q100" s="120">
        <f t="shared" si="45"/>
        <v>0</v>
      </c>
      <c r="R100" s="120">
        <f t="shared" si="45"/>
        <v>116.9</v>
      </c>
      <c r="S100" s="120">
        <f t="shared" si="45"/>
        <v>8.4</v>
      </c>
      <c r="T100" s="120">
        <f t="shared" si="45"/>
        <v>0</v>
      </c>
      <c r="U100" s="120">
        <f t="shared" si="45"/>
        <v>31.9</v>
      </c>
      <c r="V100" s="120">
        <f t="shared" si="45"/>
        <v>29.5</v>
      </c>
      <c r="W100" s="120">
        <f t="shared" si="45"/>
        <v>126</v>
      </c>
      <c r="X100" s="120">
        <f>+X101+X102</f>
        <v>392.20000000000005</v>
      </c>
      <c r="Y100" s="120">
        <f t="shared" si="33"/>
        <v>247.90000000000003</v>
      </c>
      <c r="Z100" s="121">
        <f t="shared" si="41"/>
        <v>171.7948717948718</v>
      </c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</row>
    <row r="101" spans="2:70" ht="15.95" customHeight="1" x14ac:dyDescent="0.25">
      <c r="B101" s="122" t="s">
        <v>102</v>
      </c>
      <c r="C101" s="123">
        <v>0</v>
      </c>
      <c r="D101" s="124">
        <v>31.8</v>
      </c>
      <c r="E101" s="124">
        <v>0</v>
      </c>
      <c r="F101" s="124">
        <v>0</v>
      </c>
      <c r="G101" s="124">
        <v>0</v>
      </c>
      <c r="H101" s="124">
        <v>0</v>
      </c>
      <c r="I101" s="124">
        <v>49.1</v>
      </c>
      <c r="J101" s="124">
        <v>0</v>
      </c>
      <c r="K101" s="124">
        <v>32</v>
      </c>
      <c r="L101" s="124">
        <v>31.4</v>
      </c>
      <c r="M101" s="123">
        <f>SUM(C101:L101)</f>
        <v>144.30000000000001</v>
      </c>
      <c r="N101" s="123">
        <v>0</v>
      </c>
      <c r="O101" s="124">
        <v>36.1</v>
      </c>
      <c r="P101" s="124">
        <v>43.4</v>
      </c>
      <c r="Q101" s="124">
        <v>0</v>
      </c>
      <c r="R101" s="124">
        <v>116.9</v>
      </c>
      <c r="S101" s="124">
        <v>8.4</v>
      </c>
      <c r="T101" s="124">
        <v>0</v>
      </c>
      <c r="U101" s="124">
        <v>31.9</v>
      </c>
      <c r="V101" s="124">
        <v>29.5</v>
      </c>
      <c r="W101" s="124">
        <v>126</v>
      </c>
      <c r="X101" s="123">
        <f>SUM(N101:W101)</f>
        <v>392.20000000000005</v>
      </c>
      <c r="Y101" s="124">
        <f t="shared" si="33"/>
        <v>247.90000000000003</v>
      </c>
      <c r="Z101" s="123">
        <f t="shared" si="41"/>
        <v>171.7948717948718</v>
      </c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</row>
    <row r="102" spans="2:70" ht="15.95" hidden="1" customHeight="1" x14ac:dyDescent="0.25">
      <c r="B102" s="122" t="s">
        <v>103</v>
      </c>
      <c r="C102" s="123">
        <v>0</v>
      </c>
      <c r="D102" s="124">
        <v>0</v>
      </c>
      <c r="E102" s="124">
        <v>0</v>
      </c>
      <c r="F102" s="124">
        <v>0</v>
      </c>
      <c r="G102" s="124">
        <v>0</v>
      </c>
      <c r="H102" s="124">
        <v>0</v>
      </c>
      <c r="I102" s="124">
        <v>0</v>
      </c>
      <c r="J102" s="124">
        <v>0</v>
      </c>
      <c r="K102" s="124">
        <v>0</v>
      </c>
      <c r="L102" s="124">
        <v>0</v>
      </c>
      <c r="M102" s="123">
        <f>SUM(C102:L102)</f>
        <v>0</v>
      </c>
      <c r="N102" s="123">
        <v>0</v>
      </c>
      <c r="O102" s="124">
        <v>0</v>
      </c>
      <c r="P102" s="124">
        <v>0</v>
      </c>
      <c r="Q102" s="124">
        <v>0</v>
      </c>
      <c r="R102" s="124">
        <v>0</v>
      </c>
      <c r="S102" s="124">
        <v>0</v>
      </c>
      <c r="T102" s="124">
        <v>0</v>
      </c>
      <c r="U102" s="124">
        <v>0</v>
      </c>
      <c r="V102" s="124">
        <v>0</v>
      </c>
      <c r="W102" s="124">
        <v>0</v>
      </c>
      <c r="X102" s="123">
        <f>SUM(N102:W102)</f>
        <v>0</v>
      </c>
      <c r="Y102" s="73">
        <f t="shared" si="33"/>
        <v>0</v>
      </c>
      <c r="Z102" s="125">
        <v>0</v>
      </c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</row>
    <row r="103" spans="2:70" ht="15.95" customHeight="1" x14ac:dyDescent="0.25">
      <c r="B103" s="119" t="s">
        <v>104</v>
      </c>
      <c r="C103" s="120">
        <f t="shared" ref="C103:X103" si="46">+C104+C106</f>
        <v>136944.19999999998</v>
      </c>
      <c r="D103" s="120">
        <f t="shared" si="46"/>
        <v>4381.8</v>
      </c>
      <c r="E103" s="120">
        <f t="shared" si="46"/>
        <v>17163.099999999999</v>
      </c>
      <c r="F103" s="120">
        <f t="shared" si="46"/>
        <v>660.9</v>
      </c>
      <c r="G103" s="120">
        <f t="shared" si="46"/>
        <v>48062.9</v>
      </c>
      <c r="H103" s="120">
        <f t="shared" si="46"/>
        <v>40429.1</v>
      </c>
      <c r="I103" s="120">
        <f t="shared" si="46"/>
        <v>44985.8</v>
      </c>
      <c r="J103" s="120">
        <f t="shared" si="46"/>
        <v>7110.8</v>
      </c>
      <c r="K103" s="120">
        <f t="shared" si="46"/>
        <v>221913.1</v>
      </c>
      <c r="L103" s="120">
        <f t="shared" si="46"/>
        <v>359.9</v>
      </c>
      <c r="M103" s="120">
        <f t="shared" si="46"/>
        <v>522011.60000000009</v>
      </c>
      <c r="N103" s="120">
        <f t="shared" si="46"/>
        <v>144914.1</v>
      </c>
      <c r="O103" s="120">
        <f t="shared" si="46"/>
        <v>7149.4000000000005</v>
      </c>
      <c r="P103" s="120">
        <f t="shared" si="46"/>
        <v>376.5</v>
      </c>
      <c r="Q103" s="120">
        <f t="shared" si="46"/>
        <v>5016.2</v>
      </c>
      <c r="R103" s="120">
        <f t="shared" si="46"/>
        <v>149.4</v>
      </c>
      <c r="S103" s="120">
        <f t="shared" si="46"/>
        <v>8982.7000000000007</v>
      </c>
      <c r="T103" s="120">
        <f t="shared" si="46"/>
        <v>13591.3</v>
      </c>
      <c r="U103" s="120">
        <f t="shared" si="46"/>
        <v>320.7</v>
      </c>
      <c r="V103" s="120">
        <f t="shared" si="46"/>
        <v>1553.4</v>
      </c>
      <c r="W103" s="120">
        <f t="shared" si="46"/>
        <v>1981.5</v>
      </c>
      <c r="X103" s="120">
        <f t="shared" si="46"/>
        <v>184035.20000000001</v>
      </c>
      <c r="Y103" s="120">
        <f t="shared" si="33"/>
        <v>-337976.40000000008</v>
      </c>
      <c r="Z103" s="121">
        <f>+Y103/M103*100</f>
        <v>-64.744998003875779</v>
      </c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</row>
    <row r="104" spans="2:70" ht="15.95" customHeight="1" x14ac:dyDescent="0.25">
      <c r="B104" s="126" t="s">
        <v>105</v>
      </c>
      <c r="C104" s="127">
        <f t="shared" ref="C104:V104" si="47">+C105</f>
        <v>0</v>
      </c>
      <c r="D104" s="127">
        <f t="shared" si="47"/>
        <v>0</v>
      </c>
      <c r="E104" s="127">
        <f t="shared" si="47"/>
        <v>0</v>
      </c>
      <c r="F104" s="127">
        <f t="shared" si="47"/>
        <v>0</v>
      </c>
      <c r="G104" s="127">
        <f t="shared" si="47"/>
        <v>0</v>
      </c>
      <c r="H104" s="127">
        <f t="shared" si="47"/>
        <v>0</v>
      </c>
      <c r="I104" s="127">
        <f t="shared" si="47"/>
        <v>0</v>
      </c>
      <c r="J104" s="127">
        <f t="shared" si="47"/>
        <v>0</v>
      </c>
      <c r="K104" s="127">
        <f t="shared" si="47"/>
        <v>0</v>
      </c>
      <c r="L104" s="127">
        <f t="shared" si="47"/>
        <v>0</v>
      </c>
      <c r="M104" s="127">
        <f t="shared" si="47"/>
        <v>0</v>
      </c>
      <c r="N104" s="127">
        <f t="shared" si="47"/>
        <v>0</v>
      </c>
      <c r="O104" s="127">
        <f t="shared" si="47"/>
        <v>0</v>
      </c>
      <c r="P104" s="127">
        <f t="shared" si="47"/>
        <v>0</v>
      </c>
      <c r="Q104" s="127">
        <f t="shared" si="47"/>
        <v>0</v>
      </c>
      <c r="R104" s="127">
        <f t="shared" si="47"/>
        <v>0</v>
      </c>
      <c r="S104" s="127">
        <f t="shared" si="47"/>
        <v>0</v>
      </c>
      <c r="T104" s="127">
        <f t="shared" si="47"/>
        <v>0</v>
      </c>
      <c r="U104" s="127">
        <f t="shared" si="47"/>
        <v>0</v>
      </c>
      <c r="V104" s="127">
        <f t="shared" si="47"/>
        <v>0</v>
      </c>
      <c r="W104" s="127">
        <v>0</v>
      </c>
      <c r="X104" s="127">
        <f>+X105</f>
        <v>0</v>
      </c>
      <c r="Y104" s="73">
        <f>+Y105</f>
        <v>0</v>
      </c>
      <c r="Z104" s="125">
        <v>0</v>
      </c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</row>
    <row r="105" spans="2:70" ht="15.95" customHeight="1" x14ac:dyDescent="0.25">
      <c r="B105" s="35" t="s">
        <v>106</v>
      </c>
      <c r="C105" s="123">
        <v>0</v>
      </c>
      <c r="D105" s="124">
        <v>0</v>
      </c>
      <c r="E105" s="124">
        <v>0</v>
      </c>
      <c r="F105" s="124">
        <v>0</v>
      </c>
      <c r="G105" s="124">
        <v>0</v>
      </c>
      <c r="H105" s="124">
        <v>0</v>
      </c>
      <c r="I105" s="124">
        <v>0</v>
      </c>
      <c r="J105" s="124">
        <v>0</v>
      </c>
      <c r="K105" s="124">
        <v>0</v>
      </c>
      <c r="L105" s="124">
        <v>0</v>
      </c>
      <c r="M105" s="123">
        <f>SUM(C105:L105)</f>
        <v>0</v>
      </c>
      <c r="N105" s="123">
        <v>0</v>
      </c>
      <c r="O105" s="124">
        <v>0</v>
      </c>
      <c r="P105" s="124">
        <v>0</v>
      </c>
      <c r="Q105" s="124">
        <v>0</v>
      </c>
      <c r="R105" s="124">
        <v>0</v>
      </c>
      <c r="S105" s="124">
        <v>0</v>
      </c>
      <c r="T105" s="124">
        <v>0</v>
      </c>
      <c r="U105" s="124">
        <v>0</v>
      </c>
      <c r="V105" s="124">
        <v>0</v>
      </c>
      <c r="W105" s="124">
        <v>0</v>
      </c>
      <c r="X105" s="123">
        <f>SUM(N105:W105)</f>
        <v>0</v>
      </c>
      <c r="Y105" s="73">
        <f t="shared" ref="Y105:Y131" si="48">+X105-M105</f>
        <v>0</v>
      </c>
      <c r="Z105" s="125">
        <v>0</v>
      </c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</row>
    <row r="106" spans="2:70" ht="15.95" customHeight="1" x14ac:dyDescent="0.25">
      <c r="B106" s="126" t="s">
        <v>107</v>
      </c>
      <c r="C106" s="128">
        <f t="shared" ref="C106:X106" si="49">+C108+C111+C107</f>
        <v>136944.19999999998</v>
      </c>
      <c r="D106" s="128">
        <f t="shared" si="49"/>
        <v>4381.8</v>
      </c>
      <c r="E106" s="128">
        <f t="shared" si="49"/>
        <v>17163.099999999999</v>
      </c>
      <c r="F106" s="128">
        <f t="shared" si="49"/>
        <v>660.9</v>
      </c>
      <c r="G106" s="128">
        <f t="shared" si="49"/>
        <v>48062.9</v>
      </c>
      <c r="H106" s="128">
        <f t="shared" si="49"/>
        <v>40429.1</v>
      </c>
      <c r="I106" s="128">
        <f t="shared" si="49"/>
        <v>44985.8</v>
      </c>
      <c r="J106" s="128">
        <f t="shared" si="49"/>
        <v>7110.8</v>
      </c>
      <c r="K106" s="128">
        <f t="shared" si="49"/>
        <v>221913.1</v>
      </c>
      <c r="L106" s="128">
        <f t="shared" si="49"/>
        <v>359.9</v>
      </c>
      <c r="M106" s="128">
        <f t="shared" si="49"/>
        <v>522011.60000000009</v>
      </c>
      <c r="N106" s="128">
        <f t="shared" si="49"/>
        <v>144914.1</v>
      </c>
      <c r="O106" s="128">
        <f t="shared" si="49"/>
        <v>7149.4000000000005</v>
      </c>
      <c r="P106" s="128">
        <f t="shared" si="49"/>
        <v>376.5</v>
      </c>
      <c r="Q106" s="128">
        <f t="shared" si="49"/>
        <v>5016.2</v>
      </c>
      <c r="R106" s="128">
        <f t="shared" si="49"/>
        <v>149.4</v>
      </c>
      <c r="S106" s="128">
        <f t="shared" si="49"/>
        <v>8982.7000000000007</v>
      </c>
      <c r="T106" s="128">
        <f t="shared" si="49"/>
        <v>13591.3</v>
      </c>
      <c r="U106" s="128">
        <f t="shared" si="49"/>
        <v>320.7</v>
      </c>
      <c r="V106" s="128">
        <f t="shared" si="49"/>
        <v>1553.4</v>
      </c>
      <c r="W106" s="128">
        <f t="shared" si="49"/>
        <v>1981.5</v>
      </c>
      <c r="X106" s="128">
        <f t="shared" si="49"/>
        <v>184035.20000000001</v>
      </c>
      <c r="Y106" s="129">
        <f t="shared" si="48"/>
        <v>-337976.40000000008</v>
      </c>
      <c r="Z106" s="130">
        <f>+Y106/M106*100</f>
        <v>-64.744998003875779</v>
      </c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</row>
    <row r="107" spans="2:70" ht="15.95" customHeight="1" x14ac:dyDescent="0.25">
      <c r="B107" s="131" t="s">
        <v>108</v>
      </c>
      <c r="C107" s="117">
        <v>0</v>
      </c>
      <c r="D107" s="118">
        <v>0</v>
      </c>
      <c r="E107" s="118">
        <v>0</v>
      </c>
      <c r="F107" s="118">
        <v>0</v>
      </c>
      <c r="G107" s="118">
        <v>0</v>
      </c>
      <c r="H107" s="118">
        <v>0</v>
      </c>
      <c r="I107" s="118">
        <v>0</v>
      </c>
      <c r="J107" s="118">
        <v>0</v>
      </c>
      <c r="K107" s="118">
        <v>0</v>
      </c>
      <c r="L107" s="118">
        <v>0</v>
      </c>
      <c r="M107" s="117">
        <f>SUM(C107:L107)</f>
        <v>0</v>
      </c>
      <c r="N107" s="117">
        <v>0</v>
      </c>
      <c r="O107" s="118">
        <v>0</v>
      </c>
      <c r="P107" s="118">
        <v>0</v>
      </c>
      <c r="Q107" s="118">
        <v>0</v>
      </c>
      <c r="R107" s="118">
        <v>0</v>
      </c>
      <c r="S107" s="118">
        <v>0</v>
      </c>
      <c r="T107" s="118">
        <v>0</v>
      </c>
      <c r="U107" s="118">
        <v>0</v>
      </c>
      <c r="V107" s="118">
        <v>0</v>
      </c>
      <c r="W107" s="118">
        <v>0</v>
      </c>
      <c r="X107" s="117">
        <f>SUM(N107:W107)</f>
        <v>0</v>
      </c>
      <c r="Y107" s="132">
        <f t="shared" si="48"/>
        <v>0</v>
      </c>
      <c r="Z107" s="133" t="s">
        <v>109</v>
      </c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</row>
    <row r="108" spans="2:70" ht="15.95" customHeight="1" x14ac:dyDescent="0.25">
      <c r="B108" s="131" t="s">
        <v>110</v>
      </c>
      <c r="C108" s="118">
        <f t="shared" ref="C108:V108" si="50">+C109+C110</f>
        <v>136914.79999999999</v>
      </c>
      <c r="D108" s="118">
        <f t="shared" si="50"/>
        <v>4050</v>
      </c>
      <c r="E108" s="118">
        <f t="shared" si="50"/>
        <v>8813.7999999999993</v>
      </c>
      <c r="F108" s="118">
        <f t="shared" si="50"/>
        <v>0</v>
      </c>
      <c r="G108" s="118">
        <f t="shared" si="50"/>
        <v>40000</v>
      </c>
      <c r="H108" s="118">
        <f t="shared" si="50"/>
        <v>0</v>
      </c>
      <c r="I108" s="118">
        <f t="shared" si="50"/>
        <v>43759.9</v>
      </c>
      <c r="J108" s="118">
        <f t="shared" si="50"/>
        <v>5000</v>
      </c>
      <c r="K108" s="118">
        <f t="shared" si="50"/>
        <v>221890.30000000002</v>
      </c>
      <c r="L108" s="118">
        <f t="shared" si="50"/>
        <v>182.9</v>
      </c>
      <c r="M108" s="118">
        <f t="shared" si="50"/>
        <v>460611.70000000007</v>
      </c>
      <c r="N108" s="118">
        <f t="shared" si="50"/>
        <v>144893.4</v>
      </c>
      <c r="O108" s="118">
        <f t="shared" si="50"/>
        <v>7119.6</v>
      </c>
      <c r="P108" s="118">
        <f t="shared" si="50"/>
        <v>0</v>
      </c>
      <c r="Q108" s="118">
        <f t="shared" si="50"/>
        <v>5000</v>
      </c>
      <c r="R108" s="118">
        <f t="shared" si="50"/>
        <v>0</v>
      </c>
      <c r="S108" s="118">
        <f t="shared" si="50"/>
        <v>8784</v>
      </c>
      <c r="T108" s="118">
        <f t="shared" si="50"/>
        <v>0</v>
      </c>
      <c r="U108" s="118">
        <f t="shared" si="50"/>
        <v>0</v>
      </c>
      <c r="V108" s="118">
        <f t="shared" si="50"/>
        <v>0</v>
      </c>
      <c r="W108" s="118">
        <v>0</v>
      </c>
      <c r="X108" s="118">
        <f>+X109+X110</f>
        <v>165797</v>
      </c>
      <c r="Y108" s="28">
        <f t="shared" si="48"/>
        <v>-294814.70000000007</v>
      </c>
      <c r="Z108" s="117">
        <f>+Y108/M108*100</f>
        <v>-64.005039385669107</v>
      </c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</row>
    <row r="109" spans="2:70" ht="15.95" customHeight="1" x14ac:dyDescent="0.25">
      <c r="B109" s="134" t="s">
        <v>111</v>
      </c>
      <c r="C109" s="123">
        <v>5408</v>
      </c>
      <c r="D109" s="124">
        <v>4050</v>
      </c>
      <c r="E109" s="124">
        <v>8813.7999999999993</v>
      </c>
      <c r="F109" s="124">
        <v>0</v>
      </c>
      <c r="G109" s="124">
        <v>40000</v>
      </c>
      <c r="H109" s="124">
        <v>0</v>
      </c>
      <c r="I109" s="124">
        <v>43759.9</v>
      </c>
      <c r="J109" s="124">
        <v>5000</v>
      </c>
      <c r="K109" s="124">
        <v>6035.6</v>
      </c>
      <c r="L109" s="124">
        <v>0</v>
      </c>
      <c r="M109" s="123">
        <f>SUM(C109:L109)</f>
        <v>113067.30000000002</v>
      </c>
      <c r="N109" s="123">
        <v>0</v>
      </c>
      <c r="O109" s="124">
        <v>7000</v>
      </c>
      <c r="P109" s="124">
        <v>0</v>
      </c>
      <c r="Q109" s="124">
        <v>5000</v>
      </c>
      <c r="R109" s="124">
        <v>0</v>
      </c>
      <c r="S109" s="124">
        <v>8784</v>
      </c>
      <c r="T109" s="124">
        <v>0</v>
      </c>
      <c r="U109" s="124">
        <v>0</v>
      </c>
      <c r="V109" s="124">
        <v>0</v>
      </c>
      <c r="W109" s="124">
        <v>0</v>
      </c>
      <c r="X109" s="123">
        <f>SUM(N109:W109)</f>
        <v>20784</v>
      </c>
      <c r="Y109" s="135">
        <f t="shared" si="48"/>
        <v>-92283.300000000017</v>
      </c>
      <c r="Z109" s="123">
        <f>+Y109/M109*100</f>
        <v>-81.618027493360159</v>
      </c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</row>
    <row r="110" spans="2:70" ht="15.95" customHeight="1" x14ac:dyDescent="0.25">
      <c r="B110" s="134" t="s">
        <v>112</v>
      </c>
      <c r="C110" s="123">
        <v>131506.79999999999</v>
      </c>
      <c r="D110" s="124">
        <v>0</v>
      </c>
      <c r="E110" s="124">
        <v>0</v>
      </c>
      <c r="F110" s="124">
        <v>0</v>
      </c>
      <c r="G110" s="124">
        <v>0</v>
      </c>
      <c r="H110" s="124">
        <v>0</v>
      </c>
      <c r="I110" s="124">
        <v>0</v>
      </c>
      <c r="J110" s="124">
        <v>0</v>
      </c>
      <c r="K110" s="124">
        <v>215854.7</v>
      </c>
      <c r="L110" s="124">
        <v>182.9</v>
      </c>
      <c r="M110" s="123">
        <f>SUM(C110:L110)</f>
        <v>347544.4</v>
      </c>
      <c r="N110" s="123">
        <v>144893.4</v>
      </c>
      <c r="O110" s="124">
        <v>119.6</v>
      </c>
      <c r="P110" s="124">
        <v>0</v>
      </c>
      <c r="Q110" s="124">
        <v>0</v>
      </c>
      <c r="R110" s="124">
        <v>0</v>
      </c>
      <c r="S110" s="124">
        <v>0</v>
      </c>
      <c r="T110" s="124">
        <v>0</v>
      </c>
      <c r="U110" s="124">
        <v>0</v>
      </c>
      <c r="V110" s="124">
        <v>0</v>
      </c>
      <c r="W110" s="124">
        <v>0</v>
      </c>
      <c r="X110" s="123">
        <f>SUM(N110:W110)</f>
        <v>145013</v>
      </c>
      <c r="Y110" s="135">
        <f t="shared" si="48"/>
        <v>-202531.40000000002</v>
      </c>
      <c r="Z110" s="123">
        <v>0</v>
      </c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</row>
    <row r="111" spans="2:70" ht="15.95" customHeight="1" x14ac:dyDescent="0.25">
      <c r="B111" s="131" t="s">
        <v>113</v>
      </c>
      <c r="C111" s="118">
        <f t="shared" ref="C111:X111" si="51">+C112+C113</f>
        <v>29.4</v>
      </c>
      <c r="D111" s="118">
        <f t="shared" si="51"/>
        <v>331.8</v>
      </c>
      <c r="E111" s="118">
        <f t="shared" si="51"/>
        <v>8349.2999999999993</v>
      </c>
      <c r="F111" s="118">
        <f t="shared" si="51"/>
        <v>660.9</v>
      </c>
      <c r="G111" s="118">
        <f t="shared" si="51"/>
        <v>8062.9</v>
      </c>
      <c r="H111" s="118">
        <f t="shared" si="51"/>
        <v>40429.1</v>
      </c>
      <c r="I111" s="118">
        <f t="shared" si="51"/>
        <v>1225.9000000000001</v>
      </c>
      <c r="J111" s="118">
        <f t="shared" si="51"/>
        <v>2110.8000000000002</v>
      </c>
      <c r="K111" s="118">
        <f t="shared" si="51"/>
        <v>22.8</v>
      </c>
      <c r="L111" s="118">
        <f t="shared" si="51"/>
        <v>177</v>
      </c>
      <c r="M111" s="118">
        <f t="shared" si="51"/>
        <v>61399.9</v>
      </c>
      <c r="N111" s="118">
        <f t="shared" si="51"/>
        <v>20.7</v>
      </c>
      <c r="O111" s="118">
        <f t="shared" si="51"/>
        <v>29.8</v>
      </c>
      <c r="P111" s="118">
        <f t="shared" si="51"/>
        <v>376.5</v>
      </c>
      <c r="Q111" s="118">
        <f t="shared" si="51"/>
        <v>16.2</v>
      </c>
      <c r="R111" s="118">
        <f t="shared" si="51"/>
        <v>149.4</v>
      </c>
      <c r="S111" s="118">
        <f t="shared" si="51"/>
        <v>198.7</v>
      </c>
      <c r="T111" s="118">
        <f t="shared" si="51"/>
        <v>13591.3</v>
      </c>
      <c r="U111" s="118">
        <f t="shared" si="51"/>
        <v>320.7</v>
      </c>
      <c r="V111" s="118">
        <f t="shared" si="51"/>
        <v>1553.4</v>
      </c>
      <c r="W111" s="118">
        <f t="shared" si="51"/>
        <v>1981.5</v>
      </c>
      <c r="X111" s="118">
        <f t="shared" si="51"/>
        <v>18238.199999999997</v>
      </c>
      <c r="Y111" s="28">
        <f t="shared" si="48"/>
        <v>-43161.700000000004</v>
      </c>
      <c r="Z111" s="27">
        <f>+Y111/M111*100</f>
        <v>-70.296042827431322</v>
      </c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</row>
    <row r="112" spans="2:70" ht="15.95" customHeight="1" x14ac:dyDescent="0.25">
      <c r="B112" s="134" t="s">
        <v>114</v>
      </c>
      <c r="C112" s="123">
        <v>0</v>
      </c>
      <c r="D112" s="124">
        <v>0</v>
      </c>
      <c r="E112" s="124">
        <v>0</v>
      </c>
      <c r="F112" s="124">
        <v>0</v>
      </c>
      <c r="G112" s="124">
        <v>6000</v>
      </c>
      <c r="H112" s="124">
        <v>1500</v>
      </c>
      <c r="I112" s="124">
        <v>0</v>
      </c>
      <c r="J112" s="124">
        <v>0</v>
      </c>
      <c r="K112" s="124">
        <v>0</v>
      </c>
      <c r="L112" s="124">
        <v>0</v>
      </c>
      <c r="M112" s="123">
        <f>SUM(C112:L112)</f>
        <v>7500</v>
      </c>
      <c r="N112" s="123">
        <v>0</v>
      </c>
      <c r="O112" s="124">
        <v>0</v>
      </c>
      <c r="P112" s="124">
        <v>0</v>
      </c>
      <c r="Q112" s="124">
        <v>0</v>
      </c>
      <c r="R112" s="124">
        <v>0</v>
      </c>
      <c r="S112" s="124">
        <v>0</v>
      </c>
      <c r="T112" s="124">
        <v>0</v>
      </c>
      <c r="U112" s="124">
        <v>0</v>
      </c>
      <c r="V112" s="124">
        <v>0</v>
      </c>
      <c r="W112" s="124">
        <v>0</v>
      </c>
      <c r="X112" s="123">
        <f>SUM(N112:W112)</f>
        <v>0</v>
      </c>
      <c r="Y112" s="135">
        <f t="shared" si="48"/>
        <v>-7500</v>
      </c>
      <c r="Z112" s="125">
        <v>0</v>
      </c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</row>
    <row r="113" spans="2:70" ht="15.95" customHeight="1" x14ac:dyDescent="0.25">
      <c r="B113" s="134" t="s">
        <v>115</v>
      </c>
      <c r="C113" s="124">
        <f t="shared" ref="C113:M113" si="52">+C114+C115</f>
        <v>29.4</v>
      </c>
      <c r="D113" s="124">
        <f t="shared" si="52"/>
        <v>331.8</v>
      </c>
      <c r="E113" s="124">
        <f t="shared" si="52"/>
        <v>8349.2999999999993</v>
      </c>
      <c r="F113" s="124">
        <f t="shared" si="52"/>
        <v>660.9</v>
      </c>
      <c r="G113" s="124">
        <f t="shared" si="52"/>
        <v>2062.9</v>
      </c>
      <c r="H113" s="124">
        <f t="shared" si="52"/>
        <v>38929.1</v>
      </c>
      <c r="I113" s="124">
        <f t="shared" si="52"/>
        <v>1225.9000000000001</v>
      </c>
      <c r="J113" s="124">
        <f t="shared" si="52"/>
        <v>2110.8000000000002</v>
      </c>
      <c r="K113" s="124">
        <f t="shared" si="52"/>
        <v>22.8</v>
      </c>
      <c r="L113" s="124">
        <f t="shared" si="52"/>
        <v>177</v>
      </c>
      <c r="M113" s="124">
        <f t="shared" si="52"/>
        <v>53899.9</v>
      </c>
      <c r="N113" s="124">
        <v>20.7</v>
      </c>
      <c r="O113" s="124">
        <v>29.8</v>
      </c>
      <c r="P113" s="124">
        <v>376.5</v>
      </c>
      <c r="Q113" s="124">
        <f t="shared" ref="Q113:X113" si="53">+Q114+Q115</f>
        <v>16.2</v>
      </c>
      <c r="R113" s="124">
        <f t="shared" si="53"/>
        <v>149.4</v>
      </c>
      <c r="S113" s="124">
        <f t="shared" si="53"/>
        <v>198.7</v>
      </c>
      <c r="T113" s="124">
        <f t="shared" si="53"/>
        <v>13591.3</v>
      </c>
      <c r="U113" s="124">
        <f t="shared" si="53"/>
        <v>320.7</v>
      </c>
      <c r="V113" s="124">
        <f t="shared" si="53"/>
        <v>1553.4</v>
      </c>
      <c r="W113" s="124">
        <f t="shared" si="53"/>
        <v>1981.5</v>
      </c>
      <c r="X113" s="124">
        <f t="shared" si="53"/>
        <v>18238.199999999997</v>
      </c>
      <c r="Y113" s="135">
        <f t="shared" si="48"/>
        <v>-35661.700000000004</v>
      </c>
      <c r="Z113" s="136">
        <f>+Y113/M113*100</f>
        <v>-66.162831470930385</v>
      </c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</row>
    <row r="114" spans="2:70" ht="15.95" customHeight="1" x14ac:dyDescent="0.25">
      <c r="B114" s="137" t="s">
        <v>116</v>
      </c>
      <c r="C114" s="123">
        <v>0</v>
      </c>
      <c r="D114" s="124">
        <v>0</v>
      </c>
      <c r="E114" s="124">
        <v>0</v>
      </c>
      <c r="F114" s="124">
        <v>0</v>
      </c>
      <c r="G114" s="124">
        <v>0</v>
      </c>
      <c r="H114" s="124">
        <v>0</v>
      </c>
      <c r="I114" s="124">
        <v>0</v>
      </c>
      <c r="J114" s="124">
        <v>0</v>
      </c>
      <c r="K114" s="124">
        <v>0</v>
      </c>
      <c r="L114" s="124">
        <v>0</v>
      </c>
      <c r="M114" s="123">
        <f>SUM(C114:L114)</f>
        <v>0</v>
      </c>
      <c r="N114" s="123">
        <v>0</v>
      </c>
      <c r="O114" s="124">
        <v>0</v>
      </c>
      <c r="P114" s="124">
        <v>0</v>
      </c>
      <c r="Q114" s="124">
        <v>0</v>
      </c>
      <c r="R114" s="124">
        <v>0</v>
      </c>
      <c r="S114" s="124">
        <v>0</v>
      </c>
      <c r="T114" s="124">
        <v>0</v>
      </c>
      <c r="U114" s="124">
        <v>0</v>
      </c>
      <c r="V114" s="124">
        <v>0</v>
      </c>
      <c r="W114" s="124">
        <v>0</v>
      </c>
      <c r="X114" s="123">
        <f>SUM(N114:W114)</f>
        <v>0</v>
      </c>
      <c r="Y114" s="73">
        <f t="shared" si="48"/>
        <v>0</v>
      </c>
      <c r="Z114" s="125">
        <v>0</v>
      </c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</row>
    <row r="115" spans="2:70" ht="15.95" customHeight="1" x14ac:dyDescent="0.25">
      <c r="B115" s="137" t="s">
        <v>32</v>
      </c>
      <c r="C115" s="123">
        <v>29.4</v>
      </c>
      <c r="D115" s="124">
        <v>331.8</v>
      </c>
      <c r="E115" s="124">
        <v>8349.2999999999993</v>
      </c>
      <c r="F115" s="124">
        <v>660.9</v>
      </c>
      <c r="G115" s="124">
        <v>2062.9</v>
      </c>
      <c r="H115" s="124">
        <v>38929.1</v>
      </c>
      <c r="I115" s="124">
        <v>1225.9000000000001</v>
      </c>
      <c r="J115" s="124">
        <v>2110.8000000000002</v>
      </c>
      <c r="K115" s="124">
        <v>22.8</v>
      </c>
      <c r="L115" s="124">
        <v>177</v>
      </c>
      <c r="M115" s="123">
        <f>SUM(C115:L115)</f>
        <v>53899.9</v>
      </c>
      <c r="N115" s="123">
        <v>20.7</v>
      </c>
      <c r="O115" s="124">
        <v>29.8</v>
      </c>
      <c r="P115" s="124">
        <v>376.5</v>
      </c>
      <c r="Q115" s="124">
        <v>16.2</v>
      </c>
      <c r="R115" s="124">
        <v>149.4</v>
      </c>
      <c r="S115" s="124">
        <v>198.7</v>
      </c>
      <c r="T115" s="124">
        <v>13591.3</v>
      </c>
      <c r="U115" s="124">
        <v>320.7</v>
      </c>
      <c r="V115" s="124">
        <v>1553.4</v>
      </c>
      <c r="W115" s="124">
        <v>1981.5</v>
      </c>
      <c r="X115" s="123">
        <f>SUM(N115:W115)</f>
        <v>18238.199999999997</v>
      </c>
      <c r="Y115" s="135">
        <f t="shared" si="48"/>
        <v>-35661.700000000004</v>
      </c>
      <c r="Z115" s="136">
        <f>+Y115/M115*100</f>
        <v>-66.162831470930385</v>
      </c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</row>
    <row r="116" spans="2:70" ht="15.95" customHeight="1" x14ac:dyDescent="0.25">
      <c r="B116" s="119" t="s">
        <v>117</v>
      </c>
      <c r="C116" s="117">
        <f t="shared" ref="C116:X116" si="54">+C117+C120</f>
        <v>142.30000000000001</v>
      </c>
      <c r="D116" s="117">
        <f t="shared" si="54"/>
        <v>137</v>
      </c>
      <c r="E116" s="117">
        <f t="shared" si="54"/>
        <v>498</v>
      </c>
      <c r="F116" s="117">
        <f t="shared" si="54"/>
        <v>0</v>
      </c>
      <c r="G116" s="117">
        <f t="shared" si="54"/>
        <v>722.9</v>
      </c>
      <c r="H116" s="117">
        <f t="shared" si="54"/>
        <v>0</v>
      </c>
      <c r="I116" s="117">
        <f t="shared" si="54"/>
        <v>142.69999999999999</v>
      </c>
      <c r="J116" s="117">
        <f t="shared" si="54"/>
        <v>295.40000000000003</v>
      </c>
      <c r="K116" s="117">
        <f t="shared" si="54"/>
        <v>1861.6</v>
      </c>
      <c r="L116" s="117">
        <f t="shared" si="54"/>
        <v>0</v>
      </c>
      <c r="M116" s="117">
        <f t="shared" si="54"/>
        <v>3799.9</v>
      </c>
      <c r="N116" s="117">
        <f t="shared" si="54"/>
        <v>3978.3</v>
      </c>
      <c r="O116" s="117">
        <f t="shared" si="54"/>
        <v>2090.5</v>
      </c>
      <c r="P116" s="117">
        <f t="shared" si="54"/>
        <v>0</v>
      </c>
      <c r="Q116" s="117">
        <f t="shared" si="54"/>
        <v>1150.5999999999999</v>
      </c>
      <c r="R116" s="117">
        <f t="shared" si="54"/>
        <v>0</v>
      </c>
      <c r="S116" s="117">
        <f t="shared" si="54"/>
        <v>0</v>
      </c>
      <c r="T116" s="117">
        <f t="shared" si="54"/>
        <v>0</v>
      </c>
      <c r="U116" s="117">
        <f t="shared" si="54"/>
        <v>0</v>
      </c>
      <c r="V116" s="117">
        <f t="shared" si="54"/>
        <v>0</v>
      </c>
      <c r="W116" s="117">
        <f t="shared" si="54"/>
        <v>0</v>
      </c>
      <c r="X116" s="117">
        <f t="shared" si="54"/>
        <v>7219.4000000000005</v>
      </c>
      <c r="Y116" s="28">
        <f t="shared" si="48"/>
        <v>3419.5000000000005</v>
      </c>
      <c r="Z116" s="27">
        <f>+Y116/M116*100</f>
        <v>89.98921024237481</v>
      </c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</row>
    <row r="117" spans="2:70" ht="15.95" customHeight="1" x14ac:dyDescent="0.25">
      <c r="B117" s="138" t="s">
        <v>118</v>
      </c>
      <c r="C117" s="117">
        <f t="shared" ref="C117:X117" si="55">+C118+C119</f>
        <v>125.4</v>
      </c>
      <c r="D117" s="117">
        <f t="shared" si="55"/>
        <v>106</v>
      </c>
      <c r="E117" s="117">
        <f t="shared" si="55"/>
        <v>333.6</v>
      </c>
      <c r="F117" s="117">
        <f t="shared" si="55"/>
        <v>0</v>
      </c>
      <c r="G117" s="117">
        <f t="shared" si="55"/>
        <v>0</v>
      </c>
      <c r="H117" s="117">
        <f t="shared" si="55"/>
        <v>0</v>
      </c>
      <c r="I117" s="117">
        <f t="shared" si="55"/>
        <v>0</v>
      </c>
      <c r="J117" s="117">
        <f t="shared" si="55"/>
        <v>257.10000000000002</v>
      </c>
      <c r="K117" s="117">
        <f t="shared" si="55"/>
        <v>398.5</v>
      </c>
      <c r="L117" s="117">
        <f t="shared" si="55"/>
        <v>0</v>
      </c>
      <c r="M117" s="117">
        <f t="shared" si="55"/>
        <v>1220.5999999999999</v>
      </c>
      <c r="N117" s="117">
        <f t="shared" si="55"/>
        <v>2738.4</v>
      </c>
      <c r="O117" s="117">
        <f t="shared" si="55"/>
        <v>2025.1</v>
      </c>
      <c r="P117" s="117">
        <f t="shared" si="55"/>
        <v>0</v>
      </c>
      <c r="Q117" s="117">
        <f t="shared" si="55"/>
        <v>1010.6</v>
      </c>
      <c r="R117" s="117">
        <f t="shared" si="55"/>
        <v>0</v>
      </c>
      <c r="S117" s="117">
        <f t="shared" si="55"/>
        <v>0</v>
      </c>
      <c r="T117" s="117">
        <f t="shared" si="55"/>
        <v>0</v>
      </c>
      <c r="U117" s="117">
        <f t="shared" si="55"/>
        <v>0</v>
      </c>
      <c r="V117" s="117">
        <f t="shared" si="55"/>
        <v>0</v>
      </c>
      <c r="W117" s="117">
        <f t="shared" si="55"/>
        <v>0</v>
      </c>
      <c r="X117" s="117">
        <f t="shared" si="55"/>
        <v>5774.1</v>
      </c>
      <c r="Y117" s="28">
        <f t="shared" si="48"/>
        <v>4553.5</v>
      </c>
      <c r="Z117" s="27">
        <f>+Y117/M117*100</f>
        <v>373.0542356218254</v>
      </c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</row>
    <row r="118" spans="2:70" ht="15.95" customHeight="1" x14ac:dyDescent="0.25">
      <c r="B118" s="139" t="s">
        <v>119</v>
      </c>
      <c r="C118" s="123">
        <v>125.4</v>
      </c>
      <c r="D118" s="123">
        <v>106</v>
      </c>
      <c r="E118" s="123">
        <v>333.6</v>
      </c>
      <c r="F118" s="123">
        <v>0</v>
      </c>
      <c r="G118" s="123">
        <v>0</v>
      </c>
      <c r="H118" s="123">
        <v>0</v>
      </c>
      <c r="I118" s="123">
        <v>0</v>
      </c>
      <c r="J118" s="123">
        <v>257.10000000000002</v>
      </c>
      <c r="K118" s="123">
        <v>398.5</v>
      </c>
      <c r="L118" s="123">
        <v>0</v>
      </c>
      <c r="M118" s="123">
        <f>SUM(C118:L118)</f>
        <v>1220.5999999999999</v>
      </c>
      <c r="N118" s="123">
        <v>0</v>
      </c>
      <c r="O118" s="123">
        <v>2025.1</v>
      </c>
      <c r="P118" s="123">
        <v>0</v>
      </c>
      <c r="Q118" s="123">
        <v>1010.6</v>
      </c>
      <c r="R118" s="123">
        <v>0</v>
      </c>
      <c r="S118" s="123">
        <v>0</v>
      </c>
      <c r="T118" s="123">
        <v>0</v>
      </c>
      <c r="U118" s="123">
        <v>0</v>
      </c>
      <c r="V118" s="123">
        <v>0</v>
      </c>
      <c r="W118" s="123">
        <v>0</v>
      </c>
      <c r="X118" s="123">
        <f>SUM(N118:W118)</f>
        <v>3035.7</v>
      </c>
      <c r="Y118" s="135">
        <f t="shared" si="48"/>
        <v>1815.1</v>
      </c>
      <c r="Z118" s="136">
        <f>+Y118/M118*100</f>
        <v>148.70555464525643</v>
      </c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</row>
    <row r="119" spans="2:70" ht="15.95" customHeight="1" x14ac:dyDescent="0.25">
      <c r="B119" s="139" t="s">
        <v>120</v>
      </c>
      <c r="C119" s="123">
        <v>0</v>
      </c>
      <c r="D119" s="123">
        <v>0</v>
      </c>
      <c r="E119" s="123">
        <v>0</v>
      </c>
      <c r="F119" s="123">
        <v>0</v>
      </c>
      <c r="G119" s="123">
        <v>0</v>
      </c>
      <c r="H119" s="123">
        <v>0</v>
      </c>
      <c r="I119" s="123">
        <v>0</v>
      </c>
      <c r="J119" s="123">
        <v>0</v>
      </c>
      <c r="K119" s="123">
        <v>0</v>
      </c>
      <c r="L119" s="123">
        <v>0</v>
      </c>
      <c r="M119" s="123">
        <f>SUM(C119:L119)</f>
        <v>0</v>
      </c>
      <c r="N119" s="140">
        <v>2738.4</v>
      </c>
      <c r="O119" s="140">
        <v>0</v>
      </c>
      <c r="P119" s="140">
        <v>0</v>
      </c>
      <c r="Q119" s="140">
        <v>0</v>
      </c>
      <c r="R119" s="140">
        <v>0</v>
      </c>
      <c r="S119" s="140">
        <v>0</v>
      </c>
      <c r="T119" s="140">
        <v>0</v>
      </c>
      <c r="U119" s="140">
        <v>0</v>
      </c>
      <c r="V119" s="140">
        <v>0</v>
      </c>
      <c r="W119" s="140">
        <v>0</v>
      </c>
      <c r="X119" s="123">
        <f>SUM(N119:W119)</f>
        <v>2738.4</v>
      </c>
      <c r="Y119" s="141">
        <f t="shared" si="48"/>
        <v>2738.4</v>
      </c>
      <c r="Z119" s="125">
        <v>0</v>
      </c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</row>
    <row r="120" spans="2:70" ht="15.95" customHeight="1" x14ac:dyDescent="0.25">
      <c r="B120" s="138" t="s">
        <v>121</v>
      </c>
      <c r="C120" s="117">
        <f t="shared" ref="C120:X120" si="56">+C121+C122</f>
        <v>16.899999999999999</v>
      </c>
      <c r="D120" s="117">
        <f t="shared" si="56"/>
        <v>31</v>
      </c>
      <c r="E120" s="117">
        <f t="shared" si="56"/>
        <v>164.4</v>
      </c>
      <c r="F120" s="117">
        <f t="shared" si="56"/>
        <v>0</v>
      </c>
      <c r="G120" s="117">
        <f t="shared" si="56"/>
        <v>722.9</v>
      </c>
      <c r="H120" s="117">
        <f t="shared" si="56"/>
        <v>0</v>
      </c>
      <c r="I120" s="117">
        <f t="shared" si="56"/>
        <v>142.69999999999999</v>
      </c>
      <c r="J120" s="117">
        <f t="shared" si="56"/>
        <v>38.299999999999997</v>
      </c>
      <c r="K120" s="117">
        <f t="shared" si="56"/>
        <v>1463.1</v>
      </c>
      <c r="L120" s="117">
        <f t="shared" si="56"/>
        <v>0</v>
      </c>
      <c r="M120" s="117">
        <f t="shared" si="56"/>
        <v>2579.3000000000002</v>
      </c>
      <c r="N120" s="117">
        <f t="shared" si="56"/>
        <v>1239.9000000000001</v>
      </c>
      <c r="O120" s="117">
        <f t="shared" si="56"/>
        <v>65.400000000000006</v>
      </c>
      <c r="P120" s="117">
        <f t="shared" si="56"/>
        <v>0</v>
      </c>
      <c r="Q120" s="117">
        <f t="shared" si="56"/>
        <v>140</v>
      </c>
      <c r="R120" s="117">
        <f t="shared" si="56"/>
        <v>0</v>
      </c>
      <c r="S120" s="117">
        <f t="shared" si="56"/>
        <v>0</v>
      </c>
      <c r="T120" s="117">
        <f t="shared" si="56"/>
        <v>0</v>
      </c>
      <c r="U120" s="117">
        <f t="shared" si="56"/>
        <v>0</v>
      </c>
      <c r="V120" s="117">
        <f t="shared" si="56"/>
        <v>0</v>
      </c>
      <c r="W120" s="117">
        <f t="shared" si="56"/>
        <v>0</v>
      </c>
      <c r="X120" s="117">
        <f t="shared" si="56"/>
        <v>1445.3000000000002</v>
      </c>
      <c r="Y120" s="28">
        <f t="shared" si="48"/>
        <v>-1134</v>
      </c>
      <c r="Z120" s="27">
        <f t="shared" ref="Z120:Z127" si="57">+Y120/M120*100</f>
        <v>-43.965416973597485</v>
      </c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</row>
    <row r="121" spans="2:70" ht="15.95" customHeight="1" x14ac:dyDescent="0.25">
      <c r="B121" s="139" t="s">
        <v>122</v>
      </c>
      <c r="C121" s="123">
        <v>16.899999999999999</v>
      </c>
      <c r="D121" s="123">
        <v>31</v>
      </c>
      <c r="E121" s="123">
        <v>164.4</v>
      </c>
      <c r="F121" s="123">
        <v>0</v>
      </c>
      <c r="G121" s="123">
        <v>722.9</v>
      </c>
      <c r="H121" s="123">
        <v>0</v>
      </c>
      <c r="I121" s="123">
        <v>38.299999999999997</v>
      </c>
      <c r="J121" s="123">
        <v>38.299999999999997</v>
      </c>
      <c r="K121" s="123">
        <v>94.1</v>
      </c>
      <c r="L121" s="123">
        <v>0</v>
      </c>
      <c r="M121" s="123">
        <f>SUM(C121:L121)</f>
        <v>1105.8999999999999</v>
      </c>
      <c r="N121" s="123">
        <v>0</v>
      </c>
      <c r="O121" s="123">
        <v>65.400000000000006</v>
      </c>
      <c r="P121" s="123">
        <v>0</v>
      </c>
      <c r="Q121" s="123">
        <v>140</v>
      </c>
      <c r="R121" s="123">
        <v>0</v>
      </c>
      <c r="S121" s="123">
        <v>0</v>
      </c>
      <c r="T121" s="123">
        <v>0</v>
      </c>
      <c r="U121" s="123">
        <v>0</v>
      </c>
      <c r="V121" s="123">
        <v>0</v>
      </c>
      <c r="W121" s="123">
        <v>0</v>
      </c>
      <c r="X121" s="123">
        <f>SUM(N121:W121)</f>
        <v>205.4</v>
      </c>
      <c r="Y121" s="135">
        <f t="shared" si="48"/>
        <v>-900.49999999999989</v>
      </c>
      <c r="Z121" s="136">
        <f t="shared" si="57"/>
        <v>-81.426892124061851</v>
      </c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</row>
    <row r="122" spans="2:70" ht="15.95" customHeight="1" x14ac:dyDescent="0.25">
      <c r="B122" s="139" t="s">
        <v>123</v>
      </c>
      <c r="C122" s="123">
        <v>0</v>
      </c>
      <c r="D122" s="123">
        <v>0</v>
      </c>
      <c r="E122" s="123">
        <v>0</v>
      </c>
      <c r="F122" s="123">
        <v>0</v>
      </c>
      <c r="G122" s="123">
        <v>0</v>
      </c>
      <c r="H122" s="123">
        <v>0</v>
      </c>
      <c r="I122" s="123">
        <v>104.4</v>
      </c>
      <c r="J122" s="123">
        <v>0</v>
      </c>
      <c r="K122" s="123">
        <v>1369</v>
      </c>
      <c r="L122" s="123">
        <v>0</v>
      </c>
      <c r="M122" s="123">
        <f>SUM(C122:L122)</f>
        <v>1473.4</v>
      </c>
      <c r="N122" s="123">
        <v>1239.9000000000001</v>
      </c>
      <c r="O122" s="123">
        <v>0</v>
      </c>
      <c r="P122" s="123">
        <v>0</v>
      </c>
      <c r="Q122" s="123">
        <v>0</v>
      </c>
      <c r="R122" s="123">
        <v>0</v>
      </c>
      <c r="S122" s="123">
        <v>0</v>
      </c>
      <c r="T122" s="123">
        <v>0</v>
      </c>
      <c r="U122" s="123">
        <v>0</v>
      </c>
      <c r="V122" s="123">
        <v>0</v>
      </c>
      <c r="W122" s="123">
        <v>0</v>
      </c>
      <c r="X122" s="123">
        <f>SUM(N122:W122)</f>
        <v>1239.9000000000001</v>
      </c>
      <c r="Y122" s="135">
        <f t="shared" si="48"/>
        <v>-233.5</v>
      </c>
      <c r="Z122" s="136">
        <f t="shared" si="57"/>
        <v>-15.847699199131259</v>
      </c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</row>
    <row r="123" spans="2:70" ht="15.95" customHeight="1" x14ac:dyDescent="0.25">
      <c r="B123" s="116" t="s">
        <v>124</v>
      </c>
      <c r="C123" s="117">
        <f t="shared" ref="C123:X123" si="58">+C124</f>
        <v>2</v>
      </c>
      <c r="D123" s="117">
        <f t="shared" si="58"/>
        <v>65.8</v>
      </c>
      <c r="E123" s="117">
        <f t="shared" si="58"/>
        <v>28.3</v>
      </c>
      <c r="F123" s="117">
        <f t="shared" si="58"/>
        <v>18.100000000000001</v>
      </c>
      <c r="G123" s="117">
        <f t="shared" si="58"/>
        <v>10.3</v>
      </c>
      <c r="H123" s="117">
        <f t="shared" si="58"/>
        <v>13.4</v>
      </c>
      <c r="I123" s="117">
        <f t="shared" si="58"/>
        <v>136.30000000000001</v>
      </c>
      <c r="J123" s="117">
        <f t="shared" si="58"/>
        <v>14.6</v>
      </c>
      <c r="K123" s="117">
        <f t="shared" si="58"/>
        <v>12</v>
      </c>
      <c r="L123" s="117">
        <f t="shared" si="58"/>
        <v>16.7</v>
      </c>
      <c r="M123" s="117">
        <f t="shared" si="58"/>
        <v>317.5</v>
      </c>
      <c r="N123" s="117">
        <f t="shared" si="58"/>
        <v>141.9</v>
      </c>
      <c r="O123" s="117">
        <f t="shared" si="58"/>
        <v>227</v>
      </c>
      <c r="P123" s="117">
        <f t="shared" si="58"/>
        <v>47.1</v>
      </c>
      <c r="Q123" s="117">
        <f t="shared" si="58"/>
        <v>5.3</v>
      </c>
      <c r="R123" s="117">
        <f t="shared" si="58"/>
        <v>46.3</v>
      </c>
      <c r="S123" s="117">
        <f t="shared" si="58"/>
        <v>129.5</v>
      </c>
      <c r="T123" s="117">
        <f t="shared" si="58"/>
        <v>9.1999999999999993</v>
      </c>
      <c r="U123" s="117">
        <f t="shared" si="58"/>
        <v>11.2</v>
      </c>
      <c r="V123" s="117">
        <f t="shared" si="58"/>
        <v>1.7</v>
      </c>
      <c r="W123" s="117">
        <f t="shared" si="58"/>
        <v>40.1</v>
      </c>
      <c r="X123" s="117">
        <f t="shared" si="58"/>
        <v>659.30000000000018</v>
      </c>
      <c r="Y123" s="118">
        <f t="shared" si="48"/>
        <v>341.80000000000018</v>
      </c>
      <c r="Z123" s="27">
        <f t="shared" si="57"/>
        <v>107.65354330708668</v>
      </c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</row>
    <row r="124" spans="2:70" ht="13.5" customHeight="1" x14ac:dyDescent="0.25">
      <c r="B124" s="35" t="s">
        <v>125</v>
      </c>
      <c r="C124" s="123">
        <v>2</v>
      </c>
      <c r="D124" s="123">
        <v>65.8</v>
      </c>
      <c r="E124" s="123">
        <v>28.3</v>
      </c>
      <c r="F124" s="123">
        <v>18.100000000000001</v>
      </c>
      <c r="G124" s="123">
        <v>10.3</v>
      </c>
      <c r="H124" s="123">
        <v>13.4</v>
      </c>
      <c r="I124" s="123">
        <v>136.30000000000001</v>
      </c>
      <c r="J124" s="123">
        <v>14.6</v>
      </c>
      <c r="K124" s="123">
        <v>12</v>
      </c>
      <c r="L124" s="123">
        <v>16.7</v>
      </c>
      <c r="M124" s="123">
        <f>SUM(C124:L124)</f>
        <v>317.5</v>
      </c>
      <c r="N124" s="123">
        <v>141.9</v>
      </c>
      <c r="O124" s="123">
        <v>227</v>
      </c>
      <c r="P124" s="123">
        <v>47.1</v>
      </c>
      <c r="Q124" s="123">
        <v>5.3</v>
      </c>
      <c r="R124" s="123">
        <v>46.3</v>
      </c>
      <c r="S124" s="123">
        <v>129.5</v>
      </c>
      <c r="T124" s="123">
        <v>9.1999999999999993</v>
      </c>
      <c r="U124" s="123">
        <v>11.2</v>
      </c>
      <c r="V124" s="123">
        <v>1.7</v>
      </c>
      <c r="W124" s="123">
        <v>40.1</v>
      </c>
      <c r="X124" s="123">
        <f>SUM(N124:W124)</f>
        <v>659.30000000000018</v>
      </c>
      <c r="Y124" s="124">
        <f t="shared" si="48"/>
        <v>341.80000000000018</v>
      </c>
      <c r="Z124" s="136">
        <f t="shared" si="57"/>
        <v>107.65354330708668</v>
      </c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</row>
    <row r="125" spans="2:70" ht="18.75" customHeight="1" thickBot="1" x14ac:dyDescent="0.25">
      <c r="B125" s="142" t="s">
        <v>98</v>
      </c>
      <c r="C125" s="143">
        <f t="shared" ref="C125:X125" si="59">+C123+C99+C98+C97</f>
        <v>200693.59999999998</v>
      </c>
      <c r="D125" s="143">
        <f t="shared" si="59"/>
        <v>55831.5</v>
      </c>
      <c r="E125" s="143">
        <f t="shared" si="59"/>
        <v>64865.999999999985</v>
      </c>
      <c r="F125" s="143">
        <f t="shared" si="59"/>
        <v>47791.299999999996</v>
      </c>
      <c r="G125" s="143">
        <f t="shared" si="59"/>
        <v>83000.100000000006</v>
      </c>
      <c r="H125" s="143">
        <f t="shared" si="59"/>
        <v>81561.600000000006</v>
      </c>
      <c r="I125" s="143">
        <f t="shared" si="59"/>
        <v>100258.20000000001</v>
      </c>
      <c r="J125" s="143">
        <f t="shared" si="59"/>
        <v>63477.599999999991</v>
      </c>
      <c r="K125" s="143">
        <f t="shared" si="59"/>
        <v>282153.19999999995</v>
      </c>
      <c r="L125" s="143">
        <f t="shared" si="59"/>
        <v>65868.199999999983</v>
      </c>
      <c r="M125" s="143">
        <f t="shared" si="59"/>
        <v>1045501.3</v>
      </c>
      <c r="N125" s="143">
        <f t="shared" si="59"/>
        <v>212861.59999999998</v>
      </c>
      <c r="O125" s="143">
        <f t="shared" si="59"/>
        <v>68025.8</v>
      </c>
      <c r="P125" s="143">
        <f t="shared" si="59"/>
        <v>58931.499999999985</v>
      </c>
      <c r="Q125" s="143">
        <f t="shared" si="59"/>
        <v>91142</v>
      </c>
      <c r="R125" s="143">
        <f t="shared" si="59"/>
        <v>67388</v>
      </c>
      <c r="S125" s="143">
        <f t="shared" si="59"/>
        <v>78361.999999999985</v>
      </c>
      <c r="T125" s="143">
        <f t="shared" si="59"/>
        <v>92028.500000000015</v>
      </c>
      <c r="U125" s="143">
        <f t="shared" si="59"/>
        <v>68952.700000000012</v>
      </c>
      <c r="V125" s="143">
        <f t="shared" si="59"/>
        <v>68021.299999999988</v>
      </c>
      <c r="W125" s="143">
        <f t="shared" si="59"/>
        <v>76895.3</v>
      </c>
      <c r="X125" s="143">
        <f t="shared" si="59"/>
        <v>882608.70000000019</v>
      </c>
      <c r="Y125" s="144">
        <f t="shared" si="48"/>
        <v>-162892.59999999986</v>
      </c>
      <c r="Z125" s="143">
        <f t="shared" si="57"/>
        <v>-15.580334524691633</v>
      </c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</row>
    <row r="126" spans="2:70" ht="15.95" customHeight="1" thickTop="1" x14ac:dyDescent="0.25">
      <c r="B126" s="145" t="s">
        <v>126</v>
      </c>
      <c r="C126" s="146">
        <f t="shared" ref="C126:L126" si="60">SUM(C127:C133)</f>
        <v>673.2</v>
      </c>
      <c r="D126" s="146">
        <f t="shared" si="60"/>
        <v>693.80000000000007</v>
      </c>
      <c r="E126" s="146">
        <f t="shared" si="60"/>
        <v>697.6</v>
      </c>
      <c r="F126" s="146">
        <f t="shared" si="60"/>
        <v>415.29999999999995</v>
      </c>
      <c r="G126" s="146">
        <f t="shared" si="60"/>
        <v>559.20000000000005</v>
      </c>
      <c r="H126" s="146">
        <f t="shared" si="60"/>
        <v>692</v>
      </c>
      <c r="I126" s="146">
        <f t="shared" si="60"/>
        <v>879.6</v>
      </c>
      <c r="J126" s="146">
        <f t="shared" si="60"/>
        <v>3012.7</v>
      </c>
      <c r="K126" s="146">
        <f t="shared" si="60"/>
        <v>744.6</v>
      </c>
      <c r="L126" s="146">
        <f t="shared" si="60"/>
        <v>755.30000000000007</v>
      </c>
      <c r="M126" s="146">
        <f t="shared" ref="M126:M133" si="61">SUM(C126:L126)</f>
        <v>9123.2999999999993</v>
      </c>
      <c r="N126" s="146">
        <f t="shared" ref="N126:W126" si="62">SUM(N127:N133)</f>
        <v>616.29999999999995</v>
      </c>
      <c r="O126" s="146">
        <f t="shared" si="62"/>
        <v>694.1</v>
      </c>
      <c r="P126" s="146">
        <f t="shared" si="62"/>
        <v>756</v>
      </c>
      <c r="Q126" s="146">
        <f t="shared" si="62"/>
        <v>686.2</v>
      </c>
      <c r="R126" s="146">
        <f t="shared" si="62"/>
        <v>728.2</v>
      </c>
      <c r="S126" s="146">
        <f t="shared" si="62"/>
        <v>712.4</v>
      </c>
      <c r="T126" s="146">
        <f>SUM(T127:T133)</f>
        <v>884.69999999999993</v>
      </c>
      <c r="U126" s="146">
        <f t="shared" si="62"/>
        <v>786.7</v>
      </c>
      <c r="V126" s="146">
        <f t="shared" si="62"/>
        <v>850.7</v>
      </c>
      <c r="W126" s="146">
        <f t="shared" si="62"/>
        <v>887.5</v>
      </c>
      <c r="X126" s="147">
        <f>SUM(N126:W126)</f>
        <v>7602.7999999999993</v>
      </c>
      <c r="Y126" s="147">
        <f t="shared" si="48"/>
        <v>-1520.5</v>
      </c>
      <c r="Z126" s="148">
        <f t="shared" si="57"/>
        <v>-16.666118619359224</v>
      </c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</row>
    <row r="127" spans="2:70" ht="17.25" customHeight="1" x14ac:dyDescent="0.25">
      <c r="B127" s="149" t="s">
        <v>127</v>
      </c>
      <c r="C127" s="150">
        <v>389.3</v>
      </c>
      <c r="D127" s="150">
        <v>385.8</v>
      </c>
      <c r="E127" s="150">
        <v>391.7</v>
      </c>
      <c r="F127" s="150">
        <v>247.3</v>
      </c>
      <c r="G127" s="150">
        <v>256.5</v>
      </c>
      <c r="H127" s="150">
        <v>245.9</v>
      </c>
      <c r="I127" s="150">
        <v>312.5</v>
      </c>
      <c r="J127" s="151">
        <v>378.2</v>
      </c>
      <c r="K127" s="151">
        <v>287.89999999999998</v>
      </c>
      <c r="L127" s="151">
        <v>296.2</v>
      </c>
      <c r="M127" s="150">
        <f t="shared" si="61"/>
        <v>3191.2999999999997</v>
      </c>
      <c r="N127" s="150">
        <v>313.39999999999998</v>
      </c>
      <c r="O127" s="150">
        <v>339.8</v>
      </c>
      <c r="P127" s="150">
        <v>343</v>
      </c>
      <c r="Q127" s="150">
        <v>321.39999999999998</v>
      </c>
      <c r="R127" s="150">
        <v>348</v>
      </c>
      <c r="S127" s="150">
        <v>335.7</v>
      </c>
      <c r="T127" s="150">
        <v>363.7</v>
      </c>
      <c r="U127" s="150">
        <v>361.5</v>
      </c>
      <c r="V127" s="150">
        <v>367.9</v>
      </c>
      <c r="W127" s="150">
        <v>394.8</v>
      </c>
      <c r="X127" s="152">
        <f t="shared" ref="X127:X133" si="63">SUM(N127:W127)</f>
        <v>3489.2000000000003</v>
      </c>
      <c r="Y127" s="152">
        <f t="shared" si="48"/>
        <v>297.90000000000055</v>
      </c>
      <c r="Z127" s="150">
        <f t="shared" si="57"/>
        <v>9.3347538620625006</v>
      </c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</row>
    <row r="128" spans="2:70" ht="17.25" customHeight="1" x14ac:dyDescent="0.25">
      <c r="B128" s="149" t="s">
        <v>128</v>
      </c>
      <c r="C128" s="150">
        <v>0</v>
      </c>
      <c r="D128" s="150">
        <v>0</v>
      </c>
      <c r="E128" s="150">
        <v>0</v>
      </c>
      <c r="F128" s="150">
        <v>0</v>
      </c>
      <c r="G128" s="150">
        <v>0</v>
      </c>
      <c r="H128" s="150">
        <v>0</v>
      </c>
      <c r="I128" s="150">
        <v>0</v>
      </c>
      <c r="J128" s="150">
        <v>0</v>
      </c>
      <c r="K128" s="150">
        <v>0</v>
      </c>
      <c r="L128" s="150">
        <v>0</v>
      </c>
      <c r="M128" s="150">
        <f t="shared" si="61"/>
        <v>0</v>
      </c>
      <c r="N128" s="150">
        <v>0</v>
      </c>
      <c r="O128" s="150">
        <v>0</v>
      </c>
      <c r="P128" s="150">
        <v>0</v>
      </c>
      <c r="Q128" s="150">
        <v>0</v>
      </c>
      <c r="R128" s="150">
        <v>0</v>
      </c>
      <c r="S128" s="150">
        <v>0</v>
      </c>
      <c r="T128" s="150">
        <v>0</v>
      </c>
      <c r="U128" s="150">
        <v>0</v>
      </c>
      <c r="V128" s="150">
        <v>0</v>
      </c>
      <c r="W128" s="150">
        <v>0</v>
      </c>
      <c r="X128" s="152">
        <f t="shared" si="63"/>
        <v>0</v>
      </c>
      <c r="Y128" s="152">
        <f t="shared" si="48"/>
        <v>0</v>
      </c>
      <c r="Z128" s="125">
        <v>0</v>
      </c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</row>
    <row r="129" spans="2:70" ht="17.25" customHeight="1" x14ac:dyDescent="0.25">
      <c r="B129" s="149" t="s">
        <v>129</v>
      </c>
      <c r="C129" s="150">
        <v>0</v>
      </c>
      <c r="D129" s="150">
        <v>0</v>
      </c>
      <c r="E129" s="150">
        <v>0</v>
      </c>
      <c r="F129" s="150">
        <v>0</v>
      </c>
      <c r="G129" s="150">
        <v>0</v>
      </c>
      <c r="H129" s="150">
        <v>0</v>
      </c>
      <c r="I129" s="150">
        <v>0</v>
      </c>
      <c r="J129" s="150">
        <v>0</v>
      </c>
      <c r="K129" s="150">
        <v>0</v>
      </c>
      <c r="L129" s="150">
        <v>0</v>
      </c>
      <c r="M129" s="150">
        <f t="shared" si="61"/>
        <v>0</v>
      </c>
      <c r="N129" s="150">
        <v>0</v>
      </c>
      <c r="O129" s="150">
        <v>0</v>
      </c>
      <c r="P129" s="150">
        <v>0</v>
      </c>
      <c r="Q129" s="150">
        <v>0</v>
      </c>
      <c r="R129" s="150">
        <v>0</v>
      </c>
      <c r="S129" s="150">
        <v>0</v>
      </c>
      <c r="T129" s="150">
        <v>63</v>
      </c>
      <c r="U129" s="150">
        <v>12.6</v>
      </c>
      <c r="V129" s="150">
        <v>8.6</v>
      </c>
      <c r="W129" s="150">
        <v>69.400000000000006</v>
      </c>
      <c r="X129" s="152">
        <f t="shared" si="63"/>
        <v>153.6</v>
      </c>
      <c r="Y129" s="152">
        <f t="shared" si="48"/>
        <v>153.6</v>
      </c>
      <c r="Z129" s="125">
        <v>0</v>
      </c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</row>
    <row r="130" spans="2:70" ht="17.25" customHeight="1" x14ac:dyDescent="0.25">
      <c r="B130" s="149" t="s">
        <v>130</v>
      </c>
      <c r="C130" s="153">
        <v>207.4</v>
      </c>
      <c r="D130" s="153">
        <v>254.7</v>
      </c>
      <c r="E130" s="153">
        <v>221.1</v>
      </c>
      <c r="F130" s="153">
        <v>113.6</v>
      </c>
      <c r="G130" s="153">
        <v>252.8</v>
      </c>
      <c r="H130" s="153">
        <v>353.9</v>
      </c>
      <c r="I130" s="153">
        <v>485</v>
      </c>
      <c r="J130" s="153">
        <v>425.8</v>
      </c>
      <c r="K130" s="153">
        <v>409.6</v>
      </c>
      <c r="L130" s="153">
        <v>367.5</v>
      </c>
      <c r="M130" s="154">
        <f t="shared" si="61"/>
        <v>3091.4</v>
      </c>
      <c r="N130" s="153">
        <v>237</v>
      </c>
      <c r="O130" s="153">
        <v>242.7</v>
      </c>
      <c r="P130" s="153">
        <v>316.89999999999998</v>
      </c>
      <c r="Q130" s="153">
        <v>259.8</v>
      </c>
      <c r="R130" s="153">
        <v>272.60000000000002</v>
      </c>
      <c r="S130" s="153">
        <v>270.39999999999998</v>
      </c>
      <c r="T130" s="153">
        <v>335.4</v>
      </c>
      <c r="U130" s="153">
        <v>282.5</v>
      </c>
      <c r="V130" s="153">
        <v>364.5</v>
      </c>
      <c r="W130" s="153">
        <v>293</v>
      </c>
      <c r="X130" s="152">
        <f t="shared" si="63"/>
        <v>2874.8</v>
      </c>
      <c r="Y130" s="152">
        <f t="shared" si="48"/>
        <v>-216.59999999999991</v>
      </c>
      <c r="Z130" s="136">
        <f>+Y130/M130*100</f>
        <v>-7.0065342563239934</v>
      </c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</row>
    <row r="131" spans="2:70" ht="16.5" customHeight="1" x14ac:dyDescent="0.25">
      <c r="B131" s="149" t="s">
        <v>131</v>
      </c>
      <c r="C131" s="150">
        <v>0</v>
      </c>
      <c r="D131" s="150">
        <v>0.2</v>
      </c>
      <c r="E131" s="150">
        <v>0.1</v>
      </c>
      <c r="F131" s="150">
        <v>-0.8</v>
      </c>
      <c r="G131" s="150">
        <v>0</v>
      </c>
      <c r="H131" s="150">
        <v>0</v>
      </c>
      <c r="I131" s="150">
        <v>0</v>
      </c>
      <c r="J131" s="150">
        <v>0</v>
      </c>
      <c r="K131" s="150">
        <v>0.1</v>
      </c>
      <c r="L131" s="150">
        <v>0</v>
      </c>
      <c r="M131" s="150">
        <f t="shared" si="61"/>
        <v>-0.4</v>
      </c>
      <c r="N131" s="151">
        <v>0</v>
      </c>
      <c r="O131" s="150">
        <v>0.1</v>
      </c>
      <c r="P131" s="150">
        <v>0.2</v>
      </c>
      <c r="Q131" s="150">
        <v>0</v>
      </c>
      <c r="R131" s="150">
        <v>0.5</v>
      </c>
      <c r="S131" s="150">
        <v>-0.8</v>
      </c>
      <c r="T131" s="150">
        <v>0</v>
      </c>
      <c r="U131" s="150">
        <v>0.1</v>
      </c>
      <c r="V131" s="150">
        <v>0.7</v>
      </c>
      <c r="W131" s="150">
        <v>0.6</v>
      </c>
      <c r="X131" s="152">
        <f t="shared" si="63"/>
        <v>1.4</v>
      </c>
      <c r="Y131" s="152">
        <f t="shared" si="48"/>
        <v>1.7999999999999998</v>
      </c>
      <c r="Z131" s="136">
        <f>+Y131/M131*100</f>
        <v>-449.99999999999989</v>
      </c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</row>
    <row r="132" spans="2:70" ht="16.5" customHeight="1" x14ac:dyDescent="0.25">
      <c r="B132" s="149" t="s">
        <v>132</v>
      </c>
      <c r="C132" s="150">
        <v>0</v>
      </c>
      <c r="D132" s="150">
        <v>0</v>
      </c>
      <c r="E132" s="150">
        <v>0</v>
      </c>
      <c r="F132" s="150">
        <v>0</v>
      </c>
      <c r="G132" s="150">
        <v>0</v>
      </c>
      <c r="H132" s="150">
        <v>0</v>
      </c>
      <c r="I132" s="150">
        <v>0</v>
      </c>
      <c r="J132" s="150">
        <v>2149.1</v>
      </c>
      <c r="K132" s="150">
        <v>0</v>
      </c>
      <c r="L132" s="150">
        <v>0</v>
      </c>
      <c r="M132" s="150">
        <f t="shared" si="61"/>
        <v>2149.1</v>
      </c>
      <c r="N132" s="150">
        <v>0</v>
      </c>
      <c r="O132" s="150">
        <v>0</v>
      </c>
      <c r="P132" s="150">
        <v>0</v>
      </c>
      <c r="Q132" s="150">
        <v>0</v>
      </c>
      <c r="R132" s="150">
        <v>0</v>
      </c>
      <c r="S132" s="150">
        <v>0</v>
      </c>
      <c r="T132" s="150">
        <v>0</v>
      </c>
      <c r="U132" s="150">
        <v>0</v>
      </c>
      <c r="V132" s="150">
        <v>0</v>
      </c>
      <c r="W132" s="150">
        <v>0</v>
      </c>
      <c r="X132" s="155">
        <f t="shared" si="63"/>
        <v>0</v>
      </c>
      <c r="Y132" s="155">
        <v>0</v>
      </c>
      <c r="Z132" s="125">
        <v>0</v>
      </c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</row>
    <row r="133" spans="2:70" ht="16.5" customHeight="1" thickBot="1" x14ac:dyDescent="0.3">
      <c r="B133" s="156" t="s">
        <v>133</v>
      </c>
      <c r="C133" s="157">
        <v>76.5</v>
      </c>
      <c r="D133" s="157">
        <v>53.1</v>
      </c>
      <c r="E133" s="157">
        <v>84.7</v>
      </c>
      <c r="F133" s="157">
        <v>55.2</v>
      </c>
      <c r="G133" s="157">
        <v>49.9</v>
      </c>
      <c r="H133" s="157">
        <v>92.2</v>
      </c>
      <c r="I133" s="157">
        <v>82.1</v>
      </c>
      <c r="J133" s="157">
        <v>59.6</v>
      </c>
      <c r="K133" s="157">
        <v>47</v>
      </c>
      <c r="L133" s="157">
        <v>91.6</v>
      </c>
      <c r="M133" s="157">
        <f t="shared" si="61"/>
        <v>691.9</v>
      </c>
      <c r="N133" s="157">
        <v>65.900000000000006</v>
      </c>
      <c r="O133" s="157">
        <v>111.5</v>
      </c>
      <c r="P133" s="157">
        <v>95.9</v>
      </c>
      <c r="Q133" s="157">
        <v>105</v>
      </c>
      <c r="R133" s="157">
        <v>107.1</v>
      </c>
      <c r="S133" s="157">
        <v>107.1</v>
      </c>
      <c r="T133" s="157">
        <v>122.6</v>
      </c>
      <c r="U133" s="157">
        <v>130</v>
      </c>
      <c r="V133" s="157">
        <v>109</v>
      </c>
      <c r="W133" s="157">
        <v>129.69999999999999</v>
      </c>
      <c r="X133" s="158">
        <f t="shared" si="63"/>
        <v>1083.8</v>
      </c>
      <c r="Y133" s="158">
        <f>+X133-M133</f>
        <v>391.9</v>
      </c>
      <c r="Z133" s="159">
        <f>+Y133/M133*100</f>
        <v>56.641133111721345</v>
      </c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</row>
    <row r="134" spans="2:70" ht="19.5" customHeight="1" thickTop="1" x14ac:dyDescent="0.2">
      <c r="B134" s="160" t="s">
        <v>134</v>
      </c>
      <c r="C134" s="161">
        <f t="shared" ref="C134:I134" si="64">+C133+C131+C130+C128+C127+C125</f>
        <v>201366.8</v>
      </c>
      <c r="D134" s="161">
        <f t="shared" si="64"/>
        <v>56525.3</v>
      </c>
      <c r="E134" s="161">
        <f t="shared" si="64"/>
        <v>65563.599999999991</v>
      </c>
      <c r="F134" s="161">
        <f t="shared" si="64"/>
        <v>48206.6</v>
      </c>
      <c r="G134" s="161">
        <f t="shared" si="64"/>
        <v>83559.3</v>
      </c>
      <c r="H134" s="161">
        <f t="shared" si="64"/>
        <v>82253.600000000006</v>
      </c>
      <c r="I134" s="161">
        <f t="shared" si="64"/>
        <v>101137.80000000002</v>
      </c>
      <c r="J134" s="161">
        <f>+J133+J131+J130+J128+J127+J125+J132</f>
        <v>66490.299999999988</v>
      </c>
      <c r="K134" s="161">
        <f>+K133+K131+K130+K128+K127+K125+K132</f>
        <v>282897.79999999993</v>
      </c>
      <c r="L134" s="161">
        <f>+L133+L131+L130+L128+L127+L125+L132</f>
        <v>66623.499999999985</v>
      </c>
      <c r="M134" s="161">
        <f>+M133+M131+M130+M128+M127+M125+M132</f>
        <v>1054624.6000000001</v>
      </c>
      <c r="N134" s="161">
        <f t="shared" ref="N134:X134" si="65">+N133+N131+N130+N128+N127+N125+N129</f>
        <v>213477.89999999997</v>
      </c>
      <c r="O134" s="161">
        <f t="shared" si="65"/>
        <v>68719.900000000009</v>
      </c>
      <c r="P134" s="161">
        <f t="shared" si="65"/>
        <v>59687.499999999985</v>
      </c>
      <c r="Q134" s="161">
        <f t="shared" si="65"/>
        <v>91828.2</v>
      </c>
      <c r="R134" s="161">
        <f t="shared" si="65"/>
        <v>68116.2</v>
      </c>
      <c r="S134" s="161">
        <f t="shared" si="65"/>
        <v>79074.39999999998</v>
      </c>
      <c r="T134" s="161">
        <f t="shared" si="65"/>
        <v>92913.200000000012</v>
      </c>
      <c r="U134" s="161">
        <f t="shared" si="65"/>
        <v>69739.400000000023</v>
      </c>
      <c r="V134" s="161">
        <f t="shared" si="65"/>
        <v>68872</v>
      </c>
      <c r="W134" s="161">
        <f t="shared" si="65"/>
        <v>77782.8</v>
      </c>
      <c r="X134" s="161">
        <f t="shared" si="65"/>
        <v>890211.50000000012</v>
      </c>
      <c r="Y134" s="162">
        <f>+X134-M134</f>
        <v>-164413.09999999998</v>
      </c>
      <c r="Z134" s="161">
        <f>+Y134/M134*100</f>
        <v>-15.589727377874549</v>
      </c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</row>
    <row r="135" spans="2:70" ht="19.5" customHeight="1" thickBot="1" x14ac:dyDescent="0.3">
      <c r="B135" s="163" t="s">
        <v>135</v>
      </c>
      <c r="C135" s="164">
        <f>+C81+C74+C70+C41</f>
        <v>2156.6999999999998</v>
      </c>
      <c r="D135" s="164">
        <f>+D81+D74+D70+D41</f>
        <v>1313.1000000000001</v>
      </c>
      <c r="E135" s="164">
        <f>+E81+E74+E70+E41+E59</f>
        <v>1569.7</v>
      </c>
      <c r="F135" s="164">
        <f>+F81+F74+F70+F41+F59</f>
        <v>582.30000000000007</v>
      </c>
      <c r="G135" s="164">
        <f>+G81+G74+G70+G41+G59</f>
        <v>439.49999999999994</v>
      </c>
      <c r="H135" s="164">
        <f>+H81+H74+H70+H41+H59+H90</f>
        <v>1084.6000000000001</v>
      </c>
      <c r="I135" s="164">
        <f>+I81+I74+I70+I41+I59+I90</f>
        <v>1596.6999999999998</v>
      </c>
      <c r="J135" s="164">
        <f>+J81+J74+J70+J41+J59+J90</f>
        <v>1536.8999999999999</v>
      </c>
      <c r="K135" s="164">
        <f>+K81+K74+K70+K41+K59+K90</f>
        <v>564.20000000000005</v>
      </c>
      <c r="L135" s="164">
        <f>+L81+L74+L70+L41+L59+L90</f>
        <v>729.9</v>
      </c>
      <c r="M135" s="164">
        <f>SUM(C135:L135)</f>
        <v>11573.6</v>
      </c>
      <c r="N135" s="164">
        <f t="shared" ref="N135:W135" si="66">+N81+N74+N70+N41+N90</f>
        <v>1125.2000000000003</v>
      </c>
      <c r="O135" s="164">
        <f t="shared" si="66"/>
        <v>899.1</v>
      </c>
      <c r="P135" s="164">
        <f t="shared" si="66"/>
        <v>975.4</v>
      </c>
      <c r="Q135" s="164">
        <f t="shared" si="66"/>
        <v>984.4</v>
      </c>
      <c r="R135" s="164">
        <f t="shared" si="66"/>
        <v>1148.3000000000002</v>
      </c>
      <c r="S135" s="164">
        <f t="shared" si="66"/>
        <v>1195.4999999999998</v>
      </c>
      <c r="T135" s="164">
        <f t="shared" si="66"/>
        <v>1395.4</v>
      </c>
      <c r="U135" s="164">
        <f t="shared" si="66"/>
        <v>1445.6000000000001</v>
      </c>
      <c r="V135" s="164">
        <f t="shared" si="66"/>
        <v>1529.3</v>
      </c>
      <c r="W135" s="164">
        <f t="shared" si="66"/>
        <v>1337.3999999999999</v>
      </c>
      <c r="X135" s="164">
        <f>+X81+X74+X70+X41+X59</f>
        <v>11241.300000000001</v>
      </c>
      <c r="Y135" s="165">
        <f>+X135-M135</f>
        <v>-332.29999999999927</v>
      </c>
      <c r="Z135" s="165">
        <f>+Y135/M135*100</f>
        <v>-2.8711896039261706</v>
      </c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</row>
    <row r="136" spans="2:70" ht="16.5" customHeight="1" thickTop="1" x14ac:dyDescent="0.2">
      <c r="B136" s="166" t="s">
        <v>136</v>
      </c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8"/>
      <c r="Z136" s="168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</row>
    <row r="137" spans="2:70" ht="16.5" customHeight="1" x14ac:dyDescent="0.2">
      <c r="B137" s="166"/>
      <c r="C137" s="169"/>
      <c r="D137" s="169"/>
      <c r="E137" s="169"/>
      <c r="F137" s="169"/>
      <c r="G137" s="169"/>
      <c r="H137" s="169"/>
      <c r="I137" s="169"/>
      <c r="J137" s="169"/>
      <c r="K137" s="169"/>
      <c r="L137" s="169"/>
      <c r="M137" s="170"/>
      <c r="N137" s="171"/>
      <c r="O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</row>
    <row r="138" spans="2:70" ht="15" customHeight="1" x14ac:dyDescent="0.2">
      <c r="B138" s="172" t="s">
        <v>137</v>
      </c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  <c r="Y138" s="174"/>
      <c r="Z138" s="173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</row>
    <row r="139" spans="2:70" s="178" customFormat="1" ht="19.5" customHeight="1" x14ac:dyDescent="0.2">
      <c r="B139" s="175" t="s">
        <v>142</v>
      </c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1"/>
      <c r="O139" s="171"/>
      <c r="P139" s="171"/>
      <c r="Q139" s="171"/>
      <c r="R139" s="171"/>
      <c r="S139" s="171"/>
      <c r="T139" s="171"/>
      <c r="U139" s="171"/>
      <c r="V139" s="171"/>
      <c r="W139" s="171"/>
      <c r="X139" s="171"/>
      <c r="Y139" s="171"/>
      <c r="Z139" s="177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</row>
    <row r="140" spans="2:70" s="178" customFormat="1" ht="18" customHeight="1" x14ac:dyDescent="0.2">
      <c r="B140" s="179" t="s">
        <v>138</v>
      </c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71"/>
      <c r="Z140" s="177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</row>
    <row r="141" spans="2:70" s="178" customFormat="1" ht="18.75" customHeight="1" x14ac:dyDescent="0.2">
      <c r="B141" s="175" t="s">
        <v>139</v>
      </c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</row>
    <row r="142" spans="2:70" ht="15.75" customHeight="1" x14ac:dyDescent="0.2">
      <c r="B142" s="175" t="s">
        <v>140</v>
      </c>
      <c r="C142" s="183"/>
      <c r="D142" s="183"/>
      <c r="E142" s="183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  <c r="Y142" s="183"/>
      <c r="Z142" s="184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</row>
    <row r="143" spans="2:70" ht="12.75" customHeight="1" x14ac:dyDescent="0.2">
      <c r="B143" s="185" t="s">
        <v>141</v>
      </c>
      <c r="C143" s="183"/>
      <c r="D143" s="183"/>
      <c r="E143" s="183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  <c r="Y143" s="183"/>
      <c r="Z143" s="184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</row>
    <row r="144" spans="2:70" x14ac:dyDescent="0.2">
      <c r="B144" s="186"/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87"/>
      <c r="Z144" s="184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</row>
    <row r="145" spans="2:70" x14ac:dyDescent="0.2">
      <c r="B145" s="186"/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</row>
    <row r="146" spans="2:70" ht="16.5" x14ac:dyDescent="0.3">
      <c r="B146" s="188"/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</row>
    <row r="147" spans="2:70" ht="18.75" customHeight="1" x14ac:dyDescent="0.25">
      <c r="B147" s="189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21"/>
      <c r="N147" s="190"/>
      <c r="O147" s="190"/>
      <c r="P147" s="190"/>
      <c r="Q147" s="190"/>
      <c r="R147" s="190"/>
      <c r="S147" s="190"/>
      <c r="T147" s="190"/>
      <c r="U147" s="190"/>
      <c r="V147" s="190"/>
      <c r="W147" s="191"/>
      <c r="X147" s="191"/>
      <c r="Y147" s="19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</row>
    <row r="148" spans="2:70" x14ac:dyDescent="0.2">
      <c r="B148" s="192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21"/>
      <c r="N148" s="191"/>
      <c r="O148" s="191"/>
      <c r="P148" s="191"/>
      <c r="Q148" s="191"/>
      <c r="R148" s="191"/>
      <c r="S148" s="191"/>
      <c r="T148" s="191"/>
      <c r="U148" s="191"/>
      <c r="V148" s="191"/>
      <c r="W148" s="191"/>
      <c r="X148" s="191"/>
      <c r="Y148" s="19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</row>
    <row r="149" spans="2:70" ht="11.25" customHeight="1" x14ac:dyDescent="0.2">
      <c r="B149" s="192"/>
      <c r="C149" s="167"/>
      <c r="D149" s="167"/>
      <c r="E149" s="167"/>
      <c r="F149" s="167"/>
      <c r="G149" s="167"/>
      <c r="H149" s="167"/>
      <c r="I149" s="167"/>
      <c r="J149" s="167"/>
      <c r="K149" s="167"/>
      <c r="L149" s="21"/>
      <c r="M149" s="21"/>
      <c r="N149" s="191"/>
      <c r="O149" s="191"/>
      <c r="P149" s="191"/>
      <c r="Q149" s="191"/>
      <c r="R149" s="191"/>
      <c r="S149" s="191"/>
      <c r="T149" s="191"/>
      <c r="U149" s="191"/>
      <c r="V149" s="191"/>
      <c r="W149" s="191"/>
      <c r="X149" s="191"/>
      <c r="Y149" s="19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</row>
    <row r="150" spans="2:70" ht="15" customHeight="1" x14ac:dyDescent="0.2">
      <c r="B150" s="192"/>
      <c r="C150" s="167"/>
      <c r="D150" s="167"/>
      <c r="E150" s="167"/>
      <c r="F150" s="167"/>
      <c r="G150" s="167"/>
      <c r="H150" s="167"/>
      <c r="I150" s="167"/>
      <c r="J150" s="167"/>
      <c r="K150" s="167"/>
      <c r="L150" s="21"/>
      <c r="M150" s="21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</row>
    <row r="151" spans="2:70" x14ac:dyDescent="0.2">
      <c r="B151" s="192"/>
      <c r="C151" s="167"/>
      <c r="D151" s="167"/>
      <c r="E151" s="167"/>
      <c r="F151" s="167"/>
      <c r="G151" s="167"/>
      <c r="H151" s="167"/>
      <c r="I151" s="167"/>
      <c r="J151" s="167"/>
      <c r="K151" s="167"/>
      <c r="L151" s="21"/>
      <c r="M151" s="21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  <c r="Y151" s="19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</row>
    <row r="152" spans="2:70" x14ac:dyDescent="0.2">
      <c r="B152" s="193"/>
      <c r="C152" s="167"/>
      <c r="D152" s="167"/>
      <c r="E152" s="167"/>
      <c r="F152" s="167"/>
      <c r="G152" s="167"/>
      <c r="H152" s="167"/>
      <c r="I152" s="167"/>
      <c r="J152" s="167"/>
      <c r="K152" s="167"/>
      <c r="L152" s="21"/>
      <c r="M152" s="21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1"/>
      <c r="Z152" s="21"/>
    </row>
    <row r="153" spans="2:70" x14ac:dyDescent="0.2">
      <c r="B153" s="193"/>
      <c r="C153" s="167"/>
      <c r="D153" s="167"/>
      <c r="E153" s="167"/>
      <c r="F153" s="167"/>
      <c r="G153" s="167"/>
      <c r="H153" s="167"/>
      <c r="I153" s="167"/>
      <c r="J153" s="167"/>
      <c r="K153" s="167"/>
      <c r="L153" s="21"/>
      <c r="M153" s="21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1"/>
      <c r="Z153" s="21"/>
    </row>
    <row r="154" spans="2:70" x14ac:dyDescent="0.2">
      <c r="B154" s="192"/>
      <c r="C154" s="167"/>
      <c r="D154" s="167"/>
      <c r="E154" s="167"/>
      <c r="F154" s="167"/>
      <c r="G154" s="167"/>
      <c r="H154" s="167"/>
      <c r="I154" s="167"/>
      <c r="J154" s="167"/>
      <c r="K154" s="167"/>
      <c r="L154" s="21"/>
      <c r="M154" s="21"/>
      <c r="N154" s="191"/>
      <c r="O154" s="191"/>
      <c r="P154" s="191"/>
      <c r="Q154" s="191"/>
      <c r="R154" s="191"/>
      <c r="S154" s="191"/>
      <c r="T154" s="191"/>
      <c r="U154" s="191"/>
      <c r="V154" s="191"/>
      <c r="W154" s="191"/>
      <c r="X154" s="191"/>
      <c r="Y154" s="191"/>
      <c r="Z154" s="21"/>
    </row>
    <row r="155" spans="2:70" x14ac:dyDescent="0.2">
      <c r="B155" s="194"/>
      <c r="C155" s="167"/>
      <c r="D155" s="167"/>
      <c r="E155" s="167"/>
      <c r="F155" s="167"/>
      <c r="G155" s="167"/>
      <c r="H155" s="167"/>
      <c r="I155" s="167"/>
      <c r="J155" s="167"/>
      <c r="K155" s="167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2:70" x14ac:dyDescent="0.2">
      <c r="B156" s="194"/>
      <c r="C156" s="167"/>
      <c r="D156" s="167"/>
      <c r="E156" s="167"/>
      <c r="F156" s="167"/>
      <c r="G156" s="167"/>
      <c r="H156" s="167"/>
      <c r="I156" s="167"/>
      <c r="J156" s="167"/>
      <c r="K156" s="167"/>
      <c r="L156" s="21"/>
      <c r="M156" s="21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21"/>
      <c r="Z156" s="21"/>
    </row>
    <row r="157" spans="2:70" x14ac:dyDescent="0.2">
      <c r="B157" s="194"/>
      <c r="C157" s="167"/>
      <c r="D157" s="167"/>
      <c r="E157" s="167"/>
      <c r="F157" s="167"/>
      <c r="G157" s="167"/>
      <c r="H157" s="167"/>
      <c r="I157" s="167"/>
      <c r="J157" s="167"/>
      <c r="K157" s="167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2:70" x14ac:dyDescent="0.2">
      <c r="B158" s="195"/>
      <c r="C158" s="167"/>
      <c r="D158" s="167"/>
      <c r="E158" s="167"/>
      <c r="F158" s="167"/>
      <c r="G158" s="167"/>
      <c r="H158" s="167"/>
      <c r="I158" s="167"/>
      <c r="J158" s="167"/>
      <c r="K158" s="167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2:70" ht="20.25" customHeight="1" x14ac:dyDescent="0.2">
      <c r="B159" s="195"/>
      <c r="C159" s="167"/>
      <c r="D159" s="167"/>
      <c r="E159" s="167"/>
      <c r="F159" s="167"/>
      <c r="G159" s="167"/>
      <c r="H159" s="167"/>
      <c r="I159" s="167"/>
      <c r="J159" s="167"/>
      <c r="K159" s="167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2:70" x14ac:dyDescent="0.2">
      <c r="B160" s="195"/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96"/>
      <c r="O160" s="196"/>
      <c r="P160" s="196"/>
      <c r="Q160" s="196"/>
      <c r="R160" s="196"/>
      <c r="S160" s="196"/>
      <c r="T160" s="196"/>
      <c r="U160" s="196"/>
      <c r="V160" s="196"/>
      <c r="W160" s="196"/>
      <c r="X160" s="196"/>
      <c r="Y160" s="197"/>
      <c r="Z160" s="195"/>
    </row>
    <row r="161" spans="2:26" x14ac:dyDescent="0.2">
      <c r="B161" s="195"/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  <c r="N161" s="196"/>
      <c r="O161" s="196"/>
      <c r="P161" s="196"/>
      <c r="Q161" s="196"/>
      <c r="R161" s="196"/>
      <c r="S161" s="196"/>
      <c r="T161" s="196"/>
      <c r="U161" s="196"/>
      <c r="V161" s="196"/>
      <c r="W161" s="196"/>
      <c r="X161" s="196"/>
      <c r="Y161" s="197"/>
      <c r="Z161" s="195"/>
    </row>
    <row r="162" spans="2:26" x14ac:dyDescent="0.2">
      <c r="B162" s="195"/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96"/>
      <c r="O162" s="196"/>
      <c r="P162" s="196"/>
      <c r="Q162" s="196"/>
      <c r="R162" s="196"/>
      <c r="S162" s="196"/>
      <c r="T162" s="196"/>
      <c r="U162" s="196"/>
      <c r="V162" s="196"/>
      <c r="W162" s="196"/>
      <c r="X162" s="196"/>
      <c r="Y162" s="197"/>
      <c r="Z162" s="195"/>
    </row>
    <row r="163" spans="2:26" x14ac:dyDescent="0.2">
      <c r="B163" s="195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96"/>
      <c r="O163" s="196"/>
      <c r="P163" s="196"/>
      <c r="Q163" s="196"/>
      <c r="R163" s="196"/>
      <c r="S163" s="196"/>
      <c r="T163" s="196"/>
      <c r="U163" s="196"/>
      <c r="V163" s="196"/>
      <c r="W163" s="196"/>
      <c r="X163" s="196"/>
      <c r="Y163" s="197"/>
      <c r="Z163" s="195"/>
    </row>
    <row r="164" spans="2:26" x14ac:dyDescent="0.2">
      <c r="B164" s="195"/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96"/>
      <c r="O164" s="196"/>
      <c r="P164" s="196"/>
      <c r="Q164" s="196"/>
      <c r="R164" s="196"/>
      <c r="S164" s="196"/>
      <c r="T164" s="196"/>
      <c r="U164" s="196"/>
      <c r="V164" s="196"/>
      <c r="W164" s="196"/>
      <c r="X164" s="196"/>
      <c r="Y164" s="197"/>
      <c r="Z164" s="195"/>
    </row>
    <row r="165" spans="2:26" x14ac:dyDescent="0.2">
      <c r="B165" s="195"/>
      <c r="C165" s="167"/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  <c r="N165" s="196"/>
      <c r="O165" s="196"/>
      <c r="P165" s="196"/>
      <c r="Q165" s="196"/>
      <c r="R165" s="196"/>
      <c r="S165" s="196"/>
      <c r="T165" s="196"/>
      <c r="U165" s="196"/>
      <c r="V165" s="196"/>
      <c r="W165" s="196"/>
      <c r="X165" s="196"/>
      <c r="Y165" s="197"/>
      <c r="Z165" s="195"/>
    </row>
    <row r="166" spans="2:26" x14ac:dyDescent="0.2">
      <c r="B166" s="195"/>
      <c r="C166" s="167"/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  <c r="N166" s="196"/>
      <c r="O166" s="196"/>
      <c r="P166" s="196"/>
      <c r="Q166" s="196"/>
      <c r="R166" s="196"/>
      <c r="S166" s="196"/>
      <c r="T166" s="196"/>
      <c r="U166" s="196"/>
      <c r="V166" s="196"/>
      <c r="W166" s="196"/>
      <c r="X166" s="196"/>
      <c r="Y166" s="197"/>
      <c r="Z166" s="195"/>
    </row>
    <row r="167" spans="2:26" x14ac:dyDescent="0.2">
      <c r="B167" s="195"/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  <c r="N167" s="196"/>
      <c r="O167" s="196"/>
      <c r="P167" s="196"/>
      <c r="Q167" s="196"/>
      <c r="R167" s="196"/>
      <c r="S167" s="196"/>
      <c r="T167" s="196"/>
      <c r="U167" s="196"/>
      <c r="V167" s="196"/>
      <c r="W167" s="196"/>
      <c r="X167" s="196"/>
      <c r="Y167" s="197"/>
      <c r="Z167" s="195"/>
    </row>
    <row r="168" spans="2:26" x14ac:dyDescent="0.2">
      <c r="B168" s="195"/>
      <c r="C168" s="195"/>
      <c r="D168" s="195"/>
      <c r="E168" s="195"/>
      <c r="F168" s="195"/>
      <c r="G168" s="195"/>
      <c r="H168" s="195"/>
      <c r="I168" s="195"/>
      <c r="J168" s="195"/>
      <c r="K168" s="195"/>
      <c r="L168" s="195"/>
      <c r="M168" s="198"/>
      <c r="N168" s="199"/>
      <c r="O168" s="199"/>
      <c r="P168" s="199"/>
      <c r="Q168" s="199"/>
      <c r="R168" s="199"/>
      <c r="S168" s="199"/>
      <c r="T168" s="199"/>
      <c r="U168" s="199"/>
      <c r="V168" s="199"/>
      <c r="W168" s="199"/>
      <c r="X168" s="199"/>
      <c r="Y168" s="200"/>
      <c r="Z168" s="195"/>
    </row>
    <row r="169" spans="2:26" x14ac:dyDescent="0.2">
      <c r="B169" s="195"/>
      <c r="C169" s="195"/>
      <c r="D169" s="195"/>
      <c r="E169" s="195"/>
      <c r="F169" s="195"/>
      <c r="G169" s="195"/>
      <c r="H169" s="195"/>
      <c r="I169" s="195"/>
      <c r="J169" s="195"/>
      <c r="K169" s="195"/>
      <c r="L169" s="195"/>
      <c r="M169" s="198"/>
      <c r="N169" s="201"/>
      <c r="O169" s="201"/>
      <c r="P169" s="201"/>
      <c r="Q169" s="201"/>
      <c r="R169" s="201"/>
      <c r="S169" s="201"/>
      <c r="T169" s="201"/>
      <c r="U169" s="201"/>
      <c r="V169" s="201"/>
      <c r="W169" s="201"/>
      <c r="X169" s="201"/>
      <c r="Y169" s="195"/>
      <c r="Z169" s="195"/>
    </row>
    <row r="170" spans="2:26" x14ac:dyDescent="0.2">
      <c r="B170" s="195"/>
      <c r="C170" s="195"/>
      <c r="D170" s="195"/>
      <c r="E170" s="195"/>
      <c r="F170" s="195"/>
      <c r="G170" s="195"/>
      <c r="H170" s="195"/>
      <c r="I170" s="195"/>
      <c r="J170" s="195"/>
      <c r="K170" s="195"/>
      <c r="L170" s="195"/>
      <c r="M170" s="198"/>
      <c r="N170" s="201"/>
      <c r="O170" s="201"/>
      <c r="P170" s="201"/>
      <c r="Q170" s="201"/>
      <c r="R170" s="201"/>
      <c r="S170" s="201"/>
      <c r="T170" s="201"/>
      <c r="U170" s="201"/>
      <c r="V170" s="201"/>
      <c r="W170" s="201"/>
      <c r="X170" s="201"/>
      <c r="Y170" s="195"/>
      <c r="Z170" s="195"/>
    </row>
    <row r="171" spans="2:26" x14ac:dyDescent="0.2">
      <c r="B171" s="195"/>
      <c r="C171" s="195"/>
      <c r="D171" s="195"/>
      <c r="E171" s="195"/>
      <c r="F171" s="195"/>
      <c r="G171" s="195"/>
      <c r="H171" s="195"/>
      <c r="I171" s="195"/>
      <c r="J171" s="195"/>
      <c r="K171" s="195"/>
      <c r="L171" s="195"/>
      <c r="M171" s="198"/>
      <c r="N171" s="201"/>
      <c r="O171" s="201"/>
      <c r="P171" s="201"/>
      <c r="Q171" s="201"/>
      <c r="R171" s="201"/>
      <c r="S171" s="201"/>
      <c r="T171" s="201"/>
      <c r="U171" s="201"/>
      <c r="V171" s="201"/>
      <c r="W171" s="201"/>
      <c r="X171" s="201"/>
      <c r="Y171" s="195"/>
      <c r="Z171" s="195"/>
    </row>
    <row r="172" spans="2:26" ht="14.25" x14ac:dyDescent="0.2">
      <c r="B172" s="195"/>
      <c r="C172" s="195"/>
      <c r="D172" s="195"/>
      <c r="E172" s="195"/>
      <c r="F172" s="195"/>
      <c r="G172" s="195"/>
      <c r="H172" s="195"/>
      <c r="I172" s="195"/>
      <c r="J172" s="195"/>
      <c r="K172" s="195"/>
      <c r="L172" s="195"/>
      <c r="M172" s="198"/>
      <c r="N172" s="195"/>
      <c r="O172" s="195"/>
      <c r="P172" s="195"/>
      <c r="Q172" s="195"/>
      <c r="R172" s="195"/>
      <c r="S172" s="195"/>
      <c r="T172" s="195"/>
      <c r="U172" s="195"/>
      <c r="V172" s="195"/>
      <c r="W172" s="195"/>
      <c r="X172" s="202"/>
      <c r="Y172" s="195"/>
      <c r="Z172" s="195"/>
    </row>
    <row r="173" spans="2:26" ht="14.25" x14ac:dyDescent="0.2">
      <c r="B173" s="195"/>
      <c r="C173" s="195"/>
      <c r="D173" s="195"/>
      <c r="E173" s="195"/>
      <c r="F173" s="195"/>
      <c r="G173" s="195"/>
      <c r="H173" s="195"/>
      <c r="I173" s="195"/>
      <c r="J173" s="195"/>
      <c r="K173" s="195"/>
      <c r="L173" s="195"/>
      <c r="M173" s="198"/>
      <c r="N173" s="195"/>
      <c r="O173" s="195"/>
      <c r="P173" s="195"/>
      <c r="Q173" s="195"/>
      <c r="R173" s="195"/>
      <c r="S173" s="195"/>
      <c r="T173" s="195"/>
      <c r="U173" s="195"/>
      <c r="V173" s="195"/>
      <c r="W173" s="195"/>
      <c r="X173" s="202"/>
      <c r="Y173" s="195"/>
      <c r="Z173" s="195"/>
    </row>
    <row r="174" spans="2:26" ht="14.25" x14ac:dyDescent="0.2">
      <c r="B174" s="195"/>
      <c r="C174" s="195"/>
      <c r="D174" s="195"/>
      <c r="E174" s="195"/>
      <c r="F174" s="195"/>
      <c r="G174" s="195"/>
      <c r="H174" s="195"/>
      <c r="I174" s="195"/>
      <c r="J174" s="195"/>
      <c r="K174" s="195"/>
      <c r="L174" s="195"/>
      <c r="M174" s="198"/>
      <c r="N174" s="195"/>
      <c r="O174" s="195"/>
      <c r="P174" s="195"/>
      <c r="Q174" s="195"/>
      <c r="R174" s="195"/>
      <c r="S174" s="195"/>
      <c r="T174" s="195"/>
      <c r="U174" s="195"/>
      <c r="V174" s="195"/>
      <c r="W174" s="195"/>
      <c r="X174" s="202"/>
      <c r="Y174" s="195"/>
      <c r="Z174" s="195"/>
    </row>
    <row r="175" spans="2:26" ht="14.25" x14ac:dyDescent="0.2">
      <c r="B175" s="195"/>
      <c r="C175" s="195"/>
      <c r="D175" s="195"/>
      <c r="E175" s="195"/>
      <c r="F175" s="195"/>
      <c r="G175" s="195"/>
      <c r="H175" s="195"/>
      <c r="I175" s="195"/>
      <c r="J175" s="195"/>
      <c r="K175" s="195"/>
      <c r="L175" s="195"/>
      <c r="M175" s="198"/>
      <c r="N175" s="195"/>
      <c r="O175" s="195"/>
      <c r="P175" s="195"/>
      <c r="Q175" s="195"/>
      <c r="R175" s="195"/>
      <c r="S175" s="195"/>
      <c r="T175" s="195"/>
      <c r="U175" s="195"/>
      <c r="V175" s="195"/>
      <c r="W175" s="195"/>
      <c r="X175" s="202"/>
      <c r="Y175" s="195"/>
      <c r="Z175" s="195"/>
    </row>
    <row r="176" spans="2:26" ht="14.25" x14ac:dyDescent="0.2">
      <c r="B176" s="195"/>
      <c r="C176" s="195"/>
      <c r="D176" s="195"/>
      <c r="E176" s="195"/>
      <c r="F176" s="195"/>
      <c r="G176" s="195"/>
      <c r="H176" s="195"/>
      <c r="I176" s="195"/>
      <c r="J176" s="195"/>
      <c r="K176" s="195"/>
      <c r="L176" s="195"/>
      <c r="M176" s="198"/>
      <c r="N176" s="195"/>
      <c r="O176" s="195"/>
      <c r="P176" s="195"/>
      <c r="Q176" s="195"/>
      <c r="R176" s="195"/>
      <c r="S176" s="195"/>
      <c r="T176" s="195"/>
      <c r="U176" s="195"/>
      <c r="V176" s="195"/>
      <c r="W176" s="195"/>
      <c r="X176" s="202"/>
      <c r="Y176" s="195"/>
      <c r="Z176" s="195"/>
    </row>
    <row r="177" spans="2:26" ht="14.25" x14ac:dyDescent="0.2">
      <c r="B177" s="195"/>
      <c r="C177" s="195"/>
      <c r="D177" s="195"/>
      <c r="E177" s="195"/>
      <c r="F177" s="195"/>
      <c r="G177" s="195"/>
      <c r="H177" s="195"/>
      <c r="I177" s="195"/>
      <c r="J177" s="195"/>
      <c r="K177" s="195"/>
      <c r="L177" s="195"/>
      <c r="M177" s="198"/>
      <c r="N177" s="195"/>
      <c r="O177" s="195"/>
      <c r="P177" s="195"/>
      <c r="Q177" s="195"/>
      <c r="R177" s="195"/>
      <c r="S177" s="195"/>
      <c r="T177" s="195"/>
      <c r="U177" s="195"/>
      <c r="V177" s="195"/>
      <c r="W177" s="195"/>
      <c r="X177" s="202"/>
      <c r="Y177" s="195"/>
      <c r="Z177" s="195"/>
    </row>
    <row r="178" spans="2:26" ht="14.25" x14ac:dyDescent="0.2">
      <c r="B178" s="195"/>
      <c r="C178" s="195"/>
      <c r="D178" s="195"/>
      <c r="E178" s="195"/>
      <c r="F178" s="195"/>
      <c r="G178" s="195"/>
      <c r="H178" s="195"/>
      <c r="I178" s="195"/>
      <c r="J178" s="195"/>
      <c r="K178" s="195"/>
      <c r="L178" s="195"/>
      <c r="M178" s="198"/>
      <c r="N178" s="195"/>
      <c r="O178" s="195"/>
      <c r="P178" s="195"/>
      <c r="Q178" s="195"/>
      <c r="R178" s="195"/>
      <c r="S178" s="195"/>
      <c r="T178" s="195"/>
      <c r="U178" s="195"/>
      <c r="V178" s="195"/>
      <c r="W178" s="195"/>
      <c r="X178" s="202"/>
      <c r="Y178" s="195"/>
      <c r="Z178" s="195"/>
    </row>
    <row r="179" spans="2:26" ht="14.25" x14ac:dyDescent="0.2">
      <c r="B179" s="195"/>
      <c r="C179" s="195"/>
      <c r="D179" s="195"/>
      <c r="E179" s="195"/>
      <c r="F179" s="195"/>
      <c r="G179" s="195"/>
      <c r="H179" s="195"/>
      <c r="I179" s="195"/>
      <c r="J179" s="195"/>
      <c r="K179" s="195"/>
      <c r="L179" s="195"/>
      <c r="M179" s="198"/>
      <c r="N179" s="195"/>
      <c r="O179" s="195"/>
      <c r="P179" s="195"/>
      <c r="Q179" s="195"/>
      <c r="R179" s="195"/>
      <c r="S179" s="195"/>
      <c r="T179" s="195"/>
      <c r="U179" s="195"/>
      <c r="V179" s="195"/>
      <c r="W179" s="195"/>
      <c r="X179" s="202"/>
      <c r="Y179" s="195"/>
      <c r="Z179" s="195"/>
    </row>
    <row r="180" spans="2:26" ht="14.25" x14ac:dyDescent="0.2">
      <c r="B180" s="195"/>
      <c r="C180" s="195"/>
      <c r="D180" s="195"/>
      <c r="E180" s="195"/>
      <c r="F180" s="195"/>
      <c r="G180" s="195"/>
      <c r="H180" s="195"/>
      <c r="I180" s="195"/>
      <c r="J180" s="195"/>
      <c r="K180" s="195"/>
      <c r="L180" s="195"/>
      <c r="M180" s="198"/>
      <c r="N180" s="195"/>
      <c r="O180" s="195"/>
      <c r="P180" s="195"/>
      <c r="Q180" s="195"/>
      <c r="R180" s="195"/>
      <c r="S180" s="195"/>
      <c r="T180" s="195"/>
      <c r="U180" s="195"/>
      <c r="V180" s="195"/>
      <c r="W180" s="195"/>
      <c r="X180" s="202"/>
      <c r="Y180" s="195"/>
      <c r="Z180" s="195"/>
    </row>
    <row r="181" spans="2:26" ht="14.25" x14ac:dyDescent="0.2">
      <c r="B181" s="195"/>
      <c r="C181" s="195"/>
      <c r="D181" s="195"/>
      <c r="E181" s="195"/>
      <c r="F181" s="195"/>
      <c r="G181" s="195"/>
      <c r="H181" s="195"/>
      <c r="I181" s="195"/>
      <c r="J181" s="195"/>
      <c r="K181" s="195"/>
      <c r="L181" s="195"/>
      <c r="M181" s="198"/>
      <c r="N181" s="195"/>
      <c r="O181" s="195"/>
      <c r="P181" s="195"/>
      <c r="Q181" s="195"/>
      <c r="R181" s="195"/>
      <c r="S181" s="195"/>
      <c r="T181" s="195"/>
      <c r="U181" s="195"/>
      <c r="V181" s="195"/>
      <c r="W181" s="195"/>
      <c r="X181" s="202"/>
      <c r="Y181" s="195"/>
      <c r="Z181" s="195"/>
    </row>
    <row r="182" spans="2:26" ht="14.25" x14ac:dyDescent="0.2">
      <c r="B182" s="195"/>
      <c r="C182" s="195"/>
      <c r="D182" s="195"/>
      <c r="E182" s="195"/>
      <c r="F182" s="195"/>
      <c r="G182" s="195"/>
      <c r="H182" s="195"/>
      <c r="I182" s="195"/>
      <c r="J182" s="195"/>
      <c r="K182" s="195"/>
      <c r="L182" s="195"/>
      <c r="M182" s="198"/>
      <c r="N182" s="195"/>
      <c r="O182" s="195"/>
      <c r="P182" s="195"/>
      <c r="Q182" s="195"/>
      <c r="R182" s="195"/>
      <c r="S182" s="195"/>
      <c r="T182" s="195"/>
      <c r="U182" s="195"/>
      <c r="V182" s="195"/>
      <c r="W182" s="195"/>
      <c r="X182" s="202"/>
      <c r="Y182" s="195"/>
      <c r="Z182" s="195"/>
    </row>
    <row r="183" spans="2:26" ht="14.25" x14ac:dyDescent="0.2">
      <c r="B183" s="195"/>
      <c r="C183" s="195"/>
      <c r="D183" s="195"/>
      <c r="E183" s="195"/>
      <c r="F183" s="195"/>
      <c r="G183" s="195"/>
      <c r="H183" s="195"/>
      <c r="I183" s="195"/>
      <c r="J183" s="195"/>
      <c r="K183" s="195"/>
      <c r="L183" s="195"/>
      <c r="M183" s="198"/>
      <c r="N183" s="195"/>
      <c r="O183" s="195"/>
      <c r="P183" s="195"/>
      <c r="Q183" s="195"/>
      <c r="R183" s="195"/>
      <c r="S183" s="195"/>
      <c r="T183" s="195"/>
      <c r="U183" s="195"/>
      <c r="V183" s="195"/>
      <c r="W183" s="195"/>
      <c r="X183" s="202"/>
      <c r="Y183" s="195"/>
      <c r="Z183" s="195"/>
    </row>
    <row r="184" spans="2:26" ht="14.25" x14ac:dyDescent="0.2">
      <c r="B184" s="195"/>
      <c r="C184" s="195"/>
      <c r="D184" s="195"/>
      <c r="E184" s="195"/>
      <c r="F184" s="195"/>
      <c r="G184" s="195"/>
      <c r="H184" s="195"/>
      <c r="I184" s="195"/>
      <c r="J184" s="195"/>
      <c r="K184" s="195"/>
      <c r="L184" s="195"/>
      <c r="M184" s="198"/>
      <c r="N184" s="195"/>
      <c r="O184" s="195"/>
      <c r="P184" s="195"/>
      <c r="Q184" s="195"/>
      <c r="R184" s="195"/>
      <c r="S184" s="195"/>
      <c r="T184" s="195"/>
      <c r="U184" s="195"/>
      <c r="V184" s="195"/>
      <c r="W184" s="195"/>
      <c r="X184" s="203"/>
      <c r="Y184" s="195"/>
      <c r="Z184" s="195"/>
    </row>
    <row r="185" spans="2:26" ht="14.25" x14ac:dyDescent="0.2">
      <c r="B185" s="195"/>
      <c r="C185" s="195"/>
      <c r="D185" s="195"/>
      <c r="E185" s="195"/>
      <c r="F185" s="195"/>
      <c r="G185" s="195"/>
      <c r="H185" s="195"/>
      <c r="I185" s="195"/>
      <c r="J185" s="195"/>
      <c r="K185" s="195"/>
      <c r="L185" s="195"/>
      <c r="M185" s="198"/>
      <c r="N185" s="195"/>
      <c r="O185" s="195"/>
      <c r="P185" s="195"/>
      <c r="Q185" s="195"/>
      <c r="R185" s="195"/>
      <c r="S185" s="195"/>
      <c r="T185" s="195"/>
      <c r="U185" s="195"/>
      <c r="V185" s="195"/>
      <c r="W185" s="195"/>
      <c r="X185" s="203"/>
      <c r="Y185" s="195"/>
      <c r="Z185" s="195"/>
    </row>
    <row r="186" spans="2:26" ht="14.25" x14ac:dyDescent="0.2">
      <c r="B186" s="195"/>
      <c r="C186" s="195"/>
      <c r="D186" s="195"/>
      <c r="E186" s="195"/>
      <c r="F186" s="195"/>
      <c r="G186" s="195"/>
      <c r="H186" s="195"/>
      <c r="I186" s="195"/>
      <c r="J186" s="195"/>
      <c r="K186" s="195"/>
      <c r="L186" s="195"/>
      <c r="M186" s="198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/>
      <c r="X186" s="203"/>
      <c r="Y186" s="195"/>
      <c r="Z186" s="195"/>
    </row>
    <row r="187" spans="2:26" ht="14.25" x14ac:dyDescent="0.2">
      <c r="B187" s="195"/>
      <c r="C187" s="195"/>
      <c r="D187" s="195"/>
      <c r="E187" s="195"/>
      <c r="F187" s="195"/>
      <c r="G187" s="195"/>
      <c r="H187" s="195"/>
      <c r="I187" s="195"/>
      <c r="J187" s="195"/>
      <c r="K187" s="195"/>
      <c r="L187" s="195"/>
      <c r="M187" s="198"/>
      <c r="N187" s="195"/>
      <c r="O187" s="195"/>
      <c r="P187" s="195"/>
      <c r="Q187" s="195"/>
      <c r="R187" s="195"/>
      <c r="S187" s="195"/>
      <c r="T187" s="195"/>
      <c r="U187" s="195"/>
      <c r="V187" s="195"/>
      <c r="W187" s="195"/>
      <c r="X187" s="203"/>
      <c r="Y187" s="195"/>
      <c r="Z187" s="195"/>
    </row>
    <row r="188" spans="2:26" ht="14.25" x14ac:dyDescent="0.2">
      <c r="B188" s="195"/>
      <c r="C188" s="195"/>
      <c r="D188" s="195"/>
      <c r="E188" s="195"/>
      <c r="F188" s="195"/>
      <c r="G188" s="195"/>
      <c r="H188" s="195"/>
      <c r="I188" s="195"/>
      <c r="J188" s="195"/>
      <c r="K188" s="195"/>
      <c r="L188" s="195"/>
      <c r="M188" s="198"/>
      <c r="N188" s="195"/>
      <c r="O188" s="195"/>
      <c r="P188" s="195"/>
      <c r="Q188" s="195"/>
      <c r="R188" s="195"/>
      <c r="S188" s="195"/>
      <c r="T188" s="195"/>
      <c r="U188" s="195"/>
      <c r="V188" s="195"/>
      <c r="W188" s="195"/>
      <c r="X188" s="203"/>
      <c r="Y188" s="195"/>
      <c r="Z188" s="195"/>
    </row>
    <row r="189" spans="2:26" ht="14.25" x14ac:dyDescent="0.2">
      <c r="B189" s="195"/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  <c r="M189" s="198"/>
      <c r="N189" s="195"/>
      <c r="O189" s="195"/>
      <c r="P189" s="195"/>
      <c r="Q189" s="195"/>
      <c r="R189" s="195"/>
      <c r="S189" s="195"/>
      <c r="T189" s="195"/>
      <c r="U189" s="195"/>
      <c r="V189" s="195"/>
      <c r="W189" s="195"/>
      <c r="X189" s="203"/>
      <c r="Y189" s="195"/>
      <c r="Z189" s="195"/>
    </row>
    <row r="190" spans="2:26" ht="14.25" x14ac:dyDescent="0.2">
      <c r="B190" s="195"/>
      <c r="C190" s="195"/>
      <c r="D190" s="195"/>
      <c r="E190" s="195"/>
      <c r="F190" s="195"/>
      <c r="G190" s="195"/>
      <c r="H190" s="195"/>
      <c r="I190" s="195"/>
      <c r="J190" s="195"/>
      <c r="K190" s="195"/>
      <c r="L190" s="195"/>
      <c r="M190" s="198"/>
      <c r="N190" s="195"/>
      <c r="O190" s="195"/>
      <c r="P190" s="195"/>
      <c r="Q190" s="195"/>
      <c r="R190" s="195"/>
      <c r="S190" s="195"/>
      <c r="T190" s="195"/>
      <c r="U190" s="195"/>
      <c r="V190" s="195"/>
      <c r="W190" s="195"/>
      <c r="X190" s="203"/>
      <c r="Y190" s="195"/>
      <c r="Z190" s="195"/>
    </row>
    <row r="191" spans="2:26" ht="14.25" x14ac:dyDescent="0.2">
      <c r="B191" s="195"/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  <c r="M191" s="198"/>
      <c r="N191" s="195"/>
      <c r="O191" s="195"/>
      <c r="P191" s="195"/>
      <c r="Q191" s="195"/>
      <c r="R191" s="195"/>
      <c r="S191" s="195"/>
      <c r="T191" s="195"/>
      <c r="U191" s="195"/>
      <c r="V191" s="195"/>
      <c r="W191" s="195"/>
      <c r="X191" s="203"/>
      <c r="Y191" s="195"/>
      <c r="Z191" s="195"/>
    </row>
    <row r="192" spans="2:26" ht="14.25" x14ac:dyDescent="0.2">
      <c r="B192" s="195"/>
      <c r="C192" s="195"/>
      <c r="D192" s="195"/>
      <c r="E192" s="195"/>
      <c r="F192" s="195"/>
      <c r="G192" s="195"/>
      <c r="H192" s="195"/>
      <c r="I192" s="195"/>
      <c r="J192" s="195"/>
      <c r="K192" s="195"/>
      <c r="L192" s="195"/>
      <c r="M192" s="198"/>
      <c r="N192" s="195"/>
      <c r="O192" s="195"/>
      <c r="P192" s="195"/>
      <c r="Q192" s="195"/>
      <c r="R192" s="195"/>
      <c r="S192" s="195"/>
      <c r="T192" s="195"/>
      <c r="U192" s="195"/>
      <c r="V192" s="195"/>
      <c r="W192" s="195"/>
      <c r="X192" s="203"/>
      <c r="Y192" s="195"/>
      <c r="Z192" s="195"/>
    </row>
    <row r="193" spans="2:26" ht="14.25" x14ac:dyDescent="0.2">
      <c r="B193" s="195"/>
      <c r="C193" s="195"/>
      <c r="D193" s="195"/>
      <c r="E193" s="195"/>
      <c r="F193" s="195"/>
      <c r="G193" s="195"/>
      <c r="H193" s="195"/>
      <c r="I193" s="195"/>
      <c r="J193" s="195"/>
      <c r="K193" s="195"/>
      <c r="L193" s="195"/>
      <c r="M193" s="198"/>
      <c r="N193" s="195"/>
      <c r="O193" s="195"/>
      <c r="P193" s="195"/>
      <c r="Q193" s="195"/>
      <c r="R193" s="195"/>
      <c r="S193" s="195"/>
      <c r="T193" s="195"/>
      <c r="U193" s="195"/>
      <c r="V193" s="195"/>
      <c r="W193" s="195"/>
      <c r="X193" s="203"/>
      <c r="Y193" s="195"/>
      <c r="Z193" s="195"/>
    </row>
    <row r="194" spans="2:26" ht="14.25" x14ac:dyDescent="0.2">
      <c r="B194" s="195"/>
      <c r="C194" s="195"/>
      <c r="D194" s="195"/>
      <c r="E194" s="195"/>
      <c r="F194" s="195"/>
      <c r="G194" s="195"/>
      <c r="H194" s="195"/>
      <c r="I194" s="195"/>
      <c r="J194" s="195"/>
      <c r="K194" s="195"/>
      <c r="L194" s="195"/>
      <c r="M194" s="198"/>
      <c r="N194" s="195"/>
      <c r="O194" s="195"/>
      <c r="P194" s="195"/>
      <c r="Q194" s="195"/>
      <c r="R194" s="195"/>
      <c r="S194" s="195"/>
      <c r="T194" s="195"/>
      <c r="U194" s="195"/>
      <c r="V194" s="195"/>
      <c r="W194" s="195"/>
      <c r="X194" s="203"/>
      <c r="Y194" s="195"/>
      <c r="Z194" s="195"/>
    </row>
    <row r="195" spans="2:26" ht="14.25" x14ac:dyDescent="0.2">
      <c r="B195" s="195"/>
      <c r="C195" s="195"/>
      <c r="D195" s="195"/>
      <c r="E195" s="195"/>
      <c r="F195" s="195"/>
      <c r="G195" s="195"/>
      <c r="H195" s="195"/>
      <c r="I195" s="195"/>
      <c r="J195" s="195"/>
      <c r="K195" s="195"/>
      <c r="L195" s="195"/>
      <c r="M195" s="198"/>
      <c r="N195" s="195"/>
      <c r="O195" s="195"/>
      <c r="P195" s="195"/>
      <c r="Q195" s="195"/>
      <c r="R195" s="195"/>
      <c r="S195" s="195"/>
      <c r="T195" s="195"/>
      <c r="U195" s="195"/>
      <c r="V195" s="195"/>
      <c r="W195" s="195"/>
      <c r="X195" s="203"/>
      <c r="Y195" s="195"/>
      <c r="Z195" s="195"/>
    </row>
    <row r="196" spans="2:26" ht="14.25" x14ac:dyDescent="0.2">
      <c r="B196" s="195"/>
      <c r="C196" s="195"/>
      <c r="D196" s="195"/>
      <c r="E196" s="195"/>
      <c r="F196" s="195"/>
      <c r="G196" s="195"/>
      <c r="H196" s="195"/>
      <c r="I196" s="195"/>
      <c r="J196" s="195"/>
      <c r="K196" s="195"/>
      <c r="L196" s="195"/>
      <c r="M196" s="198"/>
      <c r="N196" s="195"/>
      <c r="O196" s="195"/>
      <c r="P196" s="195"/>
      <c r="Q196" s="195"/>
      <c r="R196" s="195"/>
      <c r="S196" s="195"/>
      <c r="T196" s="195"/>
      <c r="U196" s="195"/>
      <c r="V196" s="195"/>
      <c r="W196" s="195"/>
      <c r="X196" s="203"/>
      <c r="Y196" s="195"/>
      <c r="Z196" s="195"/>
    </row>
    <row r="197" spans="2:26" ht="14.25" x14ac:dyDescent="0.2">
      <c r="B197" s="195"/>
      <c r="C197" s="195"/>
      <c r="D197" s="195"/>
      <c r="E197" s="195"/>
      <c r="F197" s="195"/>
      <c r="G197" s="195"/>
      <c r="H197" s="195"/>
      <c r="I197" s="195"/>
      <c r="J197" s="195"/>
      <c r="K197" s="195"/>
      <c r="L197" s="195"/>
      <c r="M197" s="198"/>
      <c r="N197" s="195"/>
      <c r="O197" s="195"/>
      <c r="P197" s="195"/>
      <c r="Q197" s="195"/>
      <c r="R197" s="195"/>
      <c r="S197" s="195"/>
      <c r="T197" s="195"/>
      <c r="U197" s="195"/>
      <c r="V197" s="195"/>
      <c r="W197" s="195"/>
      <c r="X197" s="203"/>
      <c r="Y197" s="195"/>
      <c r="Z197" s="195"/>
    </row>
    <row r="198" spans="2:26" ht="14.25" x14ac:dyDescent="0.2">
      <c r="B198" s="195"/>
      <c r="C198" s="195"/>
      <c r="D198" s="195"/>
      <c r="E198" s="195"/>
      <c r="F198" s="195"/>
      <c r="G198" s="195"/>
      <c r="H198" s="195"/>
      <c r="I198" s="195"/>
      <c r="J198" s="195"/>
      <c r="K198" s="195"/>
      <c r="L198" s="195"/>
      <c r="M198" s="198"/>
      <c r="N198" s="195"/>
      <c r="O198" s="195"/>
      <c r="P198" s="195"/>
      <c r="Q198" s="195"/>
      <c r="R198" s="195"/>
      <c r="S198" s="195"/>
      <c r="T198" s="195"/>
      <c r="U198" s="195"/>
      <c r="V198" s="195"/>
      <c r="W198" s="195"/>
      <c r="X198" s="203"/>
      <c r="Y198" s="195"/>
      <c r="Z198" s="195"/>
    </row>
    <row r="199" spans="2:26" ht="14.25" x14ac:dyDescent="0.2">
      <c r="B199" s="195"/>
      <c r="C199" s="195"/>
      <c r="D199" s="195"/>
      <c r="E199" s="195"/>
      <c r="F199" s="195"/>
      <c r="G199" s="195"/>
      <c r="H199" s="195"/>
      <c r="I199" s="195"/>
      <c r="J199" s="195"/>
      <c r="K199" s="195"/>
      <c r="L199" s="195"/>
      <c r="M199" s="198"/>
      <c r="N199" s="195"/>
      <c r="O199" s="195"/>
      <c r="P199" s="195"/>
      <c r="Q199" s="195"/>
      <c r="R199" s="195"/>
      <c r="S199" s="195"/>
      <c r="T199" s="195"/>
      <c r="U199" s="195"/>
      <c r="V199" s="195"/>
      <c r="W199" s="195"/>
      <c r="X199" s="203"/>
      <c r="Y199" s="195"/>
      <c r="Z199" s="195"/>
    </row>
    <row r="200" spans="2:26" ht="14.25" x14ac:dyDescent="0.2">
      <c r="B200" s="195"/>
      <c r="C200" s="195"/>
      <c r="D200" s="195"/>
      <c r="E200" s="195"/>
      <c r="F200" s="195"/>
      <c r="G200" s="195"/>
      <c r="H200" s="195"/>
      <c r="I200" s="195"/>
      <c r="J200" s="195"/>
      <c r="K200" s="195"/>
      <c r="L200" s="195"/>
      <c r="M200" s="198"/>
      <c r="N200" s="195"/>
      <c r="O200" s="195"/>
      <c r="P200" s="195"/>
      <c r="Q200" s="195"/>
      <c r="R200" s="195"/>
      <c r="S200" s="195"/>
      <c r="T200" s="195"/>
      <c r="U200" s="195"/>
      <c r="V200" s="195"/>
      <c r="W200" s="195"/>
      <c r="X200" s="203"/>
      <c r="Y200" s="195"/>
      <c r="Z200" s="195"/>
    </row>
    <row r="201" spans="2:26" ht="14.25" x14ac:dyDescent="0.2">
      <c r="B201" s="195"/>
      <c r="C201" s="195"/>
      <c r="D201" s="195"/>
      <c r="E201" s="195"/>
      <c r="F201" s="195"/>
      <c r="G201" s="195"/>
      <c r="H201" s="195"/>
      <c r="I201" s="195"/>
      <c r="J201" s="195"/>
      <c r="K201" s="195"/>
      <c r="L201" s="195"/>
      <c r="M201" s="198"/>
      <c r="N201" s="195"/>
      <c r="O201" s="195"/>
      <c r="P201" s="195"/>
      <c r="Q201" s="195"/>
      <c r="R201" s="195"/>
      <c r="S201" s="195"/>
      <c r="T201" s="195"/>
      <c r="U201" s="195"/>
      <c r="V201" s="195"/>
      <c r="W201" s="195"/>
      <c r="X201" s="203"/>
      <c r="Y201" s="195"/>
      <c r="Z201" s="195"/>
    </row>
    <row r="202" spans="2:26" ht="14.25" x14ac:dyDescent="0.2">
      <c r="B202" s="195"/>
      <c r="C202" s="195"/>
      <c r="D202" s="195"/>
      <c r="E202" s="195"/>
      <c r="F202" s="195"/>
      <c r="G202" s="195"/>
      <c r="H202" s="195"/>
      <c r="I202" s="195"/>
      <c r="J202" s="195"/>
      <c r="K202" s="195"/>
      <c r="L202" s="195"/>
      <c r="M202" s="198"/>
      <c r="N202" s="195"/>
      <c r="O202" s="195"/>
      <c r="P202" s="195"/>
      <c r="Q202" s="195"/>
      <c r="R202" s="195"/>
      <c r="S202" s="195"/>
      <c r="T202" s="195"/>
      <c r="U202" s="195"/>
      <c r="V202" s="195"/>
      <c r="W202" s="195"/>
      <c r="X202" s="203"/>
      <c r="Y202" s="195"/>
      <c r="Z202" s="195"/>
    </row>
    <row r="203" spans="2:26" ht="14.25" x14ac:dyDescent="0.2">
      <c r="B203" s="195"/>
      <c r="C203" s="195"/>
      <c r="D203" s="195"/>
      <c r="E203" s="195"/>
      <c r="F203" s="195"/>
      <c r="G203" s="195"/>
      <c r="H203" s="195"/>
      <c r="I203" s="195"/>
      <c r="J203" s="195"/>
      <c r="K203" s="195"/>
      <c r="L203" s="195"/>
      <c r="M203" s="198"/>
      <c r="N203" s="195"/>
      <c r="O203" s="195"/>
      <c r="P203" s="195"/>
      <c r="Q203" s="195"/>
      <c r="R203" s="195"/>
      <c r="S203" s="195"/>
      <c r="T203" s="195"/>
      <c r="U203" s="195"/>
      <c r="V203" s="195"/>
      <c r="W203" s="195"/>
      <c r="X203" s="203"/>
      <c r="Y203" s="195"/>
      <c r="Z203" s="195"/>
    </row>
    <row r="204" spans="2:26" x14ac:dyDescent="0.2">
      <c r="B204" s="195"/>
      <c r="C204" s="195"/>
      <c r="D204" s="195"/>
      <c r="E204" s="195"/>
      <c r="F204" s="195"/>
      <c r="G204" s="195"/>
      <c r="H204" s="195"/>
      <c r="I204" s="195"/>
      <c r="J204" s="195"/>
      <c r="K204" s="195"/>
      <c r="L204" s="195"/>
      <c r="M204" s="198"/>
      <c r="N204" s="195"/>
      <c r="O204" s="195"/>
      <c r="P204" s="195"/>
      <c r="Q204" s="195"/>
      <c r="R204" s="195"/>
      <c r="S204" s="195"/>
      <c r="T204" s="195"/>
      <c r="U204" s="195"/>
      <c r="V204" s="195"/>
      <c r="W204" s="195"/>
      <c r="X204" s="195"/>
      <c r="Y204" s="195"/>
      <c r="Z204" s="195"/>
    </row>
    <row r="205" spans="2:26" x14ac:dyDescent="0.2">
      <c r="B205" s="195"/>
      <c r="C205" s="195"/>
      <c r="D205" s="195"/>
      <c r="E205" s="195"/>
      <c r="F205" s="195"/>
      <c r="G205" s="195"/>
      <c r="H205" s="195"/>
      <c r="I205" s="195"/>
      <c r="J205" s="195"/>
      <c r="K205" s="195"/>
      <c r="L205" s="195"/>
      <c r="M205" s="198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/>
      <c r="X205" s="195"/>
      <c r="Y205" s="195"/>
      <c r="Z205" s="195"/>
    </row>
    <row r="206" spans="2:26" x14ac:dyDescent="0.2">
      <c r="B206" s="195"/>
      <c r="C206" s="195"/>
      <c r="D206" s="195"/>
      <c r="E206" s="195"/>
      <c r="F206" s="195"/>
      <c r="G206" s="195"/>
      <c r="H206" s="195"/>
      <c r="I206" s="195"/>
      <c r="J206" s="195"/>
      <c r="K206" s="195"/>
      <c r="L206" s="195"/>
      <c r="M206" s="198"/>
      <c r="N206" s="195"/>
      <c r="O206" s="195"/>
      <c r="P206" s="195"/>
      <c r="Q206" s="195"/>
      <c r="R206" s="195"/>
      <c r="S206" s="195"/>
      <c r="T206" s="195"/>
      <c r="U206" s="195"/>
      <c r="V206" s="195"/>
      <c r="W206" s="195"/>
      <c r="X206" s="195"/>
      <c r="Y206" s="195"/>
      <c r="Z206" s="195"/>
    </row>
    <row r="207" spans="2:26" x14ac:dyDescent="0.2">
      <c r="B207" s="195"/>
      <c r="C207" s="195"/>
      <c r="D207" s="195"/>
      <c r="E207" s="195"/>
      <c r="F207" s="195"/>
      <c r="G207" s="195"/>
      <c r="H207" s="195"/>
      <c r="I207" s="195"/>
      <c r="J207" s="195"/>
      <c r="K207" s="195"/>
      <c r="L207" s="195"/>
      <c r="M207" s="198"/>
      <c r="N207" s="195"/>
      <c r="O207" s="195"/>
      <c r="P207" s="195"/>
      <c r="Q207" s="195"/>
      <c r="R207" s="195"/>
      <c r="S207" s="195"/>
      <c r="T207" s="195"/>
      <c r="U207" s="195"/>
      <c r="V207" s="195"/>
      <c r="W207" s="195"/>
      <c r="X207" s="195"/>
      <c r="Y207" s="195"/>
      <c r="Z207" s="195"/>
    </row>
    <row r="208" spans="2:26" x14ac:dyDescent="0.2">
      <c r="B208" s="195"/>
      <c r="C208" s="195"/>
      <c r="D208" s="195"/>
      <c r="E208" s="195"/>
      <c r="F208" s="195"/>
      <c r="G208" s="195"/>
      <c r="H208" s="195"/>
      <c r="I208" s="195"/>
      <c r="J208" s="195"/>
      <c r="K208" s="195"/>
      <c r="L208" s="195"/>
      <c r="M208" s="198"/>
      <c r="N208" s="195"/>
      <c r="O208" s="195"/>
      <c r="P208" s="195"/>
      <c r="Q208" s="195"/>
      <c r="R208" s="195"/>
      <c r="S208" s="195"/>
      <c r="T208" s="195"/>
      <c r="U208" s="195"/>
      <c r="V208" s="195"/>
      <c r="W208" s="195"/>
      <c r="X208" s="195"/>
      <c r="Y208" s="195"/>
      <c r="Z208" s="195"/>
    </row>
    <row r="209" spans="2:26" x14ac:dyDescent="0.2">
      <c r="B209" s="195"/>
      <c r="C209" s="195"/>
      <c r="D209" s="195"/>
      <c r="E209" s="195"/>
      <c r="F209" s="195"/>
      <c r="G209" s="195"/>
      <c r="H209" s="195"/>
      <c r="I209" s="195"/>
      <c r="J209" s="195"/>
      <c r="K209" s="195"/>
      <c r="L209" s="195"/>
      <c r="M209" s="198"/>
      <c r="N209" s="195"/>
      <c r="O209" s="195"/>
      <c r="P209" s="195"/>
      <c r="Q209" s="195"/>
      <c r="R209" s="195"/>
      <c r="S209" s="195"/>
      <c r="T209" s="195"/>
      <c r="U209" s="195"/>
      <c r="V209" s="195"/>
      <c r="W209" s="195"/>
      <c r="X209" s="195"/>
      <c r="Y209" s="195"/>
      <c r="Z209" s="195"/>
    </row>
    <row r="210" spans="2:26" x14ac:dyDescent="0.2">
      <c r="B210" s="195"/>
      <c r="C210" s="195"/>
      <c r="D210" s="195"/>
      <c r="E210" s="195"/>
      <c r="F210" s="195"/>
      <c r="G210" s="195"/>
      <c r="H210" s="195"/>
      <c r="I210" s="195"/>
      <c r="J210" s="195"/>
      <c r="K210" s="195"/>
      <c r="L210" s="195"/>
      <c r="M210" s="198"/>
      <c r="N210" s="195"/>
      <c r="O210" s="195"/>
      <c r="P210" s="195"/>
      <c r="Q210" s="195"/>
      <c r="R210" s="195"/>
      <c r="S210" s="195"/>
      <c r="T210" s="195"/>
      <c r="U210" s="195"/>
      <c r="V210" s="195"/>
      <c r="W210" s="195"/>
      <c r="X210" s="195"/>
      <c r="Y210" s="195"/>
      <c r="Z210" s="195"/>
    </row>
    <row r="211" spans="2:26" x14ac:dyDescent="0.2">
      <c r="B211" s="195"/>
      <c r="C211" s="195"/>
      <c r="D211" s="195"/>
      <c r="E211" s="195"/>
      <c r="F211" s="195"/>
      <c r="G211" s="195"/>
      <c r="H211" s="195"/>
      <c r="I211" s="195"/>
      <c r="J211" s="195"/>
      <c r="K211" s="195"/>
      <c r="L211" s="195"/>
      <c r="M211" s="198"/>
      <c r="N211" s="195"/>
      <c r="O211" s="195"/>
      <c r="P211" s="195"/>
      <c r="Q211" s="195"/>
      <c r="R211" s="195"/>
      <c r="S211" s="195"/>
      <c r="T211" s="195"/>
      <c r="U211" s="195"/>
      <c r="V211" s="195"/>
      <c r="W211" s="195"/>
      <c r="X211" s="195"/>
      <c r="Y211" s="195"/>
      <c r="Z211" s="195"/>
    </row>
    <row r="212" spans="2:26" x14ac:dyDescent="0.2">
      <c r="B212" s="195"/>
      <c r="C212" s="195"/>
      <c r="D212" s="195"/>
      <c r="E212" s="195"/>
      <c r="F212" s="195"/>
      <c r="G212" s="195"/>
      <c r="H212" s="195"/>
      <c r="I212" s="195"/>
      <c r="J212" s="195"/>
      <c r="K212" s="195"/>
      <c r="L212" s="195"/>
      <c r="M212" s="198"/>
      <c r="N212" s="195"/>
      <c r="O212" s="195"/>
      <c r="P212" s="195"/>
      <c r="Q212" s="195"/>
      <c r="R212" s="195"/>
      <c r="S212" s="195"/>
      <c r="T212" s="195"/>
      <c r="U212" s="195"/>
      <c r="V212" s="195"/>
      <c r="W212" s="195"/>
      <c r="X212" s="195"/>
      <c r="Y212" s="195"/>
      <c r="Z212" s="195"/>
    </row>
    <row r="213" spans="2:26" x14ac:dyDescent="0.2">
      <c r="B213" s="195"/>
      <c r="C213" s="195"/>
      <c r="D213" s="195"/>
      <c r="E213" s="195"/>
      <c r="F213" s="195"/>
      <c r="G213" s="195"/>
      <c r="H213" s="195"/>
      <c r="I213" s="195"/>
      <c r="J213" s="195"/>
      <c r="K213" s="195"/>
      <c r="L213" s="195"/>
      <c r="M213" s="198"/>
      <c r="N213" s="195"/>
      <c r="O213" s="195"/>
      <c r="P213" s="195"/>
      <c r="Q213" s="195"/>
      <c r="R213" s="195"/>
      <c r="S213" s="195"/>
      <c r="T213" s="195"/>
      <c r="U213" s="195"/>
      <c r="V213" s="195"/>
      <c r="W213" s="195"/>
      <c r="X213" s="195"/>
      <c r="Y213" s="195"/>
      <c r="Z213" s="195"/>
    </row>
    <row r="214" spans="2:26" x14ac:dyDescent="0.2">
      <c r="B214" s="195"/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  <c r="M214" s="198"/>
      <c r="N214" s="195"/>
      <c r="O214" s="195"/>
      <c r="P214" s="195"/>
      <c r="Q214" s="195"/>
      <c r="R214" s="195"/>
      <c r="S214" s="195"/>
      <c r="T214" s="195"/>
      <c r="U214" s="195"/>
      <c r="V214" s="195"/>
      <c r="W214" s="195"/>
      <c r="X214" s="195"/>
      <c r="Y214" s="195"/>
      <c r="Z214" s="195"/>
    </row>
    <row r="215" spans="2:26" x14ac:dyDescent="0.2">
      <c r="B215" s="195"/>
      <c r="C215" s="195"/>
      <c r="D215" s="195"/>
      <c r="E215" s="195"/>
      <c r="F215" s="195"/>
      <c r="G215" s="195"/>
      <c r="H215" s="195"/>
      <c r="I215" s="195"/>
      <c r="J215" s="195"/>
      <c r="K215" s="195"/>
      <c r="L215" s="195"/>
      <c r="M215" s="198"/>
      <c r="N215" s="195"/>
      <c r="O215" s="195"/>
      <c r="P215" s="195"/>
      <c r="Q215" s="195"/>
      <c r="R215" s="195"/>
      <c r="S215" s="195"/>
      <c r="T215" s="195"/>
      <c r="U215" s="195"/>
      <c r="V215" s="195"/>
      <c r="W215" s="195"/>
      <c r="X215" s="195"/>
      <c r="Y215" s="195"/>
      <c r="Z215" s="195"/>
    </row>
    <row r="216" spans="2:26" x14ac:dyDescent="0.2">
      <c r="B216" s="195"/>
      <c r="C216" s="195"/>
      <c r="D216" s="195"/>
      <c r="E216" s="195"/>
      <c r="F216" s="195"/>
      <c r="G216" s="195"/>
      <c r="H216" s="195"/>
      <c r="I216" s="195"/>
      <c r="J216" s="195"/>
      <c r="K216" s="195"/>
      <c r="L216" s="195"/>
      <c r="M216" s="198"/>
      <c r="N216" s="195"/>
      <c r="O216" s="195"/>
      <c r="P216" s="195"/>
      <c r="Q216" s="195"/>
      <c r="R216" s="195"/>
      <c r="S216" s="195"/>
      <c r="T216" s="195"/>
      <c r="U216" s="195"/>
      <c r="V216" s="195"/>
      <c r="W216" s="195"/>
      <c r="X216" s="195"/>
      <c r="Y216" s="195"/>
      <c r="Z216" s="195"/>
    </row>
    <row r="217" spans="2:26" x14ac:dyDescent="0.2">
      <c r="B217" s="195"/>
      <c r="C217" s="195"/>
      <c r="D217" s="195"/>
      <c r="E217" s="195"/>
      <c r="F217" s="195"/>
      <c r="G217" s="195"/>
      <c r="H217" s="195"/>
      <c r="I217" s="195"/>
      <c r="J217" s="195"/>
      <c r="K217" s="195"/>
      <c r="L217" s="195"/>
      <c r="M217" s="198"/>
      <c r="N217" s="195"/>
      <c r="O217" s="195"/>
      <c r="P217" s="195"/>
      <c r="Q217" s="195"/>
      <c r="R217" s="195"/>
      <c r="S217" s="195"/>
      <c r="T217" s="195"/>
      <c r="U217" s="195"/>
      <c r="V217" s="195"/>
      <c r="W217" s="195"/>
      <c r="X217" s="195"/>
      <c r="Y217" s="195"/>
      <c r="Z217" s="195"/>
    </row>
    <row r="218" spans="2:26" x14ac:dyDescent="0.2">
      <c r="B218" s="195"/>
      <c r="C218" s="195"/>
      <c r="D218" s="195"/>
      <c r="E218" s="195"/>
      <c r="F218" s="195"/>
      <c r="G218" s="195"/>
      <c r="H218" s="195"/>
      <c r="I218" s="195"/>
      <c r="J218" s="195"/>
      <c r="K218" s="195"/>
      <c r="L218" s="195"/>
      <c r="M218" s="198"/>
      <c r="N218" s="195"/>
      <c r="O218" s="195"/>
      <c r="P218" s="195"/>
      <c r="Q218" s="195"/>
      <c r="R218" s="195"/>
      <c r="S218" s="195"/>
      <c r="T218" s="195"/>
      <c r="U218" s="195"/>
      <c r="V218" s="195"/>
      <c r="W218" s="195"/>
      <c r="X218" s="195"/>
      <c r="Y218" s="195"/>
      <c r="Z218" s="195"/>
    </row>
    <row r="219" spans="2:26" x14ac:dyDescent="0.2">
      <c r="B219" s="195"/>
      <c r="C219" s="195"/>
      <c r="D219" s="195"/>
      <c r="E219" s="195"/>
      <c r="F219" s="195"/>
      <c r="G219" s="195"/>
      <c r="H219" s="195"/>
      <c r="I219" s="195"/>
      <c r="J219" s="195"/>
      <c r="K219" s="195"/>
      <c r="L219" s="195"/>
      <c r="M219" s="198"/>
      <c r="N219" s="195"/>
      <c r="O219" s="195"/>
      <c r="P219" s="195"/>
      <c r="Q219" s="195"/>
      <c r="R219" s="195"/>
      <c r="S219" s="195"/>
      <c r="T219" s="195"/>
      <c r="U219" s="195"/>
      <c r="V219" s="195"/>
      <c r="W219" s="195"/>
      <c r="X219" s="195"/>
      <c r="Y219" s="195"/>
      <c r="Z219" s="195"/>
    </row>
    <row r="220" spans="2:26" x14ac:dyDescent="0.2">
      <c r="B220" s="195"/>
      <c r="C220" s="195"/>
      <c r="D220" s="195"/>
      <c r="E220" s="195"/>
      <c r="F220" s="195"/>
      <c r="G220" s="195"/>
      <c r="H220" s="195"/>
      <c r="I220" s="195"/>
      <c r="J220" s="195"/>
      <c r="K220" s="195"/>
      <c r="L220" s="195"/>
      <c r="M220" s="198"/>
      <c r="N220" s="195"/>
      <c r="O220" s="195"/>
      <c r="P220" s="195"/>
      <c r="Q220" s="195"/>
      <c r="R220" s="195"/>
      <c r="S220" s="195"/>
      <c r="T220" s="195"/>
      <c r="U220" s="195"/>
      <c r="V220" s="195"/>
      <c r="W220" s="195"/>
      <c r="X220" s="195"/>
      <c r="Y220" s="195"/>
      <c r="Z220" s="195"/>
    </row>
    <row r="221" spans="2:26" x14ac:dyDescent="0.2">
      <c r="B221" s="195"/>
      <c r="C221" s="195"/>
      <c r="D221" s="195"/>
      <c r="E221" s="195"/>
      <c r="F221" s="195"/>
      <c r="G221" s="195"/>
      <c r="H221" s="195"/>
      <c r="I221" s="195"/>
      <c r="J221" s="195"/>
      <c r="K221" s="195"/>
      <c r="L221" s="195"/>
      <c r="M221" s="198"/>
      <c r="N221" s="195"/>
      <c r="O221" s="195"/>
      <c r="P221" s="195"/>
      <c r="Q221" s="195"/>
      <c r="R221" s="195"/>
      <c r="S221" s="195"/>
      <c r="T221" s="195"/>
      <c r="U221" s="195"/>
      <c r="V221" s="195"/>
      <c r="W221" s="195"/>
      <c r="X221" s="195"/>
      <c r="Y221" s="195"/>
      <c r="Z221" s="195"/>
    </row>
    <row r="222" spans="2:26" x14ac:dyDescent="0.2">
      <c r="B222" s="195"/>
      <c r="C222" s="195"/>
      <c r="D222" s="195"/>
      <c r="E222" s="195"/>
      <c r="F222" s="195"/>
      <c r="G222" s="195"/>
      <c r="H222" s="195"/>
      <c r="I222" s="195"/>
      <c r="J222" s="195"/>
      <c r="K222" s="195"/>
      <c r="L222" s="195"/>
      <c r="M222" s="198"/>
      <c r="N222" s="195"/>
      <c r="O222" s="195"/>
      <c r="P222" s="195"/>
      <c r="Q222" s="195"/>
      <c r="R222" s="195"/>
      <c r="S222" s="195"/>
      <c r="T222" s="195"/>
      <c r="U222" s="195"/>
      <c r="V222" s="195"/>
      <c r="W222" s="195"/>
      <c r="X222" s="195"/>
      <c r="Y222" s="195"/>
      <c r="Z222" s="195"/>
    </row>
    <row r="223" spans="2:26" x14ac:dyDescent="0.2">
      <c r="B223" s="195"/>
      <c r="C223" s="195"/>
      <c r="D223" s="195"/>
      <c r="E223" s="195"/>
      <c r="F223" s="195"/>
      <c r="G223" s="195"/>
      <c r="H223" s="195"/>
      <c r="I223" s="195"/>
      <c r="J223" s="195"/>
      <c r="K223" s="195"/>
      <c r="L223" s="195"/>
      <c r="M223" s="198"/>
      <c r="N223" s="195"/>
      <c r="O223" s="195"/>
      <c r="P223" s="195"/>
      <c r="Q223" s="195"/>
      <c r="R223" s="195"/>
      <c r="S223" s="195"/>
      <c r="T223" s="195"/>
      <c r="U223" s="195"/>
      <c r="V223" s="195"/>
      <c r="W223" s="195"/>
      <c r="X223" s="195"/>
      <c r="Y223" s="195"/>
      <c r="Z223" s="195"/>
    </row>
    <row r="224" spans="2:26" x14ac:dyDescent="0.2">
      <c r="B224" s="195"/>
      <c r="C224" s="195"/>
      <c r="D224" s="195"/>
      <c r="E224" s="195"/>
      <c r="F224" s="195"/>
      <c r="G224" s="195"/>
      <c r="H224" s="195"/>
      <c r="I224" s="195"/>
      <c r="J224" s="195"/>
      <c r="K224" s="195"/>
      <c r="L224" s="195"/>
      <c r="M224" s="198"/>
      <c r="N224" s="195"/>
      <c r="O224" s="195"/>
      <c r="P224" s="195"/>
      <c r="Q224" s="195"/>
      <c r="R224" s="195"/>
      <c r="S224" s="195"/>
      <c r="T224" s="195"/>
      <c r="U224" s="195"/>
      <c r="V224" s="195"/>
      <c r="W224" s="195"/>
      <c r="X224" s="195"/>
      <c r="Y224" s="195"/>
      <c r="Z224" s="195"/>
    </row>
    <row r="225" spans="2:26" x14ac:dyDescent="0.2">
      <c r="B225" s="195"/>
      <c r="C225" s="195"/>
      <c r="D225" s="195"/>
      <c r="E225" s="195"/>
      <c r="F225" s="195"/>
      <c r="G225" s="195"/>
      <c r="H225" s="195"/>
      <c r="I225" s="195"/>
      <c r="J225" s="195"/>
      <c r="K225" s="195"/>
      <c r="L225" s="195"/>
      <c r="M225" s="198"/>
      <c r="N225" s="195"/>
      <c r="O225" s="195"/>
      <c r="P225" s="195"/>
      <c r="Q225" s="195"/>
      <c r="R225" s="195"/>
      <c r="S225" s="195"/>
      <c r="T225" s="195"/>
      <c r="U225" s="195"/>
      <c r="V225" s="195"/>
      <c r="W225" s="195"/>
      <c r="X225" s="195"/>
      <c r="Y225" s="195"/>
      <c r="Z225" s="195"/>
    </row>
    <row r="226" spans="2:26" x14ac:dyDescent="0.2">
      <c r="B226" s="195"/>
      <c r="C226" s="195"/>
      <c r="D226" s="195"/>
      <c r="E226" s="195"/>
      <c r="F226" s="195"/>
      <c r="G226" s="195"/>
      <c r="H226" s="195"/>
      <c r="I226" s="195"/>
      <c r="J226" s="195"/>
      <c r="K226" s="195"/>
      <c r="L226" s="195"/>
      <c r="M226" s="198"/>
      <c r="N226" s="195"/>
      <c r="O226" s="195"/>
      <c r="P226" s="195"/>
      <c r="Q226" s="195"/>
      <c r="R226" s="195"/>
      <c r="S226" s="195"/>
      <c r="T226" s="195"/>
      <c r="U226" s="195"/>
      <c r="V226" s="195"/>
      <c r="W226" s="195"/>
      <c r="X226" s="195"/>
      <c r="Y226" s="195"/>
      <c r="Z226" s="195"/>
    </row>
    <row r="227" spans="2:26" x14ac:dyDescent="0.2">
      <c r="B227" s="195"/>
      <c r="C227" s="195"/>
      <c r="D227" s="195"/>
      <c r="E227" s="195"/>
      <c r="F227" s="195"/>
      <c r="G227" s="195"/>
      <c r="H227" s="195"/>
      <c r="I227" s="195"/>
      <c r="J227" s="195"/>
      <c r="K227" s="195"/>
      <c r="L227" s="195"/>
      <c r="M227" s="198"/>
      <c r="N227" s="195"/>
      <c r="O227" s="195"/>
      <c r="P227" s="195"/>
      <c r="Q227" s="195"/>
      <c r="R227" s="195"/>
      <c r="S227" s="195"/>
      <c r="T227" s="195"/>
      <c r="U227" s="195"/>
      <c r="V227" s="195"/>
      <c r="W227" s="195"/>
      <c r="X227" s="195"/>
      <c r="Y227" s="195"/>
      <c r="Z227" s="195"/>
    </row>
    <row r="228" spans="2:26" x14ac:dyDescent="0.2">
      <c r="B228" s="195"/>
      <c r="C228" s="195"/>
      <c r="D228" s="195"/>
      <c r="E228" s="195"/>
      <c r="F228" s="195"/>
      <c r="G228" s="195"/>
      <c r="H228" s="195"/>
      <c r="I228" s="195"/>
      <c r="J228" s="195"/>
      <c r="K228" s="195"/>
      <c r="L228" s="195"/>
      <c r="M228" s="198"/>
      <c r="N228" s="195"/>
      <c r="O228" s="195"/>
      <c r="P228" s="195"/>
      <c r="Q228" s="195"/>
      <c r="R228" s="195"/>
      <c r="S228" s="195"/>
      <c r="T228" s="195"/>
      <c r="U228" s="195"/>
      <c r="V228" s="195"/>
      <c r="W228" s="195"/>
      <c r="X228" s="195"/>
      <c r="Y228" s="195"/>
      <c r="Z228" s="195"/>
    </row>
    <row r="229" spans="2:26" x14ac:dyDescent="0.2">
      <c r="B229" s="195"/>
      <c r="C229" s="195"/>
      <c r="D229" s="195"/>
      <c r="E229" s="195"/>
      <c r="F229" s="195"/>
      <c r="G229" s="195"/>
      <c r="H229" s="195"/>
      <c r="I229" s="195"/>
      <c r="J229" s="195"/>
      <c r="K229" s="195"/>
      <c r="L229" s="195"/>
      <c r="M229" s="198"/>
      <c r="N229" s="195"/>
      <c r="O229" s="195"/>
      <c r="P229" s="195"/>
      <c r="Q229" s="195"/>
      <c r="R229" s="195"/>
      <c r="S229" s="195"/>
      <c r="T229" s="195"/>
      <c r="U229" s="195"/>
      <c r="V229" s="195"/>
      <c r="W229" s="195"/>
      <c r="X229" s="195"/>
      <c r="Y229" s="195"/>
      <c r="Z229" s="195"/>
    </row>
    <row r="230" spans="2:26" x14ac:dyDescent="0.2">
      <c r="B230" s="195"/>
      <c r="C230" s="195"/>
      <c r="D230" s="195"/>
      <c r="E230" s="195"/>
      <c r="F230" s="195"/>
      <c r="G230" s="195"/>
      <c r="H230" s="195"/>
      <c r="I230" s="195"/>
      <c r="J230" s="195"/>
      <c r="K230" s="195"/>
      <c r="L230" s="195"/>
      <c r="M230" s="198"/>
      <c r="N230" s="195"/>
      <c r="O230" s="195"/>
      <c r="P230" s="195"/>
      <c r="Q230" s="195"/>
      <c r="R230" s="195"/>
      <c r="S230" s="195"/>
      <c r="T230" s="195"/>
      <c r="U230" s="195"/>
      <c r="V230" s="195"/>
      <c r="W230" s="195"/>
      <c r="X230" s="195"/>
      <c r="Y230" s="195"/>
      <c r="Z230" s="195"/>
    </row>
    <row r="231" spans="2:26" x14ac:dyDescent="0.2">
      <c r="B231" s="195"/>
      <c r="C231" s="195"/>
      <c r="D231" s="195"/>
      <c r="E231" s="195"/>
      <c r="F231" s="195"/>
      <c r="G231" s="195"/>
      <c r="H231" s="195"/>
      <c r="I231" s="195"/>
      <c r="J231" s="195"/>
      <c r="K231" s="195"/>
      <c r="L231" s="195"/>
      <c r="M231" s="198"/>
      <c r="N231" s="195"/>
      <c r="O231" s="195"/>
      <c r="P231" s="195"/>
      <c r="Q231" s="195"/>
      <c r="R231" s="195"/>
      <c r="S231" s="195"/>
      <c r="T231" s="195"/>
      <c r="U231" s="195"/>
      <c r="V231" s="195"/>
      <c r="W231" s="195"/>
      <c r="X231" s="195"/>
      <c r="Y231" s="195"/>
      <c r="Z231" s="195"/>
    </row>
    <row r="232" spans="2:26" x14ac:dyDescent="0.2">
      <c r="B232" s="195"/>
      <c r="C232" s="195"/>
      <c r="D232" s="195"/>
      <c r="E232" s="195"/>
      <c r="F232" s="195"/>
      <c r="G232" s="195"/>
      <c r="H232" s="195"/>
      <c r="I232" s="195"/>
      <c r="J232" s="195"/>
      <c r="K232" s="195"/>
      <c r="L232" s="195"/>
      <c r="M232" s="198"/>
      <c r="N232" s="195"/>
      <c r="O232" s="195"/>
      <c r="P232" s="195"/>
      <c r="Q232" s="195"/>
      <c r="R232" s="195"/>
      <c r="S232" s="195"/>
      <c r="T232" s="195"/>
      <c r="U232" s="195"/>
      <c r="V232" s="195"/>
      <c r="W232" s="195"/>
      <c r="X232" s="195"/>
      <c r="Y232" s="195"/>
      <c r="Z232" s="195"/>
    </row>
    <row r="233" spans="2:26" x14ac:dyDescent="0.2">
      <c r="B233" s="195"/>
      <c r="C233" s="195"/>
      <c r="D233" s="195"/>
      <c r="E233" s="195"/>
      <c r="F233" s="195"/>
      <c r="G233" s="195"/>
      <c r="H233" s="195"/>
      <c r="I233" s="195"/>
      <c r="J233" s="195"/>
      <c r="K233" s="195"/>
      <c r="L233" s="195"/>
      <c r="M233" s="198"/>
      <c r="N233" s="195"/>
      <c r="O233" s="195"/>
      <c r="P233" s="195"/>
      <c r="Q233" s="195"/>
      <c r="R233" s="195"/>
      <c r="S233" s="195"/>
      <c r="T233" s="195"/>
      <c r="U233" s="195"/>
      <c r="V233" s="195"/>
      <c r="W233" s="195"/>
      <c r="X233" s="195"/>
      <c r="Y233" s="195"/>
      <c r="Z233" s="195"/>
    </row>
    <row r="234" spans="2:26" x14ac:dyDescent="0.2">
      <c r="B234" s="204"/>
      <c r="C234" s="204"/>
      <c r="D234" s="204"/>
      <c r="E234" s="204"/>
      <c r="F234" s="204"/>
      <c r="G234" s="204"/>
      <c r="H234" s="204"/>
      <c r="I234" s="204"/>
      <c r="J234" s="204"/>
      <c r="K234" s="204"/>
      <c r="L234" s="204"/>
      <c r="M234" s="205"/>
      <c r="N234" s="204"/>
      <c r="O234" s="204"/>
      <c r="P234" s="204"/>
      <c r="Q234" s="204"/>
      <c r="R234" s="204"/>
      <c r="S234" s="204"/>
      <c r="T234" s="204"/>
      <c r="U234" s="204"/>
      <c r="V234" s="204"/>
      <c r="W234" s="204"/>
      <c r="X234" s="204"/>
      <c r="Y234" s="204"/>
      <c r="Z234" s="204"/>
    </row>
    <row r="235" spans="2:26" x14ac:dyDescent="0.2">
      <c r="B235" s="204"/>
      <c r="C235" s="204"/>
      <c r="D235" s="204"/>
      <c r="E235" s="204"/>
      <c r="F235" s="204"/>
      <c r="G235" s="204"/>
      <c r="H235" s="204"/>
      <c r="I235" s="204"/>
      <c r="J235" s="204"/>
      <c r="K235" s="204"/>
      <c r="L235" s="204"/>
      <c r="M235" s="205"/>
      <c r="N235" s="204"/>
      <c r="O235" s="204"/>
      <c r="P235" s="204"/>
      <c r="Q235" s="204"/>
      <c r="R235" s="204"/>
      <c r="S235" s="204"/>
      <c r="T235" s="204"/>
      <c r="U235" s="204"/>
      <c r="V235" s="204"/>
      <c r="W235" s="204"/>
      <c r="X235" s="204"/>
      <c r="Y235" s="204"/>
      <c r="Z235" s="204"/>
    </row>
    <row r="236" spans="2:26" x14ac:dyDescent="0.2">
      <c r="B236" s="204"/>
      <c r="C236" s="204"/>
      <c r="D236" s="204"/>
      <c r="E236" s="204"/>
      <c r="F236" s="204"/>
      <c r="G236" s="204"/>
      <c r="H236" s="204"/>
      <c r="I236" s="204"/>
      <c r="J236" s="204"/>
      <c r="K236" s="204"/>
      <c r="L236" s="204"/>
      <c r="M236" s="205"/>
      <c r="N236" s="204"/>
      <c r="O236" s="204"/>
      <c r="P236" s="204"/>
      <c r="Q236" s="204"/>
      <c r="R236" s="204"/>
      <c r="S236" s="204"/>
      <c r="T236" s="204"/>
      <c r="U236" s="204"/>
      <c r="V236" s="204"/>
      <c r="W236" s="204"/>
      <c r="X236" s="204"/>
      <c r="Y236" s="204"/>
      <c r="Z236" s="204"/>
    </row>
    <row r="237" spans="2:26" x14ac:dyDescent="0.2">
      <c r="B237" s="204"/>
      <c r="C237" s="204"/>
      <c r="D237" s="204"/>
      <c r="E237" s="204"/>
      <c r="F237" s="204"/>
      <c r="G237" s="204"/>
      <c r="H237" s="204"/>
      <c r="I237" s="204"/>
      <c r="J237" s="204"/>
      <c r="K237" s="204"/>
      <c r="L237" s="204"/>
      <c r="M237" s="205"/>
      <c r="N237" s="204"/>
      <c r="O237" s="204"/>
      <c r="P237" s="204"/>
      <c r="Q237" s="204"/>
      <c r="R237" s="204"/>
      <c r="S237" s="204"/>
      <c r="T237" s="204"/>
      <c r="U237" s="204"/>
      <c r="V237" s="204"/>
      <c r="W237" s="204"/>
      <c r="X237" s="204"/>
      <c r="Y237" s="204"/>
      <c r="Z237" s="204"/>
    </row>
    <row r="238" spans="2:26" x14ac:dyDescent="0.2">
      <c r="B238" s="204"/>
      <c r="C238" s="204"/>
      <c r="D238" s="204"/>
      <c r="E238" s="204"/>
      <c r="F238" s="204"/>
      <c r="G238" s="204"/>
      <c r="H238" s="204"/>
      <c r="I238" s="204"/>
      <c r="J238" s="204"/>
      <c r="K238" s="204"/>
      <c r="L238" s="204"/>
      <c r="M238" s="205"/>
      <c r="N238" s="204"/>
      <c r="O238" s="204"/>
      <c r="P238" s="204"/>
      <c r="Q238" s="204"/>
      <c r="R238" s="204"/>
      <c r="S238" s="204"/>
      <c r="T238" s="204"/>
      <c r="U238" s="204"/>
      <c r="V238" s="204"/>
      <c r="W238" s="204"/>
      <c r="X238" s="204"/>
      <c r="Y238" s="204"/>
      <c r="Z238" s="204"/>
    </row>
    <row r="239" spans="2:26" x14ac:dyDescent="0.2">
      <c r="B239" s="204"/>
      <c r="C239" s="204"/>
      <c r="D239" s="204"/>
      <c r="E239" s="204"/>
      <c r="F239" s="204"/>
      <c r="G239" s="204"/>
      <c r="H239" s="204"/>
      <c r="I239" s="204"/>
      <c r="J239" s="204"/>
      <c r="K239" s="204"/>
      <c r="L239" s="204"/>
      <c r="M239" s="205"/>
      <c r="N239" s="204"/>
      <c r="O239" s="204"/>
      <c r="P239" s="204"/>
      <c r="Q239" s="204"/>
      <c r="R239" s="204"/>
      <c r="S239" s="204"/>
      <c r="T239" s="204"/>
      <c r="U239" s="204"/>
      <c r="V239" s="204"/>
      <c r="W239" s="204"/>
      <c r="X239" s="204"/>
      <c r="Y239" s="204"/>
      <c r="Z239" s="204"/>
    </row>
    <row r="240" spans="2:26" x14ac:dyDescent="0.2">
      <c r="B240" s="204"/>
      <c r="C240" s="204"/>
      <c r="D240" s="204"/>
      <c r="E240" s="204"/>
      <c r="F240" s="204"/>
      <c r="G240" s="204"/>
      <c r="H240" s="204"/>
      <c r="I240" s="204"/>
      <c r="J240" s="204"/>
      <c r="K240" s="204"/>
      <c r="L240" s="204"/>
      <c r="M240" s="205"/>
      <c r="N240" s="204"/>
      <c r="O240" s="204"/>
      <c r="P240" s="204"/>
      <c r="Q240" s="204"/>
      <c r="R240" s="204"/>
      <c r="S240" s="204"/>
      <c r="T240" s="204"/>
      <c r="U240" s="204"/>
      <c r="V240" s="204"/>
      <c r="W240" s="204"/>
      <c r="X240" s="204"/>
      <c r="Y240" s="204"/>
      <c r="Z240" s="204"/>
    </row>
    <row r="241" spans="2:26" x14ac:dyDescent="0.2">
      <c r="B241" s="204"/>
      <c r="C241" s="204"/>
      <c r="D241" s="204"/>
      <c r="E241" s="204"/>
      <c r="F241" s="204"/>
      <c r="G241" s="204"/>
      <c r="H241" s="204"/>
      <c r="I241" s="204"/>
      <c r="J241" s="204"/>
      <c r="K241" s="204"/>
      <c r="L241" s="204"/>
      <c r="M241" s="205"/>
      <c r="N241" s="204"/>
      <c r="O241" s="204"/>
      <c r="P241" s="204"/>
      <c r="Q241" s="204"/>
      <c r="R241" s="204"/>
      <c r="S241" s="204"/>
      <c r="T241" s="204"/>
      <c r="U241" s="204"/>
      <c r="V241" s="204"/>
      <c r="W241" s="204"/>
      <c r="X241" s="204"/>
      <c r="Y241" s="204"/>
      <c r="Z241" s="204"/>
    </row>
    <row r="242" spans="2:26" x14ac:dyDescent="0.2">
      <c r="B242" s="204"/>
      <c r="C242" s="204"/>
      <c r="D242" s="204"/>
      <c r="E242" s="204"/>
      <c r="F242" s="204"/>
      <c r="G242" s="204"/>
      <c r="H242" s="204"/>
      <c r="I242" s="204"/>
      <c r="J242" s="204"/>
      <c r="K242" s="204"/>
      <c r="L242" s="204"/>
      <c r="M242" s="205"/>
      <c r="N242" s="204"/>
      <c r="O242" s="204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  <c r="Z242" s="204"/>
    </row>
    <row r="243" spans="2:26" x14ac:dyDescent="0.2">
      <c r="B243" s="204"/>
      <c r="C243" s="204"/>
      <c r="D243" s="204"/>
      <c r="E243" s="204"/>
      <c r="F243" s="204"/>
      <c r="G243" s="204"/>
      <c r="H243" s="204"/>
      <c r="I243" s="204"/>
      <c r="J243" s="204"/>
      <c r="K243" s="204"/>
      <c r="L243" s="204"/>
      <c r="M243" s="205"/>
      <c r="N243" s="204"/>
      <c r="O243" s="204"/>
      <c r="P243" s="204"/>
      <c r="Q243" s="204"/>
      <c r="R243" s="204"/>
      <c r="S243" s="204"/>
      <c r="T243" s="204"/>
      <c r="U243" s="204"/>
      <c r="V243" s="204"/>
      <c r="W243" s="204"/>
      <c r="X243" s="204"/>
      <c r="Y243" s="204"/>
      <c r="Z243" s="204"/>
    </row>
    <row r="244" spans="2:26" x14ac:dyDescent="0.2">
      <c r="B244" s="204"/>
      <c r="C244" s="204"/>
      <c r="D244" s="204"/>
      <c r="E244" s="204"/>
      <c r="F244" s="204"/>
      <c r="G244" s="204"/>
      <c r="H244" s="204"/>
      <c r="I244" s="204"/>
      <c r="J244" s="204"/>
      <c r="K244" s="204"/>
      <c r="L244" s="204"/>
      <c r="M244" s="205"/>
      <c r="N244" s="204"/>
      <c r="O244" s="204"/>
      <c r="P244" s="204"/>
      <c r="Q244" s="204"/>
      <c r="R244" s="204"/>
      <c r="S244" s="204"/>
      <c r="T244" s="204"/>
      <c r="U244" s="204"/>
      <c r="V244" s="204"/>
      <c r="W244" s="204"/>
      <c r="X244" s="204"/>
      <c r="Y244" s="204"/>
      <c r="Z244" s="204"/>
    </row>
    <row r="245" spans="2:26" x14ac:dyDescent="0.2">
      <c r="B245" s="204"/>
      <c r="C245" s="204"/>
      <c r="D245" s="204"/>
      <c r="E245" s="204"/>
      <c r="F245" s="204"/>
      <c r="G245" s="204"/>
      <c r="H245" s="204"/>
      <c r="I245" s="204"/>
      <c r="J245" s="204"/>
      <c r="K245" s="204"/>
      <c r="L245" s="204"/>
      <c r="M245" s="205"/>
      <c r="N245" s="204"/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</row>
    <row r="246" spans="2:26" x14ac:dyDescent="0.2">
      <c r="B246" s="204"/>
      <c r="C246" s="204"/>
      <c r="D246" s="204"/>
      <c r="E246" s="204"/>
      <c r="F246" s="204"/>
      <c r="G246" s="204"/>
      <c r="H246" s="204"/>
      <c r="I246" s="204"/>
      <c r="J246" s="204"/>
      <c r="K246" s="204"/>
      <c r="L246" s="204"/>
      <c r="M246" s="205"/>
      <c r="N246" s="204"/>
      <c r="O246" s="204"/>
      <c r="P246" s="204"/>
      <c r="Q246" s="204"/>
      <c r="R246" s="204"/>
      <c r="S246" s="204"/>
      <c r="T246" s="204"/>
      <c r="U246" s="204"/>
      <c r="V246" s="204"/>
      <c r="W246" s="204"/>
      <c r="X246" s="204"/>
      <c r="Y246" s="204"/>
      <c r="Z246" s="204"/>
    </row>
    <row r="247" spans="2:26" x14ac:dyDescent="0.2">
      <c r="B247" s="204"/>
      <c r="C247" s="204"/>
      <c r="D247" s="204"/>
      <c r="E247" s="204"/>
      <c r="F247" s="204"/>
      <c r="G247" s="204"/>
      <c r="H247" s="204"/>
      <c r="I247" s="204"/>
      <c r="J247" s="204"/>
      <c r="K247" s="204"/>
      <c r="L247" s="204"/>
      <c r="M247" s="205"/>
      <c r="N247" s="204"/>
      <c r="O247" s="204"/>
      <c r="P247" s="204"/>
      <c r="Q247" s="204"/>
      <c r="R247" s="204"/>
      <c r="S247" s="204"/>
      <c r="T247" s="204"/>
      <c r="U247" s="204"/>
      <c r="V247" s="204"/>
      <c r="W247" s="204"/>
      <c r="X247" s="204"/>
      <c r="Y247" s="204"/>
      <c r="Z247" s="204"/>
    </row>
    <row r="248" spans="2:26" x14ac:dyDescent="0.2">
      <c r="B248" s="204"/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5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4"/>
      <c r="Z248" s="204"/>
    </row>
    <row r="249" spans="2:26" x14ac:dyDescent="0.2">
      <c r="B249" s="204"/>
      <c r="C249" s="204"/>
      <c r="D249" s="204"/>
      <c r="E249" s="204"/>
      <c r="F249" s="204"/>
      <c r="G249" s="204"/>
      <c r="H249" s="204"/>
      <c r="I249" s="204"/>
      <c r="J249" s="204"/>
      <c r="K249" s="204"/>
      <c r="L249" s="204"/>
      <c r="M249" s="205"/>
      <c r="N249" s="204"/>
      <c r="O249" s="204"/>
      <c r="P249" s="204"/>
      <c r="Q249" s="204"/>
      <c r="R249" s="204"/>
      <c r="S249" s="204"/>
      <c r="T249" s="204"/>
      <c r="U249" s="204"/>
      <c r="V249" s="204"/>
      <c r="W249" s="204"/>
      <c r="X249" s="204"/>
      <c r="Y249" s="204"/>
      <c r="Z249" s="204"/>
    </row>
    <row r="250" spans="2:26" x14ac:dyDescent="0.2">
      <c r="B250" s="204"/>
      <c r="C250" s="204"/>
      <c r="D250" s="204"/>
      <c r="E250" s="204"/>
      <c r="F250" s="204"/>
      <c r="G250" s="204"/>
      <c r="H250" s="204"/>
      <c r="I250" s="204"/>
      <c r="J250" s="204"/>
      <c r="K250" s="204"/>
      <c r="L250" s="204"/>
      <c r="M250" s="205"/>
      <c r="N250" s="204"/>
      <c r="O250" s="204"/>
      <c r="P250" s="204"/>
      <c r="Q250" s="204"/>
      <c r="R250" s="204"/>
      <c r="S250" s="204"/>
      <c r="T250" s="204"/>
      <c r="U250" s="204"/>
      <c r="V250" s="204"/>
      <c r="W250" s="204"/>
      <c r="X250" s="204"/>
      <c r="Y250" s="204"/>
      <c r="Z250" s="204"/>
    </row>
    <row r="251" spans="2:26" x14ac:dyDescent="0.2">
      <c r="B251" s="204"/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5"/>
      <c r="N251" s="204"/>
      <c r="O251" s="204"/>
      <c r="P251" s="204"/>
      <c r="Q251" s="204"/>
      <c r="R251" s="204"/>
      <c r="S251" s="204"/>
      <c r="T251" s="204"/>
      <c r="U251" s="204"/>
      <c r="V251" s="204"/>
      <c r="W251" s="204"/>
      <c r="X251" s="204"/>
      <c r="Y251" s="204"/>
      <c r="Z251" s="204"/>
    </row>
    <row r="252" spans="2:26" x14ac:dyDescent="0.2">
      <c r="B252" s="204"/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5"/>
      <c r="N252" s="204"/>
      <c r="O252" s="204"/>
      <c r="P252" s="204"/>
      <c r="Q252" s="204"/>
      <c r="R252" s="204"/>
      <c r="S252" s="204"/>
      <c r="T252" s="204"/>
      <c r="U252" s="204"/>
      <c r="V252" s="204"/>
      <c r="W252" s="204"/>
      <c r="X252" s="204"/>
      <c r="Y252" s="204"/>
      <c r="Z252" s="204"/>
    </row>
    <row r="253" spans="2:26" x14ac:dyDescent="0.2">
      <c r="B253" s="204"/>
      <c r="C253" s="204"/>
      <c r="D253" s="204"/>
      <c r="E253" s="204"/>
      <c r="F253" s="204"/>
      <c r="G253" s="204"/>
      <c r="H253" s="204"/>
      <c r="I253" s="204"/>
      <c r="J253" s="204"/>
      <c r="K253" s="204"/>
      <c r="L253" s="204"/>
      <c r="M253" s="205"/>
      <c r="N253" s="204"/>
      <c r="O253" s="204"/>
      <c r="P253" s="204"/>
      <c r="Q253" s="204"/>
      <c r="R253" s="204"/>
      <c r="S253" s="204"/>
      <c r="T253" s="204"/>
      <c r="U253" s="204"/>
      <c r="V253" s="204"/>
      <c r="W253" s="204"/>
      <c r="X253" s="204"/>
      <c r="Y253" s="204"/>
      <c r="Z253" s="204"/>
    </row>
    <row r="254" spans="2:26" x14ac:dyDescent="0.2">
      <c r="B254" s="204"/>
      <c r="C254" s="204"/>
      <c r="D254" s="204"/>
      <c r="E254" s="204"/>
      <c r="F254" s="204"/>
      <c r="G254" s="204"/>
      <c r="H254" s="204"/>
      <c r="I254" s="204"/>
      <c r="J254" s="204"/>
      <c r="K254" s="204"/>
      <c r="L254" s="204"/>
      <c r="M254" s="205"/>
      <c r="N254" s="204"/>
      <c r="O254" s="204"/>
      <c r="P254" s="204"/>
      <c r="Q254" s="204"/>
      <c r="R254" s="204"/>
      <c r="S254" s="204"/>
      <c r="T254" s="204"/>
      <c r="U254" s="204"/>
      <c r="V254" s="204"/>
      <c r="W254" s="204"/>
      <c r="X254" s="204"/>
      <c r="Y254" s="204"/>
      <c r="Z254" s="204"/>
    </row>
    <row r="255" spans="2:26" x14ac:dyDescent="0.2">
      <c r="B255" s="204"/>
      <c r="C255" s="204"/>
      <c r="D255" s="204"/>
      <c r="E255" s="204"/>
      <c r="F255" s="204"/>
      <c r="G255" s="204"/>
      <c r="H255" s="204"/>
      <c r="I255" s="204"/>
      <c r="J255" s="204"/>
      <c r="K255" s="204"/>
      <c r="L255" s="204"/>
      <c r="M255" s="205"/>
      <c r="N255" s="204"/>
      <c r="O255" s="204"/>
      <c r="P255" s="204"/>
      <c r="Q255" s="204"/>
      <c r="R255" s="204"/>
      <c r="S255" s="204"/>
      <c r="T255" s="204"/>
      <c r="U255" s="204"/>
      <c r="V255" s="204"/>
      <c r="W255" s="204"/>
      <c r="X255" s="204"/>
      <c r="Y255" s="204"/>
      <c r="Z255" s="204"/>
    </row>
    <row r="256" spans="2:26" x14ac:dyDescent="0.2">
      <c r="B256" s="204"/>
      <c r="C256" s="204"/>
      <c r="D256" s="204"/>
      <c r="E256" s="204"/>
      <c r="F256" s="204"/>
      <c r="G256" s="204"/>
      <c r="H256" s="204"/>
      <c r="I256" s="204"/>
      <c r="J256" s="204"/>
      <c r="K256" s="204"/>
      <c r="L256" s="204"/>
      <c r="M256" s="205"/>
      <c r="N256" s="204"/>
      <c r="O256" s="204"/>
      <c r="P256" s="204"/>
      <c r="Q256" s="204"/>
      <c r="R256" s="204"/>
      <c r="S256" s="204"/>
      <c r="T256" s="204"/>
      <c r="U256" s="204"/>
      <c r="V256" s="204"/>
      <c r="W256" s="204"/>
      <c r="X256" s="204"/>
      <c r="Y256" s="204"/>
      <c r="Z256" s="204"/>
    </row>
    <row r="257" spans="2:26" x14ac:dyDescent="0.2">
      <c r="B257" s="204"/>
      <c r="C257" s="204"/>
      <c r="D257" s="204"/>
      <c r="E257" s="204"/>
      <c r="F257" s="204"/>
      <c r="G257" s="204"/>
      <c r="H257" s="204"/>
      <c r="I257" s="204"/>
      <c r="J257" s="204"/>
      <c r="K257" s="204"/>
      <c r="L257" s="204"/>
      <c r="M257" s="205"/>
      <c r="N257" s="204"/>
      <c r="O257" s="204"/>
      <c r="P257" s="204"/>
      <c r="Q257" s="204"/>
      <c r="R257" s="204"/>
      <c r="S257" s="204"/>
      <c r="T257" s="204"/>
      <c r="U257" s="204"/>
      <c r="V257" s="204"/>
      <c r="W257" s="204"/>
      <c r="X257" s="204"/>
      <c r="Y257" s="204"/>
      <c r="Z257" s="204"/>
    </row>
    <row r="258" spans="2:26" x14ac:dyDescent="0.2">
      <c r="B258" s="204"/>
      <c r="C258" s="204"/>
      <c r="D258" s="204"/>
      <c r="E258" s="204"/>
      <c r="F258" s="204"/>
      <c r="G258" s="204"/>
      <c r="H258" s="204"/>
      <c r="I258" s="204"/>
      <c r="J258" s="204"/>
      <c r="K258" s="204"/>
      <c r="L258" s="204"/>
      <c r="M258" s="205"/>
      <c r="N258" s="204"/>
      <c r="O258" s="204"/>
      <c r="P258" s="204"/>
      <c r="Q258" s="204"/>
      <c r="R258" s="204"/>
      <c r="S258" s="204"/>
      <c r="T258" s="204"/>
      <c r="U258" s="204"/>
      <c r="V258" s="204"/>
      <c r="W258" s="204"/>
      <c r="X258" s="204"/>
      <c r="Y258" s="204"/>
      <c r="Z258" s="204"/>
    </row>
    <row r="259" spans="2:26" x14ac:dyDescent="0.2">
      <c r="B259" s="204"/>
      <c r="C259" s="204"/>
      <c r="D259" s="204"/>
      <c r="E259" s="204"/>
      <c r="F259" s="204"/>
      <c r="G259" s="204"/>
      <c r="H259" s="204"/>
      <c r="I259" s="204"/>
      <c r="J259" s="204"/>
      <c r="K259" s="204"/>
      <c r="L259" s="204"/>
      <c r="M259" s="205"/>
      <c r="N259" s="204"/>
      <c r="O259" s="204"/>
      <c r="P259" s="204"/>
      <c r="Q259" s="204"/>
      <c r="R259" s="204"/>
      <c r="S259" s="204"/>
      <c r="T259" s="204"/>
      <c r="U259" s="204"/>
      <c r="V259" s="204"/>
      <c r="W259" s="204"/>
      <c r="X259" s="204"/>
      <c r="Y259" s="204"/>
      <c r="Z259" s="204"/>
    </row>
    <row r="260" spans="2:26" x14ac:dyDescent="0.2">
      <c r="B260" s="204"/>
      <c r="C260" s="204"/>
      <c r="D260" s="204"/>
      <c r="E260" s="204"/>
      <c r="F260" s="204"/>
      <c r="G260" s="204"/>
      <c r="H260" s="204"/>
      <c r="I260" s="204"/>
      <c r="J260" s="204"/>
      <c r="K260" s="204"/>
      <c r="L260" s="204"/>
      <c r="M260" s="205"/>
      <c r="N260" s="204"/>
      <c r="O260" s="204"/>
      <c r="P260" s="204"/>
      <c r="Q260" s="204"/>
      <c r="R260" s="204"/>
      <c r="S260" s="204"/>
      <c r="T260" s="204"/>
      <c r="U260" s="204"/>
      <c r="V260" s="204"/>
      <c r="W260" s="204"/>
      <c r="X260" s="204"/>
      <c r="Y260" s="204"/>
      <c r="Z260" s="204"/>
    </row>
    <row r="261" spans="2:26" x14ac:dyDescent="0.2">
      <c r="B261" s="204"/>
      <c r="C261" s="204"/>
      <c r="D261" s="204"/>
      <c r="E261" s="204"/>
      <c r="F261" s="204"/>
      <c r="G261" s="204"/>
      <c r="H261" s="204"/>
      <c r="I261" s="204"/>
      <c r="J261" s="204"/>
      <c r="K261" s="204"/>
      <c r="L261" s="204"/>
      <c r="M261" s="205"/>
      <c r="N261" s="204"/>
      <c r="O261" s="204"/>
      <c r="P261" s="204"/>
      <c r="Q261" s="204"/>
      <c r="R261" s="204"/>
      <c r="S261" s="204"/>
      <c r="T261" s="204"/>
      <c r="U261" s="204"/>
      <c r="V261" s="204"/>
      <c r="W261" s="204"/>
      <c r="X261" s="204"/>
      <c r="Y261" s="204"/>
      <c r="Z261" s="204"/>
    </row>
    <row r="262" spans="2:26" x14ac:dyDescent="0.2">
      <c r="B262" s="204"/>
      <c r="C262" s="204"/>
      <c r="D262" s="204"/>
      <c r="E262" s="204"/>
      <c r="F262" s="204"/>
      <c r="G262" s="204"/>
      <c r="H262" s="204"/>
      <c r="I262" s="204"/>
      <c r="J262" s="204"/>
      <c r="K262" s="204"/>
      <c r="L262" s="204"/>
      <c r="M262" s="205"/>
      <c r="N262" s="204"/>
      <c r="O262" s="204"/>
      <c r="P262" s="204"/>
      <c r="Q262" s="204"/>
      <c r="R262" s="204"/>
      <c r="S262" s="204"/>
      <c r="T262" s="204"/>
      <c r="U262" s="204"/>
      <c r="V262" s="204"/>
      <c r="W262" s="204"/>
      <c r="X262" s="204"/>
      <c r="Y262" s="204"/>
      <c r="Z262" s="204"/>
    </row>
    <row r="263" spans="2:26" x14ac:dyDescent="0.2">
      <c r="B263" s="204"/>
      <c r="C263" s="204"/>
      <c r="D263" s="204"/>
      <c r="E263" s="204"/>
      <c r="F263" s="204"/>
      <c r="G263" s="204"/>
      <c r="H263" s="204"/>
      <c r="I263" s="204"/>
      <c r="J263" s="204"/>
      <c r="K263" s="204"/>
      <c r="L263" s="204"/>
      <c r="M263" s="205"/>
      <c r="N263" s="204"/>
      <c r="O263" s="204"/>
      <c r="P263" s="204"/>
      <c r="Q263" s="204"/>
      <c r="R263" s="204"/>
      <c r="S263" s="204"/>
      <c r="T263" s="204"/>
      <c r="U263" s="204"/>
      <c r="V263" s="204"/>
      <c r="W263" s="204"/>
      <c r="X263" s="204"/>
      <c r="Y263" s="204"/>
      <c r="Z263" s="204"/>
    </row>
    <row r="264" spans="2:26" x14ac:dyDescent="0.2">
      <c r="B264" s="204"/>
      <c r="C264" s="204"/>
      <c r="D264" s="204"/>
      <c r="E264" s="204"/>
      <c r="F264" s="204"/>
      <c r="G264" s="204"/>
      <c r="H264" s="204"/>
      <c r="I264" s="204"/>
      <c r="J264" s="204"/>
      <c r="K264" s="204"/>
      <c r="L264" s="204"/>
      <c r="M264" s="205"/>
      <c r="N264" s="204"/>
      <c r="O264" s="204"/>
      <c r="P264" s="204"/>
      <c r="Q264" s="204"/>
      <c r="R264" s="204"/>
      <c r="S264" s="204"/>
      <c r="T264" s="204"/>
      <c r="U264" s="204"/>
      <c r="V264" s="204"/>
      <c r="W264" s="204"/>
      <c r="X264" s="204"/>
      <c r="Y264" s="204"/>
      <c r="Z264" s="204"/>
    </row>
    <row r="265" spans="2:26" x14ac:dyDescent="0.2">
      <c r="B265" s="204"/>
      <c r="C265" s="204"/>
      <c r="D265" s="204"/>
      <c r="E265" s="204"/>
      <c r="F265" s="204"/>
      <c r="G265" s="204"/>
      <c r="H265" s="204"/>
      <c r="I265" s="204"/>
      <c r="J265" s="204"/>
      <c r="K265" s="204"/>
      <c r="L265" s="204"/>
      <c r="M265" s="205"/>
      <c r="N265" s="204"/>
      <c r="O265" s="204"/>
      <c r="P265" s="204"/>
      <c r="Q265" s="204"/>
      <c r="R265" s="204"/>
      <c r="S265" s="204"/>
      <c r="T265" s="204"/>
      <c r="U265" s="204"/>
      <c r="V265" s="204"/>
      <c r="W265" s="204"/>
      <c r="X265" s="204"/>
      <c r="Y265" s="204"/>
      <c r="Z265" s="204"/>
    </row>
    <row r="266" spans="2:26" x14ac:dyDescent="0.2">
      <c r="B266" s="204"/>
      <c r="C266" s="204"/>
      <c r="D266" s="204"/>
      <c r="E266" s="204"/>
      <c r="F266" s="204"/>
      <c r="G266" s="204"/>
      <c r="H266" s="204"/>
      <c r="I266" s="204"/>
      <c r="J266" s="204"/>
      <c r="K266" s="204"/>
      <c r="L266" s="204"/>
      <c r="M266" s="205"/>
      <c r="N266" s="204"/>
      <c r="O266" s="204"/>
      <c r="P266" s="204"/>
      <c r="Q266" s="204"/>
      <c r="R266" s="204"/>
      <c r="S266" s="204"/>
      <c r="T266" s="204"/>
      <c r="U266" s="204"/>
      <c r="V266" s="204"/>
      <c r="W266" s="204"/>
      <c r="X266" s="204"/>
      <c r="Y266" s="204"/>
      <c r="Z266" s="204"/>
    </row>
  </sheetData>
  <mergeCells count="10">
    <mergeCell ref="B1:Z1"/>
    <mergeCell ref="B3:Z3"/>
    <mergeCell ref="B4:Z4"/>
    <mergeCell ref="B5:Z5"/>
    <mergeCell ref="B6:B7"/>
    <mergeCell ref="C6:L6"/>
    <mergeCell ref="M6:M7"/>
    <mergeCell ref="N6:W6"/>
    <mergeCell ref="X6:X7"/>
    <mergeCell ref="Y6:Z6"/>
  </mergeCells>
  <printOptions horizontalCentered="1"/>
  <pageMargins left="0" right="0" top="0" bottom="0" header="0" footer="0"/>
  <pageSetup scale="6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</vt:lpstr>
      <vt:lpstr>PP!Área_de_impresión</vt:lpstr>
      <vt:lpstr>PP!Títulos_a_imprimir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2021-11-22T18:28:21Z</dcterms:created>
  <dcterms:modified xsi:type="dcterms:W3CDTF">2021-11-22T18:29:59Z</dcterms:modified>
</cp:coreProperties>
</file>