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1070" activeTab="2"/>
  </bookViews>
  <sheets>
    <sheet name="DGII (EST)" sheetId="1" r:id="rId1"/>
    <sheet name="DGA (EST)" sheetId="2" r:id="rId2"/>
    <sheet name="TESORERIA (EST)" sheetId="3" r:id="rId3"/>
  </sheets>
  <externalReferences>
    <externalReference r:id="rId4"/>
    <externalReference r:id="rId5"/>
    <externalReference r:id="rId6"/>
  </externalReferences>
  <definedNames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'DGII (EST)'!$A$1:$Q$58</definedName>
    <definedName name="_xlnm.Print_Area" localSheetId="2">'TESORERIA (EST)'!$A$1:$Q$60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</definedNames>
  <calcPr calcId="145621"/>
</workbook>
</file>

<file path=xl/calcChain.xml><?xml version="1.0" encoding="utf-8"?>
<calcChain xmlns="http://schemas.openxmlformats.org/spreadsheetml/2006/main">
  <c r="K55" i="3" l="1"/>
  <c r="J55" i="3"/>
  <c r="P55" i="3" s="1"/>
  <c r="P54" i="3" s="1"/>
  <c r="H55" i="3"/>
  <c r="H54" i="3" s="1"/>
  <c r="G55" i="3"/>
  <c r="G54" i="3" s="1"/>
  <c r="F55" i="3"/>
  <c r="E55" i="3"/>
  <c r="D55" i="3"/>
  <c r="C55" i="3"/>
  <c r="I55" i="3" s="1"/>
  <c r="O54" i="3"/>
  <c r="N54" i="3"/>
  <c r="M54" i="3"/>
  <c r="L54" i="3"/>
  <c r="K54" i="3"/>
  <c r="J54" i="3"/>
  <c r="F54" i="3"/>
  <c r="E54" i="3"/>
  <c r="E56" i="3" s="1"/>
  <c r="D54" i="3"/>
  <c r="C54" i="3"/>
  <c r="P53" i="3"/>
  <c r="H53" i="3"/>
  <c r="G53" i="3"/>
  <c r="F53" i="3"/>
  <c r="E53" i="3"/>
  <c r="D53" i="3"/>
  <c r="C53" i="3"/>
  <c r="I53" i="3" s="1"/>
  <c r="P52" i="3"/>
  <c r="H52" i="3"/>
  <c r="G52" i="3"/>
  <c r="F52" i="3"/>
  <c r="E52" i="3"/>
  <c r="D52" i="3"/>
  <c r="C52" i="3"/>
  <c r="I52" i="3" s="1"/>
  <c r="P51" i="3"/>
  <c r="H51" i="3"/>
  <c r="G51" i="3"/>
  <c r="F51" i="3"/>
  <c r="E51" i="3"/>
  <c r="D51" i="3"/>
  <c r="C51" i="3"/>
  <c r="I51" i="3" s="1"/>
  <c r="P50" i="3"/>
  <c r="H50" i="3"/>
  <c r="G50" i="3"/>
  <c r="F50" i="3"/>
  <c r="E50" i="3"/>
  <c r="D50" i="3"/>
  <c r="C50" i="3"/>
  <c r="I50" i="3" s="1"/>
  <c r="P49" i="3"/>
  <c r="H49" i="3"/>
  <c r="G49" i="3"/>
  <c r="F49" i="3"/>
  <c r="E49" i="3"/>
  <c r="D49" i="3"/>
  <c r="C49" i="3"/>
  <c r="I49" i="3" s="1"/>
  <c r="P48" i="3"/>
  <c r="H48" i="3"/>
  <c r="G48" i="3"/>
  <c r="F48" i="3"/>
  <c r="E48" i="3"/>
  <c r="D48" i="3"/>
  <c r="C48" i="3"/>
  <c r="I48" i="3" s="1"/>
  <c r="P47" i="3"/>
  <c r="H47" i="3"/>
  <c r="G47" i="3"/>
  <c r="F47" i="3"/>
  <c r="E47" i="3"/>
  <c r="D47" i="3"/>
  <c r="C47" i="3"/>
  <c r="I47" i="3" s="1"/>
  <c r="Q47" i="3" s="1"/>
  <c r="P46" i="3"/>
  <c r="H46" i="3"/>
  <c r="G46" i="3"/>
  <c r="F46" i="3"/>
  <c r="E46" i="3"/>
  <c r="D46" i="3"/>
  <c r="C46" i="3"/>
  <c r="I46" i="3" s="1"/>
  <c r="P45" i="3"/>
  <c r="P44" i="3" s="1"/>
  <c r="H45" i="3"/>
  <c r="G45" i="3"/>
  <c r="F45" i="3"/>
  <c r="F44" i="3" s="1"/>
  <c r="E45" i="3"/>
  <c r="E44" i="3" s="1"/>
  <c r="E39" i="3" s="1"/>
  <c r="E38" i="3" s="1"/>
  <c r="D45" i="3"/>
  <c r="C45" i="3"/>
  <c r="I45" i="3" s="1"/>
  <c r="I44" i="3" s="1"/>
  <c r="Q44" i="3" s="1"/>
  <c r="O44" i="3"/>
  <c r="N44" i="3"/>
  <c r="M44" i="3"/>
  <c r="L44" i="3"/>
  <c r="K44" i="3"/>
  <c r="J44" i="3"/>
  <c r="H44" i="3"/>
  <c r="G44" i="3"/>
  <c r="D44" i="3"/>
  <c r="C44" i="3"/>
  <c r="P43" i="3"/>
  <c r="H43" i="3"/>
  <c r="G43" i="3"/>
  <c r="F43" i="3"/>
  <c r="E43" i="3"/>
  <c r="D43" i="3"/>
  <c r="C43" i="3"/>
  <c r="I43" i="3" s="1"/>
  <c r="Q43" i="3" s="1"/>
  <c r="P42" i="3"/>
  <c r="H42" i="3"/>
  <c r="G42" i="3"/>
  <c r="F42" i="3"/>
  <c r="E42" i="3"/>
  <c r="D42" i="3"/>
  <c r="C42" i="3"/>
  <c r="I42" i="3" s="1"/>
  <c r="P41" i="3"/>
  <c r="P40" i="3" s="1"/>
  <c r="P39" i="3" s="1"/>
  <c r="P38" i="3" s="1"/>
  <c r="I41" i="3"/>
  <c r="H41" i="3"/>
  <c r="G41" i="3"/>
  <c r="F41" i="3"/>
  <c r="E41" i="3"/>
  <c r="D41" i="3"/>
  <c r="D40" i="3" s="1"/>
  <c r="D39" i="3" s="1"/>
  <c r="D38" i="3" s="1"/>
  <c r="C41" i="3"/>
  <c r="C40" i="3" s="1"/>
  <c r="C39" i="3" s="1"/>
  <c r="C38" i="3" s="1"/>
  <c r="O40" i="3"/>
  <c r="N40" i="3"/>
  <c r="M40" i="3"/>
  <c r="M39" i="3" s="1"/>
  <c r="M38" i="3" s="1"/>
  <c r="L40" i="3"/>
  <c r="L39" i="3" s="1"/>
  <c r="L38" i="3" s="1"/>
  <c r="K40" i="3"/>
  <c r="J40" i="3"/>
  <c r="H40" i="3"/>
  <c r="G40" i="3"/>
  <c r="G39" i="3" s="1"/>
  <c r="G38" i="3" s="1"/>
  <c r="F40" i="3"/>
  <c r="F39" i="3" s="1"/>
  <c r="F38" i="3" s="1"/>
  <c r="E40" i="3"/>
  <c r="O39" i="3"/>
  <c r="O38" i="3" s="1"/>
  <c r="N39" i="3"/>
  <c r="N38" i="3" s="1"/>
  <c r="K39" i="3"/>
  <c r="J39" i="3"/>
  <c r="J38" i="3" s="1"/>
  <c r="H39" i="3"/>
  <c r="H38" i="3" s="1"/>
  <c r="K38" i="3"/>
  <c r="P37" i="3"/>
  <c r="I37" i="3"/>
  <c r="P36" i="3"/>
  <c r="H36" i="3"/>
  <c r="G36" i="3"/>
  <c r="F36" i="3"/>
  <c r="E36" i="3"/>
  <c r="D36" i="3"/>
  <c r="C36" i="3"/>
  <c r="I36" i="3" s="1"/>
  <c r="P35" i="3"/>
  <c r="H35" i="3"/>
  <c r="G35" i="3"/>
  <c r="F35" i="3"/>
  <c r="E35" i="3"/>
  <c r="D35" i="3"/>
  <c r="C35" i="3"/>
  <c r="I35" i="3" s="1"/>
  <c r="P34" i="3"/>
  <c r="H34" i="3"/>
  <c r="G34" i="3"/>
  <c r="F34" i="3"/>
  <c r="E34" i="3"/>
  <c r="D34" i="3"/>
  <c r="C34" i="3"/>
  <c r="I34" i="3" s="1"/>
  <c r="O33" i="3"/>
  <c r="N33" i="3"/>
  <c r="M33" i="3"/>
  <c r="L33" i="3"/>
  <c r="L32" i="3" s="1"/>
  <c r="K33" i="3"/>
  <c r="K32" i="3" s="1"/>
  <c r="J33" i="3"/>
  <c r="J32" i="3" s="1"/>
  <c r="H33" i="3"/>
  <c r="G33" i="3"/>
  <c r="F33" i="3"/>
  <c r="F32" i="3" s="1"/>
  <c r="E33" i="3"/>
  <c r="E32" i="3" s="1"/>
  <c r="D33" i="3"/>
  <c r="D32" i="3" s="1"/>
  <c r="C33" i="3"/>
  <c r="I33" i="3" s="1"/>
  <c r="O32" i="3"/>
  <c r="N32" i="3"/>
  <c r="M32" i="3"/>
  <c r="H32" i="3"/>
  <c r="G32" i="3"/>
  <c r="C32" i="3"/>
  <c r="P31" i="3"/>
  <c r="H31" i="3"/>
  <c r="G31" i="3"/>
  <c r="F31" i="3"/>
  <c r="E31" i="3"/>
  <c r="D31" i="3"/>
  <c r="C31" i="3"/>
  <c r="I31" i="3" s="1"/>
  <c r="O30" i="3"/>
  <c r="N30" i="3"/>
  <c r="M30" i="3"/>
  <c r="L30" i="3"/>
  <c r="K30" i="3"/>
  <c r="J30" i="3"/>
  <c r="P30" i="3" s="1"/>
  <c r="H30" i="3"/>
  <c r="G30" i="3"/>
  <c r="F30" i="3"/>
  <c r="E30" i="3"/>
  <c r="D30" i="3"/>
  <c r="C30" i="3"/>
  <c r="I30" i="3" s="1"/>
  <c r="Q30" i="3" s="1"/>
  <c r="O29" i="3"/>
  <c r="N29" i="3"/>
  <c r="M29" i="3"/>
  <c r="L29" i="3"/>
  <c r="K29" i="3"/>
  <c r="K28" i="3" s="1"/>
  <c r="K22" i="3" s="1"/>
  <c r="K21" i="3" s="1"/>
  <c r="J29" i="3"/>
  <c r="J28" i="3" s="1"/>
  <c r="H29" i="3"/>
  <c r="G29" i="3"/>
  <c r="F29" i="3"/>
  <c r="E29" i="3"/>
  <c r="E28" i="3" s="1"/>
  <c r="E22" i="3" s="1"/>
  <c r="E21" i="3" s="1"/>
  <c r="D29" i="3"/>
  <c r="D28" i="3" s="1"/>
  <c r="C29" i="3"/>
  <c r="I29" i="3" s="1"/>
  <c r="O28" i="3"/>
  <c r="N28" i="3"/>
  <c r="M28" i="3"/>
  <c r="L28" i="3"/>
  <c r="H28" i="3"/>
  <c r="G28" i="3"/>
  <c r="F28" i="3"/>
  <c r="C28" i="3"/>
  <c r="P27" i="3"/>
  <c r="H27" i="3"/>
  <c r="G27" i="3"/>
  <c r="F27" i="3"/>
  <c r="E27" i="3"/>
  <c r="D27" i="3"/>
  <c r="C27" i="3"/>
  <c r="I27" i="3" s="1"/>
  <c r="O26" i="3"/>
  <c r="N26" i="3"/>
  <c r="M26" i="3"/>
  <c r="L26" i="3"/>
  <c r="K26" i="3"/>
  <c r="J26" i="3"/>
  <c r="P26" i="3" s="1"/>
  <c r="H26" i="3"/>
  <c r="G26" i="3"/>
  <c r="F26" i="3"/>
  <c r="E26" i="3"/>
  <c r="D26" i="3"/>
  <c r="C26" i="3"/>
  <c r="I26" i="3" s="1"/>
  <c r="Q26" i="3" s="1"/>
  <c r="O25" i="3"/>
  <c r="N25" i="3"/>
  <c r="M25" i="3"/>
  <c r="L25" i="3"/>
  <c r="K25" i="3"/>
  <c r="J25" i="3"/>
  <c r="P25" i="3" s="1"/>
  <c r="H25" i="3"/>
  <c r="G25" i="3"/>
  <c r="F25" i="3"/>
  <c r="E25" i="3"/>
  <c r="D25" i="3"/>
  <c r="C25" i="3"/>
  <c r="I25" i="3" s="1"/>
  <c r="Q25" i="3" s="1"/>
  <c r="O24" i="3"/>
  <c r="N24" i="3"/>
  <c r="M24" i="3"/>
  <c r="M23" i="3" s="1"/>
  <c r="M22" i="3" s="1"/>
  <c r="M21" i="3" s="1"/>
  <c r="L24" i="3"/>
  <c r="L23" i="3" s="1"/>
  <c r="L22" i="3" s="1"/>
  <c r="L21" i="3" s="1"/>
  <c r="K24" i="3"/>
  <c r="J24" i="3"/>
  <c r="P24" i="3" s="1"/>
  <c r="P23" i="3" s="1"/>
  <c r="H24" i="3"/>
  <c r="G24" i="3"/>
  <c r="G23" i="3" s="1"/>
  <c r="G22" i="3" s="1"/>
  <c r="G21" i="3" s="1"/>
  <c r="F24" i="3"/>
  <c r="F23" i="3" s="1"/>
  <c r="F22" i="3" s="1"/>
  <c r="F21" i="3" s="1"/>
  <c r="E24" i="3"/>
  <c r="D24" i="3"/>
  <c r="C24" i="3"/>
  <c r="I24" i="3" s="1"/>
  <c r="O23" i="3"/>
  <c r="O22" i="3" s="1"/>
  <c r="O21" i="3" s="1"/>
  <c r="N23" i="3"/>
  <c r="K23" i="3"/>
  <c r="J23" i="3"/>
  <c r="J22" i="3" s="1"/>
  <c r="J21" i="3" s="1"/>
  <c r="H23" i="3"/>
  <c r="E23" i="3"/>
  <c r="D23" i="3"/>
  <c r="C23" i="3"/>
  <c r="C22" i="3" s="1"/>
  <c r="C21" i="3" s="1"/>
  <c r="N22" i="3"/>
  <c r="H22" i="3"/>
  <c r="N21" i="3"/>
  <c r="H21" i="3"/>
  <c r="P20" i="3"/>
  <c r="H20" i="3"/>
  <c r="G20" i="3"/>
  <c r="F20" i="3"/>
  <c r="E20" i="3"/>
  <c r="D20" i="3"/>
  <c r="C20" i="3"/>
  <c r="I20" i="3" s="1"/>
  <c r="O19" i="3"/>
  <c r="N19" i="3"/>
  <c r="M19" i="3"/>
  <c r="L19" i="3"/>
  <c r="K19" i="3"/>
  <c r="J19" i="3"/>
  <c r="P19" i="3" s="1"/>
  <c r="H19" i="3"/>
  <c r="G19" i="3"/>
  <c r="F19" i="3"/>
  <c r="E19" i="3"/>
  <c r="D19" i="3"/>
  <c r="C19" i="3"/>
  <c r="I19" i="3" s="1"/>
  <c r="Q19" i="3" s="1"/>
  <c r="O18" i="3"/>
  <c r="N18" i="3"/>
  <c r="M18" i="3"/>
  <c r="L18" i="3"/>
  <c r="L17" i="3" s="1"/>
  <c r="K18" i="3"/>
  <c r="K17" i="3" s="1"/>
  <c r="J18" i="3"/>
  <c r="J17" i="3" s="1"/>
  <c r="H18" i="3"/>
  <c r="G18" i="3"/>
  <c r="F18" i="3"/>
  <c r="F17" i="3" s="1"/>
  <c r="E18" i="3"/>
  <c r="E17" i="3" s="1"/>
  <c r="D18" i="3"/>
  <c r="D17" i="3" s="1"/>
  <c r="C18" i="3"/>
  <c r="I18" i="3" s="1"/>
  <c r="O17" i="3"/>
  <c r="N17" i="3"/>
  <c r="M17" i="3"/>
  <c r="H17" i="3"/>
  <c r="G17" i="3"/>
  <c r="C17" i="3"/>
  <c r="P16" i="3"/>
  <c r="H16" i="3"/>
  <c r="G16" i="3"/>
  <c r="F16" i="3"/>
  <c r="E16" i="3"/>
  <c r="D16" i="3"/>
  <c r="C16" i="3"/>
  <c r="I16" i="3" s="1"/>
  <c r="O15" i="3"/>
  <c r="N15" i="3"/>
  <c r="N14" i="3" s="1"/>
  <c r="M15" i="3"/>
  <c r="M14" i="3" s="1"/>
  <c r="L15" i="3"/>
  <c r="L14" i="3" s="1"/>
  <c r="K15" i="3"/>
  <c r="J15" i="3"/>
  <c r="P15" i="3" s="1"/>
  <c r="P14" i="3" s="1"/>
  <c r="H15" i="3"/>
  <c r="H14" i="3" s="1"/>
  <c r="G15" i="3"/>
  <c r="G14" i="3" s="1"/>
  <c r="F15" i="3"/>
  <c r="F14" i="3" s="1"/>
  <c r="E15" i="3"/>
  <c r="D15" i="3"/>
  <c r="C15" i="3"/>
  <c r="I15" i="3" s="1"/>
  <c r="O14" i="3"/>
  <c r="K14" i="3"/>
  <c r="J14" i="3"/>
  <c r="E14" i="3"/>
  <c r="D14" i="3"/>
  <c r="C14" i="3"/>
  <c r="P13" i="3"/>
  <c r="H13" i="3"/>
  <c r="G13" i="3"/>
  <c r="F13" i="3"/>
  <c r="E13" i="3"/>
  <c r="D13" i="3"/>
  <c r="C13" i="3"/>
  <c r="I13" i="3" s="1"/>
  <c r="Q13" i="3" s="1"/>
  <c r="P12" i="3"/>
  <c r="P11" i="3" s="1"/>
  <c r="P10" i="3" s="1"/>
  <c r="H12" i="3"/>
  <c r="G12" i="3"/>
  <c r="F12" i="3"/>
  <c r="E12" i="3"/>
  <c r="E11" i="3" s="1"/>
  <c r="E10" i="3" s="1"/>
  <c r="E9" i="3" s="1"/>
  <c r="E8" i="3" s="1"/>
  <c r="D12" i="3"/>
  <c r="D11" i="3" s="1"/>
  <c r="D10" i="3" s="1"/>
  <c r="D9" i="3" s="1"/>
  <c r="C12" i="3"/>
  <c r="I12" i="3" s="1"/>
  <c r="O11" i="3"/>
  <c r="N11" i="3"/>
  <c r="M11" i="3"/>
  <c r="M10" i="3" s="1"/>
  <c r="M9" i="3" s="1"/>
  <c r="L11" i="3"/>
  <c r="L10" i="3" s="1"/>
  <c r="L9" i="3" s="1"/>
  <c r="K11" i="3"/>
  <c r="J11" i="3"/>
  <c r="H11" i="3"/>
  <c r="G11" i="3"/>
  <c r="F11" i="3"/>
  <c r="F10" i="3" s="1"/>
  <c r="C11" i="3"/>
  <c r="O10" i="3"/>
  <c r="O9" i="3" s="1"/>
  <c r="O8" i="3" s="1"/>
  <c r="K10" i="3"/>
  <c r="K9" i="3" s="1"/>
  <c r="K8" i="3" s="1"/>
  <c r="J10" i="3"/>
  <c r="C10" i="3"/>
  <c r="C9" i="3" s="1"/>
  <c r="P32" i="2"/>
  <c r="I32" i="2"/>
  <c r="H32" i="2"/>
  <c r="G32" i="2"/>
  <c r="F32" i="2"/>
  <c r="E32" i="2"/>
  <c r="D32" i="2"/>
  <c r="C32" i="2"/>
  <c r="P31" i="2"/>
  <c r="P30" i="2" s="1"/>
  <c r="P29" i="2" s="1"/>
  <c r="H31" i="2"/>
  <c r="G31" i="2"/>
  <c r="F31" i="2"/>
  <c r="F30" i="2" s="1"/>
  <c r="F29" i="2" s="1"/>
  <c r="E31" i="2"/>
  <c r="E30" i="2" s="1"/>
  <c r="E29" i="2" s="1"/>
  <c r="D31" i="2"/>
  <c r="D30" i="2" s="1"/>
  <c r="D29" i="2" s="1"/>
  <c r="C31" i="2"/>
  <c r="I31" i="2" s="1"/>
  <c r="O30" i="2"/>
  <c r="O29" i="2" s="1"/>
  <c r="N30" i="2"/>
  <c r="N29" i="2" s="1"/>
  <c r="M30" i="2"/>
  <c r="M29" i="2" s="1"/>
  <c r="L30" i="2"/>
  <c r="K30" i="2"/>
  <c r="J30" i="2"/>
  <c r="H30" i="2"/>
  <c r="H29" i="2" s="1"/>
  <c r="G30" i="2"/>
  <c r="G29" i="2" s="1"/>
  <c r="C30" i="2"/>
  <c r="C29" i="2" s="1"/>
  <c r="L29" i="2"/>
  <c r="K29" i="2"/>
  <c r="J29" i="2"/>
  <c r="P28" i="2"/>
  <c r="H28" i="2"/>
  <c r="G28" i="2"/>
  <c r="F28" i="2"/>
  <c r="E28" i="2"/>
  <c r="D28" i="2"/>
  <c r="C28" i="2"/>
  <c r="I28" i="2" s="1"/>
  <c r="Q28" i="2" s="1"/>
  <c r="P27" i="2"/>
  <c r="H27" i="2"/>
  <c r="G27" i="2"/>
  <c r="F27" i="2"/>
  <c r="E27" i="2"/>
  <c r="D27" i="2"/>
  <c r="C27" i="2"/>
  <c r="I27" i="2" s="1"/>
  <c r="Q27" i="2" s="1"/>
  <c r="P26" i="2"/>
  <c r="H26" i="2"/>
  <c r="H25" i="2" s="1"/>
  <c r="G26" i="2"/>
  <c r="G25" i="2" s="1"/>
  <c r="F26" i="2"/>
  <c r="E26" i="2"/>
  <c r="D26" i="2"/>
  <c r="C26" i="2"/>
  <c r="I26" i="2" s="1"/>
  <c r="P25" i="2"/>
  <c r="O25" i="2"/>
  <c r="N25" i="2"/>
  <c r="M25" i="2"/>
  <c r="L25" i="2"/>
  <c r="K25" i="2"/>
  <c r="J25" i="2"/>
  <c r="F25" i="2"/>
  <c r="E25" i="2"/>
  <c r="D25" i="2"/>
  <c r="P24" i="2"/>
  <c r="H24" i="2"/>
  <c r="G24" i="2"/>
  <c r="F24" i="2"/>
  <c r="E24" i="2"/>
  <c r="D24" i="2"/>
  <c r="C24" i="2"/>
  <c r="I24" i="2" s="1"/>
  <c r="O23" i="2"/>
  <c r="N23" i="2"/>
  <c r="M23" i="2"/>
  <c r="L23" i="2"/>
  <c r="K23" i="2"/>
  <c r="J23" i="2"/>
  <c r="P23" i="2" s="1"/>
  <c r="H23" i="2"/>
  <c r="G23" i="2"/>
  <c r="F23" i="2"/>
  <c r="E23" i="2"/>
  <c r="D23" i="2"/>
  <c r="C23" i="2"/>
  <c r="I23" i="2" s="1"/>
  <c r="O22" i="2"/>
  <c r="N22" i="2"/>
  <c r="M22" i="2"/>
  <c r="M21" i="2" s="1"/>
  <c r="M20" i="2" s="1"/>
  <c r="L22" i="2"/>
  <c r="L21" i="2" s="1"/>
  <c r="L20" i="2" s="1"/>
  <c r="K22" i="2"/>
  <c r="K21" i="2" s="1"/>
  <c r="K20" i="2" s="1"/>
  <c r="J22" i="2"/>
  <c r="P22" i="2" s="1"/>
  <c r="P21" i="2" s="1"/>
  <c r="P20" i="2" s="1"/>
  <c r="H22" i="2"/>
  <c r="G22" i="2"/>
  <c r="G21" i="2" s="1"/>
  <c r="F22" i="2"/>
  <c r="F21" i="2" s="1"/>
  <c r="F20" i="2" s="1"/>
  <c r="E22" i="2"/>
  <c r="I22" i="2" s="1"/>
  <c r="D22" i="2"/>
  <c r="C22" i="2"/>
  <c r="O21" i="2"/>
  <c r="O20" i="2" s="1"/>
  <c r="N21" i="2"/>
  <c r="N20" i="2" s="1"/>
  <c r="J21" i="2"/>
  <c r="J20" i="2" s="1"/>
  <c r="H21" i="2"/>
  <c r="H20" i="2" s="1"/>
  <c r="D21" i="2"/>
  <c r="D20" i="2" s="1"/>
  <c r="C21" i="2"/>
  <c r="P19" i="2"/>
  <c r="H19" i="2"/>
  <c r="G19" i="2"/>
  <c r="F19" i="2"/>
  <c r="E19" i="2"/>
  <c r="D19" i="2"/>
  <c r="C19" i="2"/>
  <c r="I19" i="2" s="1"/>
  <c r="Q19" i="2" s="1"/>
  <c r="P18" i="2"/>
  <c r="H18" i="2"/>
  <c r="G18" i="2"/>
  <c r="F18" i="2"/>
  <c r="E18" i="2"/>
  <c r="D18" i="2"/>
  <c r="C18" i="2"/>
  <c r="I18" i="2" s="1"/>
  <c r="P17" i="2"/>
  <c r="H17" i="2"/>
  <c r="G17" i="2"/>
  <c r="F17" i="2"/>
  <c r="E17" i="2"/>
  <c r="D17" i="2"/>
  <c r="C17" i="2"/>
  <c r="I17" i="2" s="1"/>
  <c r="Q17" i="2" s="1"/>
  <c r="P16" i="2"/>
  <c r="H16" i="2"/>
  <c r="G16" i="2"/>
  <c r="F16" i="2"/>
  <c r="E16" i="2"/>
  <c r="D16" i="2"/>
  <c r="C16" i="2"/>
  <c r="I16" i="2" s="1"/>
  <c r="Q16" i="2" s="1"/>
  <c r="P15" i="2"/>
  <c r="H15" i="2"/>
  <c r="G15" i="2"/>
  <c r="F15" i="2"/>
  <c r="E15" i="2"/>
  <c r="D15" i="2"/>
  <c r="C15" i="2"/>
  <c r="I15" i="2" s="1"/>
  <c r="Q15" i="2" s="1"/>
  <c r="P14" i="2"/>
  <c r="H14" i="2"/>
  <c r="G14" i="2"/>
  <c r="F14" i="2"/>
  <c r="E14" i="2"/>
  <c r="D14" i="2"/>
  <c r="C14" i="2"/>
  <c r="I14" i="2" s="1"/>
  <c r="P13" i="2"/>
  <c r="H13" i="2"/>
  <c r="H12" i="2" s="1"/>
  <c r="H9" i="2" s="1"/>
  <c r="G13" i="2"/>
  <c r="G12" i="2" s="1"/>
  <c r="G9" i="2" s="1"/>
  <c r="F13" i="2"/>
  <c r="F12" i="2" s="1"/>
  <c r="F9" i="2" s="1"/>
  <c r="F8" i="2" s="1"/>
  <c r="F33" i="2" s="1"/>
  <c r="E13" i="2"/>
  <c r="D13" i="2"/>
  <c r="C13" i="2"/>
  <c r="I13" i="2" s="1"/>
  <c r="P12" i="2"/>
  <c r="O12" i="2"/>
  <c r="O9" i="2" s="1"/>
  <c r="O8" i="2" s="1"/>
  <c r="O33" i="2" s="1"/>
  <c r="N12" i="2"/>
  <c r="M12" i="2"/>
  <c r="L12" i="2"/>
  <c r="K12" i="2"/>
  <c r="K9" i="2" s="1"/>
  <c r="K8" i="2" s="1"/>
  <c r="K33" i="2" s="1"/>
  <c r="J12" i="2"/>
  <c r="J9" i="2" s="1"/>
  <c r="E12" i="2"/>
  <c r="E9" i="2" s="1"/>
  <c r="D12" i="2"/>
  <c r="D9" i="2" s="1"/>
  <c r="D8" i="2" s="1"/>
  <c r="D33" i="2" s="1"/>
  <c r="C12" i="2"/>
  <c r="C9" i="2" s="1"/>
  <c r="O11" i="2"/>
  <c r="N11" i="2"/>
  <c r="N10" i="2" s="1"/>
  <c r="M11" i="2"/>
  <c r="M10" i="2" s="1"/>
  <c r="L11" i="2"/>
  <c r="L10" i="2" s="1"/>
  <c r="K11" i="2"/>
  <c r="J11" i="2"/>
  <c r="P11" i="2" s="1"/>
  <c r="H11" i="2"/>
  <c r="H10" i="2" s="1"/>
  <c r="G11" i="2"/>
  <c r="G10" i="2" s="1"/>
  <c r="F11" i="2"/>
  <c r="I11" i="2" s="1"/>
  <c r="E11" i="2"/>
  <c r="D11" i="2"/>
  <c r="C11" i="2"/>
  <c r="O10" i="2"/>
  <c r="K10" i="2"/>
  <c r="J10" i="2"/>
  <c r="E10" i="2"/>
  <c r="D10" i="2"/>
  <c r="C10" i="2"/>
  <c r="N9" i="2"/>
  <c r="M9" i="2"/>
  <c r="L9" i="2"/>
  <c r="P65" i="1"/>
  <c r="H65" i="1"/>
  <c r="G65" i="1"/>
  <c r="F65" i="1"/>
  <c r="E65" i="1"/>
  <c r="D65" i="1"/>
  <c r="C65" i="1"/>
  <c r="I65" i="1" s="1"/>
  <c r="P64" i="1"/>
  <c r="H64" i="1"/>
  <c r="G64" i="1"/>
  <c r="F64" i="1"/>
  <c r="E64" i="1"/>
  <c r="D64" i="1"/>
  <c r="C64" i="1"/>
  <c r="I64" i="1" s="1"/>
  <c r="Q64" i="1" s="1"/>
  <c r="P63" i="1"/>
  <c r="H63" i="1"/>
  <c r="G63" i="1"/>
  <c r="F63" i="1"/>
  <c r="E63" i="1"/>
  <c r="D63" i="1"/>
  <c r="C63" i="1"/>
  <c r="I63" i="1" s="1"/>
  <c r="Q63" i="1" s="1"/>
  <c r="P62" i="1"/>
  <c r="O62" i="1"/>
  <c r="M62" i="1"/>
  <c r="L62" i="1"/>
  <c r="K62" i="1"/>
  <c r="J62" i="1"/>
  <c r="H62" i="1"/>
  <c r="G62" i="1"/>
  <c r="F62" i="1"/>
  <c r="E62" i="1"/>
  <c r="D62" i="1"/>
  <c r="C62" i="1"/>
  <c r="I62" i="1" s="1"/>
  <c r="Q62" i="1" s="1"/>
  <c r="P61" i="1"/>
  <c r="H61" i="1"/>
  <c r="G61" i="1"/>
  <c r="F61" i="1"/>
  <c r="E61" i="1"/>
  <c r="D61" i="1"/>
  <c r="C61" i="1"/>
  <c r="I61" i="1" s="1"/>
  <c r="Q61" i="1" s="1"/>
  <c r="O60" i="1"/>
  <c r="O59" i="1" s="1"/>
  <c r="O58" i="1" s="1"/>
  <c r="O57" i="1" s="1"/>
  <c r="N60" i="1"/>
  <c r="M60" i="1"/>
  <c r="L60" i="1"/>
  <c r="K60" i="1"/>
  <c r="K59" i="1" s="1"/>
  <c r="K58" i="1" s="1"/>
  <c r="K57" i="1" s="1"/>
  <c r="J60" i="1"/>
  <c r="P60" i="1" s="1"/>
  <c r="P59" i="1" s="1"/>
  <c r="P58" i="1" s="1"/>
  <c r="P57" i="1" s="1"/>
  <c r="H60" i="1"/>
  <c r="G60" i="1"/>
  <c r="F60" i="1"/>
  <c r="E60" i="1"/>
  <c r="E59" i="1" s="1"/>
  <c r="E58" i="1" s="1"/>
  <c r="E57" i="1" s="1"/>
  <c r="D60" i="1"/>
  <c r="D59" i="1" s="1"/>
  <c r="D58" i="1" s="1"/>
  <c r="D57" i="1" s="1"/>
  <c r="C60" i="1"/>
  <c r="C59" i="1" s="1"/>
  <c r="C58" i="1" s="1"/>
  <c r="C57" i="1" s="1"/>
  <c r="N59" i="1"/>
  <c r="N58" i="1" s="1"/>
  <c r="N57" i="1" s="1"/>
  <c r="M59" i="1"/>
  <c r="M58" i="1" s="1"/>
  <c r="M57" i="1" s="1"/>
  <c r="L59" i="1"/>
  <c r="L58" i="1" s="1"/>
  <c r="L57" i="1" s="1"/>
  <c r="H59" i="1"/>
  <c r="H58" i="1" s="1"/>
  <c r="H57" i="1" s="1"/>
  <c r="G59" i="1"/>
  <c r="G58" i="1" s="1"/>
  <c r="G57" i="1" s="1"/>
  <c r="F59" i="1"/>
  <c r="F58" i="1" s="1"/>
  <c r="F57" i="1" s="1"/>
  <c r="O56" i="1"/>
  <c r="N56" i="1"/>
  <c r="M56" i="1"/>
  <c r="L56" i="1"/>
  <c r="K56" i="1"/>
  <c r="J56" i="1"/>
  <c r="P56" i="1" s="1"/>
  <c r="H56" i="1"/>
  <c r="G56" i="1"/>
  <c r="F56" i="1"/>
  <c r="E56" i="1"/>
  <c r="D56" i="1"/>
  <c r="C56" i="1"/>
  <c r="I56" i="1" s="1"/>
  <c r="Q56" i="1" s="1"/>
  <c r="O55" i="1"/>
  <c r="N55" i="1"/>
  <c r="M55" i="1"/>
  <c r="L55" i="1"/>
  <c r="K55" i="1"/>
  <c r="J55" i="1"/>
  <c r="P55" i="1" s="1"/>
  <c r="H55" i="1"/>
  <c r="G55" i="1"/>
  <c r="F55" i="1"/>
  <c r="E55" i="1"/>
  <c r="D55" i="1"/>
  <c r="C55" i="1"/>
  <c r="I55" i="1" s="1"/>
  <c r="Q55" i="1" s="1"/>
  <c r="O54" i="1"/>
  <c r="O53" i="1" s="1"/>
  <c r="N54" i="1"/>
  <c r="M54" i="1"/>
  <c r="L54" i="1"/>
  <c r="K54" i="1"/>
  <c r="K53" i="1" s="1"/>
  <c r="K49" i="1" s="1"/>
  <c r="J54" i="1"/>
  <c r="P54" i="1" s="1"/>
  <c r="P53" i="1" s="1"/>
  <c r="H54" i="1"/>
  <c r="G54" i="1"/>
  <c r="F54" i="1"/>
  <c r="E54" i="1"/>
  <c r="E53" i="1" s="1"/>
  <c r="D54" i="1"/>
  <c r="D53" i="1" s="1"/>
  <c r="C54" i="1"/>
  <c r="C53" i="1" s="1"/>
  <c r="N53" i="1"/>
  <c r="M53" i="1"/>
  <c r="L53" i="1"/>
  <c r="L49" i="1" s="1"/>
  <c r="H53" i="1"/>
  <c r="G53" i="1"/>
  <c r="F53" i="1"/>
  <c r="P52" i="1"/>
  <c r="H52" i="1"/>
  <c r="G52" i="1"/>
  <c r="F52" i="1"/>
  <c r="E52" i="1"/>
  <c r="D52" i="1"/>
  <c r="C52" i="1"/>
  <c r="I52" i="1" s="1"/>
  <c r="P51" i="1"/>
  <c r="H51" i="1"/>
  <c r="G51" i="1"/>
  <c r="G50" i="1" s="1"/>
  <c r="G49" i="1" s="1"/>
  <c r="F51" i="1"/>
  <c r="F50" i="1" s="1"/>
  <c r="F49" i="1" s="1"/>
  <c r="E51" i="1"/>
  <c r="E50" i="1" s="1"/>
  <c r="E49" i="1" s="1"/>
  <c r="D51" i="1"/>
  <c r="C51" i="1"/>
  <c r="I51" i="1" s="1"/>
  <c r="P50" i="1"/>
  <c r="O50" i="1"/>
  <c r="O49" i="1" s="1"/>
  <c r="N50" i="1"/>
  <c r="N49" i="1" s="1"/>
  <c r="M50" i="1"/>
  <c r="L50" i="1"/>
  <c r="K50" i="1"/>
  <c r="J50" i="1"/>
  <c r="H50" i="1"/>
  <c r="H49" i="1" s="1"/>
  <c r="D50" i="1"/>
  <c r="D49" i="1" s="1"/>
  <c r="C50" i="1"/>
  <c r="M49" i="1"/>
  <c r="O48" i="1"/>
  <c r="N48" i="1"/>
  <c r="M48" i="1"/>
  <c r="L48" i="1"/>
  <c r="K48" i="1"/>
  <c r="J48" i="1"/>
  <c r="P48" i="1" s="1"/>
  <c r="H48" i="1"/>
  <c r="G48" i="1"/>
  <c r="F48" i="1"/>
  <c r="E48" i="1"/>
  <c r="D48" i="1"/>
  <c r="C48" i="1"/>
  <c r="I48" i="1" s="1"/>
  <c r="Q48" i="1" s="1"/>
  <c r="O47" i="1"/>
  <c r="N47" i="1"/>
  <c r="M47" i="1"/>
  <c r="L47" i="1"/>
  <c r="K47" i="1"/>
  <c r="J47" i="1"/>
  <c r="P47" i="1" s="1"/>
  <c r="H47" i="1"/>
  <c r="G47" i="1"/>
  <c r="F47" i="1"/>
  <c r="E47" i="1"/>
  <c r="D47" i="1"/>
  <c r="C47" i="1"/>
  <c r="I47" i="1" s="1"/>
  <c r="Q47" i="1" s="1"/>
  <c r="P46" i="1"/>
  <c r="H46" i="1"/>
  <c r="G46" i="1"/>
  <c r="F46" i="1"/>
  <c r="E46" i="1"/>
  <c r="D46" i="1"/>
  <c r="C46" i="1"/>
  <c r="I46" i="1" s="1"/>
  <c r="Q46" i="1" s="1"/>
  <c r="O45" i="1"/>
  <c r="N45" i="1"/>
  <c r="M45" i="1"/>
  <c r="M44" i="1" s="1"/>
  <c r="L45" i="1"/>
  <c r="L44" i="1" s="1"/>
  <c r="K45" i="1"/>
  <c r="K44" i="1" s="1"/>
  <c r="J45" i="1"/>
  <c r="P45" i="1" s="1"/>
  <c r="P44" i="1" s="1"/>
  <c r="H45" i="1"/>
  <c r="G45" i="1"/>
  <c r="G44" i="1" s="1"/>
  <c r="F45" i="1"/>
  <c r="F44" i="1" s="1"/>
  <c r="E45" i="1"/>
  <c r="E44" i="1" s="1"/>
  <c r="D45" i="1"/>
  <c r="C45" i="1"/>
  <c r="I45" i="1" s="1"/>
  <c r="O44" i="1"/>
  <c r="N44" i="1"/>
  <c r="J44" i="1"/>
  <c r="H44" i="1"/>
  <c r="D44" i="1"/>
  <c r="C44" i="1"/>
  <c r="P43" i="1"/>
  <c r="H43" i="1"/>
  <c r="G43" i="1"/>
  <c r="F43" i="1"/>
  <c r="E43" i="1"/>
  <c r="D43" i="1"/>
  <c r="C43" i="1"/>
  <c r="I43" i="1" s="1"/>
  <c r="Q43" i="1" s="1"/>
  <c r="O42" i="1"/>
  <c r="N42" i="1"/>
  <c r="M42" i="1"/>
  <c r="L42" i="1"/>
  <c r="K42" i="1"/>
  <c r="J42" i="1"/>
  <c r="P42" i="1" s="1"/>
  <c r="H42" i="1"/>
  <c r="G42" i="1"/>
  <c r="F42" i="1"/>
  <c r="E42" i="1"/>
  <c r="D42" i="1"/>
  <c r="C42" i="1"/>
  <c r="I42" i="1" s="1"/>
  <c r="Q42" i="1" s="1"/>
  <c r="O41" i="1"/>
  <c r="N41" i="1"/>
  <c r="M41" i="1"/>
  <c r="L41" i="1"/>
  <c r="K41" i="1"/>
  <c r="J41" i="1"/>
  <c r="P41" i="1" s="1"/>
  <c r="H41" i="1"/>
  <c r="G41" i="1"/>
  <c r="F41" i="1"/>
  <c r="E41" i="1"/>
  <c r="D41" i="1"/>
  <c r="C41" i="1"/>
  <c r="I41" i="1" s="1"/>
  <c r="Q41" i="1" s="1"/>
  <c r="O40" i="1"/>
  <c r="N40" i="1"/>
  <c r="M40" i="1"/>
  <c r="L40" i="1"/>
  <c r="K40" i="1"/>
  <c r="J40" i="1"/>
  <c r="P40" i="1" s="1"/>
  <c r="H40" i="1"/>
  <c r="G40" i="1"/>
  <c r="F40" i="1"/>
  <c r="E40" i="1"/>
  <c r="D40" i="1"/>
  <c r="C40" i="1"/>
  <c r="I40" i="1" s="1"/>
  <c r="Q40" i="1" s="1"/>
  <c r="O39" i="1"/>
  <c r="N39" i="1"/>
  <c r="M39" i="1"/>
  <c r="M38" i="1" s="1"/>
  <c r="L39" i="1"/>
  <c r="L38" i="1" s="1"/>
  <c r="K39" i="1"/>
  <c r="K38" i="1" s="1"/>
  <c r="J39" i="1"/>
  <c r="P39" i="1" s="1"/>
  <c r="P38" i="1" s="1"/>
  <c r="H39" i="1"/>
  <c r="G39" i="1"/>
  <c r="G38" i="1" s="1"/>
  <c r="F39" i="1"/>
  <c r="F38" i="1" s="1"/>
  <c r="E39" i="1"/>
  <c r="E38" i="1" s="1"/>
  <c r="D39" i="1"/>
  <c r="C39" i="1"/>
  <c r="I39" i="1" s="1"/>
  <c r="O38" i="1"/>
  <c r="N38" i="1"/>
  <c r="J38" i="1"/>
  <c r="H38" i="1"/>
  <c r="D38" i="1"/>
  <c r="C38" i="1"/>
  <c r="P37" i="1"/>
  <c r="H37" i="1"/>
  <c r="G37" i="1"/>
  <c r="F37" i="1"/>
  <c r="E37" i="1"/>
  <c r="D37" i="1"/>
  <c r="C37" i="1"/>
  <c r="I37" i="1" s="1"/>
  <c r="Q37" i="1" s="1"/>
  <c r="O36" i="1"/>
  <c r="N36" i="1"/>
  <c r="M36" i="1"/>
  <c r="L36" i="1"/>
  <c r="K36" i="1"/>
  <c r="J36" i="1"/>
  <c r="P36" i="1" s="1"/>
  <c r="H36" i="1"/>
  <c r="G36" i="1"/>
  <c r="F36" i="1"/>
  <c r="E36" i="1"/>
  <c r="D36" i="1"/>
  <c r="C36" i="1"/>
  <c r="I36" i="1" s="1"/>
  <c r="Q36" i="1" s="1"/>
  <c r="O35" i="1"/>
  <c r="N35" i="1"/>
  <c r="M35" i="1"/>
  <c r="M29" i="1" s="1"/>
  <c r="L35" i="1"/>
  <c r="K35" i="1"/>
  <c r="J35" i="1"/>
  <c r="P35" i="1" s="1"/>
  <c r="H35" i="1"/>
  <c r="G35" i="1"/>
  <c r="F35" i="1"/>
  <c r="E35" i="1"/>
  <c r="D35" i="1"/>
  <c r="C35" i="1"/>
  <c r="I35" i="1" s="1"/>
  <c r="Q35" i="1" s="1"/>
  <c r="P34" i="1"/>
  <c r="H34" i="1"/>
  <c r="G34" i="1"/>
  <c r="F34" i="1"/>
  <c r="E34" i="1"/>
  <c r="D34" i="1"/>
  <c r="C34" i="1"/>
  <c r="I34" i="1" s="1"/>
  <c r="Q34" i="1" s="1"/>
  <c r="P33" i="1"/>
  <c r="H33" i="1"/>
  <c r="G33" i="1"/>
  <c r="G29" i="1" s="1"/>
  <c r="F33" i="1"/>
  <c r="E33" i="1"/>
  <c r="D33" i="1"/>
  <c r="C33" i="1"/>
  <c r="I33" i="1" s="1"/>
  <c r="Q33" i="1" s="1"/>
  <c r="P32" i="1"/>
  <c r="H32" i="1"/>
  <c r="G32" i="1"/>
  <c r="F32" i="1"/>
  <c r="E32" i="1"/>
  <c r="D32" i="1"/>
  <c r="C32" i="1"/>
  <c r="I32" i="1" s="1"/>
  <c r="Q32" i="1" s="1"/>
  <c r="O31" i="1"/>
  <c r="N31" i="1"/>
  <c r="M31" i="1"/>
  <c r="L31" i="1"/>
  <c r="K31" i="1"/>
  <c r="J31" i="1"/>
  <c r="P31" i="1" s="1"/>
  <c r="H31" i="1"/>
  <c r="G31" i="1"/>
  <c r="F31" i="1"/>
  <c r="E31" i="1"/>
  <c r="D31" i="1"/>
  <c r="C31" i="1"/>
  <c r="I31" i="1" s="1"/>
  <c r="Q31" i="1" s="1"/>
  <c r="O30" i="1"/>
  <c r="O29" i="1" s="1"/>
  <c r="N30" i="1"/>
  <c r="M30" i="1"/>
  <c r="L30" i="1"/>
  <c r="K30" i="1"/>
  <c r="K29" i="1" s="1"/>
  <c r="J30" i="1"/>
  <c r="P30" i="1" s="1"/>
  <c r="H30" i="1"/>
  <c r="G30" i="1"/>
  <c r="F30" i="1"/>
  <c r="E30" i="1"/>
  <c r="E29" i="1" s="1"/>
  <c r="D30" i="1"/>
  <c r="D29" i="1" s="1"/>
  <c r="C30" i="1"/>
  <c r="C29" i="1" s="1"/>
  <c r="N29" i="1"/>
  <c r="L29" i="1"/>
  <c r="H29" i="1"/>
  <c r="F29" i="1"/>
  <c r="O28" i="1"/>
  <c r="O27" i="1" s="1"/>
  <c r="O26" i="1" s="1"/>
  <c r="N28" i="1"/>
  <c r="M28" i="1"/>
  <c r="L28" i="1"/>
  <c r="K28" i="1"/>
  <c r="K27" i="1" s="1"/>
  <c r="J28" i="1"/>
  <c r="P28" i="1" s="1"/>
  <c r="P27" i="1" s="1"/>
  <c r="H28" i="1"/>
  <c r="G28" i="1"/>
  <c r="F28" i="1"/>
  <c r="E28" i="1"/>
  <c r="E27" i="1" s="1"/>
  <c r="D28" i="1"/>
  <c r="D27" i="1" s="1"/>
  <c r="C28" i="1"/>
  <c r="C27" i="1" s="1"/>
  <c r="C26" i="1" s="1"/>
  <c r="N27" i="1"/>
  <c r="N26" i="1" s="1"/>
  <c r="M27" i="1"/>
  <c r="L27" i="1"/>
  <c r="L26" i="1" s="1"/>
  <c r="H27" i="1"/>
  <c r="H26" i="1" s="1"/>
  <c r="G27" i="1"/>
  <c r="F27" i="1"/>
  <c r="O25" i="1"/>
  <c r="N25" i="1"/>
  <c r="M25" i="1"/>
  <c r="L25" i="1"/>
  <c r="K25" i="1"/>
  <c r="J25" i="1"/>
  <c r="P25" i="1" s="1"/>
  <c r="H25" i="1"/>
  <c r="G25" i="1"/>
  <c r="F25" i="1"/>
  <c r="E25" i="1"/>
  <c r="D25" i="1"/>
  <c r="C25" i="1"/>
  <c r="I25" i="1" s="1"/>
  <c r="P24" i="1"/>
  <c r="H24" i="1"/>
  <c r="G24" i="1"/>
  <c r="F24" i="1"/>
  <c r="E24" i="1"/>
  <c r="D24" i="1"/>
  <c r="C24" i="1"/>
  <c r="I24" i="1" s="1"/>
  <c r="Q24" i="1" s="1"/>
  <c r="O23" i="1"/>
  <c r="N23" i="1"/>
  <c r="M23" i="1"/>
  <c r="L23" i="1"/>
  <c r="K23" i="1"/>
  <c r="J23" i="1"/>
  <c r="P23" i="1" s="1"/>
  <c r="H23" i="1"/>
  <c r="G23" i="1"/>
  <c r="F23" i="1"/>
  <c r="E23" i="1"/>
  <c r="D23" i="1"/>
  <c r="C23" i="1"/>
  <c r="I23" i="1" s="1"/>
  <c r="Q23" i="1" s="1"/>
  <c r="P22" i="1"/>
  <c r="H22" i="1"/>
  <c r="G22" i="1"/>
  <c r="F22" i="1"/>
  <c r="E22" i="1"/>
  <c r="D22" i="1"/>
  <c r="C22" i="1"/>
  <c r="I22" i="1" s="1"/>
  <c r="Q22" i="1" s="1"/>
  <c r="O21" i="1"/>
  <c r="N21" i="1"/>
  <c r="M21" i="1"/>
  <c r="L21" i="1"/>
  <c r="K21" i="1"/>
  <c r="J21" i="1"/>
  <c r="P21" i="1" s="1"/>
  <c r="H21" i="1"/>
  <c r="G21" i="1"/>
  <c r="F21" i="1"/>
  <c r="E21" i="1"/>
  <c r="D21" i="1"/>
  <c r="C21" i="1"/>
  <c r="I21" i="1" s="1"/>
  <c r="Q21" i="1" s="1"/>
  <c r="O20" i="1"/>
  <c r="N20" i="1"/>
  <c r="M20" i="1"/>
  <c r="L20" i="1"/>
  <c r="K20" i="1"/>
  <c r="J20" i="1"/>
  <c r="P20" i="1" s="1"/>
  <c r="H20" i="1"/>
  <c r="G20" i="1"/>
  <c r="F20" i="1"/>
  <c r="E20" i="1"/>
  <c r="D20" i="1"/>
  <c r="C20" i="1"/>
  <c r="I20" i="1" s="1"/>
  <c r="Q20" i="1" s="1"/>
  <c r="O19" i="1"/>
  <c r="N19" i="1"/>
  <c r="M19" i="1"/>
  <c r="L19" i="1"/>
  <c r="K19" i="1"/>
  <c r="J19" i="1"/>
  <c r="P19" i="1" s="1"/>
  <c r="H19" i="1"/>
  <c r="G19" i="1"/>
  <c r="F19" i="1"/>
  <c r="E19" i="1"/>
  <c r="D19" i="1"/>
  <c r="C19" i="1"/>
  <c r="I19" i="1" s="1"/>
  <c r="Q19" i="1" s="1"/>
  <c r="O18" i="1"/>
  <c r="O17" i="1" s="1"/>
  <c r="O16" i="1" s="1"/>
  <c r="N18" i="1"/>
  <c r="M18" i="1"/>
  <c r="L18" i="1"/>
  <c r="K18" i="1"/>
  <c r="K17" i="1" s="1"/>
  <c r="K16" i="1" s="1"/>
  <c r="J18" i="1"/>
  <c r="P18" i="1" s="1"/>
  <c r="H18" i="1"/>
  <c r="G18" i="1"/>
  <c r="F18" i="1"/>
  <c r="E18" i="1"/>
  <c r="E17" i="1" s="1"/>
  <c r="E16" i="1" s="1"/>
  <c r="D18" i="1"/>
  <c r="D17" i="1" s="1"/>
  <c r="D16" i="1" s="1"/>
  <c r="C18" i="1"/>
  <c r="C17" i="1" s="1"/>
  <c r="C16" i="1" s="1"/>
  <c r="N17" i="1"/>
  <c r="N16" i="1" s="1"/>
  <c r="M17" i="1"/>
  <c r="M16" i="1" s="1"/>
  <c r="L17" i="1"/>
  <c r="L16" i="1" s="1"/>
  <c r="H17" i="1"/>
  <c r="H16" i="1" s="1"/>
  <c r="G17" i="1"/>
  <c r="G16" i="1" s="1"/>
  <c r="F17" i="1"/>
  <c r="F16" i="1" s="1"/>
  <c r="O15" i="1"/>
  <c r="N15" i="1"/>
  <c r="M15" i="1"/>
  <c r="L15" i="1"/>
  <c r="K15" i="1"/>
  <c r="J15" i="1"/>
  <c r="P15" i="1" s="1"/>
  <c r="H15" i="1"/>
  <c r="G15" i="1"/>
  <c r="F15" i="1"/>
  <c r="E15" i="1"/>
  <c r="D15" i="1"/>
  <c r="C15" i="1"/>
  <c r="I15" i="1" s="1"/>
  <c r="Q15" i="1" s="1"/>
  <c r="O14" i="1"/>
  <c r="N14" i="1"/>
  <c r="M14" i="1"/>
  <c r="L14" i="1"/>
  <c r="K14" i="1"/>
  <c r="J14" i="1"/>
  <c r="P14" i="1" s="1"/>
  <c r="H14" i="1"/>
  <c r="G14" i="1"/>
  <c r="F14" i="1"/>
  <c r="E14" i="1"/>
  <c r="D14" i="1"/>
  <c r="C14" i="1"/>
  <c r="I14" i="1" s="1"/>
  <c r="Q14" i="1" s="1"/>
  <c r="O13" i="1"/>
  <c r="N13" i="1"/>
  <c r="M13" i="1"/>
  <c r="L13" i="1"/>
  <c r="K13" i="1"/>
  <c r="J13" i="1"/>
  <c r="P13" i="1" s="1"/>
  <c r="H13" i="1"/>
  <c r="G13" i="1"/>
  <c r="F13" i="1"/>
  <c r="E13" i="1"/>
  <c r="D13" i="1"/>
  <c r="C13" i="1"/>
  <c r="I13" i="1" s="1"/>
  <c r="Q13" i="1" s="1"/>
  <c r="O12" i="1"/>
  <c r="O11" i="1" s="1"/>
  <c r="N12" i="1"/>
  <c r="M12" i="1"/>
  <c r="L12" i="1"/>
  <c r="K12" i="1"/>
  <c r="K11" i="1" s="1"/>
  <c r="J12" i="1"/>
  <c r="P12" i="1" s="1"/>
  <c r="P11" i="1" s="1"/>
  <c r="H12" i="1"/>
  <c r="G12" i="1"/>
  <c r="F12" i="1"/>
  <c r="E12" i="1"/>
  <c r="E11" i="1" s="1"/>
  <c r="D12" i="1"/>
  <c r="C12" i="1"/>
  <c r="C11" i="1" s="1"/>
  <c r="N11" i="1"/>
  <c r="M11" i="1"/>
  <c r="L11" i="1"/>
  <c r="J11" i="1"/>
  <c r="H11" i="1"/>
  <c r="H10" i="1" s="1"/>
  <c r="H9" i="1" s="1"/>
  <c r="G11" i="1"/>
  <c r="F11" i="1"/>
  <c r="D11" i="1"/>
  <c r="L8" i="3" l="1"/>
  <c r="L56" i="3" s="1"/>
  <c r="I14" i="3"/>
  <c r="Q14" i="3" s="1"/>
  <c r="Q15" i="3"/>
  <c r="I32" i="3"/>
  <c r="F9" i="3"/>
  <c r="F8" i="3" s="1"/>
  <c r="M8" i="3"/>
  <c r="M56" i="3" s="1"/>
  <c r="I17" i="3"/>
  <c r="D22" i="3"/>
  <c r="D21" i="3" s="1"/>
  <c r="D8" i="3" s="1"/>
  <c r="D56" i="3" s="1"/>
  <c r="K56" i="3"/>
  <c r="C8" i="3"/>
  <c r="G10" i="3"/>
  <c r="G9" i="3" s="1"/>
  <c r="G8" i="3" s="1"/>
  <c r="N10" i="3"/>
  <c r="N9" i="3" s="1"/>
  <c r="N8" i="3" s="1"/>
  <c r="N56" i="3" s="1"/>
  <c r="I23" i="3"/>
  <c r="Q24" i="3"/>
  <c r="C56" i="3"/>
  <c r="J9" i="3"/>
  <c r="J8" i="3" s="1"/>
  <c r="J56" i="3" s="1"/>
  <c r="H10" i="3"/>
  <c r="H9" i="3" s="1"/>
  <c r="H8" i="3" s="1"/>
  <c r="H56" i="3" s="1"/>
  <c r="I40" i="3"/>
  <c r="I11" i="3"/>
  <c r="Q12" i="3"/>
  <c r="P9" i="3"/>
  <c r="G56" i="3"/>
  <c r="I28" i="3"/>
  <c r="F56" i="3"/>
  <c r="O56" i="3"/>
  <c r="P18" i="3"/>
  <c r="P17" i="3" s="1"/>
  <c r="P33" i="3"/>
  <c r="P32" i="3" s="1"/>
  <c r="I54" i="3"/>
  <c r="P29" i="3"/>
  <c r="P28" i="3" s="1"/>
  <c r="P22" i="3" s="1"/>
  <c r="P21" i="3" s="1"/>
  <c r="I21" i="2"/>
  <c r="Q22" i="2"/>
  <c r="I30" i="2"/>
  <c r="Q31" i="2"/>
  <c r="E8" i="2"/>
  <c r="E33" i="2" s="1"/>
  <c r="L8" i="2"/>
  <c r="L33" i="2" s="1"/>
  <c r="I10" i="2"/>
  <c r="Q11" i="2"/>
  <c r="J8" i="2"/>
  <c r="J33" i="2" s="1"/>
  <c r="H8" i="2"/>
  <c r="H33" i="2" s="1"/>
  <c r="G20" i="2"/>
  <c r="G8" i="2" s="1"/>
  <c r="G33" i="2" s="1"/>
  <c r="M8" i="2"/>
  <c r="M33" i="2" s="1"/>
  <c r="I12" i="2"/>
  <c r="Q12" i="2" s="1"/>
  <c r="Q13" i="2"/>
  <c r="Q26" i="2"/>
  <c r="I25" i="2"/>
  <c r="Q25" i="2" s="1"/>
  <c r="N8" i="2"/>
  <c r="N33" i="2" s="1"/>
  <c r="C20" i="2"/>
  <c r="C8" i="2" s="1"/>
  <c r="C33" i="2" s="1"/>
  <c r="P10" i="2"/>
  <c r="P9" i="2"/>
  <c r="P8" i="2" s="1"/>
  <c r="P33" i="2" s="1"/>
  <c r="F10" i="2"/>
  <c r="E21" i="2"/>
  <c r="E20" i="2" s="1"/>
  <c r="C25" i="2"/>
  <c r="K10" i="1"/>
  <c r="K9" i="1" s="1"/>
  <c r="K66" i="1" s="1"/>
  <c r="Q25" i="1"/>
  <c r="P26" i="1"/>
  <c r="L10" i="1"/>
  <c r="L9" i="1" s="1"/>
  <c r="L66" i="1" s="1"/>
  <c r="G26" i="1"/>
  <c r="G10" i="1" s="1"/>
  <c r="G9" i="1" s="1"/>
  <c r="G66" i="1" s="1"/>
  <c r="K26" i="1"/>
  <c r="H66" i="1"/>
  <c r="E26" i="1"/>
  <c r="E10" i="1" s="1"/>
  <c r="E9" i="1" s="1"/>
  <c r="E66" i="1" s="1"/>
  <c r="I38" i="1"/>
  <c r="Q38" i="1" s="1"/>
  <c r="Q39" i="1"/>
  <c r="P49" i="1"/>
  <c r="F10" i="1"/>
  <c r="F9" i="1" s="1"/>
  <c r="N10" i="1"/>
  <c r="N9" i="1" s="1"/>
  <c r="N66" i="1" s="1"/>
  <c r="O10" i="1"/>
  <c r="O9" i="1" s="1"/>
  <c r="O66" i="1" s="1"/>
  <c r="I44" i="1"/>
  <c r="Q44" i="1" s="1"/>
  <c r="Q45" i="1"/>
  <c r="I50" i="1"/>
  <c r="Q51" i="1"/>
  <c r="C10" i="1"/>
  <c r="P17" i="1"/>
  <c r="P16" i="1" s="1"/>
  <c r="P10" i="1" s="1"/>
  <c r="P9" i="1" s="1"/>
  <c r="P66" i="1" s="1"/>
  <c r="M26" i="1"/>
  <c r="M10" i="1" s="1"/>
  <c r="M9" i="1" s="1"/>
  <c r="M66" i="1" s="1"/>
  <c r="P29" i="1"/>
  <c r="C49" i="1"/>
  <c r="F66" i="1"/>
  <c r="F26" i="1"/>
  <c r="D26" i="1"/>
  <c r="D10" i="1" s="1"/>
  <c r="D9" i="1" s="1"/>
  <c r="D66" i="1" s="1"/>
  <c r="J17" i="1"/>
  <c r="J16" i="1" s="1"/>
  <c r="J27" i="1"/>
  <c r="J29" i="1"/>
  <c r="J53" i="1"/>
  <c r="J49" i="1" s="1"/>
  <c r="J59" i="1"/>
  <c r="J58" i="1" s="1"/>
  <c r="J57" i="1" s="1"/>
  <c r="I12" i="1"/>
  <c r="I18" i="1"/>
  <c r="I28" i="1"/>
  <c r="I30" i="1"/>
  <c r="I54" i="1"/>
  <c r="I60" i="1"/>
  <c r="Q28" i="3" l="1"/>
  <c r="Q17" i="3"/>
  <c r="Q33" i="3"/>
  <c r="P8" i="3"/>
  <c r="P56" i="3" s="1"/>
  <c r="I39" i="3"/>
  <c r="Q40" i="3"/>
  <c r="Q32" i="3"/>
  <c r="Q29" i="3"/>
  <c r="I10" i="3"/>
  <c r="Q11" i="3"/>
  <c r="I22" i="3"/>
  <c r="Q23" i="3"/>
  <c r="Q18" i="3"/>
  <c r="Q30" i="2"/>
  <c r="I29" i="2"/>
  <c r="Q29" i="2" s="1"/>
  <c r="I9" i="2"/>
  <c r="Q10" i="2"/>
  <c r="Q21" i="2"/>
  <c r="I20" i="2"/>
  <c r="Q20" i="2" s="1"/>
  <c r="I11" i="1"/>
  <c r="Q12" i="1"/>
  <c r="I59" i="1"/>
  <c r="Q60" i="1"/>
  <c r="Q50" i="1"/>
  <c r="I53" i="1"/>
  <c r="Q53" i="1" s="1"/>
  <c r="Q54" i="1"/>
  <c r="I29" i="1"/>
  <c r="Q29" i="1" s="1"/>
  <c r="Q30" i="1"/>
  <c r="C9" i="1"/>
  <c r="C66" i="1" s="1"/>
  <c r="I27" i="1"/>
  <c r="Q28" i="1"/>
  <c r="J26" i="1"/>
  <c r="I17" i="1"/>
  <c r="Q18" i="1"/>
  <c r="J10" i="1"/>
  <c r="J9" i="1" s="1"/>
  <c r="J66" i="1" s="1"/>
  <c r="Q10" i="3" l="1"/>
  <c r="I9" i="3"/>
  <c r="I21" i="3"/>
  <c r="Q21" i="3" s="1"/>
  <c r="Q22" i="3"/>
  <c r="I38" i="3"/>
  <c r="Q38" i="3" s="1"/>
  <c r="Q39" i="3"/>
  <c r="I8" i="2"/>
  <c r="Q9" i="2"/>
  <c r="I16" i="1"/>
  <c r="Q16" i="1" s="1"/>
  <c r="Q17" i="1"/>
  <c r="I58" i="1"/>
  <c r="Q59" i="1"/>
  <c r="I10" i="1"/>
  <c r="Q11" i="1"/>
  <c r="I26" i="1"/>
  <c r="Q26" i="1" s="1"/>
  <c r="Q27" i="1"/>
  <c r="I49" i="1"/>
  <c r="Q49" i="1" s="1"/>
  <c r="I8" i="3" l="1"/>
  <c r="Q9" i="3"/>
  <c r="I33" i="2"/>
  <c r="Q8" i="2"/>
  <c r="Q10" i="1"/>
  <c r="I57" i="1"/>
  <c r="Q57" i="1" s="1"/>
  <c r="Q58" i="1"/>
  <c r="Q8" i="3" l="1"/>
  <c r="I56" i="3"/>
  <c r="Q33" i="2"/>
  <c r="I9" i="1"/>
  <c r="Q56" i="3" l="1"/>
  <c r="Q9" i="1"/>
  <c r="I66" i="1"/>
  <c r="Q66" i="1" l="1"/>
</calcChain>
</file>

<file path=xl/sharedStrings.xml><?xml version="1.0" encoding="utf-8"?>
<sst xmlns="http://schemas.openxmlformats.org/spreadsheetml/2006/main" count="374" uniqueCount="133">
  <si>
    <t xml:space="preserve"> CUADRO No.2</t>
  </si>
  <si>
    <t>INGRESOS FISCALES COMPARADOS POR PARTIDAS, DIRECCION GENERAL DE IMPUESTOS INTERNOS</t>
  </si>
  <si>
    <t>ENERO-JUNIO 2019/ESTIMACION 2019</t>
  </si>
  <si>
    <t xml:space="preserve">(En millones RD$) </t>
  </si>
  <si>
    <t>PARTIDAS</t>
  </si>
  <si>
    <t>RECAUDADO 2019</t>
  </si>
  <si>
    <t>ESTIMADO 2019</t>
  </si>
  <si>
    <t xml:space="preserve">% ALCANZADO </t>
  </si>
  <si>
    <t>ENERO</t>
  </si>
  <si>
    <t>FEBRERO</t>
  </si>
  <si>
    <t>MARZO</t>
  </si>
  <si>
    <t>ABRIL</t>
  </si>
  <si>
    <t>MAYO</t>
  </si>
  <si>
    <t>JUNIO</t>
  </si>
  <si>
    <t>A) INGRESOS CORRIENTES</t>
  </si>
  <si>
    <t>I) IMPUESTOS</t>
  </si>
  <si>
    <t>1) IMPUESTOS SOBRE LOS INGRESOS</t>
  </si>
  <si>
    <t>- Impuestos Sobre la Renta de las Personas</t>
  </si>
  <si>
    <t>- Impuestos Sobre Los Ingresos de las Empresas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</si>
  <si>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</si>
  <si>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</si>
  <si>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</si>
  <si>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</si>
  <si>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</si>
  <si>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</si>
  <si>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</si>
  <si>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</si>
  <si>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las Sucesiones y Donaciones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</si>
  <si>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</si>
  <si>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</si>
  <si>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</si>
  <si>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</si>
  <si>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</si>
  <si>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Impuestos Transferencias de Bienes Industrializados y Servicios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</si>
  <si>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</si>
  <si>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</si>
  <si>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</si>
  <si>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Productos Derivados del Alcohol</t>
  </si>
  <si>
    <t>- Impuesto Selectivo a las Cervezas</t>
  </si>
  <si>
    <t>- Impuesto Selectivo al Tabaco y los Cigarrillos</t>
  </si>
  <si>
    <t>- Impuestos Selectivo a las Telecomunicaciones</t>
  </si>
  <si>
    <t>- Impuestos Selectivo a los Seguros</t>
  </si>
  <si>
    <t xml:space="preserve"> - Impuestos Sobre el Uso de Bienes y Licencias</t>
  </si>
  <si>
    <t>- 17% Registro de Propiedad de vehículo</t>
  </si>
  <si>
    <t>- Derecho de Circulación Vehículos de Motor</t>
  </si>
  <si>
    <t>- Imp.especifico Bancas de Apuestas de Loteria</t>
  </si>
  <si>
    <t xml:space="preserve">- Imp.especifico Bancas de Apuestas  deportivas  </t>
  </si>
  <si>
    <t>- Accesorios sobre Impuestos Internos a  Mercancías y  Servicios</t>
  </si>
  <si>
    <t>4) IMPUESTOS SOBRE EL COMERCIO Y LAS TRANSACCIONES/COMERCIO EXTERIOR</t>
  </si>
  <si>
    <t>- Salida de Pasajeros al Exterior por Aeropuertos</t>
  </si>
  <si>
    <t>5) IMPUESTOS ECOLOGICOS</t>
  </si>
  <si>
    <t>6)  IMPUESTOS DIVERSOS</t>
  </si>
  <si>
    <t>II) INGRESOS POR CONTRAPRESTACION</t>
  </si>
  <si>
    <t>- Ventas de Bienes y Servicios</t>
  </si>
  <si>
    <t>- Ventas de Mercancías del Estado</t>
  </si>
  <si>
    <t>- Ventas Servicios del Estado</t>
  </si>
  <si>
    <t>-</t>
  </si>
  <si>
    <t>- Tasas</t>
  </si>
  <si>
    <t>- Tarjetas de Turismo</t>
  </si>
  <si>
    <t>- Derechos Administrativos</t>
  </si>
  <si>
    <t>III) OTROS INGRESOS</t>
  </si>
  <si>
    <t>- Rentas de la Propiedad</t>
  </si>
  <si>
    <t>- Arriendo de Activos Tangibles No Producidos</t>
  </si>
  <si>
    <t>- Regalia neta por fundicion- RNF</t>
  </si>
  <si>
    <t>C:\Documents and Settings\fperez\My Documents\Ingresos Mensuales 2004\Enero 2004.xls</t>
  </si>
  <si>
    <t>- Multas y Sanciones</t>
  </si>
  <si>
    <t>- Ingresos Diversos</t>
  </si>
  <si>
    <t>- Ingresos por diferencial del gas licuado de petróleo</t>
  </si>
  <si>
    <t>B)  INGRESOS DE CAPITAL</t>
  </si>
  <si>
    <t xml:space="preserve">   TOTAL 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</si>
  <si>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</si>
  <si>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</si>
  <si>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</si>
  <si>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</t>
  </si>
  <si>
    <t xml:space="preserve">     Fondo de devolución impuesto Selectivo al consumo de combustibles, los depósitos en exceso de la recaudadora.</t>
  </si>
  <si>
    <t>Las informaciones presentadas difieren de las presentadas en  Portal de Transparencia Fiscal,  ya que solo incluyen los ingresos presupuestarios.</t>
  </si>
  <si>
    <t xml:space="preserve"> CUADRO No.3</t>
  </si>
  <si>
    <t>INGRESOS FISCALES COMPARADOS POR PARTIDAS, DIRECCION GENERAL DE ADUANAS</t>
  </si>
  <si>
    <t>ENERO-JUNIO  2019/ESTIMACION 2019</t>
  </si>
  <si>
    <t>1) IMPUESTOS INTERNOS SOBRE MERCANCIAS Y SERVICIOS</t>
  </si>
  <si>
    <t>- Impuesto Selectivo a los Cervezas</t>
  </si>
  <si>
    <t>- Impuesto Selectivo a las demás Mercancías</t>
  </si>
  <si>
    <t>- Impuesto adicional de RD$2.0 al consumo de gasoil y gasolina premium-regular</t>
  </si>
  <si>
    <t>2) IMPUESTOS SOBRE EL COMERCIO Y LAS TRANSACCIONES/COMERCIO EXTERIOR</t>
  </si>
  <si>
    <t>- Impuestos sobre las Importaciones</t>
  </si>
  <si>
    <t>- Impuestos Arancelarios</t>
  </si>
  <si>
    <t>- Subasta contingentes arancelarios</t>
  </si>
  <si>
    <t>- Impuestos sobre las Exportaciones</t>
  </si>
  <si>
    <t>- Otros Impuestos sobre el Comercio Exterior</t>
  </si>
  <si>
    <t>- Salida de Pasajeros por la Región Fronteriza</t>
  </si>
  <si>
    <t>II) TRANFERENCIAS CORRIENTES</t>
  </si>
  <si>
    <t>III) INGRESOS POR CONTRAPRESTACION</t>
  </si>
  <si>
    <t>IV) OTROS INGRESOS</t>
  </si>
  <si>
    <t>TOTAL</t>
  </si>
  <si>
    <t xml:space="preserve">(1) Cifras sujetas a rectificación.   Incluye los dólares convertidos a la tasa oficial. </t>
  </si>
  <si>
    <t xml:space="preserve">     Excluye os depósitos en exceso de la DGA.</t>
  </si>
  <si>
    <t>CUADRO No.4</t>
  </si>
  <si>
    <t xml:space="preserve"> INGRESOS FISCALES COMPARADOS  POR PARTIDAS, TESORERÍA NACIONAL</t>
  </si>
  <si>
    <t xml:space="preserve">(En millones de RD$) </t>
  </si>
  <si>
    <t>%</t>
  </si>
  <si>
    <t>- Impuesto para Contribuir al Desarrollo de las Telecomunicaciones</t>
  </si>
  <si>
    <t>- Impuesto por uso de servicio de las telecomunicaciones para el sistema de emergencia 9-1-1</t>
  </si>
  <si>
    <t>- Impuestos Sobre el Uso de Bienes y Licencias</t>
  </si>
  <si>
    <t>- Licencias para Portar Armas de Fuego</t>
  </si>
  <si>
    <t>- Derechos Consulares</t>
  </si>
  <si>
    <t>II) CONTRIBUCIONES SOCIALES</t>
  </si>
  <si>
    <t>III) TRANSFERENCIAS CORRIENTES</t>
  </si>
  <si>
    <t>IV) INGRESOS POR CONTRAPRESTACION</t>
  </si>
  <si>
    <t>- PROMESE</t>
  </si>
  <si>
    <t>- Otras Ventas de Mercancías del Gobierno Central</t>
  </si>
  <si>
    <t>- Ingresos de las Inst. Centralizadas en mercancías en la CUT</t>
  </si>
  <si>
    <t>- Otras Ventas</t>
  </si>
  <si>
    <t>- Otras Ventas de Servicios del Gobierno Central</t>
  </si>
  <si>
    <t>- Ingresos de las Inst. Centralizadas en Servicios en la CUT</t>
  </si>
  <si>
    <t>- Expedición y Renovación de Pasaportes</t>
  </si>
  <si>
    <t>- Licencia por subastas de productos agropecuarios</t>
  </si>
  <si>
    <t>V) OTROS INGRESOS</t>
  </si>
  <si>
    <t xml:space="preserve"> - Rentas de Propiedad</t>
  </si>
  <si>
    <t>- Dividendos por Inversiones Empresariales</t>
  </si>
  <si>
    <t>- Dividendos Banco de reservas</t>
  </si>
  <si>
    <t>- Dividendos de la Refinería</t>
  </si>
  <si>
    <t xml:space="preserve">- Otros Dividendos </t>
  </si>
  <si>
    <t xml:space="preserve">- Intereses </t>
  </si>
  <si>
    <t>- Intereses por colocación de bonos del mercado interno</t>
  </si>
  <si>
    <t>- Intereses por Colocación de Inversiones Financieras</t>
  </si>
  <si>
    <t>- Ganancia por colocación de bonos internos</t>
  </si>
  <si>
    <t>- Intereses percibidos del mercado interno</t>
  </si>
  <si>
    <t>- Intereses por colocación de bonos del mercado externo</t>
  </si>
  <si>
    <t>- Ganancia por colocación de bonos externos</t>
  </si>
  <si>
    <t>- Ventas de Activos No Financieros</t>
  </si>
  <si>
    <t xml:space="preserve">TOTAL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</si>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</sst>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#,##0.000_);\(#,##0.000\)"/>
    <numFmt numFmtId="167" formatCode="0.0"/>
    <numFmt numFmtId="168" formatCode="* _(#,##0.0_)\ _P_-;* \(#,##0.0\)\ _P_-;_-* &quot;-&quot;??\ _P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\ &quot;€&quot;_-;\-* #,##0.00\ &quot;€&quot;_-;_-* &quot;-&quot;??\ &quot;€&quot;_-;_-@_-"/>
    <numFmt numFmtId="172" formatCode="_([$€-2]* #,##0.00_);_([$€-2]* \(#,##0.00\);_([$€-2]* &quot;-&quot;??_)"/>
    <numFmt numFmtId="173" formatCode="_([$€]* #,##0.00_);_([$€]* \(#,##0.00\);_([$€]* &quot;-&quot;??_);_(@_)"/>
    <numFmt numFmtId="174" formatCode="_(&quot;RD$&quot;* #,##0.00_);_(&quot;RD$&quot;* \(#,##0.00\);_(&quot;RD$&quot;* &quot;-&quot;??_);_(@_)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sz val="12"/>
      <name val="Segoe UI"/>
      <family val="2"/>
    </font>
    <font>
      <i/>
      <sz val="11"/>
      <color indexed="8"/>
      <name val="Segoe UI"/>
      <family val="2"/>
    </font>
    <font>
      <b/>
      <sz val="9"/>
      <color theme="0"/>
      <name val="Segoe UI"/>
      <family val="2"/>
    </font>
    <font>
      <b/>
      <sz val="9"/>
      <color indexed="8"/>
      <name val="Segoe UI"/>
      <family val="2"/>
    </font>
    <font>
      <sz val="12"/>
      <name val="Courier"/>
      <family val="3"/>
    </font>
    <font>
      <sz val="9"/>
      <color indexed="8"/>
      <name val="Segoe UI"/>
      <family val="2"/>
    </font>
    <font>
      <b/>
      <sz val="9"/>
      <name val="Segoe UI"/>
      <family val="2"/>
    </font>
    <font>
      <b/>
      <sz val="10"/>
      <name val="Arial"/>
      <family val="2"/>
    </font>
    <font>
      <sz val="11"/>
      <name val="Arial"/>
      <family val="2"/>
    </font>
    <font>
      <u/>
      <sz val="7"/>
      <color indexed="12"/>
      <name val="Arial"/>
      <family val="2"/>
    </font>
    <font>
      <u/>
      <sz val="10"/>
      <color indexed="12"/>
      <name val="Arial"/>
      <family val="2"/>
    </font>
    <font>
      <b/>
      <u/>
      <sz val="7"/>
      <color indexed="12"/>
      <name val="Arial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10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i/>
      <sz val="12"/>
      <color indexed="8"/>
      <name val="Segoe UI"/>
      <family val="2"/>
    </font>
    <font>
      <sz val="9"/>
      <name val="Segoe UI"/>
      <family val="2"/>
    </font>
    <font>
      <sz val="12"/>
      <color theme="0"/>
      <name val="Arial"/>
      <family val="2"/>
    </font>
    <font>
      <sz val="10"/>
      <color theme="0"/>
      <name val="Segoe UI"/>
      <family val="2"/>
    </font>
    <font>
      <b/>
      <i/>
      <sz val="11"/>
      <color indexed="8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sz val="10"/>
      <name val="Segoe UI"/>
      <family val="2"/>
    </font>
    <font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3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9" fontId="10" fillId="0" borderId="0"/>
    <xf numFmtId="0" fontId="2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0" borderId="8">
      <protection hidden="1"/>
    </xf>
    <xf numFmtId="0" fontId="27" fillId="17" borderId="8" applyNumberFormat="0" applyFont="0" applyBorder="0" applyAlignment="0" applyProtection="0">
      <protection hidden="1"/>
    </xf>
    <xf numFmtId="0" fontId="26" fillId="0" borderId="8">
      <protection hidden="1"/>
    </xf>
    <xf numFmtId="168" fontId="28" fillId="0" borderId="10" applyBorder="0">
      <alignment horizontal="center" vertical="center"/>
    </xf>
    <xf numFmtId="0" fontId="29" fillId="5" borderId="0" applyNumberFormat="0" applyBorder="0" applyAlignment="0" applyProtection="0"/>
    <xf numFmtId="0" fontId="30" fillId="17" borderId="11" applyNumberFormat="0" applyAlignment="0" applyProtection="0"/>
    <xf numFmtId="0" fontId="31" fillId="18" borderId="12" applyNumberFormat="0" applyAlignment="0" applyProtection="0"/>
    <xf numFmtId="0" fontId="32" fillId="0" borderId="13" applyNumberFormat="0" applyFill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34" fillId="8" borderId="11" applyNumberFormat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35" fillId="4" borderId="0" applyNumberFormat="0" applyBorder="0" applyAlignment="0" applyProtection="0"/>
    <xf numFmtId="0" fontId="36" fillId="0" borderId="8">
      <alignment horizontal="left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23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38" fillId="0" borderId="0">
      <alignment vertical="top"/>
    </xf>
    <xf numFmtId="0" fontId="2" fillId="0" borderId="0"/>
    <xf numFmtId="0" fontId="24" fillId="0" borderId="0"/>
    <xf numFmtId="0" fontId="2" fillId="0" borderId="0"/>
    <xf numFmtId="39" fontId="39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39" fontId="10" fillId="0" borderId="0"/>
    <xf numFmtId="0" fontId="2" fillId="24" borderId="14" applyNumberFormat="0" applyFont="0" applyAlignment="0" applyProtection="0"/>
    <xf numFmtId="0" fontId="2" fillId="24" borderId="14" applyNumberFormat="0" applyFont="0" applyAlignment="0" applyProtection="0"/>
    <xf numFmtId="0" fontId="2" fillId="24" borderId="14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8" applyNumberFormat="0" applyFill="0" applyBorder="0" applyAlignment="0" applyProtection="0">
      <protection hidden="1"/>
    </xf>
    <xf numFmtId="0" fontId="41" fillId="17" borderId="1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33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7" fillId="17" borderId="8"/>
    <xf numFmtId="0" fontId="48" fillId="0" borderId="19" applyNumberFormat="0" applyFill="0" applyAlignment="0" applyProtection="0"/>
  </cellStyleXfs>
  <cellXfs count="165">
    <xf numFmtId="0" fontId="0" fillId="0" borderId="0" xfId="0"/>
    <xf numFmtId="0" fontId="3" fillId="0" borderId="0" xfId="2" applyFont="1" applyFill="1"/>
    <xf numFmtId="0" fontId="2" fillId="0" borderId="0" xfId="2" applyFont="1" applyFill="1" applyBorder="1"/>
    <xf numFmtId="0" fontId="2" fillId="0" borderId="0" xfId="2" applyFont="1" applyBorder="1"/>
    <xf numFmtId="0" fontId="2" fillId="0" borderId="0" xfId="2" applyFont="1"/>
    <xf numFmtId="0" fontId="2" fillId="0" borderId="0" xfId="2"/>
    <xf numFmtId="0" fontId="4" fillId="0" borderId="0" xfId="2" applyFont="1" applyFill="1" applyAlignment="1" applyProtection="1">
      <alignment horizontal="center"/>
    </xf>
    <xf numFmtId="0" fontId="5" fillId="0" borderId="0" xfId="2" applyFont="1" applyFill="1"/>
    <xf numFmtId="0" fontId="6" fillId="0" borderId="0" xfId="2" applyFont="1" applyFill="1" applyBorder="1"/>
    <xf numFmtId="0" fontId="5" fillId="0" borderId="0" xfId="2" applyFont="1" applyFill="1" applyAlignment="1" applyProtection="1">
      <alignment horizontal="center"/>
    </xf>
    <xf numFmtId="0" fontId="7" fillId="0" borderId="0" xfId="2" applyFont="1" applyFill="1" applyAlignment="1" applyProtection="1">
      <alignment horizontal="center"/>
    </xf>
    <xf numFmtId="0" fontId="8" fillId="2" borderId="1" xfId="3" applyFont="1" applyFill="1" applyBorder="1" applyAlignment="1" applyProtection="1">
      <alignment horizontal="center" vertical="center"/>
    </xf>
    <xf numFmtId="0" fontId="8" fillId="2" borderId="2" xfId="2" applyFont="1" applyFill="1" applyBorder="1" applyAlignment="1" applyProtection="1">
      <alignment horizontal="center" vertical="center"/>
    </xf>
    <xf numFmtId="0" fontId="8" fillId="2" borderId="3" xfId="2" applyFont="1" applyFill="1" applyBorder="1" applyAlignment="1" applyProtection="1">
      <alignment horizontal="center"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4" xfId="3" applyFont="1" applyFill="1" applyBorder="1" applyAlignment="1" applyProtection="1">
      <alignment horizontal="center" vertical="center"/>
    </xf>
    <xf numFmtId="0" fontId="8" fillId="2" borderId="5" xfId="3" applyFont="1" applyFill="1" applyBorder="1" applyAlignment="1" applyProtection="1">
      <alignment horizontal="center" vertical="center"/>
    </xf>
    <xf numFmtId="0" fontId="8" fillId="2" borderId="4" xfId="3" applyFont="1" applyFill="1" applyBorder="1" applyAlignment="1" applyProtection="1">
      <alignment horizontal="center" vertical="center" wrapText="1"/>
    </xf>
    <xf numFmtId="0" fontId="9" fillId="0" borderId="6" xfId="2" applyFont="1" applyFill="1" applyBorder="1" applyAlignment="1" applyProtection="1">
      <alignment horizontal="left" vertical="center"/>
    </xf>
    <xf numFmtId="164" fontId="9" fillId="0" borderId="7" xfId="4" applyNumberFormat="1" applyFont="1" applyFill="1" applyBorder="1"/>
    <xf numFmtId="0" fontId="9" fillId="0" borderId="8" xfId="3" applyFont="1" applyFill="1" applyBorder="1" applyAlignment="1" applyProtection="1"/>
    <xf numFmtId="164" fontId="9" fillId="0" borderId="8" xfId="3" applyNumberFormat="1" applyFont="1" applyFill="1" applyBorder="1" applyProtection="1"/>
    <xf numFmtId="164" fontId="9" fillId="0" borderId="9" xfId="3" applyNumberFormat="1" applyFont="1" applyFill="1" applyBorder="1" applyProtection="1"/>
    <xf numFmtId="164" fontId="9" fillId="0" borderId="8" xfId="3" applyNumberFormat="1" applyFont="1" applyFill="1" applyBorder="1" applyAlignment="1" applyProtection="1"/>
    <xf numFmtId="164" fontId="9" fillId="0" borderId="9" xfId="3" applyNumberFormat="1" applyFont="1" applyFill="1" applyBorder="1" applyAlignment="1" applyProtection="1"/>
    <xf numFmtId="49" fontId="11" fillId="0" borderId="8" xfId="5" applyNumberFormat="1" applyFont="1" applyFill="1" applyBorder="1" applyAlignment="1" applyProtection="1">
      <alignment horizontal="left" indent="1"/>
    </xf>
    <xf numFmtId="164" fontId="11" fillId="0" borderId="8" xfId="3" applyNumberFormat="1" applyFont="1" applyFill="1" applyBorder="1" applyAlignment="1" applyProtection="1"/>
    <xf numFmtId="164" fontId="11" fillId="0" borderId="9" xfId="3" applyNumberFormat="1" applyFont="1" applyFill="1" applyBorder="1" applyAlignment="1" applyProtection="1"/>
    <xf numFmtId="49" fontId="9" fillId="0" borderId="8" xfId="3" applyNumberFormat="1" applyFont="1" applyFill="1" applyBorder="1" applyAlignment="1" applyProtection="1">
      <alignment horizontal="left" indent="1"/>
    </xf>
    <xf numFmtId="49" fontId="11" fillId="0" borderId="8" xfId="5" applyNumberFormat="1" applyFont="1" applyFill="1" applyBorder="1" applyAlignment="1" applyProtection="1">
      <alignment horizontal="left" indent="2"/>
    </xf>
    <xf numFmtId="164" fontId="11" fillId="0" borderId="8" xfId="3" applyNumberFormat="1" applyFont="1" applyFill="1" applyBorder="1" applyProtection="1"/>
    <xf numFmtId="49" fontId="11" fillId="0" borderId="8" xfId="2" applyNumberFormat="1" applyFont="1" applyFill="1" applyBorder="1" applyAlignment="1" applyProtection="1">
      <alignment horizontal="left" indent="2"/>
    </xf>
    <xf numFmtId="0" fontId="2" fillId="0" borderId="0" xfId="2" applyBorder="1"/>
    <xf numFmtId="49" fontId="11" fillId="0" borderId="8" xfId="3" applyNumberFormat="1" applyFont="1" applyFill="1" applyBorder="1" applyAlignment="1" applyProtection="1">
      <alignment horizontal="left" indent="2"/>
    </xf>
    <xf numFmtId="0" fontId="9" fillId="0" borderId="8" xfId="3" applyFont="1" applyFill="1" applyBorder="1" applyAlignment="1" applyProtection="1">
      <alignment horizontal="left" indent="1"/>
    </xf>
    <xf numFmtId="164" fontId="2" fillId="0" borderId="0" xfId="2" applyNumberFormat="1" applyFont="1" applyBorder="1"/>
    <xf numFmtId="165" fontId="2" fillId="0" borderId="0" xfId="1" applyNumberFormat="1" applyFont="1" applyBorder="1"/>
    <xf numFmtId="10" fontId="2" fillId="0" borderId="0" xfId="2" applyNumberFormat="1" applyFont="1" applyBorder="1"/>
    <xf numFmtId="49" fontId="11" fillId="0" borderId="8" xfId="6" applyNumberFormat="1" applyFont="1" applyFill="1" applyBorder="1" applyAlignment="1" applyProtection="1">
      <alignment horizontal="left" indent="2"/>
    </xf>
    <xf numFmtId="0" fontId="12" fillId="0" borderId="8" xfId="2" applyFont="1" applyBorder="1"/>
    <xf numFmtId="0" fontId="13" fillId="0" borderId="0" xfId="2" applyFont="1"/>
    <xf numFmtId="49" fontId="9" fillId="0" borderId="8" xfId="6" applyNumberFormat="1" applyFont="1" applyFill="1" applyBorder="1" applyAlignment="1" applyProtection="1">
      <alignment horizontal="left" indent="1"/>
    </xf>
    <xf numFmtId="43" fontId="11" fillId="0" borderId="9" xfId="1" applyFont="1" applyFill="1" applyBorder="1" applyAlignment="1" applyProtection="1">
      <alignment horizontal="left" indent="4"/>
    </xf>
    <xf numFmtId="0" fontId="2" fillId="0" borderId="0" xfId="2" applyAlignment="1">
      <alignment vertical="center"/>
    </xf>
    <xf numFmtId="49" fontId="9" fillId="0" borderId="8" xfId="6" applyNumberFormat="1" applyFont="1" applyFill="1" applyBorder="1" applyAlignment="1" applyProtection="1">
      <alignment horizontal="left"/>
    </xf>
    <xf numFmtId="0" fontId="14" fillId="0" borderId="0" xfId="2" applyFont="1"/>
    <xf numFmtId="0" fontId="14" fillId="0" borderId="0" xfId="2" applyFont="1" applyBorder="1"/>
    <xf numFmtId="0" fontId="15" fillId="0" borderId="0" xfId="2" applyFont="1"/>
    <xf numFmtId="0" fontId="17" fillId="0" borderId="0" xfId="7" applyFont="1" applyBorder="1" applyAlignment="1" applyProtection="1"/>
    <xf numFmtId="0" fontId="17" fillId="0" borderId="0" xfId="7" applyFont="1" applyAlignment="1" applyProtection="1"/>
    <xf numFmtId="164" fontId="9" fillId="0" borderId="8" xfId="6" applyNumberFormat="1" applyFont="1" applyFill="1" applyBorder="1" applyProtection="1"/>
    <xf numFmtId="164" fontId="9" fillId="0" borderId="9" xfId="3" applyNumberFormat="1" applyFont="1" applyFill="1" applyBorder="1" applyAlignment="1" applyProtection="1">
      <alignment horizontal="left" indent="5"/>
    </xf>
    <xf numFmtId="0" fontId="8" fillId="2" borderId="5" xfId="3" applyFont="1" applyFill="1" applyBorder="1" applyAlignment="1" applyProtection="1">
      <alignment horizontal="left" vertical="center"/>
    </xf>
    <xf numFmtId="164" fontId="8" fillId="2" borderId="5" xfId="3" applyNumberFormat="1" applyFont="1" applyFill="1" applyBorder="1" applyAlignment="1" applyProtection="1">
      <alignment vertical="center"/>
    </xf>
    <xf numFmtId="164" fontId="12" fillId="0" borderId="0" xfId="2" applyNumberFormat="1" applyFont="1"/>
    <xf numFmtId="164" fontId="18" fillId="0" borderId="0" xfId="3" applyNumberFormat="1" applyFont="1" applyFill="1" applyBorder="1" applyAlignment="1" applyProtection="1">
      <alignment vertical="center"/>
    </xf>
    <xf numFmtId="49" fontId="9" fillId="0" borderId="0" xfId="2" applyNumberFormat="1" applyFont="1" applyFill="1" applyBorder="1" applyAlignment="1" applyProtection="1"/>
    <xf numFmtId="164" fontId="20" fillId="0" borderId="0" xfId="2" applyNumberFormat="1" applyFont="1" applyFill="1" applyBorder="1"/>
    <xf numFmtId="164" fontId="19" fillId="0" borderId="0" xfId="3" applyNumberFormat="1" applyFont="1" applyFill="1" applyBorder="1" applyProtection="1"/>
    <xf numFmtId="164" fontId="18" fillId="0" borderId="0" xfId="3" applyNumberFormat="1" applyFont="1" applyFill="1" applyBorder="1" applyProtection="1"/>
    <xf numFmtId="0" fontId="21" fillId="0" borderId="0" xfId="2" applyFont="1" applyFill="1" applyAlignment="1" applyProtection="1"/>
    <xf numFmtId="166" fontId="20" fillId="0" borderId="0" xfId="2" applyNumberFormat="1" applyFont="1" applyFill="1" applyBorder="1"/>
    <xf numFmtId="0" fontId="20" fillId="0" borderId="0" xfId="2" applyFont="1" applyFill="1" applyBorder="1"/>
    <xf numFmtId="167" fontId="20" fillId="0" borderId="0" xfId="2" applyNumberFormat="1" applyFont="1" applyFill="1" applyBorder="1"/>
    <xf numFmtId="0" fontId="21" fillId="0" borderId="0" xfId="2" applyFont="1" applyFill="1" applyAlignment="1" applyProtection="1">
      <alignment horizontal="left" indent="1"/>
    </xf>
    <xf numFmtId="0" fontId="22" fillId="0" borderId="0" xfId="2" applyFont="1" applyFill="1" applyBorder="1"/>
    <xf numFmtId="0" fontId="23" fillId="0" borderId="0" xfId="2" applyFont="1" applyFill="1" applyBorder="1"/>
    <xf numFmtId="0" fontId="2" fillId="0" borderId="0" xfId="2" applyFill="1" applyBorder="1"/>
    <xf numFmtId="164" fontId="19" fillId="0" borderId="0" xfId="3" applyNumberFormat="1" applyFont="1" applyFill="1" applyBorder="1" applyAlignment="1" applyProtection="1">
      <alignment vertical="center"/>
    </xf>
    <xf numFmtId="164" fontId="2" fillId="0" borderId="0" xfId="2" applyNumberFormat="1" applyFont="1" applyFill="1" applyBorder="1"/>
    <xf numFmtId="43" fontId="11" fillId="0" borderId="0" xfId="2" applyNumberFormat="1" applyFont="1" applyFill="1" applyAlignment="1">
      <alignment horizontal="right"/>
    </xf>
    <xf numFmtId="0" fontId="4" fillId="0" borderId="0" xfId="2" applyFont="1" applyFill="1" applyAlignment="1" applyProtection="1">
      <alignment horizontal="center"/>
    </xf>
    <xf numFmtId="0" fontId="49" fillId="0" borderId="0" xfId="2" applyFont="1" applyFill="1" applyBorder="1"/>
    <xf numFmtId="0" fontId="5" fillId="0" borderId="0" xfId="2" applyFont="1" applyFill="1" applyBorder="1" applyAlignment="1" applyProtection="1">
      <alignment horizontal="center"/>
    </xf>
    <xf numFmtId="0" fontId="6" fillId="0" borderId="0" xfId="2" applyFont="1" applyBorder="1"/>
    <xf numFmtId="0" fontId="8" fillId="2" borderId="1" xfId="2" applyFont="1" applyFill="1" applyBorder="1" applyAlignment="1" applyProtection="1">
      <alignment horizontal="center" vertical="center"/>
    </xf>
    <xf numFmtId="0" fontId="8" fillId="2" borderId="1" xfId="2" applyFont="1" applyFill="1" applyBorder="1" applyAlignment="1" applyProtection="1">
      <alignment horizontal="center" vertical="center" wrapText="1"/>
    </xf>
    <xf numFmtId="0" fontId="19" fillId="0" borderId="0" xfId="2" applyFont="1" applyFill="1" applyBorder="1"/>
    <xf numFmtId="0" fontId="8" fillId="2" borderId="4" xfId="2" applyFont="1" applyFill="1" applyBorder="1" applyAlignment="1" applyProtection="1">
      <alignment horizontal="center" vertical="center"/>
    </xf>
    <xf numFmtId="0" fontId="8" fillId="2" borderId="4" xfId="2" applyFont="1" applyFill="1" applyBorder="1" applyAlignment="1" applyProtection="1">
      <alignment horizontal="center" vertical="center"/>
    </xf>
    <xf numFmtId="0" fontId="8" fillId="2" borderId="4" xfId="2" applyFont="1" applyFill="1" applyBorder="1" applyAlignment="1" applyProtection="1">
      <alignment horizontal="center" vertical="center" wrapText="1"/>
    </xf>
    <xf numFmtId="39" fontId="9" fillId="0" borderId="8" xfId="191" applyFont="1" applyFill="1" applyBorder="1" applyAlignment="1" applyProtection="1"/>
    <xf numFmtId="164" fontId="9" fillId="0" borderId="7" xfId="190" applyNumberFormat="1" applyFont="1" applyFill="1" applyBorder="1"/>
    <xf numFmtId="164" fontId="9" fillId="0" borderId="9" xfId="190" applyNumberFormat="1" applyFont="1" applyFill="1" applyBorder="1"/>
    <xf numFmtId="164" fontId="19" fillId="0" borderId="0" xfId="2" applyNumberFormat="1" applyFont="1" applyFill="1" applyBorder="1"/>
    <xf numFmtId="43" fontId="2" fillId="0" borderId="0" xfId="1" applyFont="1"/>
    <xf numFmtId="43" fontId="2" fillId="0" borderId="0" xfId="2" applyNumberFormat="1" applyFont="1"/>
    <xf numFmtId="49" fontId="9" fillId="0" borderId="8" xfId="191" applyNumberFormat="1" applyFont="1" applyFill="1" applyBorder="1" applyAlignment="1" applyProtection="1"/>
    <xf numFmtId="164" fontId="9" fillId="0" borderId="8" xfId="190" applyNumberFormat="1" applyFont="1" applyFill="1" applyBorder="1"/>
    <xf numFmtId="49" fontId="9" fillId="0" borderId="8" xfId="191" applyNumberFormat="1" applyFont="1" applyFill="1" applyBorder="1" applyAlignment="1" applyProtection="1">
      <alignment horizontal="left" indent="1"/>
    </xf>
    <xf numFmtId="0" fontId="50" fillId="0" borderId="8" xfId="190" applyFont="1" applyFill="1" applyBorder="1" applyAlignment="1" applyProtection="1">
      <alignment horizontal="left" indent="2"/>
    </xf>
    <xf numFmtId="164" fontId="50" fillId="0" borderId="8" xfId="190" applyNumberFormat="1" applyFont="1" applyFill="1" applyBorder="1" applyAlignment="1" applyProtection="1">
      <alignment horizontal="right"/>
    </xf>
    <xf numFmtId="164" fontId="50" fillId="0" borderId="9" xfId="190" applyNumberFormat="1" applyFont="1" applyFill="1" applyBorder="1" applyAlignment="1" applyProtection="1">
      <alignment horizontal="right"/>
    </xf>
    <xf numFmtId="49" fontId="9" fillId="0" borderId="8" xfId="190" applyNumberFormat="1" applyFont="1" applyFill="1" applyBorder="1" applyAlignment="1" applyProtection="1">
      <alignment horizontal="left" indent="1"/>
    </xf>
    <xf numFmtId="164" fontId="12" fillId="0" borderId="8" xfId="190" applyNumberFormat="1" applyFont="1" applyFill="1" applyBorder="1" applyAlignment="1" applyProtection="1">
      <alignment horizontal="right"/>
    </xf>
    <xf numFmtId="164" fontId="12" fillId="0" borderId="9" xfId="190" applyNumberFormat="1" applyFont="1" applyFill="1" applyBorder="1" applyAlignment="1" applyProtection="1">
      <alignment horizontal="right"/>
    </xf>
    <xf numFmtId="49" fontId="11" fillId="0" borderId="8" xfId="191" applyNumberFormat="1" applyFont="1" applyFill="1" applyBorder="1" applyAlignment="1" applyProtection="1">
      <alignment horizontal="left" indent="2"/>
    </xf>
    <xf numFmtId="43" fontId="50" fillId="0" borderId="9" xfId="1" applyFont="1" applyFill="1" applyBorder="1" applyAlignment="1" applyProtection="1">
      <alignment horizontal="right"/>
    </xf>
    <xf numFmtId="164" fontId="9" fillId="0" borderId="8" xfId="191" applyNumberFormat="1" applyFont="1" applyFill="1" applyBorder="1" applyAlignment="1" applyProtection="1">
      <alignment horizontal="left" indent="1"/>
    </xf>
    <xf numFmtId="49" fontId="11" fillId="0" borderId="8" xfId="190" applyNumberFormat="1" applyFont="1" applyFill="1" applyBorder="1" applyAlignment="1" applyProtection="1">
      <alignment horizontal="left" indent="2"/>
    </xf>
    <xf numFmtId="164" fontId="12" fillId="0" borderId="8" xfId="190" applyNumberFormat="1" applyFont="1" applyFill="1" applyBorder="1"/>
    <xf numFmtId="43" fontId="12" fillId="0" borderId="9" xfId="1" applyFont="1" applyFill="1" applyBorder="1" applyAlignment="1" applyProtection="1">
      <alignment horizontal="right"/>
    </xf>
    <xf numFmtId="164" fontId="9" fillId="0" borderId="8" xfId="190" applyNumberFormat="1" applyFont="1" applyFill="1" applyBorder="1" applyProtection="1"/>
    <xf numFmtId="164" fontId="9" fillId="0" borderId="9" xfId="190" applyNumberFormat="1" applyFont="1" applyFill="1" applyBorder="1" applyProtection="1"/>
    <xf numFmtId="164" fontId="11" fillId="0" borderId="8" xfId="190" applyNumberFormat="1" applyFont="1" applyFill="1" applyBorder="1" applyProtection="1"/>
    <xf numFmtId="49" fontId="50" fillId="0" borderId="8" xfId="190" applyNumberFormat="1" applyFont="1" applyFill="1" applyBorder="1" applyAlignment="1" applyProtection="1">
      <alignment horizontal="left" indent="2"/>
    </xf>
    <xf numFmtId="39" fontId="9" fillId="0" borderId="8" xfId="191" applyFont="1" applyFill="1" applyBorder="1"/>
    <xf numFmtId="49" fontId="12" fillId="0" borderId="8" xfId="190" applyNumberFormat="1" applyFont="1" applyFill="1" applyBorder="1" applyAlignment="1" applyProtection="1">
      <alignment horizontal="left"/>
    </xf>
    <xf numFmtId="164" fontId="9" fillId="0" borderId="8" xfId="190" applyNumberFormat="1" applyFont="1" applyFill="1" applyBorder="1" applyAlignment="1" applyProtection="1"/>
    <xf numFmtId="164" fontId="9" fillId="0" borderId="9" xfId="190" applyNumberFormat="1" applyFont="1" applyFill="1" applyBorder="1" applyAlignment="1" applyProtection="1"/>
    <xf numFmtId="164" fontId="18" fillId="0" borderId="0" xfId="2" applyNumberFormat="1" applyFont="1" applyFill="1" applyBorder="1"/>
    <xf numFmtId="39" fontId="9" fillId="0" borderId="8" xfId="191" applyFont="1" applyFill="1" applyBorder="1" applyAlignment="1" applyProtection="1">
      <alignment horizontal="left" indent="1"/>
    </xf>
    <xf numFmtId="39" fontId="11" fillId="0" borderId="8" xfId="191" applyFont="1" applyFill="1" applyBorder="1" applyAlignment="1" applyProtection="1">
      <alignment horizontal="left" indent="2"/>
    </xf>
    <xf numFmtId="164" fontId="11" fillId="0" borderId="8" xfId="190" applyNumberFormat="1" applyFont="1" applyFill="1" applyBorder="1"/>
    <xf numFmtId="0" fontId="51" fillId="2" borderId="0" xfId="2" applyFont="1" applyFill="1" applyBorder="1"/>
    <xf numFmtId="0" fontId="8" fillId="2" borderId="5" xfId="190" applyFont="1" applyFill="1" applyBorder="1" applyAlignment="1" applyProtection="1">
      <alignment horizontal="left" vertical="center"/>
    </xf>
    <xf numFmtId="164" fontId="8" fillId="2" borderId="5" xfId="190" applyNumberFormat="1" applyFont="1" applyFill="1" applyBorder="1" applyAlignment="1" applyProtection="1">
      <alignment vertical="center"/>
    </xf>
    <xf numFmtId="164" fontId="8" fillId="2" borderId="20" xfId="190" applyNumberFormat="1" applyFont="1" applyFill="1" applyBorder="1" applyAlignment="1" applyProtection="1">
      <alignment vertical="center"/>
    </xf>
    <xf numFmtId="0" fontId="52" fillId="0" borderId="0" xfId="2" applyFont="1" applyFill="1" applyBorder="1"/>
    <xf numFmtId="164" fontId="2" fillId="0" borderId="0" xfId="2" applyNumberFormat="1" applyFont="1"/>
    <xf numFmtId="0" fontId="28" fillId="0" borderId="0" xfId="2" applyFont="1" applyFill="1" applyBorder="1"/>
    <xf numFmtId="164" fontId="18" fillId="0" borderId="0" xfId="190" applyNumberFormat="1" applyFont="1" applyFill="1" applyBorder="1" applyAlignment="1" applyProtection="1">
      <alignment vertical="center"/>
    </xf>
    <xf numFmtId="165" fontId="20" fillId="0" borderId="0" xfId="1" applyNumberFormat="1" applyFont="1" applyFill="1" applyBorder="1"/>
    <xf numFmtId="0" fontId="20" fillId="0" borderId="0" xfId="2" applyFont="1"/>
    <xf numFmtId="43" fontId="20" fillId="0" borderId="0" xfId="1" applyFont="1" applyFill="1" applyBorder="1"/>
    <xf numFmtId="0" fontId="20" fillId="0" borderId="0" xfId="2" applyFont="1" applyBorder="1"/>
    <xf numFmtId="0" fontId="53" fillId="0" borderId="0" xfId="2" applyFont="1" applyFill="1" applyAlignment="1" applyProtection="1">
      <alignment horizontal="center"/>
    </xf>
    <xf numFmtId="0" fontId="54" fillId="0" borderId="0" xfId="2" applyFont="1" applyFill="1"/>
    <xf numFmtId="0" fontId="28" fillId="0" borderId="0" xfId="2" applyFont="1"/>
    <xf numFmtId="0" fontId="54" fillId="0" borderId="0" xfId="2" applyFont="1" applyFill="1" applyAlignment="1" applyProtection="1">
      <alignment horizontal="center"/>
    </xf>
    <xf numFmtId="0" fontId="28" fillId="0" borderId="0" xfId="2" applyFont="1" applyBorder="1"/>
    <xf numFmtId="0" fontId="8" fillId="2" borderId="1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 applyProtection="1">
      <alignment horizontal="center" vertical="center"/>
    </xf>
    <xf numFmtId="0" fontId="12" fillId="0" borderId="8" xfId="2" applyFont="1" applyFill="1" applyBorder="1" applyAlignment="1">
      <alignment horizontal="left" vertical="center"/>
    </xf>
    <xf numFmtId="49" fontId="9" fillId="0" borderId="8" xfId="2" applyNumberFormat="1" applyFont="1" applyFill="1" applyBorder="1" applyAlignment="1" applyProtection="1"/>
    <xf numFmtId="49" fontId="9" fillId="0" borderId="8" xfId="2" applyNumberFormat="1" applyFont="1" applyFill="1" applyBorder="1" applyAlignment="1" applyProtection="1">
      <alignment horizontal="left" indent="1"/>
    </xf>
    <xf numFmtId="0" fontId="11" fillId="0" borderId="8" xfId="2" applyFont="1" applyFill="1" applyBorder="1" applyAlignment="1" applyProtection="1">
      <alignment horizontal="left" indent="2"/>
    </xf>
    <xf numFmtId="164" fontId="11" fillId="0" borderId="9" xfId="190" applyNumberFormat="1" applyFont="1" applyFill="1" applyBorder="1" applyProtection="1"/>
    <xf numFmtId="49" fontId="9" fillId="0" borderId="8" xfId="2" applyNumberFormat="1" applyFont="1" applyBorder="1" applyAlignment="1">
      <alignment horizontal="left" indent="1"/>
    </xf>
    <xf numFmtId="10" fontId="2" fillId="0" borderId="0" xfId="2" applyNumberFormat="1" applyFont="1" applyFill="1" applyBorder="1"/>
    <xf numFmtId="164" fontId="11" fillId="0" borderId="8" xfId="190" applyNumberFormat="1" applyFont="1" applyFill="1" applyBorder="1" applyAlignment="1" applyProtection="1"/>
    <xf numFmtId="49" fontId="9" fillId="0" borderId="8" xfId="2" applyNumberFormat="1" applyFont="1" applyFill="1" applyBorder="1" applyAlignment="1" applyProtection="1">
      <alignment horizontal="left"/>
    </xf>
    <xf numFmtId="164" fontId="9" fillId="0" borderId="9" xfId="190" applyNumberFormat="1" applyFont="1" applyFill="1" applyBorder="1" applyAlignment="1" applyProtection="1">
      <alignment horizontal="left" indent="3"/>
    </xf>
    <xf numFmtId="49" fontId="9" fillId="0" borderId="8" xfId="2" applyNumberFormat="1" applyFont="1" applyFill="1" applyBorder="1" applyAlignment="1" applyProtection="1">
      <alignment horizontal="left" indent="2"/>
    </xf>
    <xf numFmtId="49" fontId="9" fillId="0" borderId="8" xfId="2" applyNumberFormat="1" applyFont="1" applyFill="1" applyBorder="1" applyAlignment="1" applyProtection="1">
      <alignment horizontal="left" indent="3"/>
    </xf>
    <xf numFmtId="49" fontId="11" fillId="0" borderId="8" xfId="2" applyNumberFormat="1" applyFont="1" applyFill="1" applyBorder="1" applyAlignment="1" applyProtection="1">
      <alignment horizontal="left" indent="4"/>
    </xf>
    <xf numFmtId="43" fontId="11" fillId="0" borderId="9" xfId="1" applyFont="1" applyFill="1" applyBorder="1" applyProtection="1"/>
    <xf numFmtId="164" fontId="13" fillId="0" borderId="0" xfId="2" applyNumberFormat="1" applyFont="1" applyFill="1" applyBorder="1"/>
    <xf numFmtId="49" fontId="9" fillId="0" borderId="8" xfId="2" applyNumberFormat="1" applyFont="1" applyFill="1" applyBorder="1" applyAlignment="1" applyProtection="1">
      <alignment horizontal="left" vertical="center" indent="1"/>
    </xf>
    <xf numFmtId="164" fontId="11" fillId="25" borderId="8" xfId="190" applyNumberFormat="1" applyFont="1" applyFill="1" applyBorder="1" applyAlignment="1" applyProtection="1"/>
    <xf numFmtId="164" fontId="50" fillId="0" borderId="8" xfId="2" applyNumberFormat="1" applyFont="1" applyFill="1" applyBorder="1"/>
    <xf numFmtId="164" fontId="12" fillId="0" borderId="8" xfId="2" applyNumberFormat="1" applyFont="1" applyFill="1" applyBorder="1"/>
    <xf numFmtId="49" fontId="11" fillId="0" borderId="8" xfId="2" applyNumberFormat="1" applyFont="1" applyFill="1" applyBorder="1" applyAlignment="1" applyProtection="1">
      <alignment horizontal="left" indent="1"/>
    </xf>
    <xf numFmtId="49" fontId="8" fillId="2" borderId="5" xfId="2" applyNumberFormat="1" applyFont="1" applyFill="1" applyBorder="1" applyAlignment="1" applyProtection="1">
      <alignment horizontal="left" vertical="center"/>
    </xf>
    <xf numFmtId="164" fontId="8" fillId="2" borderId="5" xfId="190" applyNumberFormat="1" applyFont="1" applyFill="1" applyBorder="1" applyAlignment="1">
      <alignment vertical="center"/>
    </xf>
    <xf numFmtId="164" fontId="18" fillId="0" borderId="0" xfId="190" applyNumberFormat="1" applyFont="1" applyFill="1" applyBorder="1"/>
    <xf numFmtId="165" fontId="11" fillId="0" borderId="0" xfId="2" applyNumberFormat="1" applyFont="1" applyAlignment="1">
      <alignment horizontal="right"/>
    </xf>
    <xf numFmtId="0" fontId="20" fillId="0" borderId="0" xfId="2" applyFont="1" applyFill="1" applyBorder="1" applyAlignment="1">
      <alignment horizontal="center"/>
    </xf>
    <xf numFmtId="0" fontId="18" fillId="0" borderId="0" xfId="2" applyFont="1" applyFill="1" applyBorder="1" applyAlignment="1" applyProtection="1"/>
    <xf numFmtId="164" fontId="55" fillId="0" borderId="0" xfId="2" applyNumberFormat="1" applyFont="1" applyFill="1" applyBorder="1" applyProtection="1"/>
    <xf numFmtId="164" fontId="56" fillId="0" borderId="0" xfId="2" applyNumberFormat="1" applyFont="1" applyBorder="1"/>
    <xf numFmtId="0" fontId="19" fillId="0" borderId="0" xfId="2" applyFont="1" applyFill="1" applyBorder="1" applyAlignment="1" applyProtection="1"/>
    <xf numFmtId="164" fontId="20" fillId="0" borderId="0" xfId="2" applyNumberFormat="1" applyFont="1" applyBorder="1"/>
    <xf numFmtId="0" fontId="57" fillId="0" borderId="0" xfId="2" applyFont="1" applyBorder="1"/>
  </cellXfs>
  <cellStyles count="230">
    <cellStyle name="20% - Énfasis1 2" xfId="8"/>
    <cellStyle name="20% - Énfasis2 2" xfId="9"/>
    <cellStyle name="20% - Énfasis3 2" xfId="10"/>
    <cellStyle name="20% - Énfasis4 2" xfId="11"/>
    <cellStyle name="20% - Énfasis5 2" xfId="12"/>
    <cellStyle name="20% - Énfasis6 2" xfId="13"/>
    <cellStyle name="40% - Énfasis1 2" xfId="14"/>
    <cellStyle name="40% - Énfasis2 2" xfId="15"/>
    <cellStyle name="40% - Énfasis3 2" xfId="16"/>
    <cellStyle name="40% - Énfasis4 2" xfId="17"/>
    <cellStyle name="40% - Énfasis5 2" xfId="18"/>
    <cellStyle name="40% - Énfasis6 2" xfId="19"/>
    <cellStyle name="60% - Énfasis1 2" xfId="20"/>
    <cellStyle name="60% - Énfasis2 2" xfId="21"/>
    <cellStyle name="60% - Énfasis3 2" xfId="22"/>
    <cellStyle name="60% - Énfasis4 2" xfId="23"/>
    <cellStyle name="60% - Énfasis5 2" xfId="24"/>
    <cellStyle name="60% - Énfasis6 2" xfId="25"/>
    <cellStyle name="Array" xfId="26"/>
    <cellStyle name="Array Enter" xfId="27"/>
    <cellStyle name="Array_Sheet1" xfId="28"/>
    <cellStyle name="base paren" xfId="29"/>
    <cellStyle name="Buena 2" xfId="30"/>
    <cellStyle name="Cálculo 2" xfId="31"/>
    <cellStyle name="Celda de comprobación 2" xfId="32"/>
    <cellStyle name="Celda vinculada 2" xfId="33"/>
    <cellStyle name="Comma 2" xfId="34"/>
    <cellStyle name="Comma 2 2" xfId="35"/>
    <cellStyle name="Comma 2 3" xfId="36"/>
    <cellStyle name="Comma 2 3 2" xfId="37"/>
    <cellStyle name="Comma 2_Sheet1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Comma 7" xfId="47"/>
    <cellStyle name="Comma 8" xfId="48"/>
    <cellStyle name="Comma 9" xfId="49"/>
    <cellStyle name="Comma 9 2" xfId="50"/>
    <cellStyle name="Currency 2" xfId="51"/>
    <cellStyle name="Currency 2 2" xfId="52"/>
    <cellStyle name="Encabezado 4 2" xfId="53"/>
    <cellStyle name="Énfasis1 2" xfId="54"/>
    <cellStyle name="Énfasis2 2" xfId="55"/>
    <cellStyle name="Énfasis3 2" xfId="56"/>
    <cellStyle name="Énfasis4 2" xfId="57"/>
    <cellStyle name="Énfasis5 2" xfId="58"/>
    <cellStyle name="Énfasis6 2" xfId="59"/>
    <cellStyle name="Entrada 2" xfId="60"/>
    <cellStyle name="Euro" xfId="61"/>
    <cellStyle name="Euro 2" xfId="62"/>
    <cellStyle name="Hipervínculo" xfId="7" builtinId="8"/>
    <cellStyle name="Hipervínculo 2" xfId="63"/>
    <cellStyle name="Incorrecto 2" xfId="64"/>
    <cellStyle name="MacroCode" xfId="65"/>
    <cellStyle name="Millares" xfId="1" builtinId="3"/>
    <cellStyle name="Millares 10" xfId="66"/>
    <cellStyle name="Millares 10 2" xfId="67"/>
    <cellStyle name="Millares 10 2 2" xfId="68"/>
    <cellStyle name="Millares 10 3" xfId="69"/>
    <cellStyle name="Millares 10 4" xfId="70"/>
    <cellStyle name="Millares 10 5" xfId="71"/>
    <cellStyle name="Millares 10 6" xfId="72"/>
    <cellStyle name="Millares 10 7" xfId="73"/>
    <cellStyle name="Millares 10 8" xfId="74"/>
    <cellStyle name="Millares 11" xfId="75"/>
    <cellStyle name="Millares 11 2" xfId="76"/>
    <cellStyle name="Millares 12" xfId="77"/>
    <cellStyle name="Millares 12 2" xfId="78"/>
    <cellStyle name="Millares 13" xfId="79"/>
    <cellStyle name="Millares 13 2" xfId="80"/>
    <cellStyle name="Millares 14" xfId="81"/>
    <cellStyle name="Millares 14 2" xfId="82"/>
    <cellStyle name="Millares 15" xfId="83"/>
    <cellStyle name="Millares 16" xfId="84"/>
    <cellStyle name="Millares 2" xfId="85"/>
    <cellStyle name="Millares 2 2" xfId="86"/>
    <cellStyle name="Millares 2 2 2" xfId="87"/>
    <cellStyle name="Millares 2 2 3" xfId="88"/>
    <cellStyle name="Millares 2 3" xfId="89"/>
    <cellStyle name="Millares 2 3 2" xfId="90"/>
    <cellStyle name="Millares 2 4" xfId="91"/>
    <cellStyle name="Millares 2 5" xfId="92"/>
    <cellStyle name="Millares 2_DGA" xfId="93"/>
    <cellStyle name="Millares 3" xfId="94"/>
    <cellStyle name="Millares 3 2" xfId="95"/>
    <cellStyle name="Millares 3 2 2" xfId="96"/>
    <cellStyle name="Millares 3 2 2 2" xfId="97"/>
    <cellStyle name="Millares 3 2 3" xfId="98"/>
    <cellStyle name="Millares 3 3" xfId="99"/>
    <cellStyle name="Millares 3 4" xfId="100"/>
    <cellStyle name="Millares 3 5" xfId="101"/>
    <cellStyle name="Millares 3_DGA" xfId="102"/>
    <cellStyle name="Millares 4" xfId="103"/>
    <cellStyle name="Millares 4 2" xfId="104"/>
    <cellStyle name="Millares 4 3" xfId="105"/>
    <cellStyle name="Millares 4 4" xfId="106"/>
    <cellStyle name="Millares 4 5" xfId="107"/>
    <cellStyle name="Millares 4 6" xfId="108"/>
    <cellStyle name="Millares 4_DGA" xfId="109"/>
    <cellStyle name="Millares 5" xfId="110"/>
    <cellStyle name="Millares 5 2" xfId="111"/>
    <cellStyle name="Millares 5 3" xfId="112"/>
    <cellStyle name="Millares 5_DGA" xfId="113"/>
    <cellStyle name="Millares 6" xfId="114"/>
    <cellStyle name="Millares 6 2" xfId="115"/>
    <cellStyle name="Millares 6 3" xfId="116"/>
    <cellStyle name="Millares 7" xfId="117"/>
    <cellStyle name="Millares 7 2" xfId="118"/>
    <cellStyle name="Millares 8" xfId="119"/>
    <cellStyle name="Millares 8 2" xfId="120"/>
    <cellStyle name="Millares 8 3" xfId="121"/>
    <cellStyle name="Millares 8 4" xfId="122"/>
    <cellStyle name="Millares 9" xfId="123"/>
    <cellStyle name="Millares 9 2" xfId="124"/>
    <cellStyle name="Millares 9 2 2" xfId="125"/>
    <cellStyle name="Millares 9 3" xfId="126"/>
    <cellStyle name="Millares 9 4" xfId="127"/>
    <cellStyle name="Millares 9 5" xfId="128"/>
    <cellStyle name="Millares 9 6" xfId="129"/>
    <cellStyle name="Moneda 2" xfId="130"/>
    <cellStyle name="Moneda 2 2" xfId="131"/>
    <cellStyle name="Moneda 3" xfId="132"/>
    <cellStyle name="Moneda 4" xfId="133"/>
    <cellStyle name="Moneda 5" xfId="134"/>
    <cellStyle name="Moneda 5 2" xfId="135"/>
    <cellStyle name="Moneda 5 3" xfId="136"/>
    <cellStyle name="Moneda 5 3 2" xfId="137"/>
    <cellStyle name="Neutral 2" xfId="138"/>
    <cellStyle name="Normal" xfId="0" builtinId="0"/>
    <cellStyle name="Normal 10" xfId="139"/>
    <cellStyle name="Normal 10 2" xfId="2"/>
    <cellStyle name="Normal 11" xfId="140"/>
    <cellStyle name="Normal 11 2" xfId="141"/>
    <cellStyle name="Normal 12" xfId="142"/>
    <cellStyle name="Normal 12 2" xfId="143"/>
    <cellStyle name="Normal 13" xfId="144"/>
    <cellStyle name="Normal 13 2" xfId="145"/>
    <cellStyle name="Normal 14" xfId="146"/>
    <cellStyle name="Normal 14 2" xfId="147"/>
    <cellStyle name="Normal 15" xfId="148"/>
    <cellStyle name="Normal 15 2" xfId="149"/>
    <cellStyle name="Normal 16" xfId="150"/>
    <cellStyle name="Normal 2" xfId="151"/>
    <cellStyle name="Normal 2 2" xfId="152"/>
    <cellStyle name="Normal 2 2 2" xfId="153"/>
    <cellStyle name="Normal 2 2 2 2" xfId="4"/>
    <cellStyle name="Normal 2 3" xfId="154"/>
    <cellStyle name="Normal 2 3 2" xfId="155"/>
    <cellStyle name="Normal 2 4" xfId="156"/>
    <cellStyle name="Normal 2_DGA" xfId="157"/>
    <cellStyle name="Normal 3" xfId="158"/>
    <cellStyle name="Normal 3 2" xfId="159"/>
    <cellStyle name="Normal 3 3" xfId="160"/>
    <cellStyle name="Normal 3 4" xfId="161"/>
    <cellStyle name="Normal 3 5" xfId="162"/>
    <cellStyle name="Normal 3 6" xfId="6"/>
    <cellStyle name="Normal 3_Sheet1" xfId="163"/>
    <cellStyle name="Normal 4" xfId="164"/>
    <cellStyle name="Normal 4 2" xfId="165"/>
    <cellStyle name="Normal 4 3" xfId="166"/>
    <cellStyle name="Normal 5" xfId="167"/>
    <cellStyle name="Normal 5 2" xfId="168"/>
    <cellStyle name="Normal 5 3" xfId="169"/>
    <cellStyle name="Normal 5 3 2" xfId="170"/>
    <cellStyle name="Normal 5 4" xfId="171"/>
    <cellStyle name="Normal 6" xfId="172"/>
    <cellStyle name="Normal 6 2" xfId="173"/>
    <cellStyle name="Normal 6 2 2" xfId="174"/>
    <cellStyle name="Normal 6 2 3" xfId="175"/>
    <cellStyle name="Normal 6 3" xfId="176"/>
    <cellStyle name="Normal 6 4" xfId="177"/>
    <cellStyle name="Normal 7" xfId="178"/>
    <cellStyle name="Normal 7 2" xfId="179"/>
    <cellStyle name="Normal 7 2 2" xfId="180"/>
    <cellStyle name="Normal 7 3" xfId="181"/>
    <cellStyle name="Normal 7 4" xfId="182"/>
    <cellStyle name="Normal 7 5" xfId="183"/>
    <cellStyle name="Normal 8" xfId="184"/>
    <cellStyle name="Normal 8 2" xfId="185"/>
    <cellStyle name="Normal 8 3" xfId="186"/>
    <cellStyle name="Normal 9" xfId="187"/>
    <cellStyle name="Normal 9 2" xfId="188"/>
    <cellStyle name="Normal 9 3" xfId="189"/>
    <cellStyle name="Normal_COMPARACION 2002-2001" xfId="190"/>
    <cellStyle name="Normal_COMPARACION 2002-2001 2" xfId="3"/>
    <cellStyle name="Normal_Hoja4" xfId="5"/>
    <cellStyle name="Normal_Hoja6" xfId="191"/>
    <cellStyle name="Notas 2" xfId="192"/>
    <cellStyle name="Notas 2 2" xfId="193"/>
    <cellStyle name="Notas 2_Sheet1" xfId="194"/>
    <cellStyle name="Percent 2" xfId="195"/>
    <cellStyle name="Percent 2 2" xfId="196"/>
    <cellStyle name="Percent 3" xfId="197"/>
    <cellStyle name="Percent 4" xfId="198"/>
    <cellStyle name="Percent 5" xfId="199"/>
    <cellStyle name="Percent 6" xfId="200"/>
    <cellStyle name="Percent 7" xfId="201"/>
    <cellStyle name="Percent 7 2" xfId="202"/>
    <cellStyle name="Porcentual 2" xfId="203"/>
    <cellStyle name="Porcentual 2 2" xfId="204"/>
    <cellStyle name="Porcentual 2 3" xfId="205"/>
    <cellStyle name="Porcentual 3" xfId="206"/>
    <cellStyle name="Porcentual 3 2" xfId="207"/>
    <cellStyle name="Porcentual 3 3" xfId="208"/>
    <cellStyle name="Porcentual 4" xfId="209"/>
    <cellStyle name="Porcentual 4 2" xfId="210"/>
    <cellStyle name="Porcentual 4 3" xfId="211"/>
    <cellStyle name="Porcentual 5" xfId="212"/>
    <cellStyle name="Porcentual 6" xfId="213"/>
    <cellStyle name="Porcentual 6 2" xfId="214"/>
    <cellStyle name="Porcentual 7" xfId="215"/>
    <cellStyle name="Porcentual 7 2" xfId="216"/>
    <cellStyle name="Porcentual 8" xfId="217"/>
    <cellStyle name="Porcentual 8 2" xfId="218"/>
    <cellStyle name="Porcentual 9" xfId="219"/>
    <cellStyle name="Red Text" xfId="220"/>
    <cellStyle name="Salida 2" xfId="221"/>
    <cellStyle name="Texto de advertencia 2" xfId="222"/>
    <cellStyle name="Texto explicativo 2" xfId="223"/>
    <cellStyle name="Título 1 2" xfId="224"/>
    <cellStyle name="Título 2 2" xfId="225"/>
    <cellStyle name="Título 3 2" xfId="226"/>
    <cellStyle name="Título 4" xfId="227"/>
    <cellStyle name="TopGrey" xfId="228"/>
    <cellStyle name="Total 2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19/ENERO-JUNIO%20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esktop/2018/Ingresos%20fiscales%20para%20el%20Internet/INGRESOS%20FISCALES%20POR%20PRINCIPALES%20PARTIDAS,%20%20ENERO-OCTUBRE%20ESTIMADO%202018-RECAUDAD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8-2019"/>
      <sheetName val="FINANCIERO (2019 Est. 2019) 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19 (REC)"/>
      <sheetName val="2019 (RESUMEN"/>
      <sheetName val="2018 REC- EST "/>
      <sheetName val="2018 REC-EST RESUMEN"/>
    </sheetNames>
    <sheetDataSet>
      <sheetData sheetId="0"/>
      <sheetData sheetId="1"/>
      <sheetData sheetId="2"/>
      <sheetData sheetId="3"/>
      <sheetData sheetId="4">
        <row r="12">
          <cell r="J12">
            <v>6126.4</v>
          </cell>
          <cell r="K12">
            <v>4807.8999999999996</v>
          </cell>
          <cell r="L12">
            <v>5124.3</v>
          </cell>
          <cell r="M12">
            <v>4903.5</v>
          </cell>
          <cell r="N12">
            <v>5340.9</v>
          </cell>
          <cell r="O12">
            <v>4299</v>
          </cell>
        </row>
        <row r="13">
          <cell r="J13">
            <v>8386.2000000000007</v>
          </cell>
          <cell r="K13">
            <v>6632.1</v>
          </cell>
          <cell r="L13">
            <v>6909.3</v>
          </cell>
          <cell r="M13">
            <v>19195.8</v>
          </cell>
          <cell r="N13">
            <v>8059.1</v>
          </cell>
          <cell r="O13">
            <v>6909.8</v>
          </cell>
        </row>
        <row r="14">
          <cell r="J14">
            <v>3115.4</v>
          </cell>
          <cell r="K14">
            <v>1945.8</v>
          </cell>
          <cell r="L14">
            <v>2117.9</v>
          </cell>
          <cell r="M14">
            <v>3204.9</v>
          </cell>
          <cell r="N14">
            <v>3279</v>
          </cell>
          <cell r="O14">
            <v>3024.5</v>
          </cell>
        </row>
        <row r="15">
          <cell r="J15">
            <v>135</v>
          </cell>
          <cell r="K15">
            <v>128</v>
          </cell>
          <cell r="L15">
            <v>151.19999999999999</v>
          </cell>
          <cell r="M15">
            <v>162.4</v>
          </cell>
          <cell r="N15">
            <v>193.9</v>
          </cell>
          <cell r="O15">
            <v>160.6</v>
          </cell>
        </row>
        <row r="18">
          <cell r="J18">
            <v>67.7</v>
          </cell>
          <cell r="K18">
            <v>190.4</v>
          </cell>
          <cell r="L18">
            <v>1117.0999999999999</v>
          </cell>
          <cell r="M18">
            <v>126.6</v>
          </cell>
          <cell r="N18">
            <v>112.5</v>
          </cell>
          <cell r="O18">
            <v>87.8</v>
          </cell>
        </row>
        <row r="19">
          <cell r="J19">
            <v>187</v>
          </cell>
          <cell r="K19">
            <v>89.3</v>
          </cell>
          <cell r="L19">
            <v>105.8</v>
          </cell>
          <cell r="M19">
            <v>1875.9</v>
          </cell>
          <cell r="N19">
            <v>202.5</v>
          </cell>
          <cell r="O19">
            <v>167.2</v>
          </cell>
        </row>
        <row r="20">
          <cell r="J20">
            <v>438.1</v>
          </cell>
          <cell r="K20">
            <v>486.9</v>
          </cell>
          <cell r="L20">
            <v>560.9</v>
          </cell>
          <cell r="M20">
            <v>545.5</v>
          </cell>
          <cell r="N20">
            <v>638.5</v>
          </cell>
          <cell r="O20">
            <v>613.5</v>
          </cell>
        </row>
        <row r="21">
          <cell r="J21">
            <v>123.8</v>
          </cell>
          <cell r="K21">
            <v>106.3</v>
          </cell>
          <cell r="L21">
            <v>117</v>
          </cell>
          <cell r="M21">
            <v>114.9</v>
          </cell>
          <cell r="N21">
            <v>114.9</v>
          </cell>
          <cell r="O21">
            <v>103.6</v>
          </cell>
        </row>
        <row r="22">
          <cell r="J22">
            <v>680</v>
          </cell>
          <cell r="K22">
            <v>656</v>
          </cell>
          <cell r="L22">
            <v>831</v>
          </cell>
          <cell r="M22">
            <v>662.1</v>
          </cell>
          <cell r="N22">
            <v>832.8</v>
          </cell>
          <cell r="O22">
            <v>668.6</v>
          </cell>
        </row>
        <row r="24">
          <cell r="J24">
            <v>106.3</v>
          </cell>
          <cell r="K24">
            <v>114.3</v>
          </cell>
          <cell r="L24">
            <v>141</v>
          </cell>
          <cell r="M24">
            <v>158.69999999999999</v>
          </cell>
          <cell r="N24">
            <v>152.19999999999999</v>
          </cell>
          <cell r="O24">
            <v>149.69999999999999</v>
          </cell>
        </row>
        <row r="27">
          <cell r="J27">
            <v>12031.9</v>
          </cell>
          <cell r="K27">
            <v>9277.1</v>
          </cell>
          <cell r="L27">
            <v>9114.2999999999993</v>
          </cell>
          <cell r="M27">
            <v>10800.5</v>
          </cell>
          <cell r="N27">
            <v>10297.200000000001</v>
          </cell>
          <cell r="O27">
            <v>9632.9</v>
          </cell>
        </row>
        <row r="28">
          <cell r="J28">
            <v>7505.8</v>
          </cell>
          <cell r="K28">
            <v>7311.7</v>
          </cell>
          <cell r="L28">
            <v>7960.6</v>
          </cell>
          <cell r="M28">
            <v>7883.9</v>
          </cell>
          <cell r="N28">
            <v>9583.4</v>
          </cell>
          <cell r="O28">
            <v>8541.5</v>
          </cell>
        </row>
        <row r="30">
          <cell r="J30">
            <v>3755.6</v>
          </cell>
          <cell r="K30">
            <v>2972.3</v>
          </cell>
          <cell r="L30">
            <v>2980.4</v>
          </cell>
          <cell r="M30">
            <v>2999.3</v>
          </cell>
          <cell r="N30">
            <v>3907.9</v>
          </cell>
          <cell r="O30">
            <v>3001.1</v>
          </cell>
        </row>
        <row r="31">
          <cell r="J31">
            <v>1956</v>
          </cell>
          <cell r="K31">
            <v>1824.5</v>
          </cell>
          <cell r="L31">
            <v>1816.4</v>
          </cell>
          <cell r="M31">
            <v>1840.7</v>
          </cell>
          <cell r="N31">
            <v>2088.1</v>
          </cell>
          <cell r="O31">
            <v>1838.9</v>
          </cell>
        </row>
        <row r="34">
          <cell r="J34">
            <v>652.29999999999995</v>
          </cell>
          <cell r="K34">
            <v>616.29999999999995</v>
          </cell>
          <cell r="L34">
            <v>615.9</v>
          </cell>
          <cell r="M34">
            <v>628.20000000000005</v>
          </cell>
          <cell r="N34">
            <v>637.6</v>
          </cell>
          <cell r="O34">
            <v>649.5</v>
          </cell>
        </row>
        <row r="35">
          <cell r="J35">
            <v>557.6</v>
          </cell>
          <cell r="K35">
            <v>541</v>
          </cell>
          <cell r="L35">
            <v>526.1</v>
          </cell>
          <cell r="M35">
            <v>603.5</v>
          </cell>
          <cell r="N35">
            <v>550.6</v>
          </cell>
          <cell r="O35">
            <v>565.79999999999995</v>
          </cell>
        </row>
        <row r="38">
          <cell r="J38">
            <v>834.7</v>
          </cell>
          <cell r="K38">
            <v>835.9</v>
          </cell>
          <cell r="L38">
            <v>913.2</v>
          </cell>
          <cell r="M38">
            <v>791.9</v>
          </cell>
          <cell r="N38">
            <v>924.3</v>
          </cell>
          <cell r="O38">
            <v>935</v>
          </cell>
        </row>
        <row r="39">
          <cell r="J39">
            <v>826.1</v>
          </cell>
          <cell r="K39">
            <v>209.5</v>
          </cell>
          <cell r="L39">
            <v>62.2</v>
          </cell>
          <cell r="M39">
            <v>51.5</v>
          </cell>
          <cell r="N39">
            <v>47.7</v>
          </cell>
          <cell r="O39">
            <v>45.9</v>
          </cell>
        </row>
        <row r="40">
          <cell r="J40">
            <v>11.3</v>
          </cell>
          <cell r="K40">
            <v>10.1</v>
          </cell>
          <cell r="L40">
            <v>12.2</v>
          </cell>
          <cell r="M40">
            <v>11</v>
          </cell>
          <cell r="N40">
            <v>14.4</v>
          </cell>
          <cell r="O40">
            <v>12.8</v>
          </cell>
        </row>
        <row r="41">
          <cell r="J41">
            <v>88.1</v>
          </cell>
          <cell r="K41">
            <v>90.2</v>
          </cell>
          <cell r="L41">
            <v>88.1</v>
          </cell>
          <cell r="M41">
            <v>84.6</v>
          </cell>
          <cell r="N41">
            <v>87.9</v>
          </cell>
          <cell r="O41">
            <v>84.8</v>
          </cell>
        </row>
        <row r="42">
          <cell r="J42">
            <v>24.4</v>
          </cell>
          <cell r="K42">
            <v>24.4</v>
          </cell>
          <cell r="L42">
            <v>24.1</v>
          </cell>
          <cell r="M42">
            <v>24.1</v>
          </cell>
          <cell r="N42">
            <v>25.6</v>
          </cell>
          <cell r="O42">
            <v>24.4</v>
          </cell>
        </row>
        <row r="46">
          <cell r="J46">
            <v>2612</v>
          </cell>
          <cell r="K46">
            <v>2370.6</v>
          </cell>
          <cell r="L46">
            <v>2656.6</v>
          </cell>
          <cell r="M46">
            <v>2731.7</v>
          </cell>
          <cell r="N46">
            <v>3075.3</v>
          </cell>
          <cell r="O46">
            <v>2894.9</v>
          </cell>
        </row>
        <row r="47">
          <cell r="J47">
            <v>49.7</v>
          </cell>
          <cell r="K47">
            <v>49.6</v>
          </cell>
          <cell r="L47">
            <v>97.5</v>
          </cell>
          <cell r="M47">
            <v>0</v>
          </cell>
          <cell r="N47">
            <v>0</v>
          </cell>
          <cell r="O47">
            <v>0</v>
          </cell>
        </row>
        <row r="50">
          <cell r="J50">
            <v>640.29999999999995</v>
          </cell>
          <cell r="K50">
            <v>609.4</v>
          </cell>
          <cell r="L50">
            <v>625.1</v>
          </cell>
          <cell r="M50">
            <v>705.7</v>
          </cell>
          <cell r="N50">
            <v>641</v>
          </cell>
          <cell r="O50">
            <v>633.20000000000005</v>
          </cell>
        </row>
        <row r="51">
          <cell r="J51">
            <v>13.5</v>
          </cell>
          <cell r="K51">
            <v>11.4</v>
          </cell>
          <cell r="L51">
            <v>13</v>
          </cell>
          <cell r="M51">
            <v>12.8</v>
          </cell>
          <cell r="N51">
            <v>13.7</v>
          </cell>
          <cell r="O51">
            <v>14.1</v>
          </cell>
        </row>
        <row r="53">
          <cell r="J53">
            <v>75.099999999999994</v>
          </cell>
          <cell r="K53">
            <v>60.3</v>
          </cell>
          <cell r="L53">
            <v>67.400000000000006</v>
          </cell>
          <cell r="M53">
            <v>74.599999999999994</v>
          </cell>
          <cell r="N53">
            <v>66.3</v>
          </cell>
          <cell r="O53">
            <v>67.2</v>
          </cell>
        </row>
        <row r="54">
          <cell r="J54">
            <v>0.1</v>
          </cell>
          <cell r="K54">
            <v>0.1</v>
          </cell>
          <cell r="L54">
            <v>0</v>
          </cell>
          <cell r="M54">
            <v>0.1</v>
          </cell>
          <cell r="N54">
            <v>0.1</v>
          </cell>
          <cell r="O54">
            <v>0.1</v>
          </cell>
        </row>
        <row r="55">
          <cell r="J55">
            <v>227.4</v>
          </cell>
          <cell r="K55">
            <v>225.7</v>
          </cell>
          <cell r="L55">
            <v>245.8</v>
          </cell>
          <cell r="M55">
            <v>251.6</v>
          </cell>
          <cell r="N55">
            <v>261.7</v>
          </cell>
          <cell r="O55">
            <v>246.1</v>
          </cell>
        </row>
        <row r="60">
          <cell r="J60">
            <v>100.1</v>
          </cell>
          <cell r="K60">
            <v>102.4</v>
          </cell>
          <cell r="L60">
            <v>104.7</v>
          </cell>
          <cell r="M60">
            <v>102.6</v>
          </cell>
          <cell r="N60">
            <v>104.1</v>
          </cell>
          <cell r="O60">
            <v>102.2</v>
          </cell>
        </row>
        <row r="61">
          <cell r="J61">
            <v>3.5</v>
          </cell>
          <cell r="K61">
            <v>2.9</v>
          </cell>
          <cell r="L61">
            <v>2.9</v>
          </cell>
          <cell r="M61">
            <v>3.2</v>
          </cell>
          <cell r="N61">
            <v>3.4</v>
          </cell>
          <cell r="O61">
            <v>2.7</v>
          </cell>
        </row>
        <row r="62">
          <cell r="J62">
            <v>2.4</v>
          </cell>
          <cell r="K62">
            <v>1.9</v>
          </cell>
          <cell r="L62">
            <v>11.4</v>
          </cell>
          <cell r="M62">
            <v>1.7</v>
          </cell>
          <cell r="N62">
            <v>11.1</v>
          </cell>
          <cell r="O62">
            <v>1.5</v>
          </cell>
        </row>
        <row r="65">
          <cell r="J65">
            <v>26.9</v>
          </cell>
          <cell r="K65">
            <v>21.7</v>
          </cell>
          <cell r="L65">
            <v>19</v>
          </cell>
          <cell r="M65">
            <v>27.4</v>
          </cell>
          <cell r="N65">
            <v>25.1</v>
          </cell>
          <cell r="O65">
            <v>20.8</v>
          </cell>
        </row>
        <row r="66">
          <cell r="J66">
            <v>1900</v>
          </cell>
          <cell r="K66">
            <v>1508.5</v>
          </cell>
          <cell r="L66">
            <v>1688.7</v>
          </cell>
          <cell r="M66">
            <v>1662.7</v>
          </cell>
          <cell r="N66">
            <v>1749.6</v>
          </cell>
          <cell r="O66">
            <v>1691.2</v>
          </cell>
        </row>
        <row r="69">
          <cell r="J69">
            <v>166</v>
          </cell>
          <cell r="K69">
            <v>199.6</v>
          </cell>
          <cell r="L69">
            <v>193.1</v>
          </cell>
          <cell r="M69">
            <v>225.3</v>
          </cell>
          <cell r="N69">
            <v>225.9</v>
          </cell>
          <cell r="O69">
            <v>225</v>
          </cell>
        </row>
        <row r="70">
          <cell r="J70">
            <v>117.2</v>
          </cell>
          <cell r="K70">
            <v>116.3</v>
          </cell>
          <cell r="L70">
            <v>118.6</v>
          </cell>
          <cell r="M70">
            <v>119.6</v>
          </cell>
          <cell r="N70">
            <v>118.9</v>
          </cell>
          <cell r="O70">
            <v>118.8</v>
          </cell>
        </row>
        <row r="71">
          <cell r="J71">
            <v>1.7</v>
          </cell>
          <cell r="K71">
            <v>2.1</v>
          </cell>
          <cell r="L71">
            <v>2.7</v>
          </cell>
          <cell r="M71">
            <v>2.9</v>
          </cell>
          <cell r="N71">
            <v>2.1</v>
          </cell>
          <cell r="O71">
            <v>2.8</v>
          </cell>
        </row>
        <row r="72">
          <cell r="J72">
            <v>0.3</v>
          </cell>
          <cell r="K72">
            <v>0.1</v>
          </cell>
          <cell r="L72">
            <v>0.1</v>
          </cell>
          <cell r="M72">
            <v>0.1</v>
          </cell>
          <cell r="N72">
            <v>0</v>
          </cell>
          <cell r="O72">
            <v>0.8</v>
          </cell>
        </row>
        <row r="78">
          <cell r="J78">
            <v>132.19999999999999</v>
          </cell>
          <cell r="K78">
            <v>155</v>
          </cell>
          <cell r="L78">
            <v>182</v>
          </cell>
          <cell r="M78">
            <v>176.8</v>
          </cell>
          <cell r="N78">
            <v>164.1</v>
          </cell>
          <cell r="O78">
            <v>159.80000000000001</v>
          </cell>
        </row>
        <row r="80">
          <cell r="J80">
            <v>13.4</v>
          </cell>
          <cell r="K80">
            <v>10.5</v>
          </cell>
          <cell r="L80">
            <v>13.2</v>
          </cell>
          <cell r="M80">
            <v>17.5</v>
          </cell>
          <cell r="O80">
            <v>12.2</v>
          </cell>
        </row>
      </sheetData>
      <sheetData sheetId="5">
        <row r="12">
          <cell r="J12">
            <v>5895.3</v>
          </cell>
          <cell r="K12">
            <v>4890.8999999999996</v>
          </cell>
          <cell r="L12">
            <v>5026.2</v>
          </cell>
          <cell r="M12">
            <v>5274.5</v>
          </cell>
          <cell r="N12">
            <v>5456</v>
          </cell>
          <cell r="O12">
            <v>4589.7</v>
          </cell>
        </row>
        <row r="13">
          <cell r="J13">
            <v>7188</v>
          </cell>
          <cell r="K13">
            <v>5148.8</v>
          </cell>
          <cell r="L13">
            <v>5868.7</v>
          </cell>
          <cell r="M13">
            <v>19943.900000000001</v>
          </cell>
          <cell r="N13">
            <v>5717.5</v>
          </cell>
          <cell r="O13">
            <v>6223.4</v>
          </cell>
        </row>
        <row r="14">
          <cell r="J14">
            <v>4032.5</v>
          </cell>
          <cell r="K14">
            <v>2435.4</v>
          </cell>
          <cell r="L14">
            <v>3218.6</v>
          </cell>
          <cell r="M14">
            <v>2981</v>
          </cell>
          <cell r="N14">
            <v>3446.7</v>
          </cell>
          <cell r="O14">
            <v>4109.5</v>
          </cell>
        </row>
        <row r="15">
          <cell r="J15">
            <v>155.9</v>
          </cell>
          <cell r="K15">
            <v>123.3</v>
          </cell>
          <cell r="L15">
            <v>197.9</v>
          </cell>
          <cell r="M15">
            <v>184</v>
          </cell>
          <cell r="N15">
            <v>154.69999999999999</v>
          </cell>
          <cell r="O15">
            <v>159.69999999999999</v>
          </cell>
        </row>
        <row r="18">
          <cell r="J18">
            <v>83.8</v>
          </cell>
          <cell r="K18">
            <v>201.5</v>
          </cell>
          <cell r="L18">
            <v>951</v>
          </cell>
          <cell r="M18">
            <v>134.5</v>
          </cell>
          <cell r="N18">
            <v>109.9</v>
          </cell>
          <cell r="O18">
            <v>92.8</v>
          </cell>
        </row>
        <row r="19">
          <cell r="J19">
            <v>209</v>
          </cell>
          <cell r="K19">
            <v>107.1</v>
          </cell>
          <cell r="L19">
            <v>147</v>
          </cell>
          <cell r="M19">
            <v>1812.5</v>
          </cell>
          <cell r="N19">
            <v>266.5</v>
          </cell>
          <cell r="O19">
            <v>145.9</v>
          </cell>
        </row>
        <row r="20">
          <cell r="J20">
            <v>469.2</v>
          </cell>
          <cell r="K20">
            <v>510.8</v>
          </cell>
          <cell r="L20">
            <v>739</v>
          </cell>
          <cell r="M20">
            <v>537</v>
          </cell>
          <cell r="N20">
            <v>605.70000000000005</v>
          </cell>
          <cell r="O20">
            <v>680.7</v>
          </cell>
        </row>
        <row r="21">
          <cell r="J21">
            <v>130.4</v>
          </cell>
          <cell r="K21">
            <v>111.2</v>
          </cell>
          <cell r="L21">
            <v>122.2</v>
          </cell>
          <cell r="M21">
            <v>112.2</v>
          </cell>
          <cell r="N21">
            <v>132</v>
          </cell>
          <cell r="O21">
            <v>108.4</v>
          </cell>
        </row>
        <row r="22">
          <cell r="J22">
            <v>51</v>
          </cell>
          <cell r="K22">
            <v>45.5</v>
          </cell>
          <cell r="L22">
            <v>56.3</v>
          </cell>
          <cell r="M22">
            <v>42.4</v>
          </cell>
          <cell r="N22">
            <v>52.4</v>
          </cell>
          <cell r="O22">
            <v>78.5</v>
          </cell>
        </row>
        <row r="23">
          <cell r="J23">
            <v>616.9</v>
          </cell>
          <cell r="K23">
            <v>612.79999999999995</v>
          </cell>
          <cell r="L23">
            <v>828.7</v>
          </cell>
          <cell r="M23">
            <v>617.6</v>
          </cell>
          <cell r="N23">
            <v>830.7</v>
          </cell>
          <cell r="O23">
            <v>631.5</v>
          </cell>
        </row>
        <row r="24">
          <cell r="J24">
            <v>35</v>
          </cell>
          <cell r="K24">
            <v>190.4</v>
          </cell>
          <cell r="L24">
            <v>38.4</v>
          </cell>
          <cell r="M24">
            <v>287.39999999999998</v>
          </cell>
          <cell r="N24">
            <v>117.9</v>
          </cell>
          <cell r="O24">
            <v>22.2</v>
          </cell>
        </row>
        <row r="25">
          <cell r="J25">
            <v>182.1</v>
          </cell>
          <cell r="K25">
            <v>191.7</v>
          </cell>
          <cell r="L25">
            <v>234.6</v>
          </cell>
          <cell r="M25">
            <v>123</v>
          </cell>
          <cell r="N25">
            <v>210.3</v>
          </cell>
          <cell r="O25">
            <v>160</v>
          </cell>
        </row>
        <row r="28">
          <cell r="J28">
            <v>11907</v>
          </cell>
          <cell r="K28">
            <v>9126.9</v>
          </cell>
          <cell r="L28">
            <v>9509.1</v>
          </cell>
          <cell r="M28">
            <v>10543.9</v>
          </cell>
          <cell r="N28">
            <v>10067.9</v>
          </cell>
          <cell r="O28">
            <v>9902.5</v>
          </cell>
        </row>
        <row r="30">
          <cell r="J30">
            <v>3757.8</v>
          </cell>
          <cell r="K30">
            <v>3085.9</v>
          </cell>
          <cell r="L30">
            <v>2978.9</v>
          </cell>
          <cell r="M30">
            <v>2939.9</v>
          </cell>
          <cell r="N30">
            <v>3666.4</v>
          </cell>
          <cell r="O30">
            <v>2898.9</v>
          </cell>
        </row>
        <row r="31">
          <cell r="J31">
            <v>1725.2</v>
          </cell>
          <cell r="K31">
            <v>1545.4</v>
          </cell>
          <cell r="L31">
            <v>1502.5</v>
          </cell>
          <cell r="M31">
            <v>1595.9</v>
          </cell>
          <cell r="N31">
            <v>2033.7</v>
          </cell>
          <cell r="O31">
            <v>1452.9</v>
          </cell>
        </row>
        <row r="32">
          <cell r="J32">
            <v>933.5</v>
          </cell>
          <cell r="K32">
            <v>419.2</v>
          </cell>
          <cell r="L32">
            <v>412.3</v>
          </cell>
          <cell r="M32">
            <v>478.8</v>
          </cell>
          <cell r="N32">
            <v>637.1</v>
          </cell>
          <cell r="O32">
            <v>381.2</v>
          </cell>
        </row>
        <row r="33">
          <cell r="J33">
            <v>1860.3</v>
          </cell>
          <cell r="K33">
            <v>1138.8</v>
          </cell>
          <cell r="L33">
            <v>1175.3</v>
          </cell>
          <cell r="M33">
            <v>1369.5</v>
          </cell>
          <cell r="N33">
            <v>1354</v>
          </cell>
          <cell r="O33">
            <v>1255.5999999999999</v>
          </cell>
        </row>
        <row r="34">
          <cell r="J34">
            <v>46.3</v>
          </cell>
          <cell r="K34">
            <v>22.7</v>
          </cell>
          <cell r="L34">
            <v>21.7</v>
          </cell>
          <cell r="M34">
            <v>26.2</v>
          </cell>
          <cell r="N34">
            <v>28.2</v>
          </cell>
          <cell r="O34">
            <v>30.4</v>
          </cell>
        </row>
        <row r="35">
          <cell r="J35">
            <v>620.79999999999995</v>
          </cell>
          <cell r="K35">
            <v>595.6</v>
          </cell>
          <cell r="L35">
            <v>595.6</v>
          </cell>
          <cell r="M35">
            <v>616</v>
          </cell>
          <cell r="N35">
            <v>595.70000000000005</v>
          </cell>
          <cell r="O35">
            <v>619.1</v>
          </cell>
        </row>
        <row r="36">
          <cell r="J36">
            <v>565</v>
          </cell>
          <cell r="K36">
            <v>584.20000000000005</v>
          </cell>
          <cell r="L36">
            <v>473.3</v>
          </cell>
          <cell r="M36">
            <v>593.20000000000005</v>
          </cell>
          <cell r="N36">
            <v>573.6</v>
          </cell>
          <cell r="O36">
            <v>642.1</v>
          </cell>
        </row>
        <row r="37">
          <cell r="J37">
            <v>1.4</v>
          </cell>
          <cell r="K37">
            <v>0</v>
          </cell>
          <cell r="L37">
            <v>0.7</v>
          </cell>
          <cell r="M37">
            <v>0.4</v>
          </cell>
          <cell r="N37">
            <v>1</v>
          </cell>
          <cell r="O37">
            <v>17.899999999999999</v>
          </cell>
        </row>
        <row r="39">
          <cell r="J39">
            <v>994.1</v>
          </cell>
          <cell r="K39">
            <v>1039.7</v>
          </cell>
          <cell r="L39">
            <v>1023.6</v>
          </cell>
          <cell r="M39">
            <v>834.8</v>
          </cell>
          <cell r="N39">
            <v>1013.1</v>
          </cell>
          <cell r="O39">
            <v>817.5</v>
          </cell>
        </row>
        <row r="40">
          <cell r="J40">
            <v>1019.2</v>
          </cell>
          <cell r="K40">
            <v>59.6</v>
          </cell>
          <cell r="L40">
            <v>48.9</v>
          </cell>
          <cell r="M40">
            <v>41.1</v>
          </cell>
          <cell r="N40">
            <v>45.7</v>
          </cell>
          <cell r="O40">
            <v>34.200000000000003</v>
          </cell>
        </row>
        <row r="41">
          <cell r="J41">
            <v>88.3</v>
          </cell>
          <cell r="K41">
            <v>86.2</v>
          </cell>
          <cell r="L41">
            <v>83.9</v>
          </cell>
          <cell r="M41">
            <v>77.7</v>
          </cell>
          <cell r="N41">
            <v>83.9</v>
          </cell>
          <cell r="O41">
            <v>83.3</v>
          </cell>
        </row>
        <row r="42">
          <cell r="J42">
            <v>23.4</v>
          </cell>
          <cell r="K42">
            <v>23.2</v>
          </cell>
          <cell r="L42">
            <v>24</v>
          </cell>
          <cell r="M42">
            <v>25</v>
          </cell>
          <cell r="N42">
            <v>23.4</v>
          </cell>
          <cell r="O42">
            <v>24</v>
          </cell>
        </row>
        <row r="43">
          <cell r="J43">
            <v>93</v>
          </cell>
          <cell r="K43">
            <v>81.3</v>
          </cell>
          <cell r="L43">
            <v>110.7</v>
          </cell>
          <cell r="M43">
            <v>107.1</v>
          </cell>
          <cell r="N43">
            <v>137</v>
          </cell>
          <cell r="O43">
            <v>105.5</v>
          </cell>
        </row>
        <row r="45">
          <cell r="J45">
            <v>692.8</v>
          </cell>
          <cell r="K45">
            <v>669.5</v>
          </cell>
          <cell r="L45">
            <v>676.6</v>
          </cell>
          <cell r="M45">
            <v>703.7</v>
          </cell>
          <cell r="N45">
            <v>620.70000000000005</v>
          </cell>
          <cell r="O45">
            <v>593.6</v>
          </cell>
        </row>
        <row r="46">
          <cell r="J46">
            <v>0.2</v>
          </cell>
          <cell r="K46">
            <v>0.3</v>
          </cell>
          <cell r="L46">
            <v>0</v>
          </cell>
          <cell r="M46">
            <v>0.5</v>
          </cell>
          <cell r="N46">
            <v>0.2</v>
          </cell>
          <cell r="O46">
            <v>0.3</v>
          </cell>
        </row>
        <row r="47">
          <cell r="J47">
            <v>70</v>
          </cell>
          <cell r="K47">
            <v>72.7</v>
          </cell>
          <cell r="L47">
            <v>74.8</v>
          </cell>
          <cell r="M47">
            <v>59.7</v>
          </cell>
          <cell r="N47">
            <v>74.2</v>
          </cell>
          <cell r="O47">
            <v>58.4</v>
          </cell>
        </row>
        <row r="48">
          <cell r="J48">
            <v>0.3</v>
          </cell>
          <cell r="K48">
            <v>0</v>
          </cell>
          <cell r="L48">
            <v>0.1</v>
          </cell>
          <cell r="M48">
            <v>0.1</v>
          </cell>
          <cell r="N48">
            <v>0.4</v>
          </cell>
          <cell r="O48">
            <v>0.2</v>
          </cell>
        </row>
        <row r="51">
          <cell r="J51">
            <v>0.1</v>
          </cell>
          <cell r="K51">
            <v>0</v>
          </cell>
          <cell r="L51">
            <v>0.2</v>
          </cell>
          <cell r="M51">
            <v>0.1</v>
          </cell>
          <cell r="N51">
            <v>0.1</v>
          </cell>
          <cell r="O51">
            <v>1.1000000000000001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4">
          <cell r="J54">
            <v>259.3</v>
          </cell>
          <cell r="K54">
            <v>388.3</v>
          </cell>
          <cell r="L54">
            <v>352.8</v>
          </cell>
          <cell r="M54">
            <v>380.8</v>
          </cell>
          <cell r="N54">
            <v>305.89999999999998</v>
          </cell>
          <cell r="O54">
            <v>286.2</v>
          </cell>
        </row>
        <row r="55">
          <cell r="J55">
            <v>2.8</v>
          </cell>
          <cell r="K55">
            <v>2.7</v>
          </cell>
          <cell r="L55">
            <v>2.9</v>
          </cell>
          <cell r="M55">
            <v>2.7</v>
          </cell>
          <cell r="N55">
            <v>3.2</v>
          </cell>
          <cell r="O55">
            <v>2.6</v>
          </cell>
        </row>
        <row r="56">
          <cell r="J56">
            <v>4.3</v>
          </cell>
          <cell r="K56">
            <v>5</v>
          </cell>
          <cell r="L56">
            <v>5.3</v>
          </cell>
          <cell r="M56">
            <v>4.7</v>
          </cell>
          <cell r="N56">
            <v>5.7</v>
          </cell>
          <cell r="O56">
            <v>4.5999999999999996</v>
          </cell>
        </row>
        <row r="60">
          <cell r="J60">
            <v>202.8</v>
          </cell>
          <cell r="K60">
            <v>210.3</v>
          </cell>
          <cell r="L60">
            <v>161.4</v>
          </cell>
          <cell r="M60">
            <v>167.1</v>
          </cell>
          <cell r="N60">
            <v>151.69999999999999</v>
          </cell>
          <cell r="O60">
            <v>179.3</v>
          </cell>
        </row>
        <row r="61">
          <cell r="J61">
            <v>0</v>
          </cell>
          <cell r="K61">
            <v>0.1</v>
          </cell>
          <cell r="L61">
            <v>0</v>
          </cell>
          <cell r="M61">
            <v>0</v>
          </cell>
          <cell r="N61">
            <v>0</v>
          </cell>
          <cell r="O61">
            <v>1.3</v>
          </cell>
        </row>
        <row r="62">
          <cell r="J62">
            <v>18.8</v>
          </cell>
          <cell r="K62">
            <v>15.8</v>
          </cell>
          <cell r="L62">
            <v>17.600000000000001</v>
          </cell>
          <cell r="M62">
            <v>31</v>
          </cell>
          <cell r="N62">
            <v>28</v>
          </cell>
          <cell r="O62">
            <v>22.5</v>
          </cell>
        </row>
        <row r="63">
          <cell r="J63">
            <v>521</v>
          </cell>
          <cell r="K63">
            <v>579.79999999999995</v>
          </cell>
          <cell r="L63">
            <v>741.1</v>
          </cell>
          <cell r="M63">
            <v>504.7</v>
          </cell>
          <cell r="N63">
            <v>693.7</v>
          </cell>
          <cell r="O63">
            <v>1326.3</v>
          </cell>
        </row>
        <row r="64">
          <cell r="J64">
            <v>518</v>
          </cell>
          <cell r="K64">
            <v>575.4</v>
          </cell>
          <cell r="L64">
            <v>735.2</v>
          </cell>
          <cell r="M64">
            <v>501.8</v>
          </cell>
          <cell r="N64">
            <v>689.7</v>
          </cell>
          <cell r="O64">
            <v>1323.4</v>
          </cell>
        </row>
        <row r="66"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</sheetData>
      <sheetData sheetId="6"/>
      <sheetData sheetId="7">
        <row r="11">
          <cell r="J11">
            <v>7646.9</v>
          </cell>
          <cell r="K11">
            <v>6473.8</v>
          </cell>
          <cell r="L11">
            <v>7342.1</v>
          </cell>
          <cell r="M11">
            <v>7056.6</v>
          </cell>
          <cell r="N11">
            <v>8572.4</v>
          </cell>
          <cell r="O11">
            <v>7187.8</v>
          </cell>
        </row>
        <row r="13">
          <cell r="J13">
            <v>514.6</v>
          </cell>
          <cell r="K13">
            <v>572.4</v>
          </cell>
          <cell r="L13">
            <v>714.3</v>
          </cell>
          <cell r="M13">
            <v>680.1</v>
          </cell>
          <cell r="N13">
            <v>590.79999999999995</v>
          </cell>
          <cell r="O13">
            <v>510.1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J15">
            <v>321.3</v>
          </cell>
          <cell r="K15">
            <v>239.4</v>
          </cell>
          <cell r="L15">
            <v>221.3</v>
          </cell>
          <cell r="M15">
            <v>239.7</v>
          </cell>
          <cell r="N15">
            <v>334.7</v>
          </cell>
          <cell r="O15">
            <v>285.3</v>
          </cell>
        </row>
        <row r="16">
          <cell r="J16">
            <v>103.2</v>
          </cell>
          <cell r="K16">
            <v>132.5</v>
          </cell>
          <cell r="L16">
            <v>114.2</v>
          </cell>
          <cell r="M16">
            <v>142</v>
          </cell>
          <cell r="N16">
            <v>207.3</v>
          </cell>
          <cell r="O16">
            <v>133.9</v>
          </cell>
        </row>
        <row r="17">
          <cell r="J17">
            <v>172.7</v>
          </cell>
          <cell r="K17">
            <v>126.2</v>
          </cell>
          <cell r="L17">
            <v>198.9</v>
          </cell>
          <cell r="M17">
            <v>137.5</v>
          </cell>
          <cell r="N17">
            <v>136.30000000000001</v>
          </cell>
          <cell r="O17">
            <v>136.1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J20">
            <v>37.700000000000003</v>
          </cell>
          <cell r="K20">
            <v>24.4</v>
          </cell>
          <cell r="L20">
            <v>30.5</v>
          </cell>
          <cell r="M20">
            <v>26.9</v>
          </cell>
          <cell r="N20">
            <v>41.1</v>
          </cell>
          <cell r="O20">
            <v>30.6</v>
          </cell>
        </row>
        <row r="23">
          <cell r="J23">
            <v>2539.6999999999998</v>
          </cell>
          <cell r="K23">
            <v>2312.1999999999998</v>
          </cell>
          <cell r="L23">
            <v>2538.3000000000002</v>
          </cell>
          <cell r="M23">
            <v>2353.5</v>
          </cell>
          <cell r="N23">
            <v>2882.7</v>
          </cell>
          <cell r="O23">
            <v>2435.1999999999998</v>
          </cell>
        </row>
        <row r="24"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J27">
            <v>44.2</v>
          </cell>
          <cell r="K27">
            <v>19</v>
          </cell>
          <cell r="L27">
            <v>25.9</v>
          </cell>
          <cell r="M27">
            <v>31.9</v>
          </cell>
          <cell r="N27">
            <v>29</v>
          </cell>
          <cell r="O27">
            <v>18.899999999999999</v>
          </cell>
        </row>
        <row r="28">
          <cell r="J28">
            <v>3.4</v>
          </cell>
          <cell r="K28">
            <v>1.7</v>
          </cell>
          <cell r="L28">
            <v>3.2</v>
          </cell>
          <cell r="M28">
            <v>3.3</v>
          </cell>
          <cell r="N28">
            <v>3.5</v>
          </cell>
          <cell r="O28">
            <v>2.6</v>
          </cell>
        </row>
        <row r="29">
          <cell r="J29">
            <v>0.1</v>
          </cell>
          <cell r="K29">
            <v>0.1</v>
          </cell>
          <cell r="L29">
            <v>0.3</v>
          </cell>
          <cell r="M29">
            <v>0.2</v>
          </cell>
          <cell r="N29">
            <v>0.2</v>
          </cell>
          <cell r="O29">
            <v>0.1</v>
          </cell>
        </row>
        <row r="32">
          <cell r="J32">
            <v>80</v>
          </cell>
          <cell r="K32">
            <v>37.5</v>
          </cell>
          <cell r="L32">
            <v>99.1</v>
          </cell>
          <cell r="M32">
            <v>90.6</v>
          </cell>
          <cell r="N32">
            <v>128.80000000000001</v>
          </cell>
          <cell r="O32">
            <v>149.19999999999999</v>
          </cell>
        </row>
        <row r="33">
          <cell r="J33">
            <v>25.2</v>
          </cell>
          <cell r="K33">
            <v>0</v>
          </cell>
          <cell r="L33">
            <v>0</v>
          </cell>
          <cell r="M33">
            <v>31.7</v>
          </cell>
          <cell r="N33">
            <v>0.8</v>
          </cell>
          <cell r="O33">
            <v>0</v>
          </cell>
          <cell r="P33">
            <v>57.699999999999996</v>
          </cell>
        </row>
      </sheetData>
      <sheetData sheetId="8"/>
      <sheetData sheetId="9">
        <row r="12">
          <cell r="J12">
            <v>0</v>
          </cell>
          <cell r="K12">
            <v>60.2</v>
          </cell>
          <cell r="L12">
            <v>0</v>
          </cell>
          <cell r="M12">
            <v>0</v>
          </cell>
          <cell r="N12">
            <v>61.4</v>
          </cell>
          <cell r="O12">
            <v>0</v>
          </cell>
        </row>
        <row r="13">
          <cell r="J13">
            <v>0</v>
          </cell>
          <cell r="K13">
            <v>117.3</v>
          </cell>
          <cell r="L13">
            <v>113.1</v>
          </cell>
          <cell r="M13">
            <v>0</v>
          </cell>
          <cell r="N13">
            <v>108.4</v>
          </cell>
          <cell r="O13">
            <v>225.6</v>
          </cell>
        </row>
        <row r="15">
          <cell r="J15">
            <v>18.899999999999999</v>
          </cell>
          <cell r="K15">
            <v>9.9</v>
          </cell>
          <cell r="L15">
            <v>13.1</v>
          </cell>
          <cell r="M15">
            <v>9.9</v>
          </cell>
          <cell r="N15">
            <v>11.9</v>
          </cell>
          <cell r="O15">
            <v>7.9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J19">
            <v>14.2</v>
          </cell>
          <cell r="K19">
            <v>12.1</v>
          </cell>
          <cell r="L19">
            <v>13.3</v>
          </cell>
          <cell r="M19">
            <v>11.6</v>
          </cell>
          <cell r="N19">
            <v>14.2</v>
          </cell>
          <cell r="O19">
            <v>12.6</v>
          </cell>
        </row>
        <row r="20">
          <cell r="J20">
            <v>192.8</v>
          </cell>
          <cell r="K20">
            <v>176.2</v>
          </cell>
          <cell r="L20">
            <v>215.9</v>
          </cell>
          <cell r="M20">
            <v>190.4</v>
          </cell>
          <cell r="N20">
            <v>183.8</v>
          </cell>
          <cell r="O20">
            <v>351.3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5">
          <cell r="J25">
            <v>81.8</v>
          </cell>
          <cell r="K25">
            <v>78.3</v>
          </cell>
          <cell r="L25">
            <v>99.8</v>
          </cell>
          <cell r="M25">
            <v>89.2</v>
          </cell>
          <cell r="N25">
            <v>107.8</v>
          </cell>
          <cell r="O25">
            <v>86</v>
          </cell>
        </row>
        <row r="26">
          <cell r="J26">
            <v>1.2</v>
          </cell>
          <cell r="K26">
            <v>2.1</v>
          </cell>
          <cell r="L26">
            <v>2.4</v>
          </cell>
          <cell r="M26">
            <v>2</v>
          </cell>
          <cell r="N26">
            <v>2.4</v>
          </cell>
          <cell r="O26">
            <v>2</v>
          </cell>
        </row>
        <row r="27">
          <cell r="J27">
            <v>24.8</v>
          </cell>
          <cell r="K27">
            <v>0.7</v>
          </cell>
          <cell r="L27">
            <v>10.4</v>
          </cell>
          <cell r="M27">
            <v>0.8</v>
          </cell>
          <cell r="N27">
            <v>0.4</v>
          </cell>
          <cell r="O27">
            <v>26.1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30">
          <cell r="J30">
            <v>28.5</v>
          </cell>
          <cell r="K30">
            <v>25.9</v>
          </cell>
          <cell r="L30">
            <v>23.9</v>
          </cell>
          <cell r="M30">
            <v>22.2</v>
          </cell>
          <cell r="N30">
            <v>23.5</v>
          </cell>
          <cell r="O30">
            <v>17.899999999999999</v>
          </cell>
        </row>
        <row r="31">
          <cell r="J31">
            <v>1702.3</v>
          </cell>
          <cell r="K31">
            <v>1229.2</v>
          </cell>
          <cell r="L31">
            <v>1637.8</v>
          </cell>
          <cell r="M31">
            <v>1602.6</v>
          </cell>
          <cell r="N31">
            <v>1692.2</v>
          </cell>
          <cell r="O31">
            <v>1350.1</v>
          </cell>
        </row>
        <row r="32">
          <cell r="J32">
            <v>1</v>
          </cell>
          <cell r="K32">
            <v>0.7</v>
          </cell>
          <cell r="L32">
            <v>0.7</v>
          </cell>
          <cell r="M32">
            <v>0.1</v>
          </cell>
          <cell r="N32">
            <v>0</v>
          </cell>
          <cell r="O32">
            <v>0</v>
          </cell>
        </row>
        <row r="34">
          <cell r="J34">
            <v>79.400000000000006</v>
          </cell>
          <cell r="K34">
            <v>63.7</v>
          </cell>
          <cell r="L34">
            <v>72.400000000000006</v>
          </cell>
          <cell r="M34">
            <v>69</v>
          </cell>
          <cell r="N34">
            <v>68.7</v>
          </cell>
          <cell r="O34">
            <v>61.9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J36">
            <v>5.5</v>
          </cell>
          <cell r="K36">
            <v>0</v>
          </cell>
          <cell r="L36">
            <v>0</v>
          </cell>
          <cell r="M36">
            <v>0</v>
          </cell>
          <cell r="N36">
            <v>33.900000000000006</v>
          </cell>
          <cell r="O36">
            <v>31.3</v>
          </cell>
        </row>
        <row r="37">
          <cell r="J37">
            <v>5.5</v>
          </cell>
          <cell r="K37">
            <v>0</v>
          </cell>
          <cell r="L37">
            <v>0</v>
          </cell>
          <cell r="M37">
            <v>0</v>
          </cell>
          <cell r="N37">
            <v>22.1</v>
          </cell>
          <cell r="O37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3150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6">
          <cell r="J46">
            <v>0</v>
          </cell>
          <cell r="K46">
            <v>158.6</v>
          </cell>
          <cell r="L46">
            <v>0</v>
          </cell>
          <cell r="M46">
            <v>149.69999999999999</v>
          </cell>
          <cell r="N46">
            <v>314.60000000000002</v>
          </cell>
          <cell r="O46">
            <v>51.7</v>
          </cell>
        </row>
        <row r="47">
          <cell r="J47">
            <v>5.0999999999999996</v>
          </cell>
          <cell r="K47">
            <v>28.3</v>
          </cell>
          <cell r="L47">
            <v>191.9</v>
          </cell>
          <cell r="M47">
            <v>60.2</v>
          </cell>
          <cell r="N47">
            <v>130.69999999999999</v>
          </cell>
          <cell r="O47">
            <v>16.8</v>
          </cell>
        </row>
        <row r="48">
          <cell r="J48">
            <v>469.1</v>
          </cell>
          <cell r="K48">
            <v>694</v>
          </cell>
          <cell r="L48">
            <v>0</v>
          </cell>
          <cell r="M48">
            <v>436.8</v>
          </cell>
          <cell r="N48">
            <v>906.2</v>
          </cell>
          <cell r="O48">
            <v>128.1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11.4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 (EST)"/>
    </sheetNames>
    <sheetDataSet>
      <sheetData sheetId="0">
        <row r="84"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IG895"/>
  <sheetViews>
    <sheetView showGridLines="0" topLeftCell="A52" zoomScaleNormal="100" workbookViewId="0">
      <selection activeCell="C67" sqref="C67:R76"/>
    </sheetView>
  </sheetViews>
  <sheetFormatPr baseColWidth="10" defaultRowHeight="12.75"/>
  <cols>
    <col min="1" max="1" width="0.85546875" style="5" customWidth="1"/>
    <col min="2" max="2" width="79" style="5" customWidth="1"/>
    <col min="3" max="3" width="10.5703125" style="5" customWidth="1"/>
    <col min="4" max="7" width="9.28515625" style="5" customWidth="1"/>
    <col min="8" max="8" width="10" style="5" customWidth="1"/>
    <col min="9" max="9" width="12.42578125" style="5" customWidth="1"/>
    <col min="10" max="15" width="8.85546875" style="5" customWidth="1"/>
    <col min="16" max="16" width="10.42578125" style="5" customWidth="1"/>
    <col min="17" max="17" width="11" style="5" customWidth="1"/>
    <col min="18" max="19" width="11.42578125" style="32"/>
    <col min="20" max="16384" width="11.42578125" style="5"/>
  </cols>
  <sheetData>
    <row r="1" spans="2:68" ht="7.15" customHeight="1"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2:68" ht="17.25"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"/>
      <c r="S2" s="3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2:68" ht="13.5" customHeight="1"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3"/>
      <c r="S3" s="3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2:68" ht="19.5" customHeight="1"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</row>
    <row r="5" spans="2:68" ht="15.75" customHeight="1"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</row>
    <row r="6" spans="2:68" ht="16.5">
      <c r="B6" s="10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3"/>
      <c r="S6" s="3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2:68" ht="15" customHeight="1">
      <c r="B7" s="11" t="s">
        <v>4</v>
      </c>
      <c r="C7" s="12">
        <v>2019</v>
      </c>
      <c r="D7" s="13"/>
      <c r="E7" s="13"/>
      <c r="F7" s="13"/>
      <c r="G7" s="13"/>
      <c r="H7" s="13"/>
      <c r="I7" s="14" t="s">
        <v>5</v>
      </c>
      <c r="J7" s="12">
        <v>2019</v>
      </c>
      <c r="K7" s="13"/>
      <c r="L7" s="13"/>
      <c r="M7" s="13"/>
      <c r="N7" s="13"/>
      <c r="O7" s="13"/>
      <c r="P7" s="14" t="s">
        <v>6</v>
      </c>
      <c r="Q7" s="14" t="s">
        <v>7</v>
      </c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2:68" ht="20.25" customHeight="1" thickBot="1">
      <c r="B8" s="15"/>
      <c r="C8" s="16" t="s">
        <v>8</v>
      </c>
      <c r="D8" s="16" t="s">
        <v>9</v>
      </c>
      <c r="E8" s="16" t="s">
        <v>10</v>
      </c>
      <c r="F8" s="16" t="s">
        <v>11</v>
      </c>
      <c r="G8" s="16" t="s">
        <v>12</v>
      </c>
      <c r="H8" s="16" t="s">
        <v>13</v>
      </c>
      <c r="I8" s="17"/>
      <c r="J8" s="16" t="s">
        <v>8</v>
      </c>
      <c r="K8" s="16" t="s">
        <v>9</v>
      </c>
      <c r="L8" s="16" t="s">
        <v>10</v>
      </c>
      <c r="M8" s="16" t="s">
        <v>11</v>
      </c>
      <c r="N8" s="16" t="s">
        <v>12</v>
      </c>
      <c r="O8" s="16" t="s">
        <v>13</v>
      </c>
      <c r="P8" s="17"/>
      <c r="Q8" s="17"/>
      <c r="R8" s="3"/>
      <c r="S8" s="3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2:68" ht="18" customHeight="1" thickTop="1">
      <c r="B9" s="18" t="s">
        <v>14</v>
      </c>
      <c r="C9" s="19">
        <f t="shared" ref="C9:P9" si="0">+C10+C49+C57</f>
        <v>44456.799999999996</v>
      </c>
      <c r="D9" s="19">
        <f t="shared" si="0"/>
        <v>34322.6</v>
      </c>
      <c r="E9" s="19">
        <f t="shared" si="0"/>
        <v>37421.9</v>
      </c>
      <c r="F9" s="19">
        <f t="shared" si="0"/>
        <v>53154.6</v>
      </c>
      <c r="G9" s="19">
        <f t="shared" si="0"/>
        <v>39244.800000000003</v>
      </c>
      <c r="H9" s="19">
        <f t="shared" si="0"/>
        <v>37743.799999999996</v>
      </c>
      <c r="I9" s="19">
        <f t="shared" si="0"/>
        <v>246344.5</v>
      </c>
      <c r="J9" s="19">
        <f t="shared" si="0"/>
        <v>44993.099999999984</v>
      </c>
      <c r="K9" s="19">
        <f t="shared" si="0"/>
        <v>35379.80000000001</v>
      </c>
      <c r="L9" s="19">
        <f t="shared" si="0"/>
        <v>36827</v>
      </c>
      <c r="M9" s="19">
        <f t="shared" si="0"/>
        <v>52944.700000000004</v>
      </c>
      <c r="N9" s="19">
        <f t="shared" si="0"/>
        <v>41396.114196000002</v>
      </c>
      <c r="O9" s="19">
        <f t="shared" si="0"/>
        <v>36987.399999999994</v>
      </c>
      <c r="P9" s="19">
        <f t="shared" si="0"/>
        <v>248528.11419599998</v>
      </c>
      <c r="Q9" s="19">
        <f t="shared" ref="Q9:Q51" si="1">+I9/P9*100</f>
        <v>99.121381416720567</v>
      </c>
      <c r="R9" s="3"/>
      <c r="S9" s="3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</row>
    <row r="10" spans="2:68" ht="18" customHeight="1">
      <c r="B10" s="20" t="s">
        <v>15</v>
      </c>
      <c r="C10" s="21">
        <f t="shared" ref="C10:P10" si="2">+C11+C16+C26+C44+C47+C48</f>
        <v>43447.7</v>
      </c>
      <c r="D10" s="21">
        <f t="shared" si="2"/>
        <v>33120.6</v>
      </c>
      <c r="E10" s="21">
        <f t="shared" si="2"/>
        <v>36140.600000000006</v>
      </c>
      <c r="F10" s="21">
        <f t="shared" si="2"/>
        <v>52063.499999999993</v>
      </c>
      <c r="G10" s="21">
        <f t="shared" si="2"/>
        <v>38056.5</v>
      </c>
      <c r="H10" s="21">
        <f t="shared" si="2"/>
        <v>35919.899999999994</v>
      </c>
      <c r="I10" s="21">
        <f t="shared" si="2"/>
        <v>238748.80000000002</v>
      </c>
      <c r="J10" s="21">
        <f t="shared" si="2"/>
        <v>44058.799999999988</v>
      </c>
      <c r="K10" s="21">
        <f t="shared" si="2"/>
        <v>34234.500000000007</v>
      </c>
      <c r="L10" s="21">
        <f t="shared" si="2"/>
        <v>35849.1</v>
      </c>
      <c r="M10" s="21">
        <f t="shared" si="2"/>
        <v>51746.8</v>
      </c>
      <c r="N10" s="21">
        <f t="shared" si="2"/>
        <v>40173.600000000006</v>
      </c>
      <c r="O10" s="21">
        <f t="shared" si="2"/>
        <v>35782.299999999996</v>
      </c>
      <c r="P10" s="22">
        <f t="shared" si="2"/>
        <v>241845.09999999998</v>
      </c>
      <c r="Q10" s="22">
        <f t="shared" si="1"/>
        <v>98.719717703604516</v>
      </c>
      <c r="R10" s="3"/>
      <c r="S10" s="3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</row>
    <row r="11" spans="2:68" ht="18" customHeight="1">
      <c r="B11" s="20" t="s">
        <v>16</v>
      </c>
      <c r="C11" s="23">
        <f t="shared" ref="C11:P11" si="3">SUM(C12:C15)</f>
        <v>17271.7</v>
      </c>
      <c r="D11" s="23">
        <f t="shared" ref="D11:H11" si="4">SUM(D12:D15)</f>
        <v>12598.4</v>
      </c>
      <c r="E11" s="23">
        <f t="shared" si="4"/>
        <v>14311.4</v>
      </c>
      <c r="F11" s="23">
        <f t="shared" si="4"/>
        <v>28383.4</v>
      </c>
      <c r="G11" s="23">
        <f t="shared" si="4"/>
        <v>14774.900000000001</v>
      </c>
      <c r="H11" s="23">
        <f t="shared" si="4"/>
        <v>15082.3</v>
      </c>
      <c r="I11" s="24">
        <f t="shared" si="3"/>
        <v>102422.1</v>
      </c>
      <c r="J11" s="23">
        <f t="shared" si="3"/>
        <v>17763</v>
      </c>
      <c r="K11" s="23">
        <f t="shared" ref="K11:O11" si="5">SUM(K12:K15)</f>
        <v>13513.8</v>
      </c>
      <c r="L11" s="23">
        <f t="shared" si="5"/>
        <v>14302.7</v>
      </c>
      <c r="M11" s="23">
        <f t="shared" si="5"/>
        <v>27466.600000000002</v>
      </c>
      <c r="N11" s="23">
        <f t="shared" si="5"/>
        <v>16872.900000000001</v>
      </c>
      <c r="O11" s="23">
        <f t="shared" si="5"/>
        <v>14393.9</v>
      </c>
      <c r="P11" s="24">
        <f t="shared" si="3"/>
        <v>104312.90000000001</v>
      </c>
      <c r="Q11" s="24">
        <f t="shared" si="1"/>
        <v>98.187376633187256</v>
      </c>
      <c r="R11" s="3"/>
      <c r="S11" s="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</row>
    <row r="12" spans="2:68" ht="18" customHeight="1">
      <c r="B12" s="25" t="s">
        <v>17</v>
      </c>
      <c r="C12" s="26">
        <f>+[1]DGII!J12</f>
        <v>5895.3</v>
      </c>
      <c r="D12" s="26">
        <f>+[1]DGII!K12</f>
        <v>4890.8999999999996</v>
      </c>
      <c r="E12" s="26">
        <f>+[1]DGII!L12</f>
        <v>5026.2</v>
      </c>
      <c r="F12" s="26">
        <f>+[1]DGII!M12</f>
        <v>5274.5</v>
      </c>
      <c r="G12" s="26">
        <f>+[1]DGII!N12</f>
        <v>5456</v>
      </c>
      <c r="H12" s="26">
        <f>+[1]DGII!O12</f>
        <v>4589.7</v>
      </c>
      <c r="I12" s="27">
        <f>SUM(C12:H12)</f>
        <v>31132.600000000002</v>
      </c>
      <c r="J12" s="26">
        <f>+'[1]PP (EST)'!J12</f>
        <v>6126.4</v>
      </c>
      <c r="K12" s="26">
        <f>+'[1]PP (EST)'!K12</f>
        <v>4807.8999999999996</v>
      </c>
      <c r="L12" s="26">
        <f>+'[1]PP (EST)'!L12</f>
        <v>5124.3</v>
      </c>
      <c r="M12" s="26">
        <f>+'[1]PP (EST)'!M12</f>
        <v>4903.5</v>
      </c>
      <c r="N12" s="26">
        <f>+'[1]PP (EST)'!N12</f>
        <v>5340.9</v>
      </c>
      <c r="O12" s="26">
        <f>+'[1]PP (EST)'!O12</f>
        <v>4299</v>
      </c>
      <c r="P12" s="27">
        <f>SUM(J12:O12)</f>
        <v>30602</v>
      </c>
      <c r="Q12" s="27">
        <f t="shared" si="1"/>
        <v>101.73387360303249</v>
      </c>
      <c r="R12" s="3"/>
      <c r="S12" s="3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</row>
    <row r="13" spans="2:68" ht="18" customHeight="1">
      <c r="B13" s="25" t="s">
        <v>18</v>
      </c>
      <c r="C13" s="26">
        <f>+[1]DGII!J13</f>
        <v>7188</v>
      </c>
      <c r="D13" s="26">
        <f>+[1]DGII!K13</f>
        <v>5148.8</v>
      </c>
      <c r="E13" s="26">
        <f>+[1]DGII!L13</f>
        <v>5868.7</v>
      </c>
      <c r="F13" s="26">
        <f>+[1]DGII!M13</f>
        <v>19943.900000000001</v>
      </c>
      <c r="G13" s="26">
        <f>+[1]DGII!N13</f>
        <v>5717.5</v>
      </c>
      <c r="H13" s="26">
        <f>+[1]DGII!O13</f>
        <v>6223.4</v>
      </c>
      <c r="I13" s="27">
        <f>SUM(C13:H13)</f>
        <v>50090.3</v>
      </c>
      <c r="J13" s="26">
        <f>+'[1]PP (EST)'!J13</f>
        <v>8386.2000000000007</v>
      </c>
      <c r="K13" s="26">
        <f>+'[1]PP (EST)'!K13</f>
        <v>6632.1</v>
      </c>
      <c r="L13" s="26">
        <f>+'[1]PP (EST)'!L13</f>
        <v>6909.3</v>
      </c>
      <c r="M13" s="26">
        <f>+'[1]PP (EST)'!M13</f>
        <v>19195.8</v>
      </c>
      <c r="N13" s="26">
        <f>+'[1]PP (EST)'!N13</f>
        <v>8059.1</v>
      </c>
      <c r="O13" s="26">
        <f>+'[1]PP (EST)'!O13</f>
        <v>6909.8</v>
      </c>
      <c r="P13" s="27">
        <f>SUM(J13:O13)</f>
        <v>56092.3</v>
      </c>
      <c r="Q13" s="27">
        <f t="shared" si="1"/>
        <v>89.299779114067348</v>
      </c>
      <c r="R13" s="3"/>
      <c r="S13" s="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</row>
    <row r="14" spans="2:68" ht="18" customHeight="1">
      <c r="B14" s="25" t="s">
        <v>19</v>
      </c>
      <c r="C14" s="26">
        <f>+[1]DGII!J14</f>
        <v>4032.5</v>
      </c>
      <c r="D14" s="26">
        <f>+[1]DGII!K14</f>
        <v>2435.4</v>
      </c>
      <c r="E14" s="26">
        <f>+[1]DGII!L14</f>
        <v>3218.6</v>
      </c>
      <c r="F14" s="26">
        <f>+[1]DGII!M14</f>
        <v>2981</v>
      </c>
      <c r="G14" s="26">
        <f>+[1]DGII!N14</f>
        <v>3446.7</v>
      </c>
      <c r="H14" s="26">
        <f>+[1]DGII!O14</f>
        <v>4109.5</v>
      </c>
      <c r="I14" s="27">
        <f>SUM(C14:H14)</f>
        <v>20223.7</v>
      </c>
      <c r="J14" s="26">
        <f>+'[1]PP (EST)'!J14</f>
        <v>3115.4</v>
      </c>
      <c r="K14" s="26">
        <f>+'[1]PP (EST)'!K14</f>
        <v>1945.8</v>
      </c>
      <c r="L14" s="26">
        <f>+'[1]PP (EST)'!L14</f>
        <v>2117.9</v>
      </c>
      <c r="M14" s="26">
        <f>+'[1]PP (EST)'!M14</f>
        <v>3204.9</v>
      </c>
      <c r="N14" s="26">
        <f>+'[1]PP (EST)'!N14</f>
        <v>3279</v>
      </c>
      <c r="O14" s="26">
        <f>+'[1]PP (EST)'!O14</f>
        <v>3024.5</v>
      </c>
      <c r="P14" s="27">
        <f>SUM(J14:O14)</f>
        <v>16687.5</v>
      </c>
      <c r="Q14" s="27">
        <f t="shared" si="1"/>
        <v>121.19071161048689</v>
      </c>
      <c r="R14" s="3"/>
      <c r="S14" s="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</row>
    <row r="15" spans="2:68" ht="18" customHeight="1">
      <c r="B15" s="25" t="s">
        <v>20</v>
      </c>
      <c r="C15" s="26">
        <f>+[1]DGII!J15</f>
        <v>155.9</v>
      </c>
      <c r="D15" s="26">
        <f>+[1]DGII!K15</f>
        <v>123.3</v>
      </c>
      <c r="E15" s="26">
        <f>+[1]DGII!L15</f>
        <v>197.9</v>
      </c>
      <c r="F15" s="26">
        <f>+[1]DGII!M15</f>
        <v>184</v>
      </c>
      <c r="G15" s="26">
        <f>+[1]DGII!N15</f>
        <v>154.69999999999999</v>
      </c>
      <c r="H15" s="26">
        <f>+[1]DGII!O15</f>
        <v>159.69999999999999</v>
      </c>
      <c r="I15" s="27">
        <f>SUM(C15:H15)</f>
        <v>975.5</v>
      </c>
      <c r="J15" s="26">
        <f>+'[1]PP (EST)'!J15</f>
        <v>135</v>
      </c>
      <c r="K15" s="26">
        <f>+'[1]PP (EST)'!K15</f>
        <v>128</v>
      </c>
      <c r="L15" s="26">
        <f>+'[1]PP (EST)'!L15</f>
        <v>151.19999999999999</v>
      </c>
      <c r="M15" s="26">
        <f>+'[1]PP (EST)'!M15</f>
        <v>162.4</v>
      </c>
      <c r="N15" s="26">
        <f>+'[1]PP (EST)'!N15</f>
        <v>193.9</v>
      </c>
      <c r="O15" s="26">
        <f>+'[1]PP (EST)'!O15</f>
        <v>160.6</v>
      </c>
      <c r="P15" s="27">
        <f>SUM(J15:O15)</f>
        <v>931.1</v>
      </c>
      <c r="Q15" s="27">
        <f t="shared" si="1"/>
        <v>104.76855332402535</v>
      </c>
      <c r="R15" s="3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</row>
    <row r="16" spans="2:68" ht="18" customHeight="1">
      <c r="B16" s="20" t="s">
        <v>21</v>
      </c>
      <c r="C16" s="21">
        <f t="shared" ref="C16:P16" si="6">+C17+C25</f>
        <v>1777.3999999999999</v>
      </c>
      <c r="D16" s="21">
        <f t="shared" si="6"/>
        <v>1971.0000000000002</v>
      </c>
      <c r="E16" s="21">
        <f t="shared" si="6"/>
        <v>3117.2</v>
      </c>
      <c r="F16" s="21">
        <f t="shared" si="6"/>
        <v>3666.6</v>
      </c>
      <c r="G16" s="21">
        <f t="shared" si="6"/>
        <v>2325.4</v>
      </c>
      <c r="H16" s="21">
        <f t="shared" si="6"/>
        <v>1920.0000000000002</v>
      </c>
      <c r="I16" s="22">
        <f t="shared" si="6"/>
        <v>14777.599999999999</v>
      </c>
      <c r="J16" s="21">
        <f t="shared" si="6"/>
        <v>1676</v>
      </c>
      <c r="K16" s="21">
        <f t="shared" si="6"/>
        <v>1720</v>
      </c>
      <c r="L16" s="21">
        <f t="shared" si="6"/>
        <v>2973.8</v>
      </c>
      <c r="M16" s="21">
        <f t="shared" si="6"/>
        <v>3609.5</v>
      </c>
      <c r="N16" s="21">
        <f t="shared" si="6"/>
        <v>2167.1999999999998</v>
      </c>
      <c r="O16" s="21">
        <f t="shared" si="6"/>
        <v>1871.1</v>
      </c>
      <c r="P16" s="22">
        <f t="shared" si="6"/>
        <v>14017.599999999999</v>
      </c>
      <c r="Q16" s="22">
        <f t="shared" si="1"/>
        <v>105.42175550736216</v>
      </c>
      <c r="R16" s="3"/>
      <c r="S16" s="3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</row>
    <row r="17" spans="2:68" ht="18" customHeight="1">
      <c r="B17" s="28" t="s">
        <v>22</v>
      </c>
      <c r="C17" s="21">
        <f t="shared" ref="C17:P17" si="7">SUM(C18:C24)</f>
        <v>1595.3</v>
      </c>
      <c r="D17" s="21">
        <f t="shared" si="7"/>
        <v>1779.3000000000002</v>
      </c>
      <c r="E17" s="21">
        <f t="shared" si="7"/>
        <v>2882.6</v>
      </c>
      <c r="F17" s="21">
        <f t="shared" si="7"/>
        <v>3543.6</v>
      </c>
      <c r="G17" s="21">
        <f t="shared" si="7"/>
        <v>2115.1</v>
      </c>
      <c r="H17" s="21">
        <f t="shared" si="7"/>
        <v>1760.0000000000002</v>
      </c>
      <c r="I17" s="22">
        <f t="shared" si="7"/>
        <v>13675.899999999998</v>
      </c>
      <c r="J17" s="21">
        <f t="shared" si="7"/>
        <v>1569.7</v>
      </c>
      <c r="K17" s="21">
        <f t="shared" si="7"/>
        <v>1605.7</v>
      </c>
      <c r="L17" s="21">
        <f t="shared" si="7"/>
        <v>2832.8</v>
      </c>
      <c r="M17" s="21">
        <f t="shared" si="7"/>
        <v>3450.8</v>
      </c>
      <c r="N17" s="21">
        <f t="shared" si="7"/>
        <v>2015</v>
      </c>
      <c r="O17" s="21">
        <f t="shared" si="7"/>
        <v>1721.3999999999999</v>
      </c>
      <c r="P17" s="22">
        <f t="shared" si="7"/>
        <v>13195.399999999998</v>
      </c>
      <c r="Q17" s="22">
        <f t="shared" si="1"/>
        <v>103.64142049502098</v>
      </c>
      <c r="R17" s="3"/>
      <c r="S17" s="3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</row>
    <row r="18" spans="2:68" ht="18" customHeight="1">
      <c r="B18" s="29" t="s">
        <v>23</v>
      </c>
      <c r="C18" s="30">
        <f>+[1]DGII!J18</f>
        <v>83.8</v>
      </c>
      <c r="D18" s="30">
        <f>+[1]DGII!K18</f>
        <v>201.5</v>
      </c>
      <c r="E18" s="30">
        <f>+[1]DGII!L18</f>
        <v>951</v>
      </c>
      <c r="F18" s="30">
        <f>+[1]DGII!M18</f>
        <v>134.5</v>
      </c>
      <c r="G18" s="30">
        <f>+[1]DGII!N18</f>
        <v>109.9</v>
      </c>
      <c r="H18" s="30">
        <f>+[1]DGII!O18</f>
        <v>92.8</v>
      </c>
      <c r="I18" s="27">
        <f t="shared" ref="I18:I25" si="8">SUM(C18:H18)</f>
        <v>1573.5</v>
      </c>
      <c r="J18" s="30">
        <f>+'[1]PP (EST)'!J18</f>
        <v>67.7</v>
      </c>
      <c r="K18" s="30">
        <f>+'[1]PP (EST)'!K18</f>
        <v>190.4</v>
      </c>
      <c r="L18" s="30">
        <f>+'[1]PP (EST)'!L18</f>
        <v>1117.0999999999999</v>
      </c>
      <c r="M18" s="30">
        <f>+'[1]PP (EST)'!M18</f>
        <v>126.6</v>
      </c>
      <c r="N18" s="30">
        <f>+'[1]PP (EST)'!N18</f>
        <v>112.5</v>
      </c>
      <c r="O18" s="30">
        <f>+'[1]PP (EST)'!O18</f>
        <v>87.8</v>
      </c>
      <c r="P18" s="27">
        <f t="shared" ref="P18:P25" si="9">SUM(J18:O18)</f>
        <v>1702.0999999999997</v>
      </c>
      <c r="Q18" s="27">
        <f t="shared" si="1"/>
        <v>92.44462722519242</v>
      </c>
      <c r="R18" s="3"/>
      <c r="S18" s="3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</row>
    <row r="19" spans="2:68" ht="18" customHeight="1">
      <c r="B19" s="29" t="s">
        <v>24</v>
      </c>
      <c r="C19" s="30">
        <f>+[1]DGII!J19</f>
        <v>209</v>
      </c>
      <c r="D19" s="30">
        <f>+[1]DGII!K19</f>
        <v>107.1</v>
      </c>
      <c r="E19" s="30">
        <f>+[1]DGII!L19</f>
        <v>147</v>
      </c>
      <c r="F19" s="30">
        <f>+[1]DGII!M19</f>
        <v>1812.5</v>
      </c>
      <c r="G19" s="30">
        <f>+[1]DGII!N19</f>
        <v>266.5</v>
      </c>
      <c r="H19" s="30">
        <f>+[1]DGII!O19</f>
        <v>145.9</v>
      </c>
      <c r="I19" s="27">
        <f t="shared" si="8"/>
        <v>2688</v>
      </c>
      <c r="J19" s="30">
        <f>+'[1]PP (EST)'!J19</f>
        <v>187</v>
      </c>
      <c r="K19" s="30">
        <f>+'[1]PP (EST)'!K19</f>
        <v>89.3</v>
      </c>
      <c r="L19" s="30">
        <f>+'[1]PP (EST)'!L19</f>
        <v>105.8</v>
      </c>
      <c r="M19" s="30">
        <f>+'[1]PP (EST)'!M19</f>
        <v>1875.9</v>
      </c>
      <c r="N19" s="30">
        <f>+'[1]PP (EST)'!N19</f>
        <v>202.5</v>
      </c>
      <c r="O19" s="30">
        <f>+'[1]PP (EST)'!O19</f>
        <v>167.2</v>
      </c>
      <c r="P19" s="27">
        <f t="shared" si="9"/>
        <v>2627.7</v>
      </c>
      <c r="Q19" s="27">
        <f t="shared" si="1"/>
        <v>102.29478250941888</v>
      </c>
      <c r="R19" s="3"/>
      <c r="S19" s="3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</row>
    <row r="20" spans="2:68" ht="18" customHeight="1">
      <c r="B20" s="29" t="s">
        <v>25</v>
      </c>
      <c r="C20" s="30">
        <f>+[1]DGII!J20</f>
        <v>469.2</v>
      </c>
      <c r="D20" s="30">
        <f>+[1]DGII!K20</f>
        <v>510.8</v>
      </c>
      <c r="E20" s="30">
        <f>+[1]DGII!L20</f>
        <v>739</v>
      </c>
      <c r="F20" s="30">
        <f>+[1]DGII!M20</f>
        <v>537</v>
      </c>
      <c r="G20" s="30">
        <f>+[1]DGII!N20</f>
        <v>605.70000000000005</v>
      </c>
      <c r="H20" s="30">
        <f>+[1]DGII!O20</f>
        <v>680.7</v>
      </c>
      <c r="I20" s="27">
        <f t="shared" si="8"/>
        <v>3542.3999999999996</v>
      </c>
      <c r="J20" s="30">
        <f>+'[1]PP (EST)'!J20</f>
        <v>438.1</v>
      </c>
      <c r="K20" s="30">
        <f>+'[1]PP (EST)'!K20</f>
        <v>486.9</v>
      </c>
      <c r="L20" s="30">
        <f>+'[1]PP (EST)'!L20</f>
        <v>560.9</v>
      </c>
      <c r="M20" s="30">
        <f>+'[1]PP (EST)'!M20</f>
        <v>545.5</v>
      </c>
      <c r="N20" s="30">
        <f>+'[1]PP (EST)'!N20</f>
        <v>638.5</v>
      </c>
      <c r="O20" s="30">
        <f>+'[1]PP (EST)'!O20</f>
        <v>613.5</v>
      </c>
      <c r="P20" s="27">
        <f t="shared" si="9"/>
        <v>3283.4</v>
      </c>
      <c r="Q20" s="27">
        <f t="shared" si="1"/>
        <v>107.88816470731557</v>
      </c>
      <c r="R20" s="3"/>
      <c r="S20" s="3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</row>
    <row r="21" spans="2:68" ht="18" customHeight="1">
      <c r="B21" s="29" t="s">
        <v>26</v>
      </c>
      <c r="C21" s="30">
        <f>+[1]DGII!J21</f>
        <v>130.4</v>
      </c>
      <c r="D21" s="30">
        <f>+[1]DGII!K21</f>
        <v>111.2</v>
      </c>
      <c r="E21" s="30">
        <f>+[1]DGII!L21</f>
        <v>122.2</v>
      </c>
      <c r="F21" s="30">
        <f>+[1]DGII!M21</f>
        <v>112.2</v>
      </c>
      <c r="G21" s="30">
        <f>+[1]DGII!N21</f>
        <v>132</v>
      </c>
      <c r="H21" s="30">
        <f>+[1]DGII!O21</f>
        <v>108.4</v>
      </c>
      <c r="I21" s="27">
        <f t="shared" si="8"/>
        <v>716.4</v>
      </c>
      <c r="J21" s="30">
        <f>+'[1]PP (EST)'!J21</f>
        <v>123.8</v>
      </c>
      <c r="K21" s="30">
        <f>+'[1]PP (EST)'!K21</f>
        <v>106.3</v>
      </c>
      <c r="L21" s="30">
        <f>+'[1]PP (EST)'!L21</f>
        <v>117</v>
      </c>
      <c r="M21" s="30">
        <f>+'[1]PP (EST)'!M21</f>
        <v>114.9</v>
      </c>
      <c r="N21" s="30">
        <f>+'[1]PP (EST)'!N21</f>
        <v>114.9</v>
      </c>
      <c r="O21" s="30">
        <f>+'[1]PP (EST)'!O21</f>
        <v>103.6</v>
      </c>
      <c r="P21" s="27">
        <f t="shared" si="9"/>
        <v>680.5</v>
      </c>
      <c r="Q21" s="27">
        <f t="shared" si="1"/>
        <v>105.27553269654666</v>
      </c>
      <c r="R21" s="3"/>
      <c r="S21" s="3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</row>
    <row r="22" spans="2:68" ht="18" customHeight="1">
      <c r="B22" s="29" t="s">
        <v>27</v>
      </c>
      <c r="C22" s="30">
        <f>+[1]DGII!J22</f>
        <v>51</v>
      </c>
      <c r="D22" s="30">
        <f>+[1]DGII!K22</f>
        <v>45.5</v>
      </c>
      <c r="E22" s="30">
        <f>+[1]DGII!L22</f>
        <v>56.3</v>
      </c>
      <c r="F22" s="30">
        <f>+[1]DGII!M22</f>
        <v>42.4</v>
      </c>
      <c r="G22" s="30">
        <f>+[1]DGII!N22</f>
        <v>52.4</v>
      </c>
      <c r="H22" s="30">
        <f>+[1]DGII!O22</f>
        <v>78.5</v>
      </c>
      <c r="I22" s="27">
        <f t="shared" si="8"/>
        <v>326.10000000000002</v>
      </c>
      <c r="J22" s="30">
        <v>37.200000000000003</v>
      </c>
      <c r="K22" s="30">
        <v>36.6</v>
      </c>
      <c r="L22" s="30">
        <v>51.2</v>
      </c>
      <c r="M22" s="30">
        <v>40.299999999999997</v>
      </c>
      <c r="N22" s="30">
        <v>43.6</v>
      </c>
      <c r="O22" s="30">
        <v>44.9</v>
      </c>
      <c r="P22" s="27">
        <f t="shared" si="9"/>
        <v>253.8</v>
      </c>
      <c r="Q22" s="27">
        <f t="shared" si="1"/>
        <v>128.48699763593382</v>
      </c>
      <c r="R22" s="3"/>
      <c r="S22" s="3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</row>
    <row r="23" spans="2:68" ht="18" customHeight="1">
      <c r="B23" s="31" t="s">
        <v>28</v>
      </c>
      <c r="C23" s="30">
        <f>+[1]DGII!J23</f>
        <v>616.9</v>
      </c>
      <c r="D23" s="30">
        <f>+[1]DGII!K23</f>
        <v>612.79999999999995</v>
      </c>
      <c r="E23" s="30">
        <f>+[1]DGII!L23</f>
        <v>828.7</v>
      </c>
      <c r="F23" s="30">
        <f>+[1]DGII!M23</f>
        <v>617.6</v>
      </c>
      <c r="G23" s="30">
        <f>+[1]DGII!N23</f>
        <v>830.7</v>
      </c>
      <c r="H23" s="30">
        <f>+[1]DGII!O23</f>
        <v>631.5</v>
      </c>
      <c r="I23" s="27">
        <f t="shared" si="8"/>
        <v>4138.2</v>
      </c>
      <c r="J23" s="30">
        <f>+'[1]PP (EST)'!J22</f>
        <v>680</v>
      </c>
      <c r="K23" s="30">
        <f>+'[1]PP (EST)'!K22</f>
        <v>656</v>
      </c>
      <c r="L23" s="30">
        <f>+'[1]PP (EST)'!L22</f>
        <v>831</v>
      </c>
      <c r="M23" s="30">
        <f>+'[1]PP (EST)'!M22</f>
        <v>662.1</v>
      </c>
      <c r="N23" s="30">
        <f>+'[1]PP (EST)'!N22</f>
        <v>832.8</v>
      </c>
      <c r="O23" s="30">
        <f>+'[1]PP (EST)'!O22</f>
        <v>668.6</v>
      </c>
      <c r="P23" s="27">
        <f t="shared" si="9"/>
        <v>4330.5</v>
      </c>
      <c r="Q23" s="27">
        <f t="shared" si="1"/>
        <v>95.55940422583997</v>
      </c>
      <c r="R23" s="3"/>
      <c r="S23" s="3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</row>
    <row r="24" spans="2:68" s="32" customFormat="1" ht="18" customHeight="1">
      <c r="B24" s="31" t="s">
        <v>29</v>
      </c>
      <c r="C24" s="30">
        <f>+[1]DGII!J24</f>
        <v>35</v>
      </c>
      <c r="D24" s="30">
        <f>+[1]DGII!K24</f>
        <v>190.4</v>
      </c>
      <c r="E24" s="30">
        <f>+[1]DGII!L24</f>
        <v>38.4</v>
      </c>
      <c r="F24" s="30">
        <f>+[1]DGII!M24</f>
        <v>287.39999999999998</v>
      </c>
      <c r="G24" s="30">
        <f>+[1]DGII!N24</f>
        <v>117.9</v>
      </c>
      <c r="H24" s="30">
        <f>+[1]DGII!O24</f>
        <v>22.2</v>
      </c>
      <c r="I24" s="27">
        <f t="shared" si="8"/>
        <v>691.30000000000007</v>
      </c>
      <c r="J24" s="30">
        <v>35.9</v>
      </c>
      <c r="K24" s="30">
        <v>40.200000000000003</v>
      </c>
      <c r="L24" s="30">
        <v>49.8</v>
      </c>
      <c r="M24" s="30">
        <v>85.5</v>
      </c>
      <c r="N24" s="30">
        <v>70.2</v>
      </c>
      <c r="O24" s="30">
        <v>35.799999999999997</v>
      </c>
      <c r="P24" s="27">
        <f t="shared" si="9"/>
        <v>317.39999999999998</v>
      </c>
      <c r="Q24" s="27">
        <f t="shared" si="1"/>
        <v>217.80088216761189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</row>
    <row r="25" spans="2:68" s="32" customFormat="1" ht="18" customHeight="1">
      <c r="B25" s="28" t="s">
        <v>30</v>
      </c>
      <c r="C25" s="21">
        <f>+[1]DGII!J25</f>
        <v>182.1</v>
      </c>
      <c r="D25" s="21">
        <f>+[1]DGII!K25</f>
        <v>191.7</v>
      </c>
      <c r="E25" s="21">
        <f>+[1]DGII!L25</f>
        <v>234.6</v>
      </c>
      <c r="F25" s="21">
        <f>+[1]DGII!M25</f>
        <v>123</v>
      </c>
      <c r="G25" s="21">
        <f>+[1]DGII!N25</f>
        <v>210.3</v>
      </c>
      <c r="H25" s="21">
        <f>+[1]DGII!O25</f>
        <v>160</v>
      </c>
      <c r="I25" s="24">
        <f t="shared" si="8"/>
        <v>1101.7</v>
      </c>
      <c r="J25" s="23">
        <f>+'[1]PP (EST)'!J24</f>
        <v>106.3</v>
      </c>
      <c r="K25" s="23">
        <f>+'[1]PP (EST)'!K24</f>
        <v>114.3</v>
      </c>
      <c r="L25" s="23">
        <f>+'[1]PP (EST)'!L24</f>
        <v>141</v>
      </c>
      <c r="M25" s="23">
        <f>+'[1]PP (EST)'!M24</f>
        <v>158.69999999999999</v>
      </c>
      <c r="N25" s="23">
        <f>+'[1]PP (EST)'!N24</f>
        <v>152.19999999999999</v>
      </c>
      <c r="O25" s="23">
        <f>+'[1]PP (EST)'!O24</f>
        <v>149.69999999999999</v>
      </c>
      <c r="P25" s="24">
        <f t="shared" si="9"/>
        <v>822.2</v>
      </c>
      <c r="Q25" s="24">
        <f t="shared" si="1"/>
        <v>133.9941620043785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</row>
    <row r="26" spans="2:68" s="32" customFormat="1" ht="18" customHeight="1">
      <c r="B26" s="20" t="s">
        <v>31</v>
      </c>
      <c r="C26" s="21">
        <f t="shared" ref="C26:P26" si="10">+C27+C29+C38+C43</f>
        <v>23635.299999999996</v>
      </c>
      <c r="D26" s="21">
        <f t="shared" si="10"/>
        <v>17808.7</v>
      </c>
      <c r="E26" s="21">
        <f t="shared" si="10"/>
        <v>17960.500000000004</v>
      </c>
      <c r="F26" s="21">
        <f t="shared" si="10"/>
        <v>19249.499999999996</v>
      </c>
      <c r="G26" s="21">
        <f t="shared" si="10"/>
        <v>20260.699999999997</v>
      </c>
      <c r="H26" s="21">
        <f t="shared" si="10"/>
        <v>18265.099999999999</v>
      </c>
      <c r="I26" s="22">
        <f t="shared" si="10"/>
        <v>117179.80000000002</v>
      </c>
      <c r="J26" s="21">
        <f t="shared" si="10"/>
        <v>23903.899999999998</v>
      </c>
      <c r="K26" s="21">
        <f t="shared" si="10"/>
        <v>18330.500000000004</v>
      </c>
      <c r="L26" s="21">
        <f t="shared" si="10"/>
        <v>17880</v>
      </c>
      <c r="M26" s="21">
        <f t="shared" si="10"/>
        <v>19890.199999999997</v>
      </c>
      <c r="N26" s="21">
        <f t="shared" si="10"/>
        <v>20425.5</v>
      </c>
      <c r="O26" s="21">
        <f t="shared" si="10"/>
        <v>18816.7</v>
      </c>
      <c r="P26" s="22">
        <f t="shared" si="10"/>
        <v>119246.8</v>
      </c>
      <c r="Q26" s="22">
        <f t="shared" si="1"/>
        <v>98.266620152490475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</row>
    <row r="27" spans="2:68" s="32" customFormat="1" ht="18" customHeight="1">
      <c r="B27" s="28" t="s">
        <v>32</v>
      </c>
      <c r="C27" s="21">
        <f t="shared" ref="C27:P27" si="11">+C28</f>
        <v>11907</v>
      </c>
      <c r="D27" s="21">
        <f t="shared" si="11"/>
        <v>9126.9</v>
      </c>
      <c r="E27" s="21">
        <f t="shared" si="11"/>
        <v>9509.1</v>
      </c>
      <c r="F27" s="21">
        <f t="shared" si="11"/>
        <v>10543.9</v>
      </c>
      <c r="G27" s="21">
        <f t="shared" si="11"/>
        <v>10067.9</v>
      </c>
      <c r="H27" s="21">
        <f t="shared" si="11"/>
        <v>9902.5</v>
      </c>
      <c r="I27" s="22">
        <f t="shared" si="11"/>
        <v>61057.3</v>
      </c>
      <c r="J27" s="21">
        <f t="shared" si="11"/>
        <v>12031.9</v>
      </c>
      <c r="K27" s="21">
        <f t="shared" si="11"/>
        <v>9277.1</v>
      </c>
      <c r="L27" s="21">
        <f t="shared" si="11"/>
        <v>9114.2999999999993</v>
      </c>
      <c r="M27" s="21">
        <f t="shared" si="11"/>
        <v>10800.5</v>
      </c>
      <c r="N27" s="21">
        <f t="shared" si="11"/>
        <v>10297.200000000001</v>
      </c>
      <c r="O27" s="21">
        <f t="shared" si="11"/>
        <v>9632.9</v>
      </c>
      <c r="P27" s="22">
        <f t="shared" si="11"/>
        <v>61153.9</v>
      </c>
      <c r="Q27" s="22">
        <f t="shared" si="1"/>
        <v>99.842037874935201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</row>
    <row r="28" spans="2:68" s="32" customFormat="1" ht="18" customHeight="1">
      <c r="B28" s="33" t="s">
        <v>33</v>
      </c>
      <c r="C28" s="30">
        <f>+[1]DGII!J28</f>
        <v>11907</v>
      </c>
      <c r="D28" s="30">
        <f>+[1]DGII!K28</f>
        <v>9126.9</v>
      </c>
      <c r="E28" s="30">
        <f>+[1]DGII!L28</f>
        <v>9509.1</v>
      </c>
      <c r="F28" s="30">
        <f>+[1]DGII!M28</f>
        <v>10543.9</v>
      </c>
      <c r="G28" s="30">
        <f>+[1]DGII!N28</f>
        <v>10067.9</v>
      </c>
      <c r="H28" s="30">
        <f>+[1]DGII!O28</f>
        <v>9902.5</v>
      </c>
      <c r="I28" s="27">
        <f>SUM(C28:H28)</f>
        <v>61057.3</v>
      </c>
      <c r="J28" s="30">
        <f>+'[1]PP (EST)'!J27</f>
        <v>12031.9</v>
      </c>
      <c r="K28" s="30">
        <f>+'[1]PP (EST)'!K27</f>
        <v>9277.1</v>
      </c>
      <c r="L28" s="30">
        <f>+'[1]PP (EST)'!L27</f>
        <v>9114.2999999999993</v>
      </c>
      <c r="M28" s="30">
        <f>+'[1]PP (EST)'!M27</f>
        <v>10800.5</v>
      </c>
      <c r="N28" s="30">
        <f>+'[1]PP (EST)'!N27</f>
        <v>10297.200000000001</v>
      </c>
      <c r="O28" s="30">
        <f>+'[1]PP (EST)'!O27</f>
        <v>9632.9</v>
      </c>
      <c r="P28" s="27">
        <f>SUM(J28:O28)</f>
        <v>61153.9</v>
      </c>
      <c r="Q28" s="27">
        <f t="shared" si="1"/>
        <v>99.842037874935201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</row>
    <row r="29" spans="2:68" s="32" customFormat="1" ht="18" customHeight="1">
      <c r="B29" s="34" t="s">
        <v>34</v>
      </c>
      <c r="C29" s="21">
        <f t="shared" ref="C29:P29" si="12">SUM(C30:C37)</f>
        <v>9510.2999999999975</v>
      </c>
      <c r="D29" s="21">
        <f t="shared" si="12"/>
        <v>7391.8</v>
      </c>
      <c r="E29" s="21">
        <f t="shared" si="12"/>
        <v>7160.3</v>
      </c>
      <c r="F29" s="21">
        <f t="shared" si="12"/>
        <v>7619.9</v>
      </c>
      <c r="G29" s="21">
        <f t="shared" si="12"/>
        <v>8889.7000000000007</v>
      </c>
      <c r="H29" s="21">
        <f t="shared" si="12"/>
        <v>7298.1</v>
      </c>
      <c r="I29" s="22">
        <f t="shared" si="12"/>
        <v>47870.100000000006</v>
      </c>
      <c r="J29" s="21">
        <f t="shared" si="12"/>
        <v>9999.4999999999982</v>
      </c>
      <c r="K29" s="21">
        <f t="shared" si="12"/>
        <v>7809.2000000000007</v>
      </c>
      <c r="L29" s="21">
        <f t="shared" si="12"/>
        <v>7591.2</v>
      </c>
      <c r="M29" s="21">
        <f t="shared" si="12"/>
        <v>8046.3</v>
      </c>
      <c r="N29" s="21">
        <f t="shared" si="12"/>
        <v>8930.8000000000011</v>
      </c>
      <c r="O29" s="21">
        <f t="shared" si="12"/>
        <v>7994</v>
      </c>
      <c r="P29" s="22">
        <f t="shared" si="12"/>
        <v>50371</v>
      </c>
      <c r="Q29" s="22">
        <f t="shared" si="1"/>
        <v>95.035040003176448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</row>
    <row r="30" spans="2:68" s="32" customFormat="1" ht="18" customHeight="1">
      <c r="B30" s="33" t="s">
        <v>35</v>
      </c>
      <c r="C30" s="30">
        <f>+[1]DGII!J30</f>
        <v>3757.8</v>
      </c>
      <c r="D30" s="30">
        <f>+[1]DGII!K30</f>
        <v>3085.9</v>
      </c>
      <c r="E30" s="30">
        <f>+[1]DGII!L30</f>
        <v>2978.9</v>
      </c>
      <c r="F30" s="30">
        <f>+[1]DGII!M30</f>
        <v>2939.9</v>
      </c>
      <c r="G30" s="30">
        <f>+[1]DGII!N30</f>
        <v>3666.4</v>
      </c>
      <c r="H30" s="30">
        <f>+[1]DGII!O30</f>
        <v>2898.9</v>
      </c>
      <c r="I30" s="27">
        <f t="shared" ref="I30:I37" si="13">SUM(C30:H30)</f>
        <v>19327.800000000003</v>
      </c>
      <c r="J30" s="30">
        <f>+'[1]PP (EST)'!J30</f>
        <v>3755.6</v>
      </c>
      <c r="K30" s="30">
        <f>+'[1]PP (EST)'!K30</f>
        <v>2972.3</v>
      </c>
      <c r="L30" s="30">
        <f>+'[1]PP (EST)'!L30</f>
        <v>2980.4</v>
      </c>
      <c r="M30" s="30">
        <f>+'[1]PP (EST)'!M30</f>
        <v>2999.3</v>
      </c>
      <c r="N30" s="30">
        <f>+'[1]PP (EST)'!N30</f>
        <v>3907.9</v>
      </c>
      <c r="O30" s="30">
        <f>+'[1]PP (EST)'!O30</f>
        <v>3001.1</v>
      </c>
      <c r="P30" s="27">
        <f t="shared" ref="P30:P37" si="14">SUM(J30:O30)</f>
        <v>19616.599999999999</v>
      </c>
      <c r="Q30" s="27">
        <f t="shared" si="1"/>
        <v>98.527777494570941</v>
      </c>
      <c r="R30" s="3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</row>
    <row r="31" spans="2:68" s="32" customFormat="1" ht="18" customHeight="1">
      <c r="B31" s="33" t="s">
        <v>36</v>
      </c>
      <c r="C31" s="30">
        <f>+[1]DGII!J31</f>
        <v>1725.2</v>
      </c>
      <c r="D31" s="30">
        <f>+[1]DGII!K31</f>
        <v>1545.4</v>
      </c>
      <c r="E31" s="30">
        <f>+[1]DGII!L31</f>
        <v>1502.5</v>
      </c>
      <c r="F31" s="30">
        <f>+[1]DGII!M31</f>
        <v>1595.9</v>
      </c>
      <c r="G31" s="30">
        <f>+[1]DGII!N31</f>
        <v>2033.7</v>
      </c>
      <c r="H31" s="30">
        <f>+[1]DGII!O31</f>
        <v>1452.9</v>
      </c>
      <c r="I31" s="27">
        <f t="shared" si="13"/>
        <v>9855.6</v>
      </c>
      <c r="J31" s="30">
        <f>+'[1]PP (EST)'!J31</f>
        <v>1956</v>
      </c>
      <c r="K31" s="30">
        <f>+'[1]PP (EST)'!K31</f>
        <v>1824.5</v>
      </c>
      <c r="L31" s="30">
        <f>+'[1]PP (EST)'!L31</f>
        <v>1816.4</v>
      </c>
      <c r="M31" s="30">
        <f>+'[1]PP (EST)'!M31</f>
        <v>1840.7</v>
      </c>
      <c r="N31" s="30">
        <f>+'[1]PP (EST)'!N31</f>
        <v>2088.1</v>
      </c>
      <c r="O31" s="30">
        <f>+'[1]PP (EST)'!O31</f>
        <v>1838.9</v>
      </c>
      <c r="P31" s="27">
        <f t="shared" si="14"/>
        <v>11364.599999999999</v>
      </c>
      <c r="Q31" s="27">
        <f t="shared" si="1"/>
        <v>86.721925980676843</v>
      </c>
      <c r="R31" s="35"/>
      <c r="S31" s="3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</row>
    <row r="32" spans="2:68" s="32" customFormat="1" ht="18" customHeight="1">
      <c r="B32" s="33" t="s">
        <v>37</v>
      </c>
      <c r="C32" s="30">
        <f>+[1]DGII!J32</f>
        <v>933.5</v>
      </c>
      <c r="D32" s="30">
        <f>+[1]DGII!K32</f>
        <v>419.2</v>
      </c>
      <c r="E32" s="30">
        <f>+[1]DGII!L32</f>
        <v>412.3</v>
      </c>
      <c r="F32" s="30">
        <f>+[1]DGII!M32</f>
        <v>478.8</v>
      </c>
      <c r="G32" s="30">
        <f>+[1]DGII!N32</f>
        <v>637.1</v>
      </c>
      <c r="H32" s="30">
        <f>+[1]DGII!O32</f>
        <v>381.2</v>
      </c>
      <c r="I32" s="27">
        <f t="shared" si="13"/>
        <v>3262.1</v>
      </c>
      <c r="J32" s="30">
        <v>1182.4000000000001</v>
      </c>
      <c r="K32" s="30">
        <v>522.5</v>
      </c>
      <c r="L32" s="30">
        <v>455.8</v>
      </c>
      <c r="M32" s="30">
        <v>451</v>
      </c>
      <c r="N32" s="30">
        <v>504.9</v>
      </c>
      <c r="O32" s="30">
        <v>566.4</v>
      </c>
      <c r="P32" s="27">
        <f t="shared" si="14"/>
        <v>3683.0000000000005</v>
      </c>
      <c r="Q32" s="27">
        <f t="shared" si="1"/>
        <v>88.571816453977732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</row>
    <row r="33" spans="1:68" s="32" customFormat="1" ht="18" customHeight="1">
      <c r="B33" s="33" t="s">
        <v>38</v>
      </c>
      <c r="C33" s="30">
        <f>+[1]DGII!J33</f>
        <v>1860.3</v>
      </c>
      <c r="D33" s="30">
        <f>+[1]DGII!K33</f>
        <v>1138.8</v>
      </c>
      <c r="E33" s="30">
        <f>+[1]DGII!L33</f>
        <v>1175.3</v>
      </c>
      <c r="F33" s="30">
        <f>+[1]DGII!M33</f>
        <v>1369.5</v>
      </c>
      <c r="G33" s="30">
        <f>+[1]DGII!N33</f>
        <v>1354</v>
      </c>
      <c r="H33" s="30">
        <f>+[1]DGII!O33</f>
        <v>1255.5999999999999</v>
      </c>
      <c r="I33" s="27">
        <f t="shared" si="13"/>
        <v>8153.5</v>
      </c>
      <c r="J33" s="30">
        <v>1841.3</v>
      </c>
      <c r="K33" s="30">
        <v>1308.8</v>
      </c>
      <c r="L33" s="30">
        <v>1150</v>
      </c>
      <c r="M33" s="30">
        <v>1505.3</v>
      </c>
      <c r="N33" s="30">
        <v>1202.9000000000001</v>
      </c>
      <c r="O33" s="30">
        <v>1332.6</v>
      </c>
      <c r="P33" s="27">
        <f t="shared" si="14"/>
        <v>8340.9000000000015</v>
      </c>
      <c r="Q33" s="27">
        <f t="shared" si="1"/>
        <v>97.753240058027288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</row>
    <row r="34" spans="1:68" s="32" customFormat="1" ht="18" customHeight="1">
      <c r="B34" s="33" t="s">
        <v>39</v>
      </c>
      <c r="C34" s="30">
        <f>+[1]DGII!J34</f>
        <v>46.3</v>
      </c>
      <c r="D34" s="30">
        <f>+[1]DGII!K34</f>
        <v>22.7</v>
      </c>
      <c r="E34" s="30">
        <f>+[1]DGII!L34</f>
        <v>21.7</v>
      </c>
      <c r="F34" s="30">
        <f>+[1]DGII!M34</f>
        <v>26.2</v>
      </c>
      <c r="G34" s="30">
        <f>+[1]DGII!N34</f>
        <v>28.2</v>
      </c>
      <c r="H34" s="30">
        <f>+[1]DGII!O34</f>
        <v>30.4</v>
      </c>
      <c r="I34" s="27">
        <f t="shared" si="13"/>
        <v>175.5</v>
      </c>
      <c r="J34" s="30">
        <v>54</v>
      </c>
      <c r="K34" s="30">
        <v>23</v>
      </c>
      <c r="L34" s="30">
        <v>45.9</v>
      </c>
      <c r="M34" s="30">
        <v>18.2</v>
      </c>
      <c r="N34" s="30">
        <v>33.1</v>
      </c>
      <c r="O34" s="30">
        <v>37.5</v>
      </c>
      <c r="P34" s="27">
        <f t="shared" si="14"/>
        <v>211.7</v>
      </c>
      <c r="Q34" s="27">
        <f t="shared" si="1"/>
        <v>82.900330656589517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</row>
    <row r="35" spans="1:68" s="32" customFormat="1" ht="18" customHeight="1">
      <c r="B35" s="33" t="s">
        <v>40</v>
      </c>
      <c r="C35" s="30">
        <f>+[1]DGII!J35</f>
        <v>620.79999999999995</v>
      </c>
      <c r="D35" s="30">
        <f>+[1]DGII!K35</f>
        <v>595.6</v>
      </c>
      <c r="E35" s="30">
        <f>+[1]DGII!L35</f>
        <v>595.6</v>
      </c>
      <c r="F35" s="30">
        <f>+[1]DGII!M35</f>
        <v>616</v>
      </c>
      <c r="G35" s="30">
        <f>+[1]DGII!N35</f>
        <v>595.70000000000005</v>
      </c>
      <c r="H35" s="30">
        <f>+[1]DGII!O35</f>
        <v>619.1</v>
      </c>
      <c r="I35" s="27">
        <f t="shared" si="13"/>
        <v>3642.7999999999997</v>
      </c>
      <c r="J35" s="26">
        <f>+'[1]PP (EST)'!J34</f>
        <v>652.29999999999995</v>
      </c>
      <c r="K35" s="26">
        <f>+'[1]PP (EST)'!K34</f>
        <v>616.29999999999995</v>
      </c>
      <c r="L35" s="26">
        <f>+'[1]PP (EST)'!L34</f>
        <v>615.9</v>
      </c>
      <c r="M35" s="26">
        <f>+'[1]PP (EST)'!M34</f>
        <v>628.20000000000005</v>
      </c>
      <c r="N35" s="26">
        <f>+'[1]PP (EST)'!N34</f>
        <v>637.6</v>
      </c>
      <c r="O35" s="26">
        <f>+'[1]PP (EST)'!O34</f>
        <v>649.5</v>
      </c>
      <c r="P35" s="27">
        <f t="shared" si="14"/>
        <v>3799.7999999999997</v>
      </c>
      <c r="Q35" s="27">
        <f t="shared" si="1"/>
        <v>95.868203589662613</v>
      </c>
      <c r="R35" s="35"/>
      <c r="S35" s="35"/>
      <c r="T35" s="37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  <row r="36" spans="1:68" s="32" customFormat="1" ht="18" customHeight="1">
      <c r="B36" s="33" t="s">
        <v>41</v>
      </c>
      <c r="C36" s="30">
        <f>+[1]DGII!J36</f>
        <v>565</v>
      </c>
      <c r="D36" s="30">
        <f>+[1]DGII!K36</f>
        <v>584.20000000000005</v>
      </c>
      <c r="E36" s="30">
        <f>+[1]DGII!L36</f>
        <v>473.3</v>
      </c>
      <c r="F36" s="30">
        <f>+[1]DGII!M36</f>
        <v>593.20000000000005</v>
      </c>
      <c r="G36" s="30">
        <f>+[1]DGII!N36</f>
        <v>573.6</v>
      </c>
      <c r="H36" s="30">
        <f>+[1]DGII!O36</f>
        <v>642.1</v>
      </c>
      <c r="I36" s="27">
        <f t="shared" si="13"/>
        <v>3431.3999999999996</v>
      </c>
      <c r="J36" s="26">
        <f>+'[1]PP (EST)'!J35</f>
        <v>557.6</v>
      </c>
      <c r="K36" s="26">
        <f>+'[1]PP (EST)'!K35</f>
        <v>541</v>
      </c>
      <c r="L36" s="26">
        <f>+'[1]PP (EST)'!L35</f>
        <v>526.1</v>
      </c>
      <c r="M36" s="26">
        <f>+'[1]PP (EST)'!M35</f>
        <v>603.5</v>
      </c>
      <c r="N36" s="26">
        <f>+'[1]PP (EST)'!N35</f>
        <v>550.6</v>
      </c>
      <c r="O36" s="26">
        <f>+'[1]PP (EST)'!O35</f>
        <v>565.79999999999995</v>
      </c>
      <c r="P36" s="27">
        <f t="shared" si="14"/>
        <v>3344.5999999999995</v>
      </c>
      <c r="Q36" s="27">
        <f t="shared" si="1"/>
        <v>102.59522812892423</v>
      </c>
      <c r="R36" s="35"/>
      <c r="S36" s="35"/>
      <c r="T36" s="37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</row>
    <row r="37" spans="1:68" s="32" customFormat="1" ht="18" customHeight="1">
      <c r="B37" s="33" t="s">
        <v>29</v>
      </c>
      <c r="C37" s="30">
        <f>+[1]DGII!J37</f>
        <v>1.4</v>
      </c>
      <c r="D37" s="30">
        <f>+[1]DGII!K37</f>
        <v>0</v>
      </c>
      <c r="E37" s="30">
        <f>+[1]DGII!L37</f>
        <v>0.7</v>
      </c>
      <c r="F37" s="30">
        <f>+[1]DGII!M37</f>
        <v>0.4</v>
      </c>
      <c r="G37" s="30">
        <f>+[1]DGII!N37</f>
        <v>1</v>
      </c>
      <c r="H37" s="30">
        <f>+[1]DGII!O37</f>
        <v>17.899999999999999</v>
      </c>
      <c r="I37" s="27">
        <f t="shared" si="13"/>
        <v>21.4</v>
      </c>
      <c r="J37" s="30">
        <v>0.3</v>
      </c>
      <c r="K37" s="30">
        <v>0.8</v>
      </c>
      <c r="L37" s="30">
        <v>0.7</v>
      </c>
      <c r="M37" s="30">
        <v>0.1</v>
      </c>
      <c r="N37" s="30">
        <v>5.7</v>
      </c>
      <c r="O37" s="30">
        <v>2.2000000000000002</v>
      </c>
      <c r="P37" s="27">
        <f t="shared" si="14"/>
        <v>9.8000000000000007</v>
      </c>
      <c r="Q37" s="27">
        <f t="shared" si="1"/>
        <v>218.36734693877546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</row>
    <row r="38" spans="1:68" s="32" customFormat="1" ht="18" customHeight="1">
      <c r="B38" s="34" t="s">
        <v>42</v>
      </c>
      <c r="C38" s="21">
        <f t="shared" ref="C38:P38" si="15">SUM(C39:C42)</f>
        <v>2125.0000000000005</v>
      </c>
      <c r="D38" s="21">
        <f t="shared" si="15"/>
        <v>1208.7</v>
      </c>
      <c r="E38" s="21">
        <f t="shared" si="15"/>
        <v>1180.4000000000001</v>
      </c>
      <c r="F38" s="21">
        <f t="shared" si="15"/>
        <v>978.6</v>
      </c>
      <c r="G38" s="21">
        <f t="shared" si="15"/>
        <v>1166.1000000000001</v>
      </c>
      <c r="H38" s="21">
        <f t="shared" si="15"/>
        <v>959</v>
      </c>
      <c r="I38" s="22">
        <f t="shared" si="15"/>
        <v>7617.8</v>
      </c>
      <c r="J38" s="21">
        <f t="shared" si="15"/>
        <v>1773.3000000000002</v>
      </c>
      <c r="K38" s="21">
        <f t="shared" si="15"/>
        <v>1160.0000000000002</v>
      </c>
      <c r="L38" s="21">
        <f t="shared" si="15"/>
        <v>1087.5999999999999</v>
      </c>
      <c r="M38" s="21">
        <f t="shared" si="15"/>
        <v>952.1</v>
      </c>
      <c r="N38" s="21">
        <f t="shared" si="15"/>
        <v>1085.5</v>
      </c>
      <c r="O38" s="21">
        <f t="shared" si="15"/>
        <v>1090.1000000000001</v>
      </c>
      <c r="P38" s="22">
        <f t="shared" si="15"/>
        <v>7148.5999999999995</v>
      </c>
      <c r="Q38" s="22">
        <f t="shared" si="1"/>
        <v>106.56352292756625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</row>
    <row r="39" spans="1:68" s="32" customFormat="1" ht="18" customHeight="1">
      <c r="B39" s="38" t="s">
        <v>43</v>
      </c>
      <c r="C39" s="30">
        <f>+[1]DGII!J39</f>
        <v>994.1</v>
      </c>
      <c r="D39" s="30">
        <f>+[1]DGII!K39</f>
        <v>1039.7</v>
      </c>
      <c r="E39" s="30">
        <f>+[1]DGII!L39</f>
        <v>1023.6</v>
      </c>
      <c r="F39" s="30">
        <f>+[1]DGII!M39</f>
        <v>834.8</v>
      </c>
      <c r="G39" s="30">
        <f>+[1]DGII!N39</f>
        <v>1013.1</v>
      </c>
      <c r="H39" s="30">
        <f>+[1]DGII!O39</f>
        <v>817.5</v>
      </c>
      <c r="I39" s="27">
        <f>SUM(C39:H39)</f>
        <v>5722.8</v>
      </c>
      <c r="J39" s="30">
        <f>+'[1]PP (EST)'!J38</f>
        <v>834.7</v>
      </c>
      <c r="K39" s="30">
        <f>+'[1]PP (EST)'!K38</f>
        <v>835.9</v>
      </c>
      <c r="L39" s="30">
        <f>+'[1]PP (EST)'!L38</f>
        <v>913.2</v>
      </c>
      <c r="M39" s="30">
        <f>+'[1]PP (EST)'!M38</f>
        <v>791.9</v>
      </c>
      <c r="N39" s="30">
        <f>+'[1]PP (EST)'!N38</f>
        <v>924.3</v>
      </c>
      <c r="O39" s="30">
        <f>+'[1]PP (EST)'!O38</f>
        <v>935</v>
      </c>
      <c r="P39" s="27">
        <f>SUM(J39:O39)</f>
        <v>5235</v>
      </c>
      <c r="Q39" s="27">
        <f t="shared" si="1"/>
        <v>109.31805157593124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</row>
    <row r="40" spans="1:68" s="32" customFormat="1" ht="18" customHeight="1">
      <c r="B40" s="38" t="s">
        <v>44</v>
      </c>
      <c r="C40" s="30">
        <f>+[1]DGII!J40</f>
        <v>1019.2</v>
      </c>
      <c r="D40" s="30">
        <f>+[1]DGII!K40</f>
        <v>59.6</v>
      </c>
      <c r="E40" s="30">
        <f>+[1]DGII!L40</f>
        <v>48.9</v>
      </c>
      <c r="F40" s="30">
        <f>+[1]DGII!M40</f>
        <v>41.1</v>
      </c>
      <c r="G40" s="30">
        <f>+[1]DGII!N40</f>
        <v>45.7</v>
      </c>
      <c r="H40" s="30">
        <f>+[1]DGII!O40</f>
        <v>34.200000000000003</v>
      </c>
      <c r="I40" s="27">
        <f>SUM(C40:H40)</f>
        <v>1248.7</v>
      </c>
      <c r="J40" s="30">
        <f>+'[1]PP (EST)'!J39</f>
        <v>826.1</v>
      </c>
      <c r="K40" s="30">
        <f>+'[1]PP (EST)'!K39</f>
        <v>209.5</v>
      </c>
      <c r="L40" s="30">
        <f>+'[1]PP (EST)'!L39</f>
        <v>62.2</v>
      </c>
      <c r="M40" s="30">
        <f>+'[1]PP (EST)'!M39</f>
        <v>51.5</v>
      </c>
      <c r="N40" s="30">
        <f>+'[1]PP (EST)'!N39</f>
        <v>47.7</v>
      </c>
      <c r="O40" s="30">
        <f>+'[1]PP (EST)'!O39</f>
        <v>45.9</v>
      </c>
      <c r="P40" s="27">
        <f>SUM(J40:O40)</f>
        <v>1242.9000000000001</v>
      </c>
      <c r="Q40" s="27">
        <f t="shared" si="1"/>
        <v>100.46665057526751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</row>
    <row r="41" spans="1:68" s="32" customFormat="1" ht="18" customHeight="1">
      <c r="B41" s="33" t="s">
        <v>45</v>
      </c>
      <c r="C41" s="30">
        <f>+[1]DGII!J41</f>
        <v>88.3</v>
      </c>
      <c r="D41" s="30">
        <f>+[1]DGII!K41</f>
        <v>86.2</v>
      </c>
      <c r="E41" s="30">
        <f>+[1]DGII!L41</f>
        <v>83.9</v>
      </c>
      <c r="F41" s="30">
        <f>+[1]DGII!M41</f>
        <v>77.7</v>
      </c>
      <c r="G41" s="30">
        <f>+[1]DGII!N41</f>
        <v>83.9</v>
      </c>
      <c r="H41" s="30">
        <f>+[1]DGII!O41</f>
        <v>83.3</v>
      </c>
      <c r="I41" s="27">
        <f>SUM(C41:H41)</f>
        <v>503.3</v>
      </c>
      <c r="J41" s="30">
        <f>+'[1]PP (EST)'!J41</f>
        <v>88.1</v>
      </c>
      <c r="K41" s="30">
        <f>+'[1]PP (EST)'!K41</f>
        <v>90.2</v>
      </c>
      <c r="L41" s="30">
        <f>+'[1]PP (EST)'!L41</f>
        <v>88.1</v>
      </c>
      <c r="M41" s="30">
        <f>+'[1]PP (EST)'!M41</f>
        <v>84.6</v>
      </c>
      <c r="N41" s="30">
        <f>+'[1]PP (EST)'!N41</f>
        <v>87.9</v>
      </c>
      <c r="O41" s="30">
        <f>+'[1]PP (EST)'!O41</f>
        <v>84.8</v>
      </c>
      <c r="P41" s="27">
        <f>SUM(J41:O41)</f>
        <v>523.69999999999993</v>
      </c>
      <c r="Q41" s="27">
        <f t="shared" si="1"/>
        <v>96.104640061103694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</row>
    <row r="42" spans="1:68" s="32" customFormat="1" ht="18" customHeight="1">
      <c r="B42" s="33" t="s">
        <v>46</v>
      </c>
      <c r="C42" s="30">
        <f>+[1]DGII!J42</f>
        <v>23.4</v>
      </c>
      <c r="D42" s="30">
        <f>+[1]DGII!K42</f>
        <v>23.2</v>
      </c>
      <c r="E42" s="30">
        <f>+[1]DGII!L42</f>
        <v>24</v>
      </c>
      <c r="F42" s="30">
        <f>+[1]DGII!M42</f>
        <v>25</v>
      </c>
      <c r="G42" s="30">
        <f>+[1]DGII!N42</f>
        <v>23.4</v>
      </c>
      <c r="H42" s="30">
        <f>+[1]DGII!O42</f>
        <v>24</v>
      </c>
      <c r="I42" s="27">
        <f>SUM(C42:H42)</f>
        <v>143</v>
      </c>
      <c r="J42" s="30">
        <f>+'[1]PP (EST)'!J42</f>
        <v>24.4</v>
      </c>
      <c r="K42" s="30">
        <f>+'[1]PP (EST)'!K42</f>
        <v>24.4</v>
      </c>
      <c r="L42" s="30">
        <f>+'[1]PP (EST)'!L42</f>
        <v>24.1</v>
      </c>
      <c r="M42" s="30">
        <f>+'[1]PP (EST)'!M42</f>
        <v>24.1</v>
      </c>
      <c r="N42" s="30">
        <f>+'[1]PP (EST)'!N42</f>
        <v>25.6</v>
      </c>
      <c r="O42" s="30">
        <f>+'[1]PP (EST)'!O42</f>
        <v>24.4</v>
      </c>
      <c r="P42" s="27">
        <f>SUM(J42:O42)</f>
        <v>147</v>
      </c>
      <c r="Q42" s="27">
        <f t="shared" si="1"/>
        <v>97.278911564625844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</row>
    <row r="43" spans="1:68" s="32" customFormat="1" ht="18" customHeight="1">
      <c r="B43" s="28" t="s">
        <v>47</v>
      </c>
      <c r="C43" s="21">
        <f>+[1]DGII!J43</f>
        <v>93</v>
      </c>
      <c r="D43" s="21">
        <f>+[1]DGII!K43</f>
        <v>81.3</v>
      </c>
      <c r="E43" s="21">
        <f>+[1]DGII!L43</f>
        <v>110.7</v>
      </c>
      <c r="F43" s="21">
        <f>+[1]DGII!M43</f>
        <v>107.1</v>
      </c>
      <c r="G43" s="21">
        <f>+[1]DGII!N43</f>
        <v>137</v>
      </c>
      <c r="H43" s="21">
        <f>+[1]DGII!O43</f>
        <v>105.5</v>
      </c>
      <c r="I43" s="24">
        <f>SUM(C43:H43)</f>
        <v>634.6</v>
      </c>
      <c r="J43" s="21">
        <v>99.2</v>
      </c>
      <c r="K43" s="21">
        <v>84.2</v>
      </c>
      <c r="L43" s="21">
        <v>86.9</v>
      </c>
      <c r="M43" s="21">
        <v>91.3</v>
      </c>
      <c r="N43" s="21">
        <v>112</v>
      </c>
      <c r="O43" s="21">
        <v>99.7</v>
      </c>
      <c r="P43" s="24">
        <f>SUM(J43:O43)</f>
        <v>573.30000000000007</v>
      </c>
      <c r="Q43" s="27">
        <f t="shared" si="1"/>
        <v>110.69248212105353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</row>
    <row r="44" spans="1:68" s="32" customFormat="1" ht="18" customHeight="1">
      <c r="B44" s="39" t="s">
        <v>48</v>
      </c>
      <c r="C44" s="21">
        <f t="shared" ref="C44:P44" si="16">SUM(C45:C46)</f>
        <v>693</v>
      </c>
      <c r="D44" s="21">
        <f t="shared" si="16"/>
        <v>669.8</v>
      </c>
      <c r="E44" s="21">
        <f t="shared" si="16"/>
        <v>676.6</v>
      </c>
      <c r="F44" s="21">
        <f t="shared" si="16"/>
        <v>704.2</v>
      </c>
      <c r="G44" s="21">
        <f t="shared" si="16"/>
        <v>620.90000000000009</v>
      </c>
      <c r="H44" s="21">
        <f t="shared" si="16"/>
        <v>593.9</v>
      </c>
      <c r="I44" s="22">
        <f t="shared" si="16"/>
        <v>3958.4</v>
      </c>
      <c r="J44" s="21">
        <f t="shared" si="16"/>
        <v>640.69999999999993</v>
      </c>
      <c r="K44" s="21">
        <f t="shared" si="16"/>
        <v>609.79999999999995</v>
      </c>
      <c r="L44" s="21">
        <f t="shared" si="16"/>
        <v>625.20000000000005</v>
      </c>
      <c r="M44" s="21">
        <f t="shared" si="16"/>
        <v>705.80000000000007</v>
      </c>
      <c r="N44" s="21">
        <f t="shared" si="16"/>
        <v>641.6</v>
      </c>
      <c r="O44" s="21">
        <f t="shared" si="16"/>
        <v>633.30000000000007</v>
      </c>
      <c r="P44" s="22">
        <f t="shared" si="16"/>
        <v>3856.3999999999996</v>
      </c>
      <c r="Q44" s="22">
        <f t="shared" si="1"/>
        <v>102.64495384296235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</row>
    <row r="45" spans="1:68" s="32" customFormat="1" ht="18" customHeight="1">
      <c r="B45" s="33" t="s">
        <v>49</v>
      </c>
      <c r="C45" s="30">
        <f>+[1]DGII!J45</f>
        <v>692.8</v>
      </c>
      <c r="D45" s="30">
        <f>+[1]DGII!K45</f>
        <v>669.5</v>
      </c>
      <c r="E45" s="30">
        <f>+[1]DGII!L45</f>
        <v>676.6</v>
      </c>
      <c r="F45" s="30">
        <f>+[1]DGII!M45</f>
        <v>703.7</v>
      </c>
      <c r="G45" s="30">
        <f>+[1]DGII!N45</f>
        <v>620.70000000000005</v>
      </c>
      <c r="H45" s="30">
        <f>+[1]DGII!O45</f>
        <v>593.6</v>
      </c>
      <c r="I45" s="27">
        <f>SUM(C45:H45)</f>
        <v>3956.9</v>
      </c>
      <c r="J45" s="30">
        <f>+'[1]PP (EST)'!J50</f>
        <v>640.29999999999995</v>
      </c>
      <c r="K45" s="30">
        <f>+'[1]PP (EST)'!K50</f>
        <v>609.4</v>
      </c>
      <c r="L45" s="30">
        <f>+'[1]PP (EST)'!L50</f>
        <v>625.1</v>
      </c>
      <c r="M45" s="30">
        <f>+'[1]PP (EST)'!M50</f>
        <v>705.7</v>
      </c>
      <c r="N45" s="30">
        <f>+'[1]PP (EST)'!N50</f>
        <v>641</v>
      </c>
      <c r="O45" s="30">
        <f>+'[1]PP (EST)'!O50</f>
        <v>633.20000000000005</v>
      </c>
      <c r="P45" s="27">
        <f>SUM(J45:O45)</f>
        <v>3854.7</v>
      </c>
      <c r="Q45" s="27">
        <f t="shared" si="1"/>
        <v>102.65130879186448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</row>
    <row r="46" spans="1:68" s="32" customFormat="1" ht="18" customHeight="1">
      <c r="B46" s="33" t="s">
        <v>29</v>
      </c>
      <c r="C46" s="30">
        <f>+[1]DGII!J46</f>
        <v>0.2</v>
      </c>
      <c r="D46" s="30">
        <f>+[1]DGII!K46</f>
        <v>0.3</v>
      </c>
      <c r="E46" s="30">
        <f>+[1]DGII!L46</f>
        <v>0</v>
      </c>
      <c r="F46" s="30">
        <f>+[1]DGII!M46</f>
        <v>0.5</v>
      </c>
      <c r="G46" s="30">
        <f>+[1]DGII!N46</f>
        <v>0.2</v>
      </c>
      <c r="H46" s="30">
        <f>+[1]DGII!O46</f>
        <v>0.3</v>
      </c>
      <c r="I46" s="27">
        <f>SUM(C46:H46)</f>
        <v>1.5</v>
      </c>
      <c r="J46" s="30">
        <v>0.4</v>
      </c>
      <c r="K46" s="30">
        <v>0.4</v>
      </c>
      <c r="L46" s="30">
        <v>0.1</v>
      </c>
      <c r="M46" s="30">
        <v>0.1</v>
      </c>
      <c r="N46" s="30">
        <v>0.6</v>
      </c>
      <c r="O46" s="30">
        <v>0.1</v>
      </c>
      <c r="P46" s="27">
        <f>SUM(J46:O46)</f>
        <v>1.7000000000000002</v>
      </c>
      <c r="Q46" s="27">
        <f t="shared" si="1"/>
        <v>88.235294117647044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</row>
    <row r="47" spans="1:68" ht="18" customHeight="1">
      <c r="B47" s="39" t="s">
        <v>50</v>
      </c>
      <c r="C47" s="21">
        <f>+[1]DGII!J47</f>
        <v>70</v>
      </c>
      <c r="D47" s="21">
        <f>+[1]DGII!K47</f>
        <v>72.7</v>
      </c>
      <c r="E47" s="21">
        <f>+[1]DGII!L47</f>
        <v>74.8</v>
      </c>
      <c r="F47" s="21">
        <f>+[1]DGII!M47</f>
        <v>59.7</v>
      </c>
      <c r="G47" s="21">
        <f>+[1]DGII!N47</f>
        <v>74.2</v>
      </c>
      <c r="H47" s="21">
        <f>+[1]DGII!O47</f>
        <v>58.4</v>
      </c>
      <c r="I47" s="24">
        <f>SUM(C47:H47)</f>
        <v>409.79999999999995</v>
      </c>
      <c r="J47" s="21">
        <f>+'[1]PP (EST)'!J53</f>
        <v>75.099999999999994</v>
      </c>
      <c r="K47" s="21">
        <f>+'[1]PP (EST)'!K53</f>
        <v>60.3</v>
      </c>
      <c r="L47" s="21">
        <f>+'[1]PP (EST)'!L53</f>
        <v>67.400000000000006</v>
      </c>
      <c r="M47" s="21">
        <f>+'[1]PP (EST)'!M53</f>
        <v>74.599999999999994</v>
      </c>
      <c r="N47" s="21">
        <f>+'[1]PP (EST)'!N53</f>
        <v>66.3</v>
      </c>
      <c r="O47" s="21">
        <f>+'[1]PP (EST)'!O53</f>
        <v>67.2</v>
      </c>
      <c r="P47" s="24">
        <f>SUM(J47:O47)</f>
        <v>410.9</v>
      </c>
      <c r="Q47" s="24">
        <f t="shared" si="1"/>
        <v>99.732294962277919</v>
      </c>
      <c r="R47" s="3"/>
      <c r="S47" s="3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</row>
    <row r="48" spans="1:68" ht="18" customHeight="1">
      <c r="A48" s="40"/>
      <c r="B48" s="39" t="s">
        <v>51</v>
      </c>
      <c r="C48" s="21">
        <f>+[1]DGII!J48</f>
        <v>0.3</v>
      </c>
      <c r="D48" s="21">
        <f>+[1]DGII!K48</f>
        <v>0</v>
      </c>
      <c r="E48" s="21">
        <f>+[1]DGII!L48</f>
        <v>0.1</v>
      </c>
      <c r="F48" s="21">
        <f>+[1]DGII!M48</f>
        <v>0.1</v>
      </c>
      <c r="G48" s="21">
        <f>+[1]DGII!N48</f>
        <v>0.4</v>
      </c>
      <c r="H48" s="21">
        <f>+[1]DGII!O48</f>
        <v>0.2</v>
      </c>
      <c r="I48" s="24">
        <f>SUM(C48:H48)</f>
        <v>1.1000000000000001</v>
      </c>
      <c r="J48" s="21">
        <f>+'[1]PP (EST)'!J54</f>
        <v>0.1</v>
      </c>
      <c r="K48" s="21">
        <f>+'[1]PP (EST)'!K54</f>
        <v>0.1</v>
      </c>
      <c r="L48" s="21">
        <f>+'[1]PP (EST)'!L54</f>
        <v>0</v>
      </c>
      <c r="M48" s="21">
        <f>+'[1]PP (EST)'!M54</f>
        <v>0.1</v>
      </c>
      <c r="N48" s="21">
        <f>+'[1]PP (EST)'!N54</f>
        <v>0.1</v>
      </c>
      <c r="O48" s="21">
        <f>+'[1]PP (EST)'!O54</f>
        <v>0.1</v>
      </c>
      <c r="P48" s="24">
        <f>SUM(J48:O48)</f>
        <v>0.5</v>
      </c>
      <c r="Q48" s="24">
        <f t="shared" si="1"/>
        <v>220.00000000000003</v>
      </c>
      <c r="R48" s="3"/>
      <c r="S48" s="3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</row>
    <row r="49" spans="1:241" ht="18" customHeight="1">
      <c r="B49" s="20" t="s">
        <v>52</v>
      </c>
      <c r="C49" s="21">
        <f t="shared" ref="C49:P49" si="17">+C50+C53+C56</f>
        <v>266.50000000000006</v>
      </c>
      <c r="D49" s="21">
        <f t="shared" si="17"/>
        <v>396</v>
      </c>
      <c r="E49" s="21">
        <f t="shared" si="17"/>
        <v>361.2</v>
      </c>
      <c r="F49" s="21">
        <f t="shared" si="17"/>
        <v>388.3</v>
      </c>
      <c r="G49" s="21">
        <f t="shared" si="17"/>
        <v>314.89999999999998</v>
      </c>
      <c r="H49" s="21">
        <f t="shared" si="17"/>
        <v>294.50000000000006</v>
      </c>
      <c r="I49" s="22">
        <f t="shared" si="17"/>
        <v>2021.3999999999999</v>
      </c>
      <c r="J49" s="21">
        <f t="shared" si="17"/>
        <v>168.1</v>
      </c>
      <c r="K49" s="21">
        <f t="shared" si="17"/>
        <v>201.79999999999998</v>
      </c>
      <c r="L49" s="21">
        <f t="shared" si="17"/>
        <v>196.39999999999998</v>
      </c>
      <c r="M49" s="21">
        <f t="shared" si="17"/>
        <v>228.4</v>
      </c>
      <c r="N49" s="21">
        <f t="shared" si="17"/>
        <v>228.014196</v>
      </c>
      <c r="O49" s="21">
        <f t="shared" si="17"/>
        <v>228.70000000000002</v>
      </c>
      <c r="P49" s="22">
        <f t="shared" si="17"/>
        <v>1251.4141960000002</v>
      </c>
      <c r="Q49" s="22">
        <f t="shared" si="1"/>
        <v>161.52925278146674</v>
      </c>
      <c r="R49" s="3"/>
      <c r="S49" s="3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</row>
    <row r="50" spans="1:241" ht="18" customHeight="1">
      <c r="B50" s="41" t="s">
        <v>53</v>
      </c>
      <c r="C50" s="21">
        <f t="shared" ref="C50:P50" si="18">+C51+C52</f>
        <v>0.1</v>
      </c>
      <c r="D50" s="21">
        <f t="shared" si="18"/>
        <v>0</v>
      </c>
      <c r="E50" s="21">
        <f t="shared" si="18"/>
        <v>0.2</v>
      </c>
      <c r="F50" s="21">
        <f t="shared" si="18"/>
        <v>0.1</v>
      </c>
      <c r="G50" s="21">
        <f t="shared" si="18"/>
        <v>0.1</v>
      </c>
      <c r="H50" s="21">
        <f t="shared" si="18"/>
        <v>1.1000000000000001</v>
      </c>
      <c r="I50" s="22">
        <f t="shared" si="18"/>
        <v>1.6</v>
      </c>
      <c r="J50" s="21">
        <f t="shared" si="18"/>
        <v>0.1</v>
      </c>
      <c r="K50" s="21">
        <f t="shared" si="18"/>
        <v>0</v>
      </c>
      <c r="L50" s="21">
        <f t="shared" si="18"/>
        <v>0.5</v>
      </c>
      <c r="M50" s="21">
        <f t="shared" si="18"/>
        <v>0.1</v>
      </c>
      <c r="N50" s="21">
        <f t="shared" si="18"/>
        <v>1.4196000000000002E-2</v>
      </c>
      <c r="O50" s="21">
        <f t="shared" si="18"/>
        <v>0.1</v>
      </c>
      <c r="P50" s="22">
        <f t="shared" si="18"/>
        <v>0.81419599999999992</v>
      </c>
      <c r="Q50" s="24">
        <f t="shared" si="1"/>
        <v>196.51287896280505</v>
      </c>
      <c r="R50" s="3"/>
      <c r="S50" s="3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</row>
    <row r="51" spans="1:241" ht="18" customHeight="1">
      <c r="B51" s="38" t="s">
        <v>54</v>
      </c>
      <c r="C51" s="30">
        <f>+[1]DGII!J51</f>
        <v>0.1</v>
      </c>
      <c r="D51" s="30">
        <f>+[1]DGII!K51</f>
        <v>0</v>
      </c>
      <c r="E51" s="30">
        <f>+[1]DGII!L51</f>
        <v>0.2</v>
      </c>
      <c r="F51" s="30">
        <f>+[1]DGII!M51</f>
        <v>0.1</v>
      </c>
      <c r="G51" s="30">
        <f>+[1]DGII!N51</f>
        <v>0.1</v>
      </c>
      <c r="H51" s="30">
        <f>+[1]DGII!O51</f>
        <v>1.1000000000000001</v>
      </c>
      <c r="I51" s="27">
        <f>SUM(C51:H51)</f>
        <v>1.6</v>
      </c>
      <c r="J51" s="30">
        <v>0.1</v>
      </c>
      <c r="K51" s="30">
        <v>0</v>
      </c>
      <c r="L51" s="30">
        <v>0.5</v>
      </c>
      <c r="M51" s="30">
        <v>0.1</v>
      </c>
      <c r="N51" s="30">
        <v>1.4196000000000002E-2</v>
      </c>
      <c r="O51" s="30">
        <v>0.1</v>
      </c>
      <c r="P51" s="27">
        <f>SUM(J51:O51)</f>
        <v>0.81419599999999992</v>
      </c>
      <c r="Q51" s="27">
        <f t="shared" si="1"/>
        <v>196.51287896280505</v>
      </c>
      <c r="R51" s="3"/>
      <c r="S51" s="3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</row>
    <row r="52" spans="1:241" ht="18" customHeight="1">
      <c r="B52" s="38" t="s">
        <v>55</v>
      </c>
      <c r="C52" s="30">
        <f>+[1]DGII!J52</f>
        <v>0</v>
      </c>
      <c r="D52" s="30">
        <f>+[1]DGII!K52</f>
        <v>0</v>
      </c>
      <c r="E52" s="30">
        <f>+[1]DGII!L52</f>
        <v>0</v>
      </c>
      <c r="F52" s="30">
        <f>+[1]DGII!M52</f>
        <v>0</v>
      </c>
      <c r="G52" s="30">
        <f>+[1]DGII!N52</f>
        <v>0</v>
      </c>
      <c r="H52" s="30">
        <f>+[1]DGII!O52</f>
        <v>0</v>
      </c>
      <c r="I52" s="27">
        <f>SUM(C52:H52)</f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27">
        <f>SUM(J52:O52)</f>
        <v>0</v>
      </c>
      <c r="Q52" s="42" t="s">
        <v>56</v>
      </c>
      <c r="R52" s="3"/>
      <c r="S52" s="3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</row>
    <row r="53" spans="1:241" ht="18" customHeight="1">
      <c r="B53" s="41" t="s">
        <v>57</v>
      </c>
      <c r="C53" s="21">
        <f t="shared" ref="C53:P53" si="19">+C54+C55</f>
        <v>262.10000000000002</v>
      </c>
      <c r="D53" s="21">
        <f t="shared" si="19"/>
        <v>391</v>
      </c>
      <c r="E53" s="21">
        <f t="shared" si="19"/>
        <v>355.7</v>
      </c>
      <c r="F53" s="21">
        <f t="shared" si="19"/>
        <v>383.5</v>
      </c>
      <c r="G53" s="21">
        <f t="shared" si="19"/>
        <v>309.09999999999997</v>
      </c>
      <c r="H53" s="21">
        <f t="shared" si="19"/>
        <v>288.8</v>
      </c>
      <c r="I53" s="22">
        <f t="shared" si="19"/>
        <v>1990.2</v>
      </c>
      <c r="J53" s="21">
        <f t="shared" si="19"/>
        <v>167.7</v>
      </c>
      <c r="K53" s="21">
        <f t="shared" si="19"/>
        <v>201.7</v>
      </c>
      <c r="L53" s="21">
        <f t="shared" si="19"/>
        <v>195.79999999999998</v>
      </c>
      <c r="M53" s="21">
        <f t="shared" si="19"/>
        <v>228.20000000000002</v>
      </c>
      <c r="N53" s="21">
        <f t="shared" si="19"/>
        <v>228</v>
      </c>
      <c r="O53" s="21">
        <f t="shared" si="19"/>
        <v>227.8</v>
      </c>
      <c r="P53" s="22">
        <f t="shared" si="19"/>
        <v>1249.2</v>
      </c>
      <c r="Q53" s="22">
        <f t="shared" ref="Q53:Q64" si="20">+I53/P53*100</f>
        <v>159.31796349663784</v>
      </c>
      <c r="R53" s="3"/>
      <c r="S53" s="3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</row>
    <row r="54" spans="1:241" ht="18" customHeight="1">
      <c r="A54" s="43"/>
      <c r="B54" s="33" t="s">
        <v>58</v>
      </c>
      <c r="C54" s="30">
        <f>+[1]DGII!J54</f>
        <v>259.3</v>
      </c>
      <c r="D54" s="30">
        <f>+[1]DGII!K54</f>
        <v>388.3</v>
      </c>
      <c r="E54" s="30">
        <f>+[1]DGII!L54</f>
        <v>352.8</v>
      </c>
      <c r="F54" s="30">
        <f>+[1]DGII!M54</f>
        <v>380.8</v>
      </c>
      <c r="G54" s="30">
        <f>+[1]DGII!N54</f>
        <v>305.89999999999998</v>
      </c>
      <c r="H54" s="30">
        <f>+[1]DGII!O54</f>
        <v>286.2</v>
      </c>
      <c r="I54" s="27">
        <f>SUM(C54:H54)</f>
        <v>1973.3</v>
      </c>
      <c r="J54" s="30">
        <f>+'[1]PP (EST)'!J69</f>
        <v>166</v>
      </c>
      <c r="K54" s="30">
        <f>+'[1]PP (EST)'!K69</f>
        <v>199.6</v>
      </c>
      <c r="L54" s="30">
        <f>+'[1]PP (EST)'!L69</f>
        <v>193.1</v>
      </c>
      <c r="M54" s="30">
        <f>+'[1]PP (EST)'!M69</f>
        <v>225.3</v>
      </c>
      <c r="N54" s="30">
        <f>+'[1]PP (EST)'!N69</f>
        <v>225.9</v>
      </c>
      <c r="O54" s="30">
        <f>+'[1]PP (EST)'!O69</f>
        <v>225</v>
      </c>
      <c r="P54" s="27">
        <f>SUM(J54:O54)</f>
        <v>1234.9000000000001</v>
      </c>
      <c r="Q54" s="27">
        <f t="shared" si="20"/>
        <v>159.79431532917644</v>
      </c>
      <c r="R54" s="3"/>
      <c r="S54" s="3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</row>
    <row r="55" spans="1:241" ht="18" customHeight="1">
      <c r="B55" s="33" t="s">
        <v>29</v>
      </c>
      <c r="C55" s="30">
        <f>+[1]DGII!J55</f>
        <v>2.8</v>
      </c>
      <c r="D55" s="30">
        <f>+[1]DGII!K55</f>
        <v>2.7</v>
      </c>
      <c r="E55" s="30">
        <f>+[1]DGII!L55</f>
        <v>2.9</v>
      </c>
      <c r="F55" s="30">
        <f>+[1]DGII!M55</f>
        <v>2.7</v>
      </c>
      <c r="G55" s="30">
        <f>+[1]DGII!N55</f>
        <v>3.2</v>
      </c>
      <c r="H55" s="30">
        <f>+[1]DGII!O55</f>
        <v>2.6</v>
      </c>
      <c r="I55" s="27">
        <f>SUM(C55:H55)</f>
        <v>16.900000000000002</v>
      </c>
      <c r="J55" s="30">
        <f>+'[1]PP (EST)'!J71</f>
        <v>1.7</v>
      </c>
      <c r="K55" s="30">
        <f>+'[1]PP (EST)'!K71</f>
        <v>2.1</v>
      </c>
      <c r="L55" s="30">
        <f>+'[1]PP (EST)'!L71</f>
        <v>2.7</v>
      </c>
      <c r="M55" s="30">
        <f>+'[1]PP (EST)'!M71</f>
        <v>2.9</v>
      </c>
      <c r="N55" s="30">
        <f>+'[1]PP (EST)'!N71</f>
        <v>2.1</v>
      </c>
      <c r="O55" s="30">
        <f>+'[1]PP (EST)'!O71</f>
        <v>2.8</v>
      </c>
      <c r="P55" s="27">
        <f>SUM(J55:O55)</f>
        <v>14.3</v>
      </c>
      <c r="Q55" s="27">
        <f t="shared" si="20"/>
        <v>118.18181818181819</v>
      </c>
      <c r="R55" s="3"/>
      <c r="S55" s="3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</row>
    <row r="56" spans="1:241" ht="18" customHeight="1">
      <c r="B56" s="41" t="s">
        <v>59</v>
      </c>
      <c r="C56" s="21">
        <f>+[1]DGII!J56</f>
        <v>4.3</v>
      </c>
      <c r="D56" s="21">
        <f>+[1]DGII!K56</f>
        <v>5</v>
      </c>
      <c r="E56" s="21">
        <f>+[1]DGII!L56</f>
        <v>5.3</v>
      </c>
      <c r="F56" s="21">
        <f>+[1]DGII!M56</f>
        <v>4.7</v>
      </c>
      <c r="G56" s="21">
        <f>+[1]DGII!N56</f>
        <v>5.7</v>
      </c>
      <c r="H56" s="21">
        <f>+[1]DGII!O56</f>
        <v>4.5999999999999996</v>
      </c>
      <c r="I56" s="24">
        <f>SUM(C56:H56)</f>
        <v>29.6</v>
      </c>
      <c r="J56" s="21">
        <f>+'[1]PP (EST)'!J72</f>
        <v>0.3</v>
      </c>
      <c r="K56" s="21">
        <f>+'[1]PP (EST)'!K72</f>
        <v>0.1</v>
      </c>
      <c r="L56" s="21">
        <f>+'[1]PP (EST)'!L72</f>
        <v>0.1</v>
      </c>
      <c r="M56" s="21">
        <f>+'[1]PP (EST)'!M72</f>
        <v>0.1</v>
      </c>
      <c r="N56" s="21">
        <f>+'[1]PP (EST)'!N72</f>
        <v>0</v>
      </c>
      <c r="O56" s="21">
        <f>+'[1]PP (EST)'!O72</f>
        <v>0.8</v>
      </c>
      <c r="P56" s="24">
        <f>SUM(J56:O56)</f>
        <v>1.4</v>
      </c>
      <c r="Q56" s="24">
        <f t="shared" si="20"/>
        <v>2114.2857142857147</v>
      </c>
      <c r="R56" s="3"/>
      <c r="S56" s="3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</row>
    <row r="57" spans="1:241" ht="18" customHeight="1">
      <c r="B57" s="44" t="s">
        <v>60</v>
      </c>
      <c r="C57" s="21">
        <f t="shared" ref="C57:P57" si="21">+C58+C62+C63</f>
        <v>742.6</v>
      </c>
      <c r="D57" s="21">
        <f t="shared" si="21"/>
        <v>806</v>
      </c>
      <c r="E57" s="21">
        <f t="shared" si="21"/>
        <v>920.1</v>
      </c>
      <c r="F57" s="21">
        <f t="shared" si="21"/>
        <v>702.8</v>
      </c>
      <c r="G57" s="21">
        <f t="shared" si="21"/>
        <v>873.40000000000009</v>
      </c>
      <c r="H57" s="21">
        <f t="shared" si="21"/>
        <v>1529.4</v>
      </c>
      <c r="I57" s="22">
        <f t="shared" si="21"/>
        <v>5574.3</v>
      </c>
      <c r="J57" s="21">
        <f t="shared" si="21"/>
        <v>766.19999999999993</v>
      </c>
      <c r="K57" s="21">
        <f t="shared" si="21"/>
        <v>943.5</v>
      </c>
      <c r="L57" s="21">
        <f t="shared" si="21"/>
        <v>781.5</v>
      </c>
      <c r="M57" s="21">
        <f t="shared" si="21"/>
        <v>969.5</v>
      </c>
      <c r="N57" s="21">
        <f t="shared" si="21"/>
        <v>994.5</v>
      </c>
      <c r="O57" s="21">
        <f t="shared" si="21"/>
        <v>976.4</v>
      </c>
      <c r="P57" s="22">
        <f t="shared" si="21"/>
        <v>5431.5999999999995</v>
      </c>
      <c r="Q57" s="22">
        <f t="shared" si="20"/>
        <v>102.62721849915313</v>
      </c>
      <c r="R57" s="3"/>
      <c r="S57" s="3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</row>
    <row r="58" spans="1:241" s="45" customFormat="1" ht="18" customHeight="1">
      <c r="B58" s="44" t="s">
        <v>61</v>
      </c>
      <c r="C58" s="21">
        <f t="shared" ref="C58:P58" si="22">+C59</f>
        <v>202.8</v>
      </c>
      <c r="D58" s="21">
        <f t="shared" si="22"/>
        <v>210.4</v>
      </c>
      <c r="E58" s="21">
        <f t="shared" si="22"/>
        <v>161.4</v>
      </c>
      <c r="F58" s="21">
        <f t="shared" si="22"/>
        <v>167.1</v>
      </c>
      <c r="G58" s="21">
        <f t="shared" si="22"/>
        <v>151.69999999999999</v>
      </c>
      <c r="H58" s="21">
        <f t="shared" si="22"/>
        <v>180.60000000000002</v>
      </c>
      <c r="I58" s="22">
        <f t="shared" si="22"/>
        <v>1074</v>
      </c>
      <c r="J58" s="21">
        <f t="shared" si="22"/>
        <v>141.89999999999998</v>
      </c>
      <c r="K58" s="21">
        <f t="shared" si="22"/>
        <v>155</v>
      </c>
      <c r="L58" s="21">
        <f t="shared" si="22"/>
        <v>182</v>
      </c>
      <c r="M58" s="21">
        <f t="shared" si="22"/>
        <v>176.8</v>
      </c>
      <c r="N58" s="21">
        <f t="shared" si="22"/>
        <v>164.2</v>
      </c>
      <c r="O58" s="21">
        <f t="shared" si="22"/>
        <v>159.80000000000001</v>
      </c>
      <c r="P58" s="22">
        <f t="shared" si="22"/>
        <v>979.7</v>
      </c>
      <c r="Q58" s="22">
        <f t="shared" si="20"/>
        <v>109.62539552924365</v>
      </c>
      <c r="R58" s="46"/>
      <c r="S58" s="46"/>
    </row>
    <row r="59" spans="1:241" ht="18" customHeight="1">
      <c r="B59" s="41" t="s">
        <v>62</v>
      </c>
      <c r="C59" s="21">
        <f t="shared" ref="C59:P59" si="23">+C60+C61</f>
        <v>202.8</v>
      </c>
      <c r="D59" s="21">
        <f t="shared" si="23"/>
        <v>210.4</v>
      </c>
      <c r="E59" s="21">
        <f t="shared" si="23"/>
        <v>161.4</v>
      </c>
      <c r="F59" s="21">
        <f t="shared" si="23"/>
        <v>167.1</v>
      </c>
      <c r="G59" s="21">
        <f t="shared" si="23"/>
        <v>151.69999999999999</v>
      </c>
      <c r="H59" s="21">
        <f t="shared" si="23"/>
        <v>180.60000000000002</v>
      </c>
      <c r="I59" s="22">
        <f t="shared" si="23"/>
        <v>1074</v>
      </c>
      <c r="J59" s="21">
        <f t="shared" si="23"/>
        <v>141.89999999999998</v>
      </c>
      <c r="K59" s="21">
        <f t="shared" si="23"/>
        <v>155</v>
      </c>
      <c r="L59" s="21">
        <f t="shared" si="23"/>
        <v>182</v>
      </c>
      <c r="M59" s="21">
        <f t="shared" si="23"/>
        <v>176.8</v>
      </c>
      <c r="N59" s="21">
        <f t="shared" si="23"/>
        <v>164.2</v>
      </c>
      <c r="O59" s="21">
        <f t="shared" si="23"/>
        <v>159.80000000000001</v>
      </c>
      <c r="P59" s="22">
        <f t="shared" si="23"/>
        <v>979.7</v>
      </c>
      <c r="Q59" s="22">
        <f t="shared" si="20"/>
        <v>109.62539552924365</v>
      </c>
      <c r="R59" s="3"/>
      <c r="S59" s="3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</row>
    <row r="60" spans="1:241" s="47" customFormat="1" ht="18" customHeight="1">
      <c r="B60" s="33" t="s">
        <v>63</v>
      </c>
      <c r="C60" s="30">
        <f>+[1]DGII!J60</f>
        <v>202.8</v>
      </c>
      <c r="D60" s="30">
        <f>+[1]DGII!K60</f>
        <v>210.3</v>
      </c>
      <c r="E60" s="30">
        <f>+[1]DGII!L60</f>
        <v>161.4</v>
      </c>
      <c r="F60" s="30">
        <f>+[1]DGII!M60</f>
        <v>167.1</v>
      </c>
      <c r="G60" s="30">
        <f>+[1]DGII!N60</f>
        <v>151.69999999999999</v>
      </c>
      <c r="H60" s="30">
        <f>+[1]DGII!O60</f>
        <v>179.3</v>
      </c>
      <c r="I60" s="27">
        <f t="shared" ref="I60:I65" si="24">SUM(C60:H60)</f>
        <v>1072.5999999999999</v>
      </c>
      <c r="J60" s="30">
        <f>+'[1]PP (EST)'!J78</f>
        <v>132.19999999999999</v>
      </c>
      <c r="K60" s="30">
        <f>+'[1]PP (EST)'!K78</f>
        <v>155</v>
      </c>
      <c r="L60" s="30">
        <f>+'[1]PP (EST)'!L78</f>
        <v>182</v>
      </c>
      <c r="M60" s="30">
        <f>+'[1]PP (EST)'!M78</f>
        <v>176.8</v>
      </c>
      <c r="N60" s="30">
        <f>+'[1]PP (EST)'!N78</f>
        <v>164.1</v>
      </c>
      <c r="O60" s="30">
        <f>+'[1]PP (EST)'!O78</f>
        <v>159.80000000000001</v>
      </c>
      <c r="P60" s="27">
        <f t="shared" ref="P60:P65" si="25">SUM(J60:O60)</f>
        <v>969.90000000000009</v>
      </c>
      <c r="Q60" s="27">
        <f t="shared" si="20"/>
        <v>110.5887204866481</v>
      </c>
      <c r="R60" s="48"/>
      <c r="S60" s="48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 t="s">
        <v>64</v>
      </c>
      <c r="CE60" s="49" t="s">
        <v>64</v>
      </c>
      <c r="CF60" s="49" t="s">
        <v>64</v>
      </c>
      <c r="CG60" s="49" t="s">
        <v>64</v>
      </c>
      <c r="CH60" s="49" t="s">
        <v>64</v>
      </c>
      <c r="CI60" s="49" t="s">
        <v>64</v>
      </c>
      <c r="CJ60" s="49" t="s">
        <v>64</v>
      </c>
      <c r="CK60" s="49" t="s">
        <v>64</v>
      </c>
      <c r="CL60" s="49" t="s">
        <v>64</v>
      </c>
      <c r="CM60" s="49" t="s">
        <v>64</v>
      </c>
      <c r="CN60" s="49" t="s">
        <v>64</v>
      </c>
      <c r="CO60" s="49" t="s">
        <v>64</v>
      </c>
      <c r="CP60" s="49" t="s">
        <v>64</v>
      </c>
      <c r="CQ60" s="49" t="s">
        <v>64</v>
      </c>
      <c r="CR60" s="49" t="s">
        <v>64</v>
      </c>
      <c r="CS60" s="49" t="s">
        <v>64</v>
      </c>
      <c r="CT60" s="49" t="s">
        <v>64</v>
      </c>
      <c r="CU60" s="49" t="s">
        <v>64</v>
      </c>
      <c r="CV60" s="49" t="s">
        <v>64</v>
      </c>
      <c r="CW60" s="49" t="s">
        <v>64</v>
      </c>
      <c r="CX60" s="49" t="s">
        <v>64</v>
      </c>
      <c r="CY60" s="49" t="s">
        <v>64</v>
      </c>
      <c r="CZ60" s="49" t="s">
        <v>64</v>
      </c>
      <c r="DA60" s="49" t="s">
        <v>64</v>
      </c>
      <c r="DB60" s="49" t="s">
        <v>64</v>
      </c>
      <c r="DC60" s="49" t="s">
        <v>64</v>
      </c>
      <c r="DD60" s="49" t="s">
        <v>64</v>
      </c>
      <c r="DE60" s="49" t="s">
        <v>64</v>
      </c>
      <c r="DF60" s="49" t="s">
        <v>64</v>
      </c>
      <c r="DG60" s="49" t="s">
        <v>64</v>
      </c>
      <c r="DH60" s="49" t="s">
        <v>64</v>
      </c>
      <c r="DI60" s="49" t="s">
        <v>64</v>
      </c>
      <c r="DJ60" s="49" t="s">
        <v>64</v>
      </c>
      <c r="DK60" s="49" t="s">
        <v>64</v>
      </c>
      <c r="DL60" s="49" t="s">
        <v>64</v>
      </c>
      <c r="DM60" s="49" t="s">
        <v>64</v>
      </c>
      <c r="DN60" s="49" t="s">
        <v>64</v>
      </c>
      <c r="DO60" s="49" t="s">
        <v>64</v>
      </c>
      <c r="DP60" s="49" t="s">
        <v>64</v>
      </c>
      <c r="DQ60" s="49" t="s">
        <v>64</v>
      </c>
      <c r="DR60" s="49" t="s">
        <v>64</v>
      </c>
      <c r="DS60" s="49" t="s">
        <v>64</v>
      </c>
      <c r="DT60" s="49" t="s">
        <v>64</v>
      </c>
      <c r="DU60" s="49" t="s">
        <v>64</v>
      </c>
      <c r="DV60" s="49" t="s">
        <v>64</v>
      </c>
      <c r="DW60" s="49" t="s">
        <v>64</v>
      </c>
      <c r="DX60" s="49" t="s">
        <v>64</v>
      </c>
      <c r="DY60" s="49" t="s">
        <v>64</v>
      </c>
      <c r="DZ60" s="49" t="s">
        <v>64</v>
      </c>
      <c r="EA60" s="49" t="s">
        <v>64</v>
      </c>
      <c r="EB60" s="49" t="s">
        <v>64</v>
      </c>
      <c r="EC60" s="49" t="s">
        <v>64</v>
      </c>
      <c r="ED60" s="49" t="s">
        <v>64</v>
      </c>
      <c r="EE60" s="49" t="s">
        <v>64</v>
      </c>
      <c r="EF60" s="49" t="s">
        <v>64</v>
      </c>
      <c r="EG60" s="49" t="s">
        <v>64</v>
      </c>
      <c r="EH60" s="49" t="s">
        <v>64</v>
      </c>
      <c r="EI60" s="49" t="s">
        <v>64</v>
      </c>
      <c r="EJ60" s="49" t="s">
        <v>64</v>
      </c>
      <c r="EK60" s="49" t="s">
        <v>64</v>
      </c>
      <c r="EL60" s="49" t="s">
        <v>64</v>
      </c>
      <c r="EM60" s="49" t="s">
        <v>64</v>
      </c>
      <c r="EN60" s="49" t="s">
        <v>64</v>
      </c>
      <c r="EO60" s="49" t="s">
        <v>64</v>
      </c>
      <c r="EP60" s="49" t="s">
        <v>64</v>
      </c>
      <c r="EQ60" s="49" t="s">
        <v>64</v>
      </c>
      <c r="ER60" s="49" t="s">
        <v>64</v>
      </c>
      <c r="ES60" s="49" t="s">
        <v>64</v>
      </c>
      <c r="ET60" s="49" t="s">
        <v>64</v>
      </c>
      <c r="EU60" s="49" t="s">
        <v>64</v>
      </c>
      <c r="EV60" s="49" t="s">
        <v>64</v>
      </c>
      <c r="EW60" s="49" t="s">
        <v>64</v>
      </c>
      <c r="EX60" s="49" t="s">
        <v>64</v>
      </c>
      <c r="EY60" s="49" t="s">
        <v>64</v>
      </c>
      <c r="EZ60" s="49" t="s">
        <v>64</v>
      </c>
      <c r="FA60" s="49" t="s">
        <v>64</v>
      </c>
      <c r="FB60" s="49" t="s">
        <v>64</v>
      </c>
      <c r="FC60" s="49" t="s">
        <v>64</v>
      </c>
      <c r="FD60" s="49" t="s">
        <v>64</v>
      </c>
      <c r="FE60" s="49" t="s">
        <v>64</v>
      </c>
      <c r="FF60" s="49" t="s">
        <v>64</v>
      </c>
      <c r="FG60" s="49" t="s">
        <v>64</v>
      </c>
      <c r="FH60" s="49" t="s">
        <v>64</v>
      </c>
      <c r="FI60" s="49" t="s">
        <v>64</v>
      </c>
      <c r="FJ60" s="49" t="s">
        <v>64</v>
      </c>
      <c r="FK60" s="49" t="s">
        <v>64</v>
      </c>
      <c r="FL60" s="49" t="s">
        <v>64</v>
      </c>
      <c r="FM60" s="49" t="s">
        <v>64</v>
      </c>
      <c r="FN60" s="49" t="s">
        <v>64</v>
      </c>
      <c r="FO60" s="49" t="s">
        <v>64</v>
      </c>
      <c r="FP60" s="49" t="s">
        <v>64</v>
      </c>
      <c r="FQ60" s="49" t="s">
        <v>64</v>
      </c>
      <c r="FR60" s="49" t="s">
        <v>64</v>
      </c>
      <c r="FS60" s="49" t="s">
        <v>64</v>
      </c>
      <c r="FT60" s="49" t="s">
        <v>64</v>
      </c>
      <c r="FU60" s="49" t="s">
        <v>64</v>
      </c>
      <c r="FV60" s="49" t="s">
        <v>64</v>
      </c>
      <c r="FW60" s="49" t="s">
        <v>64</v>
      </c>
      <c r="FX60" s="49" t="s">
        <v>64</v>
      </c>
      <c r="FY60" s="49" t="s">
        <v>64</v>
      </c>
      <c r="FZ60" s="49" t="s">
        <v>64</v>
      </c>
      <c r="GA60" s="49" t="s">
        <v>64</v>
      </c>
      <c r="GB60" s="49" t="s">
        <v>64</v>
      </c>
      <c r="GC60" s="49" t="s">
        <v>64</v>
      </c>
      <c r="GD60" s="49" t="s">
        <v>64</v>
      </c>
      <c r="GE60" s="49" t="s">
        <v>64</v>
      </c>
      <c r="GF60" s="49" t="s">
        <v>64</v>
      </c>
      <c r="GG60" s="49" t="s">
        <v>64</v>
      </c>
      <c r="GH60" s="49" t="s">
        <v>64</v>
      </c>
      <c r="GI60" s="49" t="s">
        <v>64</v>
      </c>
      <c r="GJ60" s="49" t="s">
        <v>64</v>
      </c>
      <c r="GK60" s="49" t="s">
        <v>64</v>
      </c>
      <c r="GL60" s="49" t="s">
        <v>64</v>
      </c>
      <c r="GM60" s="49" t="s">
        <v>64</v>
      </c>
      <c r="GN60" s="49" t="s">
        <v>64</v>
      </c>
      <c r="GO60" s="49" t="s">
        <v>64</v>
      </c>
      <c r="GP60" s="49" t="s">
        <v>64</v>
      </c>
      <c r="GQ60" s="49" t="s">
        <v>64</v>
      </c>
      <c r="GR60" s="49" t="s">
        <v>64</v>
      </c>
      <c r="GS60" s="49" t="s">
        <v>64</v>
      </c>
      <c r="GT60" s="49" t="s">
        <v>64</v>
      </c>
      <c r="GU60" s="49" t="s">
        <v>64</v>
      </c>
      <c r="GV60" s="49" t="s">
        <v>64</v>
      </c>
      <c r="GW60" s="49" t="s">
        <v>64</v>
      </c>
      <c r="GX60" s="49" t="s">
        <v>64</v>
      </c>
      <c r="GY60" s="49" t="s">
        <v>64</v>
      </c>
      <c r="GZ60" s="49" t="s">
        <v>64</v>
      </c>
      <c r="HA60" s="49" t="s">
        <v>64</v>
      </c>
      <c r="HB60" s="49" t="s">
        <v>64</v>
      </c>
      <c r="HC60" s="49" t="s">
        <v>64</v>
      </c>
      <c r="HD60" s="49" t="s">
        <v>64</v>
      </c>
      <c r="HE60" s="49" t="s">
        <v>64</v>
      </c>
      <c r="HF60" s="49" t="s">
        <v>64</v>
      </c>
      <c r="HG60" s="49" t="s">
        <v>64</v>
      </c>
      <c r="HH60" s="49" t="s">
        <v>64</v>
      </c>
      <c r="HI60" s="49" t="s">
        <v>64</v>
      </c>
      <c r="HJ60" s="49" t="s">
        <v>64</v>
      </c>
      <c r="HK60" s="49" t="s">
        <v>64</v>
      </c>
      <c r="HL60" s="49" t="s">
        <v>64</v>
      </c>
      <c r="HM60" s="49" t="s">
        <v>64</v>
      </c>
      <c r="HN60" s="49" t="s">
        <v>64</v>
      </c>
      <c r="HO60" s="49" t="s">
        <v>64</v>
      </c>
      <c r="HP60" s="49" t="s">
        <v>64</v>
      </c>
      <c r="HQ60" s="49" t="s">
        <v>64</v>
      </c>
      <c r="HR60" s="49" t="s">
        <v>64</v>
      </c>
      <c r="HS60" s="49" t="s">
        <v>64</v>
      </c>
      <c r="HT60" s="49" t="s">
        <v>64</v>
      </c>
      <c r="HU60" s="49" t="s">
        <v>64</v>
      </c>
      <c r="HV60" s="49" t="s">
        <v>64</v>
      </c>
      <c r="HW60" s="49" t="s">
        <v>64</v>
      </c>
      <c r="HX60" s="49" t="s">
        <v>64</v>
      </c>
      <c r="HY60" s="49" t="s">
        <v>64</v>
      </c>
      <c r="HZ60" s="49" t="s">
        <v>64</v>
      </c>
      <c r="IA60" s="49" t="s">
        <v>64</v>
      </c>
      <c r="IB60" s="49" t="s">
        <v>64</v>
      </c>
      <c r="IC60" s="49" t="s">
        <v>64</v>
      </c>
      <c r="ID60" s="49" t="s">
        <v>64</v>
      </c>
      <c r="IE60" s="49" t="s">
        <v>64</v>
      </c>
      <c r="IF60" s="49" t="s">
        <v>64</v>
      </c>
      <c r="IG60" s="49" t="s">
        <v>64</v>
      </c>
    </row>
    <row r="61" spans="1:241" ht="18" customHeight="1">
      <c r="B61" s="33" t="s">
        <v>29</v>
      </c>
      <c r="C61" s="30">
        <f>+[1]DGII!J61</f>
        <v>0</v>
      </c>
      <c r="D61" s="30">
        <f>+[1]DGII!K61</f>
        <v>0.1</v>
      </c>
      <c r="E61" s="30">
        <f>+[1]DGII!L61</f>
        <v>0</v>
      </c>
      <c r="F61" s="30">
        <f>+[1]DGII!M61</f>
        <v>0</v>
      </c>
      <c r="G61" s="30">
        <f>+[1]DGII!N61</f>
        <v>0</v>
      </c>
      <c r="H61" s="30">
        <f>+[1]DGII!O61</f>
        <v>1.3</v>
      </c>
      <c r="I61" s="27">
        <f t="shared" si="24"/>
        <v>1.4000000000000001</v>
      </c>
      <c r="J61" s="30">
        <v>9.6999999999999993</v>
      </c>
      <c r="K61" s="30">
        <v>0</v>
      </c>
      <c r="L61" s="30">
        <v>0</v>
      </c>
      <c r="M61" s="30">
        <v>0</v>
      </c>
      <c r="N61" s="30">
        <v>0.1</v>
      </c>
      <c r="O61" s="30">
        <v>0</v>
      </c>
      <c r="P61" s="27">
        <f t="shared" si="25"/>
        <v>9.7999999999999989</v>
      </c>
      <c r="Q61" s="27">
        <f t="shared" si="20"/>
        <v>14.285714285714288</v>
      </c>
      <c r="R61" s="3"/>
      <c r="S61" s="3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</row>
    <row r="62" spans="1:241" ht="18" customHeight="1">
      <c r="B62" s="41" t="s">
        <v>65</v>
      </c>
      <c r="C62" s="21">
        <f>+[1]DGII!J62</f>
        <v>18.8</v>
      </c>
      <c r="D62" s="21">
        <f>+[1]DGII!K62</f>
        <v>15.8</v>
      </c>
      <c r="E62" s="21">
        <f>+[1]DGII!L62</f>
        <v>17.600000000000001</v>
      </c>
      <c r="F62" s="21">
        <f>+[1]DGII!M62</f>
        <v>31</v>
      </c>
      <c r="G62" s="21">
        <f>+[1]DGII!N62</f>
        <v>28</v>
      </c>
      <c r="H62" s="21">
        <f>+[1]DGII!O62</f>
        <v>22.5</v>
      </c>
      <c r="I62" s="24">
        <f t="shared" si="24"/>
        <v>133.69999999999999</v>
      </c>
      <c r="J62" s="21">
        <f>+'[1]PP (EST)'!J80</f>
        <v>13.4</v>
      </c>
      <c r="K62" s="21">
        <f>+'[1]PP (EST)'!K80</f>
        <v>10.5</v>
      </c>
      <c r="L62" s="21">
        <f>+'[1]PP (EST)'!L80</f>
        <v>13.2</v>
      </c>
      <c r="M62" s="21">
        <f>+'[1]PP (EST)'!M80</f>
        <v>17.5</v>
      </c>
      <c r="N62" s="21">
        <v>25</v>
      </c>
      <c r="O62" s="21">
        <f>+'[1]PP (EST)'!O80</f>
        <v>12.2</v>
      </c>
      <c r="P62" s="24">
        <f t="shared" si="25"/>
        <v>91.8</v>
      </c>
      <c r="Q62" s="24">
        <f t="shared" si="20"/>
        <v>145.64270152505446</v>
      </c>
      <c r="R62" s="3"/>
      <c r="S62" s="3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</row>
    <row r="63" spans="1:241" ht="18" customHeight="1">
      <c r="B63" s="41" t="s">
        <v>66</v>
      </c>
      <c r="C63" s="21">
        <f>+[1]DGII!J63</f>
        <v>521</v>
      </c>
      <c r="D63" s="21">
        <f>+[1]DGII!K63</f>
        <v>579.79999999999995</v>
      </c>
      <c r="E63" s="21">
        <f>+[1]DGII!L63</f>
        <v>741.1</v>
      </c>
      <c r="F63" s="21">
        <f>+[1]DGII!M63</f>
        <v>504.7</v>
      </c>
      <c r="G63" s="21">
        <f>+[1]DGII!N63</f>
        <v>693.7</v>
      </c>
      <c r="H63" s="21">
        <f>+[1]DGII!O63</f>
        <v>1326.3</v>
      </c>
      <c r="I63" s="24">
        <f t="shared" si="24"/>
        <v>4366.6000000000004</v>
      </c>
      <c r="J63" s="21">
        <v>610.9</v>
      </c>
      <c r="K63" s="21">
        <v>778</v>
      </c>
      <c r="L63" s="21">
        <v>586.29999999999995</v>
      </c>
      <c r="M63" s="21">
        <v>775.2</v>
      </c>
      <c r="N63" s="21">
        <v>805.3</v>
      </c>
      <c r="O63" s="21">
        <v>804.4</v>
      </c>
      <c r="P63" s="24">
        <f t="shared" si="25"/>
        <v>4360.0999999999995</v>
      </c>
      <c r="Q63" s="24">
        <f t="shared" si="20"/>
        <v>100.14907914956082</v>
      </c>
      <c r="R63" s="3"/>
      <c r="S63" s="3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</row>
    <row r="64" spans="1:241" ht="18" customHeight="1">
      <c r="B64" s="38" t="s">
        <v>67</v>
      </c>
      <c r="C64" s="30">
        <f>+[1]DGII!J64</f>
        <v>518</v>
      </c>
      <c r="D64" s="30">
        <f>+[1]DGII!K64</f>
        <v>575.4</v>
      </c>
      <c r="E64" s="30">
        <f>+[1]DGII!L64</f>
        <v>735.2</v>
      </c>
      <c r="F64" s="30">
        <f>+[1]DGII!M64</f>
        <v>501.8</v>
      </c>
      <c r="G64" s="30">
        <f>+[1]DGII!N64</f>
        <v>689.7</v>
      </c>
      <c r="H64" s="30">
        <f>+[1]DGII!O64</f>
        <v>1323.4</v>
      </c>
      <c r="I64" s="27">
        <f t="shared" si="24"/>
        <v>4343.5</v>
      </c>
      <c r="J64" s="30">
        <v>590</v>
      </c>
      <c r="K64" s="30">
        <v>750</v>
      </c>
      <c r="L64" s="30">
        <v>560</v>
      </c>
      <c r="M64" s="30">
        <v>750</v>
      </c>
      <c r="N64" s="30">
        <v>780</v>
      </c>
      <c r="O64" s="30">
        <v>780</v>
      </c>
      <c r="P64" s="27">
        <f t="shared" si="25"/>
        <v>4210</v>
      </c>
      <c r="Q64" s="27">
        <f t="shared" si="20"/>
        <v>103.1710213776722</v>
      </c>
      <c r="R64" s="3"/>
      <c r="S64" s="35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</row>
    <row r="65" spans="2:68" ht="18" customHeight="1">
      <c r="B65" s="50" t="s">
        <v>68</v>
      </c>
      <c r="C65" s="21">
        <f>+[1]DGII!J66</f>
        <v>0</v>
      </c>
      <c r="D65" s="21">
        <f>+[1]DGII!K66</f>
        <v>0</v>
      </c>
      <c r="E65" s="21">
        <f>+[1]DGII!L66</f>
        <v>0</v>
      </c>
      <c r="F65" s="21">
        <f>+[1]DGII!M66</f>
        <v>0</v>
      </c>
      <c r="G65" s="21">
        <f>+[1]DGII!N66</f>
        <v>0</v>
      </c>
      <c r="H65" s="21">
        <f>+[1]DGII!O66</f>
        <v>0</v>
      </c>
      <c r="I65" s="24">
        <f t="shared" si="24"/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4">
        <f t="shared" si="25"/>
        <v>0</v>
      </c>
      <c r="Q65" s="51" t="s">
        <v>56</v>
      </c>
      <c r="R65" s="35"/>
      <c r="S65" s="3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</row>
    <row r="66" spans="2:68" ht="21.75" customHeight="1" thickBot="1">
      <c r="B66" s="52" t="s">
        <v>69</v>
      </c>
      <c r="C66" s="53">
        <f t="shared" ref="C66:P66" si="26">+C65+C9</f>
        <v>44456.799999999996</v>
      </c>
      <c r="D66" s="53">
        <f t="shared" si="26"/>
        <v>34322.6</v>
      </c>
      <c r="E66" s="53">
        <f t="shared" si="26"/>
        <v>37421.9</v>
      </c>
      <c r="F66" s="53">
        <f t="shared" si="26"/>
        <v>53154.6</v>
      </c>
      <c r="G66" s="53">
        <f t="shared" si="26"/>
        <v>39244.800000000003</v>
      </c>
      <c r="H66" s="53">
        <f t="shared" si="26"/>
        <v>37743.799999999996</v>
      </c>
      <c r="I66" s="53">
        <f t="shared" si="26"/>
        <v>246344.5</v>
      </c>
      <c r="J66" s="53">
        <f t="shared" si="26"/>
        <v>44993.099999999984</v>
      </c>
      <c r="K66" s="53">
        <f t="shared" si="26"/>
        <v>35379.80000000001</v>
      </c>
      <c r="L66" s="53">
        <f t="shared" si="26"/>
        <v>36827</v>
      </c>
      <c r="M66" s="53">
        <f t="shared" si="26"/>
        <v>52944.700000000004</v>
      </c>
      <c r="N66" s="53">
        <f t="shared" si="26"/>
        <v>41396.114196000002</v>
      </c>
      <c r="O66" s="53">
        <f t="shared" si="26"/>
        <v>36987.399999999994</v>
      </c>
      <c r="P66" s="53">
        <f t="shared" si="26"/>
        <v>248528.11419599998</v>
      </c>
      <c r="Q66" s="53">
        <f>+I66/P66*100</f>
        <v>99.121381416720567</v>
      </c>
      <c r="R66" s="35"/>
      <c r="S66" s="3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</row>
    <row r="67" spans="2:68" ht="18" customHeight="1" thickTop="1">
      <c r="B67" s="54" t="s">
        <v>70</v>
      </c>
      <c r="C67" s="55"/>
      <c r="D67" s="55"/>
      <c r="E67" s="55"/>
      <c r="F67" s="55"/>
      <c r="G67" s="55"/>
      <c r="H67" s="55"/>
      <c r="I67" s="55"/>
      <c r="J67" s="68"/>
      <c r="K67" s="68"/>
      <c r="L67" s="68"/>
      <c r="M67" s="68"/>
      <c r="N67" s="68"/>
      <c r="O67" s="68"/>
      <c r="P67" s="55"/>
      <c r="Q67" s="55"/>
      <c r="R67" s="69"/>
      <c r="S67" s="3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</row>
    <row r="68" spans="2:68" ht="14.25">
      <c r="B68" s="56" t="s">
        <v>71</v>
      </c>
      <c r="C68" s="57"/>
      <c r="D68" s="57"/>
      <c r="E68" s="57"/>
      <c r="F68" s="57"/>
      <c r="G68" s="57"/>
      <c r="H68" s="57"/>
      <c r="I68" s="57"/>
      <c r="J68" s="58"/>
      <c r="K68" s="58"/>
      <c r="L68" s="58"/>
      <c r="M68" s="58"/>
      <c r="N68" s="58"/>
      <c r="O68" s="58"/>
      <c r="P68" s="59"/>
      <c r="Q68" s="59"/>
      <c r="R68" s="2"/>
      <c r="S68" s="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</row>
    <row r="69" spans="2:68" ht="12.75" customHeight="1">
      <c r="B69" s="60" t="s">
        <v>72</v>
      </c>
      <c r="C69" s="57"/>
      <c r="D69" s="57"/>
      <c r="E69" s="57"/>
      <c r="F69" s="57"/>
      <c r="G69" s="57"/>
      <c r="H69" s="57"/>
      <c r="I69" s="57"/>
      <c r="J69" s="61"/>
      <c r="K69" s="61"/>
      <c r="L69" s="61"/>
      <c r="M69" s="61"/>
      <c r="N69" s="61"/>
      <c r="O69" s="61"/>
      <c r="P69" s="57"/>
      <c r="Q69" s="70"/>
      <c r="R69" s="2"/>
      <c r="S69" s="3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</row>
    <row r="70" spans="2:68" ht="12" customHeight="1">
      <c r="B70" s="60" t="s">
        <v>73</v>
      </c>
      <c r="C70" s="62"/>
      <c r="D70" s="62"/>
      <c r="E70" s="62"/>
      <c r="F70" s="62"/>
      <c r="G70" s="62"/>
      <c r="H70" s="62"/>
      <c r="I70" s="63"/>
      <c r="J70" s="61"/>
      <c r="K70" s="61"/>
      <c r="L70" s="61"/>
      <c r="M70" s="61"/>
      <c r="N70" s="61"/>
      <c r="O70" s="61"/>
      <c r="P70" s="63"/>
      <c r="Q70" s="63"/>
      <c r="R70" s="2"/>
      <c r="S70" s="3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</row>
    <row r="71" spans="2:68" ht="14.25">
      <c r="B71" s="60" t="s">
        <v>74</v>
      </c>
      <c r="C71" s="57"/>
      <c r="D71" s="57"/>
      <c r="E71" s="57"/>
      <c r="F71" s="57"/>
      <c r="G71" s="57"/>
      <c r="H71" s="57"/>
      <c r="I71" s="57"/>
      <c r="J71" s="62"/>
      <c r="K71" s="62"/>
      <c r="L71" s="62"/>
      <c r="M71" s="62"/>
      <c r="N71" s="62"/>
      <c r="O71" s="62"/>
      <c r="P71" s="62"/>
      <c r="Q71" s="62"/>
      <c r="R71" s="2"/>
      <c r="S71" s="3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</row>
    <row r="72" spans="2:68" ht="14.25">
      <c r="B72" s="64" t="s">
        <v>75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2"/>
      <c r="S72" s="3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</row>
    <row r="73" spans="2:68" ht="14.25">
      <c r="B73" s="65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2"/>
      <c r="S73" s="3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</row>
    <row r="74" spans="2:68" ht="14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2"/>
      <c r="S74" s="3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</row>
    <row r="75" spans="2:68" ht="14.25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2"/>
      <c r="S75" s="3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</row>
    <row r="76" spans="2:68" ht="14.2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2"/>
      <c r="S76" s="3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</row>
    <row r="77" spans="2:68" ht="14.25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3"/>
      <c r="S77" s="3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</row>
    <row r="78" spans="2:68" ht="14.25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3"/>
      <c r="S78" s="3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</row>
    <row r="79" spans="2:68" ht="14.25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3"/>
      <c r="S79" s="3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</row>
    <row r="80" spans="2:68" ht="14.25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3"/>
      <c r="S80" s="3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</row>
    <row r="81" spans="2:68" ht="14.25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3"/>
      <c r="S81" s="3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</row>
    <row r="82" spans="2:68" ht="14.25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3"/>
      <c r="S82" s="3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</row>
    <row r="83" spans="2:68" ht="14.25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3"/>
      <c r="S83" s="3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</row>
    <row r="84" spans="2:68" ht="14.25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3"/>
      <c r="S84" s="3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</row>
    <row r="85" spans="2:68" ht="14.25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3"/>
      <c r="S85" s="3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</row>
    <row r="86" spans="2:68" ht="14.25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3"/>
      <c r="S86" s="3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</row>
    <row r="87" spans="2:68" ht="14.25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3"/>
      <c r="S87" s="3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</row>
    <row r="88" spans="2:68" ht="14.25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3"/>
      <c r="S88" s="3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</row>
    <row r="89" spans="2:68" ht="14.25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3"/>
      <c r="S89" s="3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</row>
    <row r="90" spans="2:68" ht="14.25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3"/>
      <c r="S90" s="3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</row>
    <row r="91" spans="2:68" ht="14.25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3"/>
      <c r="S91" s="3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</row>
    <row r="92" spans="2:68" ht="14.25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3"/>
      <c r="S92" s="3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</row>
    <row r="93" spans="2:68" ht="14.25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3"/>
      <c r="S93" s="3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</row>
    <row r="94" spans="2:68" ht="14.25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3"/>
      <c r="S94" s="3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</row>
    <row r="95" spans="2:68" ht="14.25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3"/>
      <c r="S95" s="3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</row>
    <row r="96" spans="2:68" ht="14.25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3"/>
      <c r="S96" s="3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</row>
    <row r="97" spans="2:68" ht="14.25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3"/>
      <c r="S97" s="3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</row>
    <row r="98" spans="2:68" ht="14.25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3"/>
      <c r="S98" s="3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</row>
    <row r="99" spans="2:68" ht="14.25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3"/>
      <c r="S99" s="3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</row>
    <row r="100" spans="2:68" ht="14.25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3"/>
      <c r="S100" s="3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</row>
    <row r="101" spans="2:68" ht="14.25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3"/>
      <c r="S101" s="3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</row>
    <row r="102" spans="2:68" ht="14.25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3"/>
      <c r="S102" s="3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</row>
    <row r="103" spans="2:68" ht="14.25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3"/>
      <c r="S103" s="3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</row>
    <row r="104" spans="2:68" ht="14.25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3"/>
      <c r="S104" s="3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</row>
    <row r="105" spans="2:68" ht="14.25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3"/>
      <c r="S105" s="3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</row>
    <row r="106" spans="2:68" ht="14.25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3"/>
      <c r="S106" s="3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</row>
    <row r="107" spans="2:68" ht="14.25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3"/>
      <c r="S107" s="3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</row>
    <row r="108" spans="2:68" ht="14.25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3"/>
      <c r="S108" s="3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</row>
    <row r="109" spans="2:68" ht="14.25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3"/>
      <c r="S109" s="3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</row>
    <row r="110" spans="2:68" ht="14.25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3"/>
      <c r="S110" s="3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</row>
    <row r="111" spans="2:68" ht="14.25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3"/>
      <c r="S111" s="3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</row>
    <row r="112" spans="2:68" ht="14.25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3"/>
      <c r="S112" s="3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</row>
    <row r="113" spans="2:68" ht="14.25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3"/>
      <c r="S113" s="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</row>
    <row r="114" spans="2:68" ht="14.25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3"/>
      <c r="S114" s="3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</row>
    <row r="115" spans="2:68" ht="14.25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3"/>
      <c r="S115" s="3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</row>
    <row r="116" spans="2:68" ht="14.25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3"/>
      <c r="S116" s="3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</row>
    <row r="117" spans="2:68" ht="14.25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3"/>
      <c r="S117" s="3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</row>
    <row r="118" spans="2:68" ht="14.25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3"/>
      <c r="S118" s="3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</row>
    <row r="119" spans="2:68" ht="14.25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3"/>
      <c r="S119" s="3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</row>
    <row r="120" spans="2:68" ht="14.25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3"/>
      <c r="S120" s="3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</row>
    <row r="121" spans="2:68" ht="14.25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3"/>
      <c r="S121" s="3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</row>
    <row r="122" spans="2:68" ht="14.25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3"/>
      <c r="S122" s="3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</row>
    <row r="123" spans="2:68" ht="14.25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3"/>
      <c r="S123" s="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</row>
    <row r="124" spans="2:68" ht="14.25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3"/>
      <c r="S124" s="3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</row>
    <row r="125" spans="2:68" ht="14.25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3"/>
      <c r="S125" s="3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</row>
    <row r="126" spans="2:68" ht="14.25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3"/>
      <c r="S126" s="3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</row>
    <row r="127" spans="2:68" ht="14.25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3"/>
      <c r="S127" s="3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</row>
    <row r="128" spans="2:68" ht="14.25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3"/>
      <c r="S128" s="3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</row>
    <row r="129" spans="2:68" ht="14.25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3"/>
      <c r="S129" s="3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</row>
    <row r="130" spans="2:68" ht="14.25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3"/>
      <c r="S130" s="3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</row>
    <row r="131" spans="2:68" ht="14.25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3"/>
      <c r="S131" s="3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</row>
    <row r="132" spans="2:68" ht="14.25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3"/>
      <c r="S132" s="3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</row>
    <row r="133" spans="2:68" ht="14.25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3"/>
      <c r="S133" s="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</row>
    <row r="134" spans="2:68" ht="14.25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3"/>
      <c r="S134" s="3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</row>
    <row r="135" spans="2:68" ht="14.25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3"/>
      <c r="S135" s="3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</row>
    <row r="136" spans="2:68" ht="14.25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3"/>
      <c r="S136" s="3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</row>
    <row r="137" spans="2:68" ht="14.25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3"/>
      <c r="S137" s="3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</row>
    <row r="138" spans="2:68" ht="14.25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3"/>
      <c r="S138" s="3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</row>
    <row r="139" spans="2:68" ht="14.25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3"/>
      <c r="S139" s="3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</row>
    <row r="140" spans="2:68" ht="14.25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3"/>
      <c r="S140" s="3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</row>
    <row r="141" spans="2:68" ht="14.25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3"/>
      <c r="S141" s="3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</row>
    <row r="142" spans="2:68" ht="14.25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3"/>
      <c r="S142" s="3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</row>
    <row r="143" spans="2:68" ht="14.25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3"/>
      <c r="S143" s="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</row>
    <row r="144" spans="2:68" ht="14.25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3"/>
      <c r="S144" s="3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</row>
    <row r="145" spans="2:68" ht="14.25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3"/>
      <c r="S145" s="3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</row>
    <row r="146" spans="2:68" ht="14.25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3"/>
      <c r="S146" s="3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</row>
    <row r="147" spans="2:68" ht="14.25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3"/>
      <c r="S147" s="3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</row>
    <row r="148" spans="2:68" ht="14.25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3"/>
      <c r="S148" s="3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</row>
    <row r="149" spans="2:68" ht="14.25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3"/>
      <c r="S149" s="3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</row>
    <row r="150" spans="2:68" ht="14.25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3"/>
      <c r="S150" s="3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</row>
    <row r="151" spans="2:68" ht="14.25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3"/>
      <c r="S151" s="3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</row>
    <row r="152" spans="2:68" ht="14.25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3"/>
      <c r="S152" s="3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</row>
    <row r="153" spans="2:68" ht="14.25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3"/>
      <c r="S153" s="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</row>
    <row r="154" spans="2:68" ht="14.25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3"/>
      <c r="S154" s="3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</row>
    <row r="155" spans="2:68" ht="14.25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3"/>
      <c r="S155" s="3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</row>
    <row r="156" spans="2:68" ht="14.25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3"/>
      <c r="S156" s="3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</row>
    <row r="157" spans="2:68" ht="14.25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3"/>
      <c r="S157" s="3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</row>
    <row r="158" spans="2:68" ht="14.25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3"/>
      <c r="S158" s="3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</row>
    <row r="159" spans="2:68" ht="14.25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3"/>
      <c r="S159" s="3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</row>
    <row r="160" spans="2:68" ht="14.25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3"/>
      <c r="S160" s="3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</row>
    <row r="161" spans="2:68" ht="14.25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3"/>
      <c r="S161" s="3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</row>
    <row r="162" spans="2:68" ht="14.25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3"/>
      <c r="S162" s="3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</row>
    <row r="163" spans="2:68" ht="14.25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3"/>
      <c r="S163" s="3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</row>
    <row r="164" spans="2:68" ht="14.25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3"/>
      <c r="S164" s="3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</row>
    <row r="165" spans="2:68" ht="14.25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3"/>
      <c r="S165" s="3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</row>
    <row r="166" spans="2:68" ht="14.25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3"/>
      <c r="S166" s="3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</row>
    <row r="167" spans="2:68" ht="14.25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3"/>
      <c r="S167" s="3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</row>
    <row r="168" spans="2:68" ht="14.25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3"/>
      <c r="S168" s="3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</row>
    <row r="169" spans="2:68" ht="14.25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3"/>
      <c r="S169" s="3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</row>
    <row r="170" spans="2:68" ht="14.25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3"/>
      <c r="S170" s="3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</row>
    <row r="171" spans="2:68" ht="14.25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3"/>
      <c r="S171" s="3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</row>
    <row r="172" spans="2:68" ht="14.25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3"/>
      <c r="S172" s="3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</row>
    <row r="173" spans="2:68" ht="14.25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3"/>
      <c r="S173" s="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</row>
    <row r="174" spans="2:68" ht="14.25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3"/>
      <c r="S174" s="3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</row>
    <row r="175" spans="2:68" ht="14.25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3"/>
      <c r="S175" s="3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</row>
    <row r="176" spans="2:68" ht="14.25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3"/>
      <c r="S176" s="3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</row>
    <row r="177" spans="2:68" ht="14.25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3"/>
      <c r="S177" s="3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</row>
    <row r="178" spans="2:68" ht="14.25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3"/>
      <c r="S178" s="3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</row>
    <row r="179" spans="2:68" ht="14.25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3"/>
      <c r="S179" s="3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</row>
    <row r="180" spans="2:68" ht="14.25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3"/>
      <c r="S180" s="3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</row>
    <row r="181" spans="2:68" ht="14.25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3"/>
      <c r="S181" s="3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</row>
    <row r="182" spans="2:68" ht="14.25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3"/>
      <c r="S182" s="3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</row>
    <row r="183" spans="2:68" ht="14.25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3"/>
      <c r="S183" s="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</row>
    <row r="184" spans="2:68" ht="14.25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3"/>
      <c r="S184" s="3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</row>
    <row r="185" spans="2:68" ht="14.25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3"/>
      <c r="S185" s="3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</row>
    <row r="186" spans="2:68" ht="14.25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3"/>
      <c r="S186" s="3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</row>
    <row r="187" spans="2:68" ht="14.25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3"/>
      <c r="S187" s="3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</row>
    <row r="188" spans="2:68" ht="14.25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3"/>
      <c r="S188" s="3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</row>
    <row r="189" spans="2:68" ht="14.25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3"/>
      <c r="S189" s="3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</row>
    <row r="190" spans="2:68" ht="14.25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3"/>
      <c r="S190" s="3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</row>
    <row r="191" spans="2:68" ht="14.25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3"/>
      <c r="S191" s="3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</row>
    <row r="192" spans="2:68" ht="14.25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3"/>
      <c r="S192" s="3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</row>
    <row r="193" spans="2:68" ht="14.25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3"/>
      <c r="S193" s="3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</row>
    <row r="194" spans="2:68" ht="14.25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3"/>
      <c r="S194" s="3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</row>
    <row r="195" spans="2:68" ht="14.25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3"/>
      <c r="S195" s="3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</row>
    <row r="196" spans="2:68" ht="14.25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3"/>
      <c r="S196" s="3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</row>
    <row r="197" spans="2:68" ht="14.25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3"/>
      <c r="S197" s="3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</row>
    <row r="198" spans="2:68" ht="14.25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3"/>
      <c r="S198" s="3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</row>
    <row r="199" spans="2:68" ht="14.25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3"/>
      <c r="S199" s="3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</row>
    <row r="200" spans="2:68" ht="14.25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3"/>
      <c r="S200" s="3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</row>
    <row r="201" spans="2:68" ht="14.25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3"/>
      <c r="S201" s="3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</row>
    <row r="202" spans="2:68" ht="14.25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3"/>
      <c r="S202" s="3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</row>
    <row r="203" spans="2:68" ht="14.25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3"/>
      <c r="S203" s="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</row>
    <row r="204" spans="2:68" ht="14.25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3"/>
      <c r="S204" s="3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</row>
    <row r="205" spans="2:68" ht="14.25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3"/>
      <c r="S205" s="3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</row>
    <row r="206" spans="2:68" ht="14.25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3"/>
      <c r="S206" s="3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</row>
    <row r="207" spans="2:68" ht="14.25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3"/>
      <c r="S207" s="3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</row>
    <row r="208" spans="2:68" ht="14.25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3"/>
      <c r="S208" s="3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</row>
    <row r="209" spans="2:68" ht="14.25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3"/>
      <c r="S209" s="3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</row>
    <row r="210" spans="2:68" ht="14.25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3"/>
      <c r="S210" s="3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</row>
    <row r="211" spans="2:68" ht="14.25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3"/>
      <c r="S211" s="3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</row>
    <row r="212" spans="2:68" ht="14.25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3"/>
      <c r="S212" s="3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</row>
    <row r="213" spans="2:68" ht="14.25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3"/>
      <c r="S213" s="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</row>
    <row r="214" spans="2:68" ht="14.25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3"/>
      <c r="S214" s="3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</row>
    <row r="215" spans="2:68" ht="14.25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3"/>
      <c r="S215" s="3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</row>
    <row r="216" spans="2:68" ht="14.25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3"/>
      <c r="S216" s="3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</row>
    <row r="217" spans="2:68" ht="14.25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3"/>
      <c r="S217" s="3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</row>
    <row r="218" spans="2:68" ht="14.25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3"/>
      <c r="S218" s="3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</row>
    <row r="219" spans="2:68" ht="14.25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3"/>
      <c r="S219" s="3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</row>
    <row r="220" spans="2:68" ht="14.25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3"/>
      <c r="S220" s="3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</row>
    <row r="221" spans="2:68" ht="14.25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3"/>
      <c r="S221" s="3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</row>
    <row r="222" spans="2:68" ht="14.25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3"/>
      <c r="S222" s="3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</row>
    <row r="223" spans="2:68" ht="14.25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3"/>
      <c r="S223" s="3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</row>
    <row r="224" spans="2:68" ht="14.25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3"/>
      <c r="S224" s="3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</row>
    <row r="225" spans="2:68" ht="14.25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3"/>
      <c r="S225" s="3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</row>
    <row r="226" spans="2:68" ht="14.25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3"/>
      <c r="S226" s="3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</row>
    <row r="227" spans="2:68" ht="14.25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3"/>
      <c r="S227" s="3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</row>
    <row r="228" spans="2:68" ht="14.25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3"/>
      <c r="S228" s="3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</row>
    <row r="229" spans="2:68" ht="14.25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3"/>
      <c r="S229" s="3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</row>
    <row r="230" spans="2:68" ht="14.25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3"/>
      <c r="S230" s="3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</row>
    <row r="231" spans="2:68" ht="14.25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3"/>
      <c r="S231" s="3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</row>
    <row r="232" spans="2:68" ht="14.25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3"/>
      <c r="S232" s="3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</row>
    <row r="233" spans="2:68" ht="14.25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3"/>
      <c r="S233" s="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</row>
    <row r="234" spans="2:68" ht="14.25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3"/>
      <c r="S234" s="3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</row>
    <row r="235" spans="2:68" ht="14.25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3"/>
      <c r="S235" s="3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</row>
    <row r="236" spans="2:68" ht="14.25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3"/>
      <c r="S236" s="3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</row>
    <row r="237" spans="2:68" ht="14.25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3"/>
      <c r="S237" s="3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</row>
    <row r="238" spans="2:68" ht="14.25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3"/>
      <c r="S238" s="3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</row>
    <row r="239" spans="2:68" ht="14.25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3"/>
      <c r="S239" s="3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</row>
    <row r="240" spans="2:68" ht="14.25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3"/>
      <c r="S240" s="3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</row>
    <row r="241" spans="2:68" ht="14.25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3"/>
      <c r="S241" s="3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</row>
    <row r="242" spans="2:68" ht="14.25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3"/>
      <c r="S242" s="3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</row>
    <row r="243" spans="2:68" ht="14.25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3"/>
      <c r="S243" s="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</row>
    <row r="244" spans="2:68" ht="14.25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3"/>
      <c r="S244" s="3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</row>
    <row r="245" spans="2:68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3"/>
      <c r="S245" s="3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</row>
    <row r="246" spans="2:68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3"/>
      <c r="S246" s="3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</row>
    <row r="247" spans="2:68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3"/>
      <c r="S247" s="3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</row>
    <row r="248" spans="2:68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3"/>
      <c r="S248" s="3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</row>
    <row r="249" spans="2:68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3"/>
      <c r="S249" s="3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</row>
    <row r="250" spans="2:68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3"/>
      <c r="S250" s="3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</row>
    <row r="251" spans="2:68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3"/>
      <c r="S251" s="3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</row>
    <row r="252" spans="2:68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3"/>
      <c r="S252" s="3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</row>
    <row r="253" spans="2:68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3"/>
      <c r="S253" s="3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</row>
    <row r="254" spans="2:68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3"/>
      <c r="S254" s="3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</row>
    <row r="255" spans="2:68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3"/>
      <c r="S255" s="3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</row>
    <row r="256" spans="2:68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3"/>
      <c r="S256" s="3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</row>
    <row r="257" spans="2:68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3"/>
      <c r="S257" s="3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</row>
    <row r="258" spans="2:68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3"/>
      <c r="S258" s="3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</row>
    <row r="259" spans="2:68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3"/>
      <c r="S259" s="3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</row>
    <row r="260" spans="2:68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3"/>
      <c r="S260" s="3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</row>
    <row r="261" spans="2:68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3"/>
      <c r="S261" s="3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</row>
    <row r="262" spans="2:68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3"/>
      <c r="S262" s="3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</row>
    <row r="263" spans="2:68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3"/>
      <c r="S263" s="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</row>
    <row r="264" spans="2:68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3"/>
      <c r="S264" s="3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</row>
    <row r="265" spans="2:68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3"/>
      <c r="S265" s="3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</row>
    <row r="266" spans="2:68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3"/>
      <c r="S266" s="3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</row>
    <row r="267" spans="2:68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3"/>
      <c r="S267" s="3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</row>
    <row r="268" spans="2:68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3"/>
      <c r="S268" s="3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</row>
    <row r="269" spans="2:68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3"/>
      <c r="S269" s="3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</row>
    <row r="270" spans="2:68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3"/>
      <c r="S270" s="3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</row>
    <row r="271" spans="2:68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3"/>
      <c r="S271" s="3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</row>
    <row r="272" spans="2:68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3"/>
      <c r="S272" s="3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</row>
    <row r="273" spans="2:68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3"/>
      <c r="S273" s="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</row>
    <row r="274" spans="2:68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3"/>
      <c r="S274" s="3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</row>
    <row r="275" spans="2:68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3"/>
      <c r="S275" s="3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</row>
    <row r="276" spans="2:68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3"/>
      <c r="S276" s="3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</row>
    <row r="277" spans="2:68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3"/>
      <c r="S277" s="3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</row>
    <row r="278" spans="2:68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3"/>
      <c r="S278" s="3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</row>
    <row r="279" spans="2:68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3"/>
      <c r="S279" s="3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</row>
    <row r="280" spans="2:68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3"/>
      <c r="S280" s="3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</row>
    <row r="281" spans="2:68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3"/>
      <c r="S281" s="3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</row>
    <row r="282" spans="2:68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3"/>
      <c r="S282" s="3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</row>
    <row r="283" spans="2:68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3"/>
      <c r="S283" s="3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</row>
    <row r="284" spans="2:68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3"/>
      <c r="S284" s="3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</row>
    <row r="285" spans="2:68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"/>
      <c r="S285" s="3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</row>
    <row r="286" spans="2:68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3"/>
      <c r="S286" s="3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</row>
    <row r="287" spans="2:68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3"/>
      <c r="S287" s="3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</row>
    <row r="288" spans="2:68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3"/>
      <c r="S288" s="3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</row>
    <row r="289" spans="2:68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3"/>
      <c r="S289" s="3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</row>
    <row r="290" spans="2:68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3"/>
      <c r="S290" s="3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</row>
    <row r="291" spans="2:68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3"/>
      <c r="S291" s="3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</row>
    <row r="292" spans="2:68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3"/>
      <c r="S292" s="3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</row>
    <row r="293" spans="2:68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3"/>
      <c r="S293" s="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</row>
    <row r="294" spans="2:68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3"/>
      <c r="S294" s="3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</row>
    <row r="295" spans="2:68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3"/>
      <c r="S295" s="3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</row>
    <row r="296" spans="2:68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3"/>
      <c r="S296" s="3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</row>
    <row r="297" spans="2:68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3"/>
      <c r="S297" s="3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</row>
    <row r="298" spans="2:68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3"/>
      <c r="S298" s="3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</row>
    <row r="299" spans="2:68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3"/>
      <c r="S299" s="3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</row>
    <row r="300" spans="2:68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3"/>
      <c r="S300" s="3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</row>
    <row r="301" spans="2:68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3"/>
      <c r="S301" s="3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</row>
    <row r="302" spans="2:68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3"/>
      <c r="S302" s="3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</row>
    <row r="303" spans="2:68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3"/>
      <c r="S303" s="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</row>
    <row r="304" spans="2:68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3"/>
      <c r="S304" s="3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</row>
    <row r="305" spans="2:68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3"/>
      <c r="S305" s="3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</row>
    <row r="306" spans="2:68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3"/>
      <c r="S306" s="3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</row>
    <row r="307" spans="2:68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3"/>
      <c r="S307" s="3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</row>
    <row r="308" spans="2:68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3"/>
      <c r="S308" s="3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</row>
    <row r="309" spans="2:68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3"/>
      <c r="S309" s="3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</row>
    <row r="310" spans="2:68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3"/>
      <c r="S310" s="3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</row>
    <row r="311" spans="2:68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3"/>
      <c r="S311" s="3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</row>
    <row r="312" spans="2:68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3"/>
      <c r="S312" s="3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</row>
    <row r="313" spans="2:68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3"/>
      <c r="S313" s="3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</row>
    <row r="314" spans="2:68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3"/>
      <c r="S314" s="3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</row>
    <row r="315" spans="2:68">
      <c r="B315" s="66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</row>
    <row r="316" spans="2:68">
      <c r="B316" s="66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</row>
    <row r="317" spans="2:68">
      <c r="B317" s="66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</row>
    <row r="318" spans="2:68">
      <c r="B318" s="66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</row>
    <row r="319" spans="2:68">
      <c r="B319" s="66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</row>
    <row r="320" spans="2:68">
      <c r="B320" s="66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</row>
    <row r="321" spans="2:17">
      <c r="B321" s="66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</row>
    <row r="322" spans="2:17">
      <c r="B322" s="66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</row>
    <row r="323" spans="2:17">
      <c r="B323" s="66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</row>
    <row r="324" spans="2:17">
      <c r="B324" s="66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</row>
    <row r="325" spans="2:17">
      <c r="B325" s="66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</row>
    <row r="326" spans="2:17">
      <c r="B326" s="66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</row>
    <row r="327" spans="2:17">
      <c r="B327" s="66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</row>
    <row r="328" spans="2:17">
      <c r="B328" s="66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</row>
    <row r="329" spans="2:17">
      <c r="B329" s="66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</row>
    <row r="330" spans="2:17">
      <c r="B330" s="66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</row>
    <row r="331" spans="2:17">
      <c r="B331" s="66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</row>
    <row r="332" spans="2:17">
      <c r="B332" s="66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</row>
    <row r="333" spans="2:17">
      <c r="B333" s="66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</row>
    <row r="334" spans="2:17">
      <c r="B334" s="66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</row>
    <row r="335" spans="2:17">
      <c r="B335" s="66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</row>
    <row r="336" spans="2:17">
      <c r="B336" s="66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</row>
    <row r="337" spans="2:17">
      <c r="B337" s="66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</row>
    <row r="338" spans="2:17">
      <c r="B338" s="66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</row>
    <row r="339" spans="2:17">
      <c r="B339" s="66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</row>
    <row r="340" spans="2:17">
      <c r="B340" s="66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</row>
    <row r="341" spans="2:17">
      <c r="B341" s="66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</row>
    <row r="342" spans="2:17">
      <c r="B342" s="66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</row>
    <row r="343" spans="2:17">
      <c r="B343" s="66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</row>
    <row r="344" spans="2:17">
      <c r="B344" s="66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</row>
    <row r="345" spans="2:17">
      <c r="B345" s="66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</row>
    <row r="346" spans="2:17">
      <c r="B346" s="66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</row>
    <row r="347" spans="2:17">
      <c r="B347" s="66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</row>
    <row r="348" spans="2:17">
      <c r="B348" s="66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</row>
    <row r="349" spans="2:17">
      <c r="B349" s="66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</row>
    <row r="350" spans="2:17">
      <c r="B350" s="66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</row>
    <row r="351" spans="2:17">
      <c r="B351" s="66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</row>
    <row r="352" spans="2:17">
      <c r="B352" s="66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</row>
    <row r="353" spans="2:17">
      <c r="B353" s="66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</row>
    <row r="354" spans="2:17">
      <c r="B354" s="66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</row>
    <row r="355" spans="2:17">
      <c r="B355" s="66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</row>
    <row r="356" spans="2:17">
      <c r="B356" s="66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</row>
    <row r="357" spans="2:17">
      <c r="B357" s="66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</row>
    <row r="358" spans="2:17">
      <c r="B358" s="66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</row>
    <row r="359" spans="2:17">
      <c r="B359" s="66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</row>
    <row r="360" spans="2:17">
      <c r="B360" s="66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</row>
    <row r="361" spans="2:17">
      <c r="B361" s="66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</row>
    <row r="362" spans="2:17">
      <c r="B362" s="66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</row>
    <row r="363" spans="2:17">
      <c r="B363" s="66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</row>
    <row r="364" spans="2:17">
      <c r="B364" s="66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</row>
    <row r="365" spans="2:17">
      <c r="B365" s="66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</row>
    <row r="366" spans="2:17">
      <c r="B366" s="66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</row>
    <row r="367" spans="2:17">
      <c r="B367" s="66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</row>
    <row r="368" spans="2:17">
      <c r="B368" s="66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</row>
    <row r="369" spans="2:17">
      <c r="B369" s="66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</row>
    <row r="370" spans="2:17">
      <c r="B370" s="66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</row>
    <row r="371" spans="2:17">
      <c r="B371" s="66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</row>
    <row r="372" spans="2:17">
      <c r="B372" s="66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</row>
    <row r="373" spans="2:17">
      <c r="B373" s="66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</row>
    <row r="374" spans="2:17">
      <c r="B374" s="66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</row>
    <row r="375" spans="2:17">
      <c r="B375" s="66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</row>
    <row r="376" spans="2:17">
      <c r="B376" s="66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</row>
    <row r="377" spans="2:17">
      <c r="B377" s="66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</row>
    <row r="378" spans="2:17">
      <c r="B378" s="66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</row>
    <row r="379" spans="2:17">
      <c r="B379" s="66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</row>
    <row r="380" spans="2:17">
      <c r="B380" s="66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</row>
    <row r="381" spans="2:17">
      <c r="B381" s="66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</row>
    <row r="382" spans="2:17">
      <c r="B382" s="66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</row>
    <row r="383" spans="2:17">
      <c r="B383" s="66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</row>
    <row r="384" spans="2:17">
      <c r="B384" s="66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</row>
    <row r="385" spans="2:17">
      <c r="B385" s="66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</row>
    <row r="386" spans="2:17">
      <c r="B386" s="66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</row>
    <row r="387" spans="2:17">
      <c r="B387" s="66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</row>
    <row r="388" spans="2:17">
      <c r="B388" s="66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</row>
    <row r="389" spans="2:17">
      <c r="B389" s="66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</row>
    <row r="390" spans="2:17">
      <c r="B390" s="66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</row>
    <row r="391" spans="2:17">
      <c r="B391" s="66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</row>
    <row r="392" spans="2:17">
      <c r="B392" s="66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</row>
    <row r="393" spans="2:17">
      <c r="B393" s="66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</row>
    <row r="394" spans="2:17">
      <c r="B394" s="66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</row>
    <row r="395" spans="2:17">
      <c r="B395" s="66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</row>
    <row r="396" spans="2:17">
      <c r="B396" s="66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</row>
    <row r="397" spans="2:17">
      <c r="B397" s="66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</row>
    <row r="398" spans="2:17">
      <c r="B398" s="66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</row>
    <row r="399" spans="2:17">
      <c r="B399" s="66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</row>
    <row r="400" spans="2:17">
      <c r="B400" s="66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</row>
    <row r="401" spans="2:17">
      <c r="B401" s="66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</row>
    <row r="402" spans="2:17">
      <c r="B402" s="66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</row>
    <row r="403" spans="2:17">
      <c r="B403" s="66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</row>
    <row r="404" spans="2:17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</row>
    <row r="405" spans="2:17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</row>
    <row r="406" spans="2:17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</row>
    <row r="407" spans="2:17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</row>
    <row r="408" spans="2:17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</row>
    <row r="409" spans="2:17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</row>
    <row r="410" spans="2:17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</row>
    <row r="411" spans="2:17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</row>
    <row r="412" spans="2:17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</row>
    <row r="413" spans="2:17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</row>
    <row r="414" spans="2:17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</row>
    <row r="415" spans="2:17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</row>
    <row r="416" spans="2:17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</row>
    <row r="417" spans="2:17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</row>
    <row r="418" spans="2:17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</row>
    <row r="419" spans="2:17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</row>
    <row r="420" spans="2:17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</row>
    <row r="421" spans="2:17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</row>
    <row r="422" spans="2:17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</row>
    <row r="423" spans="2:17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</row>
    <row r="424" spans="2:17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</row>
    <row r="425" spans="2:17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</row>
    <row r="426" spans="2:17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</row>
    <row r="427" spans="2:17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</row>
    <row r="428" spans="2:17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</row>
    <row r="429" spans="2:17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</row>
    <row r="430" spans="2:17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</row>
    <row r="431" spans="2:17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</row>
    <row r="432" spans="2:17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</row>
    <row r="433" spans="2:17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</row>
    <row r="434" spans="2:17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</row>
    <row r="435" spans="2:17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</row>
    <row r="436" spans="2:17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</row>
    <row r="437" spans="2:17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</row>
    <row r="438" spans="2:17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</row>
    <row r="439" spans="2:17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</row>
    <row r="440" spans="2:17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</row>
    <row r="441" spans="2:17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</row>
    <row r="442" spans="2:17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</row>
    <row r="443" spans="2:17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</row>
    <row r="444" spans="2:17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</row>
    <row r="445" spans="2:17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</row>
    <row r="446" spans="2:17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</row>
    <row r="447" spans="2:17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</row>
    <row r="448" spans="2:17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</row>
    <row r="449" spans="2:17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</row>
    <row r="450" spans="2:17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</row>
    <row r="451" spans="2:17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</row>
    <row r="452" spans="2:17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</row>
    <row r="453" spans="2:17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</row>
    <row r="454" spans="2:17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</row>
    <row r="455" spans="2:17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</row>
    <row r="456" spans="2:17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</row>
    <row r="457" spans="2:17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</row>
    <row r="458" spans="2:17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</row>
    <row r="459" spans="2:17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</row>
    <row r="460" spans="2:17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</row>
    <row r="461" spans="2:17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</row>
    <row r="462" spans="2:17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</row>
    <row r="463" spans="2:17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</row>
    <row r="464" spans="2:17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</row>
    <row r="465" spans="2:17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</row>
    <row r="466" spans="2:17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</row>
    <row r="467" spans="2:17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</row>
    <row r="468" spans="2:17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</row>
    <row r="469" spans="2:17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</row>
    <row r="470" spans="2:17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</row>
    <row r="471" spans="2:17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</row>
    <row r="472" spans="2:17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</row>
    <row r="473" spans="2:17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</row>
    <row r="474" spans="2:17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</row>
    <row r="475" spans="2:17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</row>
    <row r="476" spans="2:17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</row>
    <row r="477" spans="2:17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</row>
    <row r="478" spans="2:17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</row>
    <row r="479" spans="2:17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</row>
    <row r="480" spans="2:17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</row>
    <row r="481" spans="2:17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</row>
    <row r="482" spans="2:17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</row>
    <row r="483" spans="2:17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</row>
    <row r="484" spans="2:17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</row>
    <row r="485" spans="2:17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</row>
    <row r="486" spans="2:17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</row>
    <row r="487" spans="2:17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</row>
    <row r="488" spans="2:17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</row>
    <row r="489" spans="2:17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</row>
    <row r="490" spans="2:17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</row>
    <row r="491" spans="2:17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</row>
    <row r="492" spans="2:17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</row>
    <row r="493" spans="2:17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</row>
    <row r="494" spans="2:17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</row>
    <row r="495" spans="2:17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</row>
    <row r="496" spans="2:17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</row>
    <row r="497" spans="2:17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</row>
    <row r="498" spans="2:17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</row>
    <row r="499" spans="2:17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</row>
    <row r="500" spans="2:17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</row>
    <row r="501" spans="2:17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</row>
    <row r="502" spans="2:17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</row>
    <row r="503" spans="2:17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</row>
    <row r="504" spans="2:17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</row>
    <row r="505" spans="2:17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</row>
    <row r="506" spans="2:17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</row>
    <row r="507" spans="2:17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</row>
    <row r="508" spans="2:17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</row>
    <row r="509" spans="2:17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</row>
    <row r="510" spans="2:17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</row>
    <row r="511" spans="2:17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</row>
    <row r="512" spans="2:17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</row>
    <row r="513" spans="2:17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</row>
    <row r="514" spans="2:17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</row>
    <row r="515" spans="2:17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</row>
    <row r="516" spans="2:17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</row>
    <row r="517" spans="2:17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</row>
    <row r="518" spans="2:17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</row>
    <row r="519" spans="2:17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</row>
    <row r="520" spans="2:17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</row>
    <row r="521" spans="2:17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</row>
    <row r="522" spans="2:17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</row>
    <row r="523" spans="2:17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</row>
    <row r="524" spans="2:17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</row>
    <row r="525" spans="2:17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</row>
    <row r="526" spans="2:17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</row>
    <row r="527" spans="2:17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</row>
    <row r="528" spans="2:17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</row>
    <row r="529" spans="2:17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</row>
    <row r="530" spans="2:17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</row>
    <row r="531" spans="2:17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</row>
    <row r="532" spans="2:17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</row>
    <row r="533" spans="2:17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</row>
    <row r="534" spans="2:17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</row>
    <row r="535" spans="2:17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</row>
    <row r="536" spans="2:17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</row>
    <row r="537" spans="2:17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</row>
    <row r="538" spans="2:17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</row>
    <row r="539" spans="2:17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</row>
    <row r="540" spans="2:17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</row>
    <row r="541" spans="2:17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</row>
    <row r="542" spans="2:17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</row>
    <row r="543" spans="2:17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</row>
    <row r="544" spans="2:17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</row>
    <row r="545" spans="2:17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</row>
    <row r="546" spans="2:17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</row>
    <row r="547" spans="2:17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</row>
    <row r="548" spans="2:17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</row>
    <row r="549" spans="2:17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</row>
    <row r="550" spans="2:17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</row>
    <row r="551" spans="2:17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</row>
    <row r="552" spans="2:17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</row>
    <row r="553" spans="2:17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</row>
    <row r="554" spans="2:17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</row>
    <row r="555" spans="2:17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</row>
    <row r="556" spans="2:17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</row>
    <row r="557" spans="2:17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</row>
    <row r="558" spans="2:17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</row>
    <row r="559" spans="2:17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</row>
    <row r="560" spans="2:17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</row>
    <row r="561" spans="2:17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</row>
    <row r="562" spans="2:17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</row>
    <row r="563" spans="2:17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</row>
    <row r="564" spans="2:17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</row>
    <row r="565" spans="2:17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</row>
    <row r="566" spans="2:17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</row>
    <row r="567" spans="2:17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</row>
    <row r="568" spans="2:17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</row>
    <row r="569" spans="2:17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</row>
    <row r="570" spans="2:17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</row>
    <row r="571" spans="2:17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</row>
    <row r="572" spans="2:17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</row>
    <row r="573" spans="2:17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</row>
    <row r="574" spans="2:17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</row>
    <row r="575" spans="2:17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</row>
    <row r="576" spans="2:17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</row>
    <row r="577" spans="2:17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</row>
    <row r="578" spans="2:17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</row>
    <row r="579" spans="2:17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</row>
    <row r="580" spans="2:17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</row>
    <row r="581" spans="2:17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</row>
    <row r="582" spans="2:17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</row>
    <row r="583" spans="2:17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</row>
    <row r="584" spans="2:17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</row>
    <row r="585" spans="2:17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</row>
    <row r="586" spans="2:17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</row>
    <row r="587" spans="2:17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</row>
    <row r="588" spans="2:17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</row>
    <row r="589" spans="2:17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</row>
    <row r="590" spans="2:17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</row>
    <row r="591" spans="2:17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</row>
    <row r="592" spans="2:17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</row>
    <row r="593" spans="2:17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</row>
    <row r="594" spans="2:17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</row>
    <row r="595" spans="2:17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</row>
    <row r="596" spans="2:17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</row>
    <row r="597" spans="2:17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</row>
    <row r="598" spans="2:17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</row>
    <row r="599" spans="2:17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</row>
    <row r="600" spans="2:17"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</row>
    <row r="601" spans="2:17"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</row>
    <row r="602" spans="2:17"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</row>
    <row r="603" spans="2:17"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</row>
    <row r="604" spans="2:17"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</row>
    <row r="605" spans="2:17"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</row>
    <row r="606" spans="2:17"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</row>
    <row r="607" spans="2:17"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</row>
    <row r="608" spans="2:17"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</row>
    <row r="609" spans="2:17"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</row>
    <row r="610" spans="2:17"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</row>
    <row r="611" spans="2:17"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</row>
    <row r="612" spans="2:17"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</row>
    <row r="613" spans="2:17"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</row>
    <row r="614" spans="2:17"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</row>
    <row r="615" spans="2:17"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</row>
    <row r="616" spans="2:17"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</row>
    <row r="617" spans="2:17"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</row>
    <row r="618" spans="2:17"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</row>
    <row r="619" spans="2:17"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</row>
    <row r="620" spans="2:17"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</row>
    <row r="621" spans="2:17"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</row>
    <row r="622" spans="2:17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</row>
    <row r="623" spans="2:17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</row>
    <row r="624" spans="2:17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</row>
    <row r="625" spans="2:17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</row>
    <row r="626" spans="2:17"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</row>
    <row r="627" spans="2:17"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</row>
    <row r="628" spans="2:17"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</row>
    <row r="629" spans="2:17"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</row>
    <row r="630" spans="2:17"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</row>
    <row r="631" spans="2:17"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</row>
    <row r="632" spans="2:17"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</row>
    <row r="633" spans="2:17"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</row>
    <row r="634" spans="2:17"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</row>
    <row r="635" spans="2:17"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</row>
    <row r="636" spans="2:17"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</row>
    <row r="637" spans="2:17"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</row>
    <row r="638" spans="2:17"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</row>
    <row r="639" spans="2:17"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</row>
    <row r="640" spans="2:17"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</row>
    <row r="641" spans="2:17"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</row>
    <row r="642" spans="2:17"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</row>
    <row r="643" spans="2:17"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</row>
    <row r="644" spans="2:17"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</row>
    <row r="645" spans="2:17"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</row>
    <row r="646" spans="2:17"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</row>
    <row r="647" spans="2:17"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</row>
    <row r="648" spans="2:17"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</row>
    <row r="649" spans="2:17"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</row>
    <row r="650" spans="2:17"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</row>
    <row r="651" spans="2:17"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</row>
    <row r="652" spans="2:17"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</row>
    <row r="653" spans="2:17"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</row>
    <row r="654" spans="2:17"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</row>
    <row r="655" spans="2:17"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</row>
    <row r="656" spans="2:17"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</row>
    <row r="657" spans="2:17"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</row>
    <row r="658" spans="2:17"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</row>
    <row r="659" spans="2:17"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</row>
    <row r="660" spans="2:17"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</row>
    <row r="661" spans="2:17"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</row>
    <row r="662" spans="2:17"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</row>
    <row r="663" spans="2:17"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</row>
    <row r="664" spans="2:17"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</row>
    <row r="665" spans="2:17"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</row>
    <row r="666" spans="2:17"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</row>
    <row r="667" spans="2:17"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</row>
    <row r="668" spans="2:17"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</row>
    <row r="669" spans="2:17"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</row>
    <row r="670" spans="2:17"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</row>
    <row r="671" spans="2:17"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</row>
    <row r="672" spans="2:17"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</row>
    <row r="673" spans="2:17"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</row>
    <row r="674" spans="2:17"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</row>
    <row r="675" spans="2:17"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</row>
    <row r="676" spans="2:17"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</row>
    <row r="677" spans="2:17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</row>
    <row r="678" spans="2:17"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</row>
    <row r="679" spans="2:17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</row>
    <row r="680" spans="2:17"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</row>
    <row r="681" spans="2:17"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</row>
    <row r="682" spans="2:17"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</row>
    <row r="683" spans="2:17"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</row>
    <row r="684" spans="2:17"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</row>
    <row r="685" spans="2:17"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</row>
    <row r="686" spans="2:17"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</row>
    <row r="687" spans="2:17"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</row>
    <row r="688" spans="2:17"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</row>
    <row r="689" spans="2:17"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</row>
    <row r="690" spans="2:17"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</row>
    <row r="691" spans="2:17"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</row>
    <row r="692" spans="2:17"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</row>
    <row r="693" spans="2:17"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</row>
    <row r="694" spans="2:17"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</row>
    <row r="695" spans="2:17"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</row>
    <row r="696" spans="2:17"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</row>
    <row r="697" spans="2:17"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</row>
    <row r="698" spans="2:17"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</row>
    <row r="699" spans="2:17"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</row>
    <row r="700" spans="2:17"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</row>
    <row r="701" spans="2:17"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</row>
    <row r="702" spans="2:17"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</row>
    <row r="703" spans="2:17"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</row>
    <row r="704" spans="2:17"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</row>
    <row r="705" spans="2:17"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</row>
    <row r="706" spans="2:17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</row>
    <row r="707" spans="2:17"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</row>
    <row r="708" spans="2:17"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</row>
    <row r="709" spans="2:17"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</row>
    <row r="710" spans="2:17"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</row>
    <row r="711" spans="2:17"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</row>
    <row r="712" spans="2:17"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</row>
    <row r="713" spans="2:17"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</row>
    <row r="714" spans="2:17"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</row>
    <row r="715" spans="2:17"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</row>
    <row r="716" spans="2:17"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</row>
    <row r="717" spans="2:17"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</row>
    <row r="718" spans="2:17"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</row>
    <row r="719" spans="2:17"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</row>
    <row r="720" spans="2:17"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</row>
    <row r="721" spans="2:17"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</row>
    <row r="722" spans="2:17"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</row>
    <row r="723" spans="2:17"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</row>
    <row r="724" spans="2:17"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</row>
    <row r="725" spans="2:17"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</row>
    <row r="726" spans="2:17"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</row>
    <row r="727" spans="2:17"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</row>
    <row r="728" spans="2:17"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</row>
    <row r="729" spans="2:17"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</row>
    <row r="730" spans="2:17"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</row>
    <row r="731" spans="2:17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</row>
    <row r="732" spans="2:17"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</row>
    <row r="733" spans="2:17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</row>
    <row r="734" spans="2:17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</row>
    <row r="735" spans="2:17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</row>
    <row r="736" spans="2:17"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</row>
    <row r="737" spans="2:17"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</row>
    <row r="738" spans="2:17"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</row>
    <row r="739" spans="2:17"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</row>
    <row r="740" spans="2:17"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</row>
    <row r="741" spans="2:17"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</row>
    <row r="742" spans="2:17"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</row>
    <row r="743" spans="2:17"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</row>
    <row r="744" spans="2:17"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</row>
    <row r="745" spans="2:17"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</row>
    <row r="746" spans="2:17"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</row>
    <row r="747" spans="2:17"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</row>
    <row r="748" spans="2:17"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</row>
    <row r="749" spans="2:17"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</row>
    <row r="750" spans="2:17"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</row>
    <row r="751" spans="2:17"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</row>
    <row r="752" spans="2:17"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</row>
    <row r="753" spans="2:17"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</row>
    <row r="754" spans="2:17"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</row>
    <row r="755" spans="2:17"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</row>
    <row r="756" spans="2:17"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</row>
    <row r="757" spans="2:17"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</row>
    <row r="758" spans="2:17"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</row>
    <row r="759" spans="2:17"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</row>
    <row r="760" spans="2:17"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</row>
    <row r="761" spans="2:17"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</row>
    <row r="762" spans="2:17"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</row>
    <row r="763" spans="2:17"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</row>
    <row r="764" spans="2:17"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</row>
    <row r="765" spans="2:17"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</row>
    <row r="766" spans="2:17"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</row>
    <row r="767" spans="2:17"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</row>
    <row r="768" spans="2:17"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</row>
    <row r="769" spans="2:17"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</row>
    <row r="770" spans="2:17"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</row>
    <row r="771" spans="2:17"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</row>
    <row r="772" spans="2:17"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</row>
    <row r="773" spans="2:17"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</row>
    <row r="774" spans="2:17"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</row>
    <row r="775" spans="2:17"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</row>
    <row r="776" spans="2:17"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</row>
    <row r="777" spans="2:17"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</row>
    <row r="778" spans="2:17"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</row>
    <row r="779" spans="2:17"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</row>
    <row r="780" spans="2:17"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</row>
    <row r="781" spans="2:17"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</row>
    <row r="782" spans="2:17"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</row>
    <row r="783" spans="2:17"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</row>
    <row r="784" spans="2:17"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</row>
    <row r="785" spans="2:17"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</row>
    <row r="786" spans="2:17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</row>
    <row r="787" spans="2:17"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</row>
    <row r="788" spans="2:17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</row>
    <row r="789" spans="2:17"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</row>
    <row r="790" spans="2:17"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</row>
    <row r="791" spans="2:17"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</row>
    <row r="792" spans="2:17"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</row>
    <row r="793" spans="2:17"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</row>
    <row r="794" spans="2:17"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</row>
    <row r="795" spans="2:17"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</row>
    <row r="796" spans="2:17"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</row>
    <row r="797" spans="2:17"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</row>
    <row r="798" spans="2:17"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</row>
    <row r="799" spans="2:17"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</row>
    <row r="800" spans="2:17"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</row>
    <row r="801" spans="2:17"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</row>
    <row r="802" spans="2:17"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</row>
    <row r="803" spans="2:17"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</row>
    <row r="804" spans="2:17"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</row>
    <row r="805" spans="2:17"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</row>
    <row r="806" spans="2:17"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</row>
    <row r="807" spans="2:17"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</row>
    <row r="808" spans="2:17"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</row>
    <row r="809" spans="2:17"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</row>
    <row r="810" spans="2:17"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</row>
    <row r="811" spans="2:17"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</row>
    <row r="812" spans="2:17"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</row>
    <row r="813" spans="2:17"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</row>
    <row r="814" spans="2:17"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</row>
    <row r="815" spans="2:17"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</row>
    <row r="816" spans="2:17"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</row>
    <row r="817" spans="2:17"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</row>
    <row r="818" spans="2:17"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</row>
    <row r="819" spans="2:17"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</row>
    <row r="820" spans="2:17"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</row>
    <row r="821" spans="2:17"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</row>
    <row r="822" spans="2:17"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</row>
    <row r="823" spans="2:17"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</row>
    <row r="824" spans="2:17"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</row>
    <row r="825" spans="2:17"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</row>
    <row r="826" spans="2:17"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</row>
    <row r="827" spans="2:17"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</row>
    <row r="828" spans="2:17"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</row>
    <row r="829" spans="2:17"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</row>
    <row r="830" spans="2:17"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</row>
    <row r="831" spans="2:17"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</row>
    <row r="832" spans="2:17"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</row>
    <row r="833" spans="2:17"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</row>
    <row r="834" spans="2:17"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</row>
    <row r="835" spans="2:17"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</row>
    <row r="836" spans="2:17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</row>
    <row r="837" spans="2:17"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</row>
    <row r="838" spans="2:17"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</row>
    <row r="839" spans="2:17"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</row>
    <row r="840" spans="2:17"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</row>
    <row r="841" spans="2:17"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</row>
    <row r="842" spans="2:17"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</row>
    <row r="843" spans="2:17"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</row>
    <row r="844" spans="2:17"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</row>
    <row r="845" spans="2:17"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</row>
    <row r="846" spans="2:17"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</row>
    <row r="847" spans="2:17"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</row>
    <row r="848" spans="2:17"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</row>
    <row r="849" spans="2:17"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</row>
    <row r="850" spans="2:17"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</row>
    <row r="851" spans="2:17"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</row>
    <row r="852" spans="2:17"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</row>
    <row r="853" spans="2:17"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</row>
    <row r="854" spans="2:17"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</row>
    <row r="855" spans="2:17"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</row>
    <row r="856" spans="2:17"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</row>
    <row r="857" spans="2:17"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</row>
    <row r="858" spans="2:17"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</row>
    <row r="859" spans="2:17"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</row>
    <row r="860" spans="2:17"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</row>
    <row r="861" spans="2:17"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</row>
    <row r="862" spans="2:17"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</row>
    <row r="863" spans="2:17"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</row>
    <row r="864" spans="2:17"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</row>
    <row r="865" spans="2:17"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</row>
    <row r="866" spans="2:17"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</row>
    <row r="867" spans="2:17"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</row>
    <row r="868" spans="2:17"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</row>
    <row r="869" spans="2:17"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</row>
    <row r="870" spans="2:17"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</row>
    <row r="871" spans="2:17"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</row>
    <row r="872" spans="2:17"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</row>
    <row r="873" spans="2:17"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</row>
    <row r="874" spans="2:17"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</row>
    <row r="875" spans="2:17"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</row>
    <row r="876" spans="2:17"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</row>
    <row r="877" spans="2:17"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</row>
    <row r="878" spans="2:17"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</row>
    <row r="879" spans="2:17"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</row>
    <row r="880" spans="2:17"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</row>
    <row r="881" spans="2:17"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</row>
    <row r="882" spans="2:17"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</row>
    <row r="883" spans="2:17"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</row>
    <row r="884" spans="2:17"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</row>
    <row r="885" spans="2:17"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</row>
    <row r="886" spans="2:17"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</row>
    <row r="887" spans="2:17"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</row>
    <row r="888" spans="2:17"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</row>
    <row r="889" spans="2:17"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</row>
    <row r="890" spans="2:17"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</row>
    <row r="891" spans="2:17"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</row>
    <row r="892" spans="2:17"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</row>
    <row r="893" spans="2:17"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</row>
    <row r="894" spans="2:17"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</row>
    <row r="895" spans="2:17"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</row>
  </sheetData>
  <mergeCells count="10">
    <mergeCell ref="B2:Q2"/>
    <mergeCell ref="B4:Q4"/>
    <mergeCell ref="B5:Q5"/>
    <mergeCell ref="B6:Q6"/>
    <mergeCell ref="B7:B8"/>
    <mergeCell ref="C7:H7"/>
    <mergeCell ref="I7:I8"/>
    <mergeCell ref="J7:O7"/>
    <mergeCell ref="P7:P8"/>
    <mergeCell ref="Q7:Q8"/>
  </mergeCells>
  <printOptions horizontalCentered="1"/>
  <pageMargins left="0" right="0" top="0.59055118110236227" bottom="0.78740157480314965" header="0" footer="0.31496062992125984"/>
  <pageSetup scale="6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BO215"/>
  <sheetViews>
    <sheetView showGridLines="0" topLeftCell="A19" workbookViewId="0">
      <selection activeCell="F50" sqref="F50"/>
    </sheetView>
  </sheetViews>
  <sheetFormatPr baseColWidth="10" defaultColWidth="11.42578125" defaultRowHeight="12.75"/>
  <cols>
    <col min="1" max="1" width="1.28515625" style="5" customWidth="1"/>
    <col min="2" max="2" width="68.7109375" style="5" customWidth="1"/>
    <col min="3" max="8" width="9.85546875" style="5" customWidth="1"/>
    <col min="9" max="9" width="12.140625" style="5" customWidth="1"/>
    <col min="10" max="15" width="8.7109375" style="5" customWidth="1"/>
    <col min="16" max="16" width="10.42578125" style="5" customWidth="1"/>
    <col min="17" max="17" width="11.5703125" style="5" customWidth="1"/>
    <col min="18" max="18" width="4.5703125" style="32" customWidth="1"/>
    <col min="19" max="16384" width="11.42578125" style="5"/>
  </cols>
  <sheetData>
    <row r="1" spans="1:67" ht="17.25">
      <c r="B1" s="6" t="s">
        <v>76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 ht="17.25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 ht="18.75" customHeight="1">
      <c r="B3" s="9" t="s">
        <v>77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73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ht="18.75" customHeight="1">
      <c r="B4" s="10" t="s">
        <v>78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72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</row>
    <row r="5" spans="1:67" ht="14.25" customHeight="1"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7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</row>
    <row r="6" spans="1:67" ht="18" customHeight="1">
      <c r="A6" s="67"/>
      <c r="B6" s="75" t="s">
        <v>4</v>
      </c>
      <c r="C6" s="12">
        <v>2019</v>
      </c>
      <c r="D6" s="13"/>
      <c r="E6" s="13"/>
      <c r="F6" s="13"/>
      <c r="G6" s="13"/>
      <c r="H6" s="13"/>
      <c r="I6" s="76" t="s">
        <v>5</v>
      </c>
      <c r="J6" s="12">
        <v>2019</v>
      </c>
      <c r="K6" s="13"/>
      <c r="L6" s="13"/>
      <c r="M6" s="13"/>
      <c r="N6" s="13"/>
      <c r="O6" s="13"/>
      <c r="P6" s="76" t="s">
        <v>6</v>
      </c>
      <c r="Q6" s="76" t="s">
        <v>7</v>
      </c>
      <c r="R6" s="7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1:67" ht="17.25" customHeight="1" thickBot="1">
      <c r="A7" s="67"/>
      <c r="B7" s="78"/>
      <c r="C7" s="79" t="s">
        <v>8</v>
      </c>
      <c r="D7" s="79" t="s">
        <v>9</v>
      </c>
      <c r="E7" s="79" t="s">
        <v>10</v>
      </c>
      <c r="F7" s="79" t="s">
        <v>11</v>
      </c>
      <c r="G7" s="79" t="s">
        <v>12</v>
      </c>
      <c r="H7" s="79" t="s">
        <v>13</v>
      </c>
      <c r="I7" s="80"/>
      <c r="J7" s="79" t="s">
        <v>8</v>
      </c>
      <c r="K7" s="79" t="s">
        <v>9</v>
      </c>
      <c r="L7" s="79" t="s">
        <v>10</v>
      </c>
      <c r="M7" s="79" t="s">
        <v>11</v>
      </c>
      <c r="N7" s="79" t="s">
        <v>12</v>
      </c>
      <c r="O7" s="79" t="s">
        <v>13</v>
      </c>
      <c r="P7" s="80"/>
      <c r="Q7" s="80"/>
      <c r="R7" s="7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</row>
    <row r="8" spans="1:67" ht="18" customHeight="1" thickTop="1">
      <c r="A8" s="67"/>
      <c r="B8" s="81" t="s">
        <v>15</v>
      </c>
      <c r="C8" s="82">
        <f t="shared" ref="C8:P8" si="0">+C9+C20</f>
        <v>11383.7</v>
      </c>
      <c r="D8" s="82">
        <f t="shared" si="0"/>
        <v>9901.5999999999985</v>
      </c>
      <c r="E8" s="82">
        <f t="shared" si="0"/>
        <v>11188.7</v>
      </c>
      <c r="F8" s="82">
        <f t="shared" si="0"/>
        <v>10671.5</v>
      </c>
      <c r="G8" s="82">
        <f t="shared" si="0"/>
        <v>12797.8</v>
      </c>
      <c r="H8" s="82">
        <f t="shared" si="0"/>
        <v>10740.5</v>
      </c>
      <c r="I8" s="82">
        <f t="shared" si="0"/>
        <v>66683.8</v>
      </c>
      <c r="J8" s="82">
        <f t="shared" si="0"/>
        <v>11541.8</v>
      </c>
      <c r="K8" s="82">
        <f t="shared" si="0"/>
        <v>10808.699999999999</v>
      </c>
      <c r="L8" s="82">
        <f t="shared" si="0"/>
        <v>12052.6</v>
      </c>
      <c r="M8" s="82">
        <f t="shared" si="0"/>
        <v>11699.099999999999</v>
      </c>
      <c r="N8" s="82">
        <f t="shared" si="0"/>
        <v>14018.6</v>
      </c>
      <c r="O8" s="82">
        <f t="shared" si="0"/>
        <v>12714.900000000001</v>
      </c>
      <c r="P8" s="82">
        <f t="shared" si="0"/>
        <v>72835.700000000012</v>
      </c>
      <c r="Q8" s="83">
        <f t="shared" ref="Q8:Q13" si="1">+I8/P8*100</f>
        <v>91.553729833035163</v>
      </c>
      <c r="R8" s="84"/>
      <c r="S8" s="4"/>
      <c r="T8" s="4"/>
      <c r="U8" s="4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4"/>
      <c r="AH8" s="86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7" ht="18" customHeight="1">
      <c r="A9" s="67"/>
      <c r="B9" s="87" t="s">
        <v>79</v>
      </c>
      <c r="C9" s="88">
        <f t="shared" ref="C9:H9" si="2">+C11+C12+C19</f>
        <v>8796.4000000000015</v>
      </c>
      <c r="D9" s="88">
        <f t="shared" si="2"/>
        <v>7568.7</v>
      </c>
      <c r="E9" s="88">
        <f t="shared" si="2"/>
        <v>8621.3000000000011</v>
      </c>
      <c r="F9" s="88">
        <f t="shared" si="2"/>
        <v>8282.7999999999993</v>
      </c>
      <c r="G9" s="88">
        <f t="shared" si="2"/>
        <v>9882.6</v>
      </c>
      <c r="H9" s="88">
        <f t="shared" si="2"/>
        <v>8283.8000000000011</v>
      </c>
      <c r="I9" s="88">
        <f>+I10+I12+I19</f>
        <v>51435.600000000006</v>
      </c>
      <c r="J9" s="88">
        <f t="shared" ref="J9:P9" si="3">+J11+J12+J19</f>
        <v>8856.6</v>
      </c>
      <c r="K9" s="88">
        <f t="shared" si="3"/>
        <v>8365.6999999999989</v>
      </c>
      <c r="L9" s="88">
        <f t="shared" si="3"/>
        <v>9276.1</v>
      </c>
      <c r="M9" s="88">
        <f t="shared" si="3"/>
        <v>8946.4</v>
      </c>
      <c r="N9" s="88">
        <f t="shared" si="3"/>
        <v>10917.4</v>
      </c>
      <c r="O9" s="88">
        <f t="shared" si="3"/>
        <v>9799.1</v>
      </c>
      <c r="P9" s="88">
        <f t="shared" si="3"/>
        <v>56161.3</v>
      </c>
      <c r="Q9" s="83">
        <f t="shared" si="1"/>
        <v>91.585486803190108</v>
      </c>
      <c r="R9" s="84"/>
      <c r="S9" s="4"/>
      <c r="T9" s="4"/>
      <c r="U9" s="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4"/>
      <c r="AH9" s="86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7" ht="18" customHeight="1">
      <c r="A10" s="67"/>
      <c r="B10" s="89" t="s">
        <v>32</v>
      </c>
      <c r="C10" s="88">
        <f t="shared" ref="C10:P10" si="4">+C11</f>
        <v>7646.9</v>
      </c>
      <c r="D10" s="88">
        <f t="shared" si="4"/>
        <v>6473.8</v>
      </c>
      <c r="E10" s="88">
        <f t="shared" si="4"/>
        <v>7342.1</v>
      </c>
      <c r="F10" s="88">
        <f t="shared" si="4"/>
        <v>7056.6</v>
      </c>
      <c r="G10" s="88">
        <f t="shared" si="4"/>
        <v>8572.4</v>
      </c>
      <c r="H10" s="88">
        <f t="shared" si="4"/>
        <v>7187.8</v>
      </c>
      <c r="I10" s="83">
        <f t="shared" si="4"/>
        <v>44279.600000000006</v>
      </c>
      <c r="J10" s="88">
        <f t="shared" si="4"/>
        <v>7505.8</v>
      </c>
      <c r="K10" s="88">
        <f t="shared" si="4"/>
        <v>7311.7</v>
      </c>
      <c r="L10" s="88">
        <f t="shared" si="4"/>
        <v>7960.6</v>
      </c>
      <c r="M10" s="88">
        <f t="shared" si="4"/>
        <v>7883.9</v>
      </c>
      <c r="N10" s="88">
        <f t="shared" si="4"/>
        <v>9583.4</v>
      </c>
      <c r="O10" s="88">
        <f t="shared" si="4"/>
        <v>8541.5</v>
      </c>
      <c r="P10" s="83">
        <f t="shared" si="4"/>
        <v>48786.9</v>
      </c>
      <c r="Q10" s="83">
        <f t="shared" si="1"/>
        <v>90.761249433761932</v>
      </c>
      <c r="R10" s="84"/>
      <c r="S10" s="4"/>
      <c r="T10" s="4"/>
      <c r="U10" s="4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4"/>
      <c r="AH10" s="86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7" ht="18" customHeight="1">
      <c r="A11" s="67"/>
      <c r="B11" s="90" t="s">
        <v>33</v>
      </c>
      <c r="C11" s="91">
        <f>+[1]DGA!J11</f>
        <v>7646.9</v>
      </c>
      <c r="D11" s="91">
        <f>+[1]DGA!K11</f>
        <v>6473.8</v>
      </c>
      <c r="E11" s="91">
        <f>+[1]DGA!L11</f>
        <v>7342.1</v>
      </c>
      <c r="F11" s="91">
        <f>+[1]DGA!M11</f>
        <v>7056.6</v>
      </c>
      <c r="G11" s="91">
        <f>+[1]DGA!N11</f>
        <v>8572.4</v>
      </c>
      <c r="H11" s="91">
        <f>+[1]DGA!O11</f>
        <v>7187.8</v>
      </c>
      <c r="I11" s="92">
        <f>SUM(C11:H11)</f>
        <v>44279.600000000006</v>
      </c>
      <c r="J11" s="91">
        <f>+'[1]PP (EST)'!J28</f>
        <v>7505.8</v>
      </c>
      <c r="K11" s="91">
        <f>+'[1]PP (EST)'!K28</f>
        <v>7311.7</v>
      </c>
      <c r="L11" s="91">
        <f>+'[1]PP (EST)'!L28</f>
        <v>7960.6</v>
      </c>
      <c r="M11" s="91">
        <f>+'[1]PP (EST)'!M28</f>
        <v>7883.9</v>
      </c>
      <c r="N11" s="91">
        <f>+'[1]PP (EST)'!N28</f>
        <v>9583.4</v>
      </c>
      <c r="O11" s="91">
        <f>+'[1]PP (EST)'!O28</f>
        <v>8541.5</v>
      </c>
      <c r="P11" s="92">
        <f>SUM(J11:O11)</f>
        <v>48786.9</v>
      </c>
      <c r="Q11" s="92">
        <f t="shared" si="1"/>
        <v>90.761249433761932</v>
      </c>
      <c r="R11" s="84"/>
      <c r="S11" s="4"/>
      <c r="T11" s="4"/>
      <c r="U11" s="4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4"/>
      <c r="AH11" s="86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7" ht="18" customHeight="1">
      <c r="A12" s="67"/>
      <c r="B12" s="93" t="s">
        <v>34</v>
      </c>
      <c r="C12" s="94">
        <f t="shared" ref="C12:P12" si="5">SUM(C13:C18)</f>
        <v>1111.8000000000002</v>
      </c>
      <c r="D12" s="94">
        <f t="shared" si="5"/>
        <v>1070.5</v>
      </c>
      <c r="E12" s="94">
        <f t="shared" si="5"/>
        <v>1248.7</v>
      </c>
      <c r="F12" s="94">
        <f t="shared" si="5"/>
        <v>1199.3</v>
      </c>
      <c r="G12" s="94">
        <f t="shared" si="5"/>
        <v>1269.0999999999999</v>
      </c>
      <c r="H12" s="94">
        <f t="shared" si="5"/>
        <v>1065.4000000000001</v>
      </c>
      <c r="I12" s="94">
        <f t="shared" si="5"/>
        <v>6964.8</v>
      </c>
      <c r="J12" s="94">
        <f t="shared" si="5"/>
        <v>1301.9000000000001</v>
      </c>
      <c r="K12" s="94">
        <f t="shared" si="5"/>
        <v>1011.7</v>
      </c>
      <c r="L12" s="94">
        <f t="shared" si="5"/>
        <v>1271.4000000000001</v>
      </c>
      <c r="M12" s="94">
        <f t="shared" si="5"/>
        <v>1015.2</v>
      </c>
      <c r="N12" s="94">
        <f t="shared" si="5"/>
        <v>1293.7</v>
      </c>
      <c r="O12" s="94">
        <f t="shared" si="5"/>
        <v>1216.6999999999998</v>
      </c>
      <c r="P12" s="94">
        <f t="shared" si="5"/>
        <v>7110.5999999999995</v>
      </c>
      <c r="Q12" s="95">
        <f t="shared" si="1"/>
        <v>97.949540123196371</v>
      </c>
      <c r="R12" s="84"/>
      <c r="S12" s="4"/>
      <c r="T12" s="4"/>
      <c r="U12" s="4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4"/>
      <c r="AH12" s="86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7" ht="18" customHeight="1">
      <c r="A13" s="67"/>
      <c r="B13" s="96" t="s">
        <v>37</v>
      </c>
      <c r="C13" s="91">
        <f>+[1]DGA!J13</f>
        <v>514.6</v>
      </c>
      <c r="D13" s="91">
        <f>+[1]DGA!K13</f>
        <v>572.4</v>
      </c>
      <c r="E13" s="91">
        <f>+[1]DGA!L13</f>
        <v>714.3</v>
      </c>
      <c r="F13" s="91">
        <f>+[1]DGA!M13</f>
        <v>680.1</v>
      </c>
      <c r="G13" s="91">
        <f>+[1]DGA!N13</f>
        <v>590.79999999999995</v>
      </c>
      <c r="H13" s="91">
        <f>+[1]DGA!O13</f>
        <v>510.1</v>
      </c>
      <c r="I13" s="92">
        <f t="shared" ref="I13:I19" si="6">SUM(C13:H13)</f>
        <v>3582.2999999999997</v>
      </c>
      <c r="J13" s="91">
        <v>535.20000000000005</v>
      </c>
      <c r="K13" s="91">
        <v>513.6</v>
      </c>
      <c r="L13" s="91">
        <v>567.6</v>
      </c>
      <c r="M13" s="91">
        <v>542</v>
      </c>
      <c r="N13" s="91">
        <v>551.79999999999995</v>
      </c>
      <c r="O13" s="91">
        <v>581.9</v>
      </c>
      <c r="P13" s="92">
        <f t="shared" ref="P13:P19" si="7">SUM(J13:O13)</f>
        <v>3292.1</v>
      </c>
      <c r="Q13" s="92">
        <f t="shared" si="1"/>
        <v>108.81504207041097</v>
      </c>
      <c r="R13" s="84"/>
      <c r="S13" s="4"/>
      <c r="T13" s="4"/>
      <c r="U13" s="4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4"/>
      <c r="AH13" s="86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7" ht="18" customHeight="1">
      <c r="A14" s="67"/>
      <c r="B14" s="96" t="s">
        <v>80</v>
      </c>
      <c r="C14" s="91">
        <f>+[1]DGA!J14</f>
        <v>0</v>
      </c>
      <c r="D14" s="91">
        <f>+[1]DGA!K14</f>
        <v>0</v>
      </c>
      <c r="E14" s="91">
        <f>+[1]DGA!L14</f>
        <v>0</v>
      </c>
      <c r="F14" s="91">
        <f>+[1]DGA!M14</f>
        <v>0</v>
      </c>
      <c r="G14" s="91">
        <f>+[1]DGA!N14</f>
        <v>0</v>
      </c>
      <c r="H14" s="91">
        <f>+[1]DGA!O14</f>
        <v>0</v>
      </c>
      <c r="I14" s="92">
        <f t="shared" si="6"/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2">
        <f t="shared" si="7"/>
        <v>0</v>
      </c>
      <c r="Q14" s="92">
        <v>0</v>
      </c>
      <c r="R14" s="84"/>
      <c r="S14" s="4"/>
      <c r="T14" s="4"/>
      <c r="U14" s="4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4"/>
      <c r="AH14" s="86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7" ht="18" customHeight="1">
      <c r="A15" s="67"/>
      <c r="B15" s="96" t="s">
        <v>39</v>
      </c>
      <c r="C15" s="91">
        <f>+[1]DGA!J15</f>
        <v>321.3</v>
      </c>
      <c r="D15" s="91">
        <f>+[1]DGA!K15</f>
        <v>239.4</v>
      </c>
      <c r="E15" s="91">
        <f>+[1]DGA!L15</f>
        <v>221.3</v>
      </c>
      <c r="F15" s="91">
        <f>+[1]DGA!M15</f>
        <v>239.7</v>
      </c>
      <c r="G15" s="91">
        <f>+[1]DGA!N15</f>
        <v>334.7</v>
      </c>
      <c r="H15" s="91">
        <f>+[1]DGA!O15</f>
        <v>285.3</v>
      </c>
      <c r="I15" s="92">
        <f t="shared" si="6"/>
        <v>1641.7</v>
      </c>
      <c r="J15" s="91">
        <v>529.20000000000005</v>
      </c>
      <c r="K15" s="91">
        <v>252.4</v>
      </c>
      <c r="L15" s="91">
        <v>363.3</v>
      </c>
      <c r="M15" s="91">
        <v>197.2</v>
      </c>
      <c r="N15" s="91">
        <v>399.6</v>
      </c>
      <c r="O15" s="91">
        <v>320.60000000000002</v>
      </c>
      <c r="P15" s="92">
        <f t="shared" si="7"/>
        <v>2062.3000000000002</v>
      </c>
      <c r="Q15" s="92">
        <f>+I15/P15*100</f>
        <v>79.605295058914805</v>
      </c>
      <c r="R15" s="84"/>
      <c r="S15" s="4"/>
      <c r="T15" s="4"/>
      <c r="U15" s="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4"/>
      <c r="AH15" s="86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7" ht="18" customHeight="1">
      <c r="A16" s="67"/>
      <c r="B16" s="96" t="s">
        <v>81</v>
      </c>
      <c r="C16" s="91">
        <f>+[1]DGA!J16</f>
        <v>103.2</v>
      </c>
      <c r="D16" s="91">
        <f>+[1]DGA!K16</f>
        <v>132.5</v>
      </c>
      <c r="E16" s="91">
        <f>+[1]DGA!L16</f>
        <v>114.2</v>
      </c>
      <c r="F16" s="91">
        <f>+[1]DGA!M16</f>
        <v>142</v>
      </c>
      <c r="G16" s="91">
        <f>+[1]DGA!N16</f>
        <v>207.3</v>
      </c>
      <c r="H16" s="91">
        <f>+[1]DGA!O16</f>
        <v>133.9</v>
      </c>
      <c r="I16" s="92">
        <f t="shared" si="6"/>
        <v>833.1</v>
      </c>
      <c r="J16" s="91">
        <v>131</v>
      </c>
      <c r="K16" s="91">
        <v>130.5</v>
      </c>
      <c r="L16" s="91">
        <v>160.9</v>
      </c>
      <c r="M16" s="91">
        <v>145.5</v>
      </c>
      <c r="N16" s="91">
        <v>189.8</v>
      </c>
      <c r="O16" s="91">
        <v>174.6</v>
      </c>
      <c r="P16" s="92">
        <f t="shared" si="7"/>
        <v>932.30000000000007</v>
      </c>
      <c r="Q16" s="92">
        <f>+I16/P16*100</f>
        <v>89.359648181915688</v>
      </c>
      <c r="R16" s="84"/>
      <c r="S16" s="4"/>
      <c r="T16" s="4"/>
      <c r="U16" s="4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4"/>
      <c r="AH16" s="86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</row>
    <row r="17" spans="1:67" ht="18" customHeight="1">
      <c r="A17" s="67"/>
      <c r="B17" s="96" t="s">
        <v>82</v>
      </c>
      <c r="C17" s="91">
        <f>+[1]DGA!J17</f>
        <v>172.7</v>
      </c>
      <c r="D17" s="91">
        <f>+[1]DGA!K17</f>
        <v>126.2</v>
      </c>
      <c r="E17" s="91">
        <f>+[1]DGA!L17</f>
        <v>198.9</v>
      </c>
      <c r="F17" s="91">
        <f>+[1]DGA!M17</f>
        <v>137.5</v>
      </c>
      <c r="G17" s="91">
        <f>+[1]DGA!N17</f>
        <v>136.30000000000001</v>
      </c>
      <c r="H17" s="91">
        <f>+[1]DGA!O17</f>
        <v>136.1</v>
      </c>
      <c r="I17" s="92">
        <f t="shared" si="6"/>
        <v>907.69999999999993</v>
      </c>
      <c r="J17" s="91">
        <v>106.5</v>
      </c>
      <c r="K17" s="91">
        <v>115.2</v>
      </c>
      <c r="L17" s="91">
        <v>179.6</v>
      </c>
      <c r="M17" s="91">
        <v>130.5</v>
      </c>
      <c r="N17" s="91">
        <v>152.5</v>
      </c>
      <c r="O17" s="91">
        <v>139.6</v>
      </c>
      <c r="P17" s="92">
        <f t="shared" si="7"/>
        <v>823.9</v>
      </c>
      <c r="Q17" s="92">
        <f>+I17/P17*100</f>
        <v>110.17113727394101</v>
      </c>
      <c r="R17" s="84"/>
      <c r="S17" s="4"/>
      <c r="T17" s="4"/>
      <c r="U17" s="4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4"/>
      <c r="AH17" s="86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ht="14.25">
      <c r="A18" s="67"/>
      <c r="B18" s="96" t="s">
        <v>29</v>
      </c>
      <c r="C18" s="91">
        <f>+[1]DGA!J18</f>
        <v>0</v>
      </c>
      <c r="D18" s="91">
        <f>+[1]DGA!K18</f>
        <v>0</v>
      </c>
      <c r="E18" s="91">
        <f>+[1]DGA!L18</f>
        <v>0</v>
      </c>
      <c r="F18" s="91">
        <f>+[1]DGA!M18</f>
        <v>0</v>
      </c>
      <c r="G18" s="91">
        <f>+[1]DGA!N18</f>
        <v>0</v>
      </c>
      <c r="H18" s="91">
        <f>+[1]DGA!O18</f>
        <v>0</v>
      </c>
      <c r="I18" s="92">
        <f t="shared" si="6"/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2">
        <f t="shared" si="7"/>
        <v>0</v>
      </c>
      <c r="Q18" s="97">
        <v>0</v>
      </c>
      <c r="R18" s="84"/>
      <c r="S18" s="4"/>
      <c r="T18" s="4"/>
      <c r="U18" s="4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4"/>
      <c r="AH18" s="86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ht="14.25">
      <c r="A19" s="67"/>
      <c r="B19" s="98" t="s">
        <v>47</v>
      </c>
      <c r="C19" s="94">
        <f>+[1]DGA!J20</f>
        <v>37.700000000000003</v>
      </c>
      <c r="D19" s="94">
        <f>+[1]DGA!K20</f>
        <v>24.4</v>
      </c>
      <c r="E19" s="94">
        <f>+[1]DGA!L20</f>
        <v>30.5</v>
      </c>
      <c r="F19" s="94">
        <f>+[1]DGA!M20</f>
        <v>26.9</v>
      </c>
      <c r="G19" s="94">
        <f>+[1]DGA!N20</f>
        <v>41.1</v>
      </c>
      <c r="H19" s="94">
        <f>+[1]DGA!O20</f>
        <v>30.6</v>
      </c>
      <c r="I19" s="95">
        <f t="shared" si="6"/>
        <v>191.2</v>
      </c>
      <c r="J19" s="94">
        <v>48.9</v>
      </c>
      <c r="K19" s="94">
        <v>42.3</v>
      </c>
      <c r="L19" s="94">
        <v>44.1</v>
      </c>
      <c r="M19" s="94">
        <v>47.3</v>
      </c>
      <c r="N19" s="94">
        <v>40.299999999999997</v>
      </c>
      <c r="O19" s="94">
        <v>40.9</v>
      </c>
      <c r="P19" s="95">
        <f t="shared" si="7"/>
        <v>263.79999999999995</v>
      </c>
      <c r="Q19" s="95">
        <f>+I19/P19*100</f>
        <v>72.479150871872648</v>
      </c>
      <c r="R19" s="84"/>
      <c r="S19" s="4"/>
      <c r="T19" s="4"/>
      <c r="U19" s="4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4"/>
      <c r="AH19" s="86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18" customHeight="1">
      <c r="A20" s="67"/>
      <c r="B20" s="39" t="s">
        <v>83</v>
      </c>
      <c r="C20" s="94">
        <f t="shared" ref="C20:P20" si="8">+C21+C24+C25</f>
        <v>2587.2999999999997</v>
      </c>
      <c r="D20" s="94">
        <f t="shared" si="8"/>
        <v>2332.8999999999996</v>
      </c>
      <c r="E20" s="94">
        <f t="shared" si="8"/>
        <v>2567.4</v>
      </c>
      <c r="F20" s="94">
        <f t="shared" si="8"/>
        <v>2388.6999999999998</v>
      </c>
      <c r="G20" s="94">
        <f t="shared" si="8"/>
        <v>2915.2</v>
      </c>
      <c r="H20" s="94">
        <f t="shared" si="8"/>
        <v>2456.6999999999998</v>
      </c>
      <c r="I20" s="95">
        <f t="shared" si="8"/>
        <v>15248.200000000003</v>
      </c>
      <c r="J20" s="94">
        <f t="shared" si="8"/>
        <v>2685.2</v>
      </c>
      <c r="K20" s="94">
        <f t="shared" si="8"/>
        <v>2443</v>
      </c>
      <c r="L20" s="94">
        <f t="shared" si="8"/>
        <v>2776.5</v>
      </c>
      <c r="M20" s="94">
        <f t="shared" si="8"/>
        <v>2752.7</v>
      </c>
      <c r="N20" s="94">
        <f t="shared" si="8"/>
        <v>3101.2000000000003</v>
      </c>
      <c r="O20" s="94">
        <f t="shared" si="8"/>
        <v>2915.8</v>
      </c>
      <c r="P20" s="95">
        <f t="shared" si="8"/>
        <v>16674.400000000001</v>
      </c>
      <c r="Q20" s="95">
        <f>+I20/P20*100</f>
        <v>91.446768699323528</v>
      </c>
      <c r="R20" s="84"/>
      <c r="S20" s="4"/>
      <c r="T20" s="4"/>
      <c r="U20" s="4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4"/>
      <c r="AH20" s="86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ht="18" customHeight="1">
      <c r="A21" s="67"/>
      <c r="B21" s="89" t="s">
        <v>84</v>
      </c>
      <c r="C21" s="94">
        <f t="shared" ref="C21:P21" si="9">+C22+C23</f>
        <v>2539.6999999999998</v>
      </c>
      <c r="D21" s="94">
        <f t="shared" si="9"/>
        <v>2312.1999999999998</v>
      </c>
      <c r="E21" s="94">
        <f t="shared" si="9"/>
        <v>2538.3000000000002</v>
      </c>
      <c r="F21" s="94">
        <f t="shared" si="9"/>
        <v>2353.5</v>
      </c>
      <c r="G21" s="94">
        <f t="shared" si="9"/>
        <v>2882.7</v>
      </c>
      <c r="H21" s="94">
        <f t="shared" si="9"/>
        <v>2435.1999999999998</v>
      </c>
      <c r="I21" s="95">
        <f t="shared" si="9"/>
        <v>15061.600000000002</v>
      </c>
      <c r="J21" s="94">
        <f t="shared" si="9"/>
        <v>2661.7</v>
      </c>
      <c r="K21" s="94">
        <f t="shared" si="9"/>
        <v>2420.1999999999998</v>
      </c>
      <c r="L21" s="94">
        <f t="shared" si="9"/>
        <v>2754.1</v>
      </c>
      <c r="M21" s="94">
        <f t="shared" si="9"/>
        <v>2731.7</v>
      </c>
      <c r="N21" s="94">
        <f t="shared" si="9"/>
        <v>3075.3</v>
      </c>
      <c r="O21" s="94">
        <f t="shared" si="9"/>
        <v>2894.9</v>
      </c>
      <c r="P21" s="95">
        <f t="shared" si="9"/>
        <v>16537.900000000001</v>
      </c>
      <c r="Q21" s="95">
        <f>+I21/P21*100</f>
        <v>91.073231788800285</v>
      </c>
      <c r="R21" s="84"/>
      <c r="S21" s="4"/>
      <c r="T21" s="4"/>
      <c r="U21" s="4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4"/>
      <c r="AH21" s="86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</row>
    <row r="22" spans="1:67" ht="18" customHeight="1">
      <c r="A22" s="67"/>
      <c r="B22" s="99" t="s">
        <v>85</v>
      </c>
      <c r="C22" s="91">
        <f>+[1]DGA!J23</f>
        <v>2539.6999999999998</v>
      </c>
      <c r="D22" s="91">
        <f>+[1]DGA!K23</f>
        <v>2312.1999999999998</v>
      </c>
      <c r="E22" s="91">
        <f>+[1]DGA!L23</f>
        <v>2538.3000000000002</v>
      </c>
      <c r="F22" s="91">
        <f>+[1]DGA!M23</f>
        <v>2353.5</v>
      </c>
      <c r="G22" s="91">
        <f>+[1]DGA!N23</f>
        <v>2882.7</v>
      </c>
      <c r="H22" s="91">
        <f>+[1]DGA!O23</f>
        <v>2435.1999999999998</v>
      </c>
      <c r="I22" s="92">
        <f>SUM(C22:H22)</f>
        <v>15061.600000000002</v>
      </c>
      <c r="J22" s="91">
        <f>+'[1]PP (EST)'!J46</f>
        <v>2612</v>
      </c>
      <c r="K22" s="91">
        <f>+'[1]PP (EST)'!K46</f>
        <v>2370.6</v>
      </c>
      <c r="L22" s="91">
        <f>+'[1]PP (EST)'!L46</f>
        <v>2656.6</v>
      </c>
      <c r="M22" s="91">
        <f>+'[1]PP (EST)'!M46</f>
        <v>2731.7</v>
      </c>
      <c r="N22" s="91">
        <f>+'[1]PP (EST)'!N46</f>
        <v>3075.3</v>
      </c>
      <c r="O22" s="91">
        <f>+'[1]PP (EST)'!O46</f>
        <v>2894.9</v>
      </c>
      <c r="P22" s="92">
        <f>SUM(J22:O22)</f>
        <v>16341.1</v>
      </c>
      <c r="Q22" s="92">
        <f>+I22/P22*100</f>
        <v>92.170049751852702</v>
      </c>
      <c r="R22" s="84"/>
      <c r="S22" s="4"/>
      <c r="T22" s="4"/>
      <c r="U22" s="4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4"/>
      <c r="AH22" s="86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7" ht="18" customHeight="1">
      <c r="A23" s="67"/>
      <c r="B23" s="99" t="s">
        <v>86</v>
      </c>
      <c r="C23" s="91">
        <f>+[1]DGA!J24</f>
        <v>0</v>
      </c>
      <c r="D23" s="91">
        <f>+[1]DGA!K24</f>
        <v>0</v>
      </c>
      <c r="E23" s="91">
        <f>+[1]DGA!L24</f>
        <v>0</v>
      </c>
      <c r="F23" s="91">
        <f>+[1]DGA!M24</f>
        <v>0</v>
      </c>
      <c r="G23" s="91">
        <f>+[1]DGA!N24</f>
        <v>0</v>
      </c>
      <c r="H23" s="91">
        <f>+[1]DGA!O24</f>
        <v>0</v>
      </c>
      <c r="I23" s="92">
        <f>SUM(C23:H23)</f>
        <v>0</v>
      </c>
      <c r="J23" s="91">
        <f>+'[1]PP (EST)'!J47</f>
        <v>49.7</v>
      </c>
      <c r="K23" s="91">
        <f>+'[1]PP (EST)'!K47</f>
        <v>49.6</v>
      </c>
      <c r="L23" s="91">
        <f>+'[1]PP (EST)'!L47</f>
        <v>97.5</v>
      </c>
      <c r="M23" s="91">
        <f>+'[1]PP (EST)'!M47</f>
        <v>0</v>
      </c>
      <c r="N23" s="91">
        <f>+'[1]PP (EST)'!N47</f>
        <v>0</v>
      </c>
      <c r="O23" s="91">
        <f>+'[1]PP (EST)'!O47</f>
        <v>0</v>
      </c>
      <c r="P23" s="92">
        <f>SUM(J23:O23)</f>
        <v>196.8</v>
      </c>
      <c r="Q23" s="97">
        <v>0</v>
      </c>
      <c r="R23" s="84"/>
      <c r="S23" s="4"/>
      <c r="T23" s="4"/>
      <c r="U23" s="4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4"/>
      <c r="AH23" s="86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ht="18" customHeight="1">
      <c r="A24" s="67"/>
      <c r="B24" s="89" t="s">
        <v>87</v>
      </c>
      <c r="C24" s="94">
        <f>+[1]DGA!J25</f>
        <v>0</v>
      </c>
      <c r="D24" s="94">
        <f>+[1]DGA!K25</f>
        <v>0</v>
      </c>
      <c r="E24" s="94">
        <f>+[1]DGA!L25</f>
        <v>0</v>
      </c>
      <c r="F24" s="94">
        <f>+[1]DGA!M25</f>
        <v>0</v>
      </c>
      <c r="G24" s="94">
        <f>+[1]DGA!N25</f>
        <v>0</v>
      </c>
      <c r="H24" s="94">
        <f>+[1]DGA!O25</f>
        <v>0</v>
      </c>
      <c r="I24" s="95">
        <f>SUM(C24:H24)</f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95">
        <f>SUM(J24:O24)</f>
        <v>0</v>
      </c>
      <c r="Q24" s="101">
        <v>0</v>
      </c>
      <c r="R24" s="84"/>
      <c r="S24" s="4"/>
      <c r="T24" s="4"/>
      <c r="U24" s="4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4"/>
      <c r="AH24" s="86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ht="18" customHeight="1">
      <c r="A25" s="67"/>
      <c r="B25" s="89" t="s">
        <v>88</v>
      </c>
      <c r="C25" s="102">
        <f t="shared" ref="C25:P25" si="10">+C26+C27</f>
        <v>47.6</v>
      </c>
      <c r="D25" s="102">
        <f t="shared" si="10"/>
        <v>20.7</v>
      </c>
      <c r="E25" s="102">
        <f t="shared" si="10"/>
        <v>29.099999999999998</v>
      </c>
      <c r="F25" s="102">
        <f t="shared" si="10"/>
        <v>35.199999999999996</v>
      </c>
      <c r="G25" s="102">
        <f t="shared" si="10"/>
        <v>32.5</v>
      </c>
      <c r="H25" s="102">
        <f t="shared" si="10"/>
        <v>21.5</v>
      </c>
      <c r="I25" s="103">
        <f t="shared" si="10"/>
        <v>186.60000000000002</v>
      </c>
      <c r="J25" s="102">
        <f t="shared" si="10"/>
        <v>23.5</v>
      </c>
      <c r="K25" s="102">
        <f t="shared" si="10"/>
        <v>22.8</v>
      </c>
      <c r="L25" s="102">
        <f t="shared" si="10"/>
        <v>22.4</v>
      </c>
      <c r="M25" s="102">
        <f t="shared" si="10"/>
        <v>21</v>
      </c>
      <c r="N25" s="102">
        <f t="shared" si="10"/>
        <v>25.9</v>
      </c>
      <c r="O25" s="102">
        <f t="shared" si="10"/>
        <v>20.900000000000002</v>
      </c>
      <c r="P25" s="103">
        <f t="shared" si="10"/>
        <v>136.5</v>
      </c>
      <c r="Q25" s="103">
        <f t="shared" ref="Q25:Q31" si="11">+I25/P25*100</f>
        <v>136.70329670329673</v>
      </c>
      <c r="R25" s="84"/>
      <c r="S25" s="4"/>
      <c r="T25" s="4"/>
      <c r="U25" s="4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4"/>
      <c r="AH25" s="86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ht="18" customHeight="1">
      <c r="A26" s="67"/>
      <c r="B26" s="99" t="s">
        <v>89</v>
      </c>
      <c r="C26" s="104">
        <f>+[1]DGA!J27</f>
        <v>44.2</v>
      </c>
      <c r="D26" s="104">
        <f>+[1]DGA!K27</f>
        <v>19</v>
      </c>
      <c r="E26" s="104">
        <f>+[1]DGA!L27</f>
        <v>25.9</v>
      </c>
      <c r="F26" s="104">
        <f>+[1]DGA!M27</f>
        <v>31.9</v>
      </c>
      <c r="G26" s="104">
        <f>+[1]DGA!N27</f>
        <v>29</v>
      </c>
      <c r="H26" s="104">
        <f>+[1]DGA!O27</f>
        <v>18.899999999999999</v>
      </c>
      <c r="I26" s="92">
        <f>SUM(C26:H26)</f>
        <v>168.9</v>
      </c>
      <c r="J26" s="104">
        <v>18.399999999999999</v>
      </c>
      <c r="K26" s="104">
        <v>17.5</v>
      </c>
      <c r="L26" s="104">
        <v>17</v>
      </c>
      <c r="M26" s="104">
        <v>16.8</v>
      </c>
      <c r="N26" s="104">
        <v>20.5</v>
      </c>
      <c r="O26" s="104">
        <v>18.600000000000001</v>
      </c>
      <c r="P26" s="92">
        <f>SUM(J26:O26)</f>
        <v>108.80000000000001</v>
      </c>
      <c r="Q26" s="92">
        <f t="shared" si="11"/>
        <v>155.23897058823528</v>
      </c>
      <c r="R26" s="84"/>
      <c r="S26" s="4"/>
      <c r="T26" s="4"/>
      <c r="U26" s="4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4"/>
      <c r="AH26" s="86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7" ht="18" customHeight="1">
      <c r="A27" s="67"/>
      <c r="B27" s="105" t="s">
        <v>29</v>
      </c>
      <c r="C27" s="104">
        <f>+[1]DGA!J28</f>
        <v>3.4</v>
      </c>
      <c r="D27" s="104">
        <f>+[1]DGA!K28</f>
        <v>1.7</v>
      </c>
      <c r="E27" s="104">
        <f>+[1]DGA!L28</f>
        <v>3.2</v>
      </c>
      <c r="F27" s="104">
        <f>+[1]DGA!M28</f>
        <v>3.3</v>
      </c>
      <c r="G27" s="104">
        <f>+[1]DGA!N28</f>
        <v>3.5</v>
      </c>
      <c r="H27" s="104">
        <f>+[1]DGA!O28</f>
        <v>2.6</v>
      </c>
      <c r="I27" s="92">
        <f>SUM(C27:H27)</f>
        <v>17.700000000000003</v>
      </c>
      <c r="J27" s="104">
        <v>5.0999999999999996</v>
      </c>
      <c r="K27" s="104">
        <v>5.3</v>
      </c>
      <c r="L27" s="104">
        <v>5.4</v>
      </c>
      <c r="M27" s="104">
        <v>4.2</v>
      </c>
      <c r="N27" s="104">
        <v>5.4</v>
      </c>
      <c r="O27" s="104">
        <v>2.2999999999999998</v>
      </c>
      <c r="P27" s="92">
        <f>SUM(J27:O27)</f>
        <v>27.7</v>
      </c>
      <c r="Q27" s="92">
        <f t="shared" si="11"/>
        <v>63.898916967509031</v>
      </c>
      <c r="R27" s="84"/>
      <c r="S27" s="4"/>
      <c r="T27" s="4"/>
      <c r="U27" s="4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4"/>
      <c r="AH27" s="86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ht="18" customHeight="1">
      <c r="A28" s="67"/>
      <c r="B28" s="106" t="s">
        <v>90</v>
      </c>
      <c r="C28" s="102">
        <f>+[1]DGA!J29</f>
        <v>0.1</v>
      </c>
      <c r="D28" s="102">
        <f>+[1]DGA!K29</f>
        <v>0.1</v>
      </c>
      <c r="E28" s="102">
        <f>+[1]DGA!L29</f>
        <v>0.3</v>
      </c>
      <c r="F28" s="102">
        <f>+[1]DGA!M29</f>
        <v>0.2</v>
      </c>
      <c r="G28" s="102">
        <f>+[1]DGA!N29</f>
        <v>0.2</v>
      </c>
      <c r="H28" s="102">
        <f>+[1]DGA!O29</f>
        <v>0.1</v>
      </c>
      <c r="I28" s="95">
        <f>SUM(C28:H28)</f>
        <v>0.99999999999999989</v>
      </c>
      <c r="J28" s="102">
        <v>0.1</v>
      </c>
      <c r="K28" s="102">
        <v>0.3</v>
      </c>
      <c r="L28" s="102">
        <v>0.2</v>
      </c>
      <c r="M28" s="102">
        <v>0.1</v>
      </c>
      <c r="N28" s="102">
        <v>0.3</v>
      </c>
      <c r="O28" s="102">
        <v>0.1</v>
      </c>
      <c r="P28" s="95">
        <f>SUM(J28:O28)</f>
        <v>1.1000000000000001</v>
      </c>
      <c r="Q28" s="95">
        <f t="shared" si="11"/>
        <v>90.909090909090892</v>
      </c>
      <c r="R28" s="84"/>
      <c r="S28" s="4"/>
      <c r="T28" s="4"/>
      <c r="U28" s="4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4"/>
      <c r="AH28" s="86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8" customHeight="1">
      <c r="A29" s="67"/>
      <c r="B29" s="107" t="s">
        <v>91</v>
      </c>
      <c r="C29" s="108">
        <f t="shared" ref="C29:P30" si="12">+C30</f>
        <v>80</v>
      </c>
      <c r="D29" s="108">
        <f t="shared" si="12"/>
        <v>37.5</v>
      </c>
      <c r="E29" s="108">
        <f t="shared" si="12"/>
        <v>99.1</v>
      </c>
      <c r="F29" s="108">
        <f t="shared" si="12"/>
        <v>90.6</v>
      </c>
      <c r="G29" s="108">
        <f t="shared" si="12"/>
        <v>128.80000000000001</v>
      </c>
      <c r="H29" s="108">
        <f t="shared" si="12"/>
        <v>149.19999999999999</v>
      </c>
      <c r="I29" s="108">
        <f t="shared" si="12"/>
        <v>585.20000000000005</v>
      </c>
      <c r="J29" s="108">
        <f t="shared" si="12"/>
        <v>103.2</v>
      </c>
      <c r="K29" s="108">
        <f t="shared" si="12"/>
        <v>98.8</v>
      </c>
      <c r="L29" s="108">
        <f t="shared" si="12"/>
        <v>113.3</v>
      </c>
      <c r="M29" s="108">
        <f t="shared" si="12"/>
        <v>106.9</v>
      </c>
      <c r="N29" s="108">
        <f t="shared" si="12"/>
        <v>148</v>
      </c>
      <c r="O29" s="108">
        <f t="shared" si="12"/>
        <v>157.4</v>
      </c>
      <c r="P29" s="108">
        <f t="shared" si="12"/>
        <v>727.6</v>
      </c>
      <c r="Q29" s="109">
        <f t="shared" si="11"/>
        <v>80.428807036833433</v>
      </c>
      <c r="R29" s="110"/>
      <c r="S29" s="4"/>
      <c r="T29" s="4"/>
      <c r="U29" s="4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4"/>
      <c r="AH29" s="86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ht="18" customHeight="1">
      <c r="A30" s="67"/>
      <c r="B30" s="111" t="s">
        <v>53</v>
      </c>
      <c r="C30" s="88">
        <f t="shared" si="12"/>
        <v>80</v>
      </c>
      <c r="D30" s="88">
        <f t="shared" si="12"/>
        <v>37.5</v>
      </c>
      <c r="E30" s="88">
        <f t="shared" si="12"/>
        <v>99.1</v>
      </c>
      <c r="F30" s="88">
        <f t="shared" si="12"/>
        <v>90.6</v>
      </c>
      <c r="G30" s="88">
        <f t="shared" si="12"/>
        <v>128.80000000000001</v>
      </c>
      <c r="H30" s="88">
        <f t="shared" si="12"/>
        <v>149.19999999999999</v>
      </c>
      <c r="I30" s="83">
        <f t="shared" si="12"/>
        <v>585.20000000000005</v>
      </c>
      <c r="J30" s="88">
        <f t="shared" si="12"/>
        <v>103.2</v>
      </c>
      <c r="K30" s="88">
        <f t="shared" si="12"/>
        <v>98.8</v>
      </c>
      <c r="L30" s="88">
        <f t="shared" si="12"/>
        <v>113.3</v>
      </c>
      <c r="M30" s="88">
        <f t="shared" si="12"/>
        <v>106.9</v>
      </c>
      <c r="N30" s="88">
        <f t="shared" si="12"/>
        <v>148</v>
      </c>
      <c r="O30" s="88">
        <f t="shared" si="12"/>
        <v>157.4</v>
      </c>
      <c r="P30" s="83">
        <f t="shared" si="12"/>
        <v>727.6</v>
      </c>
      <c r="Q30" s="83">
        <f t="shared" si="11"/>
        <v>80.428807036833433</v>
      </c>
      <c r="R30" s="84"/>
      <c r="S30" s="4"/>
      <c r="T30" s="4"/>
      <c r="U30" s="4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4"/>
      <c r="AH30" s="86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8" customHeight="1">
      <c r="A31" s="67"/>
      <c r="B31" s="112" t="s">
        <v>55</v>
      </c>
      <c r="C31" s="113">
        <f>+[1]DGA!J32</f>
        <v>80</v>
      </c>
      <c r="D31" s="113">
        <f>+[1]DGA!K32</f>
        <v>37.5</v>
      </c>
      <c r="E31" s="113">
        <f>+[1]DGA!L32</f>
        <v>99.1</v>
      </c>
      <c r="F31" s="113">
        <f>+[1]DGA!M32</f>
        <v>90.6</v>
      </c>
      <c r="G31" s="113">
        <f>+[1]DGA!N32</f>
        <v>128.80000000000001</v>
      </c>
      <c r="H31" s="113">
        <f>+[1]DGA!O32</f>
        <v>149.19999999999999</v>
      </c>
      <c r="I31" s="92">
        <f>SUM(C31:H31)</f>
        <v>585.20000000000005</v>
      </c>
      <c r="J31" s="113">
        <v>103.2</v>
      </c>
      <c r="K31" s="113">
        <v>98.8</v>
      </c>
      <c r="L31" s="113">
        <v>113.3</v>
      </c>
      <c r="M31" s="113">
        <v>106.9</v>
      </c>
      <c r="N31" s="113">
        <v>148</v>
      </c>
      <c r="O31" s="113">
        <v>157.4</v>
      </c>
      <c r="P31" s="92">
        <f>SUM(J31:O31)</f>
        <v>727.6</v>
      </c>
      <c r="Q31" s="92">
        <f t="shared" si="11"/>
        <v>80.428807036833433</v>
      </c>
      <c r="R31" s="57"/>
      <c r="S31" s="4"/>
      <c r="T31" s="4"/>
      <c r="U31" s="4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4"/>
      <c r="AH31" s="86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</row>
    <row r="32" spans="1:67" ht="18" customHeight="1">
      <c r="A32" s="67"/>
      <c r="B32" s="39" t="s">
        <v>92</v>
      </c>
      <c r="C32" s="88">
        <f>+[1]DGA!J33</f>
        <v>25.2</v>
      </c>
      <c r="D32" s="88">
        <f>+[1]DGA!K33</f>
        <v>0</v>
      </c>
      <c r="E32" s="88">
        <f>+[1]DGA!L33</f>
        <v>0</v>
      </c>
      <c r="F32" s="88">
        <f>+[1]DGA!M33</f>
        <v>31.7</v>
      </c>
      <c r="G32" s="88">
        <f>+[1]DGA!N33</f>
        <v>0.8</v>
      </c>
      <c r="H32" s="88">
        <f>+[1]DGA!O33</f>
        <v>0</v>
      </c>
      <c r="I32" s="88">
        <f>+[1]DGA!P33</f>
        <v>57.699999999999996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92">
        <f>SUM(J32:O32)</f>
        <v>0</v>
      </c>
      <c r="Q32" s="97">
        <v>0</v>
      </c>
      <c r="R32" s="57"/>
      <c r="S32" s="4"/>
      <c r="T32" s="4"/>
      <c r="U32" s="4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4"/>
      <c r="AH32" s="86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</row>
    <row r="33" spans="1:67" ht="18" customHeight="1" thickBot="1">
      <c r="A33" s="114"/>
      <c r="B33" s="115" t="s">
        <v>93</v>
      </c>
      <c r="C33" s="116">
        <f t="shared" ref="C33:I33" si="13">+C8+C28+C29+C32</f>
        <v>11489.000000000002</v>
      </c>
      <c r="D33" s="116">
        <f t="shared" si="13"/>
        <v>9939.1999999999989</v>
      </c>
      <c r="E33" s="116">
        <f t="shared" si="13"/>
        <v>11288.1</v>
      </c>
      <c r="F33" s="116">
        <f t="shared" si="13"/>
        <v>10794.000000000002</v>
      </c>
      <c r="G33" s="116">
        <f t="shared" si="13"/>
        <v>12927.599999999999</v>
      </c>
      <c r="H33" s="116">
        <f t="shared" si="13"/>
        <v>10889.800000000001</v>
      </c>
      <c r="I33" s="116">
        <f t="shared" si="13"/>
        <v>67327.7</v>
      </c>
      <c r="J33" s="116">
        <f t="shared" ref="J33:P33" si="14">+J8+J28+J29</f>
        <v>11645.1</v>
      </c>
      <c r="K33" s="116">
        <f t="shared" si="14"/>
        <v>10907.799999999997</v>
      </c>
      <c r="L33" s="116">
        <f t="shared" si="14"/>
        <v>12166.1</v>
      </c>
      <c r="M33" s="116">
        <f t="shared" si="14"/>
        <v>11806.099999999999</v>
      </c>
      <c r="N33" s="116">
        <f t="shared" si="14"/>
        <v>14166.9</v>
      </c>
      <c r="O33" s="116">
        <f t="shared" si="14"/>
        <v>12872.400000000001</v>
      </c>
      <c r="P33" s="116">
        <f t="shared" si="14"/>
        <v>73564.400000000023</v>
      </c>
      <c r="Q33" s="117">
        <f>+I33/P33*100</f>
        <v>91.522122113413516</v>
      </c>
      <c r="R33" s="118"/>
      <c r="S33" s="119"/>
      <c r="T33" s="4"/>
      <c r="U33" s="4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4"/>
      <c r="AH33" s="86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</row>
    <row r="34" spans="1:67" ht="18" customHeight="1" thickTop="1">
      <c r="A34" s="120"/>
      <c r="B34" s="54" t="s">
        <v>70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62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1:67" ht="14.25">
      <c r="A35" s="67"/>
      <c r="B35" s="56" t="s">
        <v>71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62"/>
      <c r="S35" s="3"/>
      <c r="T35" s="3"/>
      <c r="U35" s="3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67" ht="18" customHeight="1">
      <c r="A36" s="67"/>
      <c r="B36" s="60" t="s">
        <v>94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62"/>
      <c r="S36" s="3"/>
      <c r="T36" s="3"/>
      <c r="U36" s="3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</row>
    <row r="37" spans="1:67" ht="12" customHeight="1">
      <c r="A37" s="67"/>
      <c r="B37" s="60" t="s">
        <v>95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3"/>
      <c r="T37" s="3"/>
      <c r="U37" s="3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67" ht="15.75" customHeight="1">
      <c r="A38" s="67"/>
      <c r="B38" s="64" t="s">
        <v>75</v>
      </c>
      <c r="C38" s="62"/>
      <c r="D38" s="62"/>
      <c r="E38" s="62"/>
      <c r="F38" s="62"/>
      <c r="G38" s="62"/>
      <c r="H38" s="62"/>
      <c r="I38" s="62"/>
      <c r="J38" s="122"/>
      <c r="K38" s="122"/>
      <c r="L38" s="122"/>
      <c r="M38" s="122"/>
      <c r="N38" s="122"/>
      <c r="O38" s="122"/>
      <c r="P38" s="62"/>
      <c r="Q38" s="62"/>
      <c r="R38" s="62"/>
      <c r="S38" s="3"/>
      <c r="T38" s="3"/>
      <c r="U38" s="3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</row>
    <row r="39" spans="1:67" ht="14.25">
      <c r="A39" s="67"/>
      <c r="B39" s="123"/>
      <c r="C39" s="62"/>
      <c r="D39" s="62"/>
      <c r="E39" s="62"/>
      <c r="F39" s="62"/>
      <c r="G39" s="62"/>
      <c r="H39" s="62"/>
      <c r="I39" s="62"/>
      <c r="J39" s="122"/>
      <c r="K39" s="122"/>
      <c r="L39" s="122"/>
      <c r="M39" s="122"/>
      <c r="N39" s="122"/>
      <c r="O39" s="122"/>
      <c r="P39" s="62"/>
      <c r="Q39" s="62"/>
      <c r="R39" s="62"/>
      <c r="S39" s="3"/>
      <c r="T39" s="3"/>
      <c r="U39" s="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</row>
    <row r="40" spans="1:67" ht="14.25">
      <c r="A40" s="67"/>
      <c r="B40" s="62"/>
      <c r="C40" s="124"/>
      <c r="D40" s="124"/>
      <c r="E40" s="124"/>
      <c r="F40" s="124"/>
      <c r="G40" s="124"/>
      <c r="H40" s="124"/>
      <c r="I40" s="124"/>
      <c r="J40" s="62"/>
      <c r="K40" s="62"/>
      <c r="L40" s="62"/>
      <c r="M40" s="62"/>
      <c r="N40" s="62"/>
      <c r="O40" s="62"/>
      <c r="P40" s="62"/>
      <c r="Q40" s="62"/>
      <c r="R40" s="62"/>
      <c r="S40" s="3"/>
      <c r="T40" s="3"/>
      <c r="U40" s="3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</row>
    <row r="41" spans="1:67" ht="14.25">
      <c r="A41" s="67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3"/>
      <c r="T41" s="3"/>
      <c r="U41" s="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</row>
    <row r="42" spans="1:67" ht="14.25">
      <c r="A42" s="67"/>
      <c r="B42" s="77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3"/>
      <c r="T42" s="3"/>
      <c r="U42" s="3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4.25">
      <c r="A43" s="67"/>
      <c r="B43" s="77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3"/>
      <c r="T43" s="3"/>
      <c r="U43" s="3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67" ht="14.25">
      <c r="A44" s="67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3"/>
      <c r="T44" s="3"/>
      <c r="U44" s="3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</row>
    <row r="45" spans="1:67" ht="14.25">
      <c r="A45" s="67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3"/>
      <c r="T45" s="3"/>
      <c r="U45" s="3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</row>
    <row r="46" spans="1:67" ht="14.25">
      <c r="A46" s="67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3"/>
      <c r="T46" s="3"/>
      <c r="U46" s="3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</row>
    <row r="47" spans="1:67" ht="14.25">
      <c r="A47" s="67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3"/>
      <c r="T47" s="3"/>
      <c r="U47" s="3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</row>
    <row r="48" spans="1:67" ht="14.25">
      <c r="A48" s="67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3"/>
      <c r="T48" s="3"/>
      <c r="U48" s="3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</row>
    <row r="49" spans="1:67" ht="14.25">
      <c r="A49" s="67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3"/>
      <c r="T49" s="3"/>
      <c r="U49" s="3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</row>
    <row r="50" spans="1:67" ht="14.25">
      <c r="A50" s="67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3"/>
      <c r="T50" s="3"/>
      <c r="U50" s="3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4.25">
      <c r="A51" s="67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3"/>
      <c r="T51" s="3"/>
      <c r="U51" s="3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4.25">
      <c r="A52" s="67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3"/>
      <c r="T52" s="3"/>
      <c r="U52" s="3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4.25">
      <c r="A53" s="67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3"/>
      <c r="T53" s="3"/>
      <c r="U53" s="3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14.25">
      <c r="A54" s="67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3"/>
      <c r="T54" s="3"/>
      <c r="U54" s="3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ht="14.25">
      <c r="A55" s="67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3"/>
      <c r="T55" s="3"/>
      <c r="U55" s="3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</row>
    <row r="56" spans="1:67" ht="14.25">
      <c r="A56" s="67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3"/>
      <c r="T56" s="3"/>
      <c r="U56" s="3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</row>
    <row r="57" spans="1:67" ht="14.25">
      <c r="A57" s="67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3"/>
      <c r="T57" s="3"/>
      <c r="U57" s="3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</row>
    <row r="58" spans="1:67" ht="14.25">
      <c r="A58" s="67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3"/>
      <c r="T58" s="3"/>
      <c r="U58" s="3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</row>
    <row r="59" spans="1:67" ht="14.25">
      <c r="A59" s="67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3"/>
      <c r="T59" s="3"/>
      <c r="U59" s="3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</row>
    <row r="60" spans="1:67" ht="14.25">
      <c r="A60" s="67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3"/>
      <c r="T60" s="3"/>
      <c r="U60" s="3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</row>
    <row r="61" spans="1:67" ht="14.25">
      <c r="A61" s="67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3"/>
      <c r="T61" s="3"/>
      <c r="U61" s="3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</row>
    <row r="62" spans="1:67" ht="14.25">
      <c r="A62" s="67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3"/>
      <c r="T62" s="3"/>
      <c r="U62" s="3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</row>
    <row r="63" spans="1:67" ht="14.25">
      <c r="A63" s="67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3"/>
      <c r="T63" s="3"/>
      <c r="U63" s="3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</row>
    <row r="64" spans="1:67" ht="14.25">
      <c r="A64" s="67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3"/>
      <c r="T64" s="3"/>
      <c r="U64" s="3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</row>
    <row r="65" spans="1:67" ht="14.25">
      <c r="A65" s="67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3"/>
      <c r="T65" s="3"/>
      <c r="U65" s="3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</row>
    <row r="66" spans="1:67" ht="14.25">
      <c r="A66" s="67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3"/>
      <c r="T66" s="3"/>
      <c r="U66" s="3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</row>
    <row r="67" spans="1:67" ht="14.25">
      <c r="A67" s="67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3"/>
      <c r="T67" s="3"/>
      <c r="U67" s="3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</row>
    <row r="68" spans="1:67" ht="14.25">
      <c r="A68" s="67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3"/>
      <c r="T68" s="3"/>
      <c r="U68" s="3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</row>
    <row r="69" spans="1:67" ht="14.25">
      <c r="A69" s="67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3"/>
      <c r="T69" s="3"/>
      <c r="U69" s="3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</row>
    <row r="70" spans="1:67" ht="14.25">
      <c r="A70" s="67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3"/>
      <c r="T70" s="3"/>
      <c r="U70" s="3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</row>
    <row r="71" spans="1:67" ht="14.25">
      <c r="A71" s="67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3"/>
      <c r="T71" s="3"/>
      <c r="U71" s="3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</row>
    <row r="72" spans="1:67" ht="14.25">
      <c r="A72" s="67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3"/>
      <c r="T72" s="3"/>
      <c r="U72" s="3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</row>
    <row r="73" spans="1:67" ht="14.25">
      <c r="A73" s="67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3"/>
      <c r="T73" s="3"/>
      <c r="U73" s="3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</row>
    <row r="74" spans="1:67" ht="14.25">
      <c r="A74" s="67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3"/>
      <c r="T74" s="3"/>
      <c r="U74" s="3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</row>
    <row r="75" spans="1:67" ht="14.25">
      <c r="A75" s="67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3"/>
      <c r="T75" s="3"/>
      <c r="U75" s="3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</row>
    <row r="76" spans="1:67" ht="14.25">
      <c r="A76" s="67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3"/>
      <c r="T76" s="3"/>
      <c r="U76" s="3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</row>
    <row r="77" spans="1:67" ht="14.25">
      <c r="A77" s="67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3"/>
      <c r="T77" s="3"/>
      <c r="U77" s="3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</row>
    <row r="78" spans="1:67" ht="14.25">
      <c r="A78" s="67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3"/>
      <c r="T78" s="3"/>
      <c r="U78" s="3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</row>
    <row r="79" spans="1:67" ht="14.25">
      <c r="A79" s="67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3"/>
      <c r="T79" s="3"/>
      <c r="U79" s="3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</row>
    <row r="80" spans="1:67" ht="14.25">
      <c r="A80" s="67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3"/>
      <c r="T80" s="3"/>
      <c r="U80" s="3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</row>
    <row r="81" spans="1:67" ht="14.25">
      <c r="A81" s="67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3"/>
      <c r="T81" s="3"/>
      <c r="U81" s="3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</row>
    <row r="82" spans="1:67" ht="14.25">
      <c r="A82" s="67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3"/>
      <c r="T82" s="3"/>
      <c r="U82" s="3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</row>
    <row r="83" spans="1:67" ht="14.25">
      <c r="A83" s="67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3"/>
      <c r="T83" s="3"/>
      <c r="U83" s="3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</row>
    <row r="84" spans="1:67" ht="14.25">
      <c r="A84" s="67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3"/>
      <c r="T84" s="3"/>
      <c r="U84" s="3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</row>
    <row r="85" spans="1:67" ht="14.25">
      <c r="A85" s="67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3"/>
      <c r="T85" s="3"/>
      <c r="U85" s="3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</row>
    <row r="86" spans="1:67" ht="14.25">
      <c r="A86" s="67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3"/>
      <c r="T86" s="3"/>
      <c r="U86" s="3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</row>
    <row r="87" spans="1:67" ht="14.25">
      <c r="A87" s="67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3"/>
      <c r="T87" s="3"/>
      <c r="U87" s="3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</row>
    <row r="88" spans="1:67" ht="14.25">
      <c r="A88" s="67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3"/>
      <c r="T88" s="3"/>
      <c r="U88" s="3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</row>
    <row r="89" spans="1:67" ht="14.25">
      <c r="A89" s="67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3"/>
      <c r="T89" s="3"/>
      <c r="U89" s="3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</row>
    <row r="90" spans="1:67" ht="14.25">
      <c r="A90" s="67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3"/>
      <c r="T90" s="3"/>
      <c r="U90" s="3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</row>
    <row r="91" spans="1:67" ht="14.25">
      <c r="A91" s="67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3"/>
      <c r="T91" s="3"/>
      <c r="U91" s="3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</row>
    <row r="92" spans="1:67" ht="14.25">
      <c r="A92" s="67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3"/>
      <c r="T92" s="3"/>
      <c r="U92" s="3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</row>
    <row r="93" spans="1:67" ht="14.25">
      <c r="A93" s="67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3"/>
      <c r="T93" s="3"/>
      <c r="U93" s="3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</row>
    <row r="94" spans="1:67" ht="14.25">
      <c r="A94" s="67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3"/>
      <c r="T94" s="3"/>
      <c r="U94" s="3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</row>
    <row r="95" spans="1:67" ht="14.25">
      <c r="A95" s="67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3"/>
      <c r="T95" s="3"/>
      <c r="U95" s="3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</row>
    <row r="96" spans="1:67" ht="14.25">
      <c r="A96" s="67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3"/>
      <c r="T96" s="3"/>
      <c r="U96" s="3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</row>
    <row r="97" spans="1:67" ht="14.25">
      <c r="A97" s="67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3"/>
      <c r="T97" s="3"/>
      <c r="U97" s="3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</row>
    <row r="98" spans="1:67" ht="14.25">
      <c r="A98" s="67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3"/>
      <c r="T98" s="3"/>
      <c r="U98" s="3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</row>
    <row r="99" spans="1:67" ht="14.25">
      <c r="A99" s="67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3"/>
      <c r="T99" s="3"/>
      <c r="U99" s="3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</row>
    <row r="100" spans="1:67" ht="14.25">
      <c r="A100" s="67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3"/>
      <c r="T100" s="3"/>
      <c r="U100" s="3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</row>
    <row r="101" spans="1:67" ht="14.25">
      <c r="A101" s="67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3"/>
      <c r="T101" s="3"/>
      <c r="U101" s="3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</row>
    <row r="102" spans="1:67" ht="14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3"/>
      <c r="T102" s="3"/>
      <c r="U102" s="3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</row>
    <row r="103" spans="1:67" ht="14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3"/>
      <c r="T103" s="3"/>
      <c r="U103" s="3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</row>
    <row r="104" spans="1:67" ht="14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3"/>
      <c r="T104" s="3"/>
      <c r="U104" s="3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</row>
    <row r="105" spans="1:67" ht="14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3"/>
      <c r="T105" s="3"/>
      <c r="U105" s="3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</row>
    <row r="106" spans="1:67" ht="14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"/>
      <c r="T106" s="3"/>
      <c r="U106" s="3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</row>
    <row r="107" spans="1:67" ht="14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3"/>
      <c r="T107" s="3"/>
      <c r="U107" s="3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</row>
    <row r="108" spans="1:67" ht="14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3"/>
      <c r="T108" s="3"/>
      <c r="U108" s="3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</row>
    <row r="109" spans="1:67" ht="14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3"/>
      <c r="T109" s="3"/>
      <c r="U109" s="3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</row>
    <row r="110" spans="1:67" ht="14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3"/>
      <c r="T110" s="3"/>
      <c r="U110" s="3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</row>
    <row r="111" spans="1:67" ht="14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3"/>
      <c r="T111" s="3"/>
      <c r="U111" s="3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</row>
    <row r="112" spans="1:67" ht="14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3"/>
      <c r="T112" s="3"/>
      <c r="U112" s="3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</row>
    <row r="113" spans="2:67" ht="14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3"/>
      <c r="T113" s="3"/>
      <c r="U113" s="3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</row>
    <row r="114" spans="2:67" ht="14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3"/>
      <c r="T114" s="3"/>
      <c r="U114" s="3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</row>
    <row r="115" spans="2:67" ht="14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3"/>
      <c r="T115" s="3"/>
      <c r="U115" s="3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</row>
    <row r="116" spans="2:67" ht="14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3"/>
      <c r="T116" s="3"/>
      <c r="U116" s="3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</row>
    <row r="117" spans="2:67" ht="14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3"/>
      <c r="T117" s="3"/>
      <c r="U117" s="3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</row>
    <row r="118" spans="2:67" ht="14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3"/>
      <c r="T118" s="3"/>
      <c r="U118" s="3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</row>
    <row r="119" spans="2:67" ht="14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3"/>
      <c r="T119" s="3"/>
      <c r="U119" s="3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</row>
    <row r="120" spans="2:67" ht="14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3"/>
      <c r="T120" s="3"/>
      <c r="U120" s="3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</row>
    <row r="121" spans="2:67" ht="14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3"/>
      <c r="T121" s="3"/>
      <c r="U121" s="3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</row>
    <row r="122" spans="2:67" ht="14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3"/>
      <c r="T122" s="3"/>
      <c r="U122" s="3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</row>
    <row r="123" spans="2:67" ht="14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3"/>
      <c r="T123" s="3"/>
      <c r="U123" s="3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</row>
    <row r="124" spans="2:67" ht="14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3"/>
      <c r="T124" s="3"/>
      <c r="U124" s="3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</row>
    <row r="125" spans="2:67" ht="14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3"/>
      <c r="T125" s="3"/>
      <c r="U125" s="3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</row>
    <row r="126" spans="2:67" ht="14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3"/>
      <c r="T126" s="3"/>
      <c r="U126" s="3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</row>
    <row r="127" spans="2:67" ht="14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3"/>
      <c r="T127" s="3"/>
      <c r="U127" s="3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</row>
    <row r="128" spans="2:67" ht="14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3"/>
      <c r="T128" s="3"/>
      <c r="U128" s="3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</row>
    <row r="129" spans="2:67" ht="14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3"/>
      <c r="T129" s="3"/>
      <c r="U129" s="3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</row>
    <row r="130" spans="2:67" ht="14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3"/>
      <c r="T130" s="3"/>
      <c r="U130" s="3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</row>
    <row r="131" spans="2:67" ht="14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3"/>
      <c r="T131" s="3"/>
      <c r="U131" s="3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</row>
    <row r="132" spans="2:67" ht="14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3"/>
      <c r="T132" s="3"/>
      <c r="U132" s="3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</row>
    <row r="133" spans="2:67" ht="14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3"/>
      <c r="T133" s="3"/>
      <c r="U133" s="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</row>
    <row r="134" spans="2:67" ht="14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3"/>
      <c r="T134" s="3"/>
      <c r="U134" s="3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</row>
    <row r="135" spans="2:67" ht="14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3"/>
      <c r="T135" s="3"/>
      <c r="U135" s="3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</row>
    <row r="136" spans="2:67" ht="14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3"/>
      <c r="T136" s="3"/>
      <c r="U136" s="3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</row>
    <row r="137" spans="2:67" ht="14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3"/>
      <c r="T137" s="3"/>
      <c r="U137" s="3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</row>
    <row r="138" spans="2:67" ht="14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3"/>
      <c r="T138" s="3"/>
      <c r="U138" s="3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</row>
    <row r="139" spans="2:67" ht="14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3"/>
      <c r="T139" s="3"/>
      <c r="U139" s="3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</row>
    <row r="140" spans="2:67" ht="14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3"/>
      <c r="T140" s="3"/>
      <c r="U140" s="3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</row>
    <row r="141" spans="2:67" ht="14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3"/>
      <c r="T141" s="3"/>
      <c r="U141" s="3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</row>
    <row r="142" spans="2:67" ht="14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3"/>
      <c r="T142" s="3"/>
      <c r="U142" s="3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</row>
    <row r="143" spans="2:67" ht="14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3"/>
      <c r="T143" s="3"/>
      <c r="U143" s="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</row>
    <row r="144" spans="2:67" ht="14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3"/>
      <c r="T144" s="3"/>
      <c r="U144" s="3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</row>
    <row r="145" spans="2:67" ht="14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3"/>
      <c r="T145" s="3"/>
      <c r="U145" s="3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</row>
    <row r="146" spans="2:67" ht="14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3"/>
      <c r="T146" s="3"/>
      <c r="U146" s="3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</row>
    <row r="147" spans="2:67" ht="14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3"/>
      <c r="T147" s="3"/>
      <c r="U147" s="3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</row>
    <row r="148" spans="2:67" ht="14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3"/>
      <c r="T148" s="3"/>
      <c r="U148" s="3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</row>
    <row r="149" spans="2:67" ht="14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3"/>
      <c r="T149" s="3"/>
      <c r="U149" s="3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</row>
    <row r="150" spans="2:67" ht="14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3"/>
      <c r="T150" s="3"/>
      <c r="U150" s="3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</row>
    <row r="151" spans="2:67" ht="14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3"/>
      <c r="T151" s="3"/>
      <c r="U151" s="3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</row>
    <row r="152" spans="2:67" ht="14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3"/>
      <c r="T152" s="3"/>
      <c r="U152" s="3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</row>
    <row r="153" spans="2:67" ht="14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3"/>
      <c r="T153" s="3"/>
      <c r="U153" s="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</row>
    <row r="154" spans="2:67" ht="14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3"/>
      <c r="T154" s="3"/>
      <c r="U154" s="3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</row>
    <row r="155" spans="2:67" ht="14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3"/>
      <c r="T155" s="3"/>
      <c r="U155" s="3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</row>
    <row r="156" spans="2:67" ht="14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3"/>
      <c r="T156" s="3"/>
      <c r="U156" s="3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</row>
    <row r="157" spans="2:67" ht="14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3"/>
      <c r="T157" s="3"/>
      <c r="U157" s="3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</row>
    <row r="158" spans="2:67" ht="14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3"/>
      <c r="T158" s="3"/>
      <c r="U158" s="3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</row>
    <row r="159" spans="2:67" ht="14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3"/>
      <c r="T159" s="3"/>
      <c r="U159" s="3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</row>
    <row r="160" spans="2:67" ht="14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3"/>
      <c r="T160" s="3"/>
      <c r="U160" s="3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</row>
    <row r="161" spans="2:67" ht="14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3"/>
      <c r="T161" s="3"/>
      <c r="U161" s="3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</row>
    <row r="162" spans="2:67" ht="14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3"/>
      <c r="T162" s="3"/>
      <c r="U162" s="3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</row>
    <row r="163" spans="2:67" ht="14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3"/>
      <c r="T163" s="3"/>
      <c r="U163" s="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</row>
    <row r="164" spans="2:67" ht="14.25">
      <c r="B164" s="123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5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</row>
    <row r="165" spans="2:67" ht="14.25">
      <c r="B165" s="123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  <c r="P165" s="123"/>
      <c r="Q165" s="123"/>
      <c r="R165" s="125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</row>
    <row r="166" spans="2:67" ht="14.25">
      <c r="B166" s="123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  <c r="P166" s="123"/>
      <c r="Q166" s="123"/>
      <c r="R166" s="125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</row>
    <row r="167" spans="2:67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3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</row>
    <row r="168" spans="2:67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3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</row>
    <row r="169" spans="2:67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3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</row>
    <row r="170" spans="2:67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3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</row>
    <row r="171" spans="2:67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3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</row>
    <row r="172" spans="2:67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3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</row>
    <row r="173" spans="2:67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3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</row>
    <row r="174" spans="2:67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3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</row>
    <row r="175" spans="2:67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3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</row>
    <row r="176" spans="2:67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3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</row>
    <row r="177" spans="2:67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3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</row>
    <row r="178" spans="2:67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3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</row>
    <row r="179" spans="2:67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3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</row>
    <row r="180" spans="2:67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3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</row>
    <row r="181" spans="2:67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3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</row>
    <row r="182" spans="2:67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3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</row>
    <row r="183" spans="2:67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3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</row>
    <row r="184" spans="2:67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3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</row>
    <row r="185" spans="2:67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3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</row>
    <row r="186" spans="2:67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3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</row>
    <row r="187" spans="2:67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3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</row>
    <row r="188" spans="2:67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3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</row>
    <row r="189" spans="2:67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3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</row>
    <row r="190" spans="2:67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3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</row>
    <row r="191" spans="2:67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3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</row>
    <row r="192" spans="2:67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3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</row>
    <row r="193" spans="2:67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3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</row>
    <row r="194" spans="2:67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3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</row>
    <row r="195" spans="2:67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3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</row>
    <row r="196" spans="2:67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3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</row>
    <row r="197" spans="2:67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3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</row>
    <row r="198" spans="2:67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3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</row>
    <row r="199" spans="2:67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3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</row>
    <row r="200" spans="2:67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3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</row>
    <row r="201" spans="2:67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3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</row>
    <row r="202" spans="2:67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3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</row>
    <row r="203" spans="2:67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3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</row>
    <row r="204" spans="2:67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3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</row>
    <row r="205" spans="2:67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3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</row>
    <row r="206" spans="2:67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3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</row>
    <row r="207" spans="2:67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3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</row>
    <row r="208" spans="2:67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3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</row>
    <row r="209" spans="2:67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3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</row>
    <row r="210" spans="2:67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3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</row>
    <row r="211" spans="2:67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3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</row>
    <row r="212" spans="2:67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3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</row>
    <row r="213" spans="2:67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3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</row>
    <row r="214" spans="2:67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3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</row>
    <row r="215" spans="2:67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3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</row>
  </sheetData>
  <mergeCells count="10">
    <mergeCell ref="B1:R1"/>
    <mergeCell ref="B3:Q3"/>
    <mergeCell ref="B4:Q4"/>
    <mergeCell ref="B5:Q5"/>
    <mergeCell ref="B6:B7"/>
    <mergeCell ref="C6:H6"/>
    <mergeCell ref="I6:I7"/>
    <mergeCell ref="J6:O6"/>
    <mergeCell ref="P6:P7"/>
    <mergeCell ref="Q6:Q7"/>
  </mergeCells>
  <printOptions horizontalCentered="1"/>
  <pageMargins left="0" right="0" top="0.19685039370078741" bottom="0.19685039370078741" header="0" footer="0.19685039370078741"/>
  <pageSetup scale="3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W307"/>
  <sheetViews>
    <sheetView showGridLines="0" tabSelected="1" workbookViewId="0">
      <selection activeCell="C58" sqref="C58:Q64"/>
    </sheetView>
  </sheetViews>
  <sheetFormatPr baseColWidth="10" defaultColWidth="11.42578125" defaultRowHeight="12.75"/>
  <cols>
    <col min="1" max="1" width="3.42578125" style="5" customWidth="1"/>
    <col min="2" max="2" width="68.5703125" style="5" customWidth="1"/>
    <col min="3" max="8" width="8.42578125" style="5" customWidth="1"/>
    <col min="9" max="9" width="11.7109375" style="5" customWidth="1"/>
    <col min="10" max="15" width="8.42578125" style="5" customWidth="1"/>
    <col min="16" max="16" width="10.85546875" style="5" customWidth="1"/>
    <col min="17" max="17" width="8.85546875" style="5" customWidth="1"/>
    <col min="18" max="18" width="10.140625" style="32" customWidth="1"/>
    <col min="19" max="19" width="7.5703125" style="5" customWidth="1"/>
    <col min="20" max="20" width="8.140625" style="5" customWidth="1"/>
    <col min="21" max="21" width="8.5703125" style="5" customWidth="1"/>
    <col min="22" max="16384" width="11.42578125" style="5"/>
  </cols>
  <sheetData>
    <row r="1" spans="1:49" ht="16.5">
      <c r="B1" s="126" t="s">
        <v>96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3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4.2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s="128" customFormat="1" ht="16.5">
      <c r="B3" s="129" t="s">
        <v>97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</row>
    <row r="4" spans="1:49" s="128" customFormat="1" ht="16.5">
      <c r="B4" s="10" t="s">
        <v>78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30"/>
    </row>
    <row r="5" spans="1:49" s="128" customFormat="1" ht="18" customHeight="1">
      <c r="B5" s="10" t="s">
        <v>98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30"/>
    </row>
    <row r="6" spans="1:49" s="128" customFormat="1" ht="18" customHeight="1">
      <c r="B6" s="131" t="s">
        <v>4</v>
      </c>
      <c r="C6" s="12">
        <v>2019</v>
      </c>
      <c r="D6" s="13"/>
      <c r="E6" s="13"/>
      <c r="F6" s="13"/>
      <c r="G6" s="13"/>
      <c r="H6" s="13"/>
      <c r="I6" s="76" t="s">
        <v>5</v>
      </c>
      <c r="J6" s="12">
        <v>2019</v>
      </c>
      <c r="K6" s="13"/>
      <c r="L6" s="13"/>
      <c r="M6" s="13"/>
      <c r="N6" s="13"/>
      <c r="O6" s="13"/>
      <c r="P6" s="76" t="s">
        <v>6</v>
      </c>
      <c r="Q6" s="75" t="s">
        <v>99</v>
      </c>
      <c r="R6" s="130"/>
    </row>
    <row r="7" spans="1:49" ht="21" customHeight="1" thickBot="1">
      <c r="A7" s="67"/>
      <c r="B7" s="132"/>
      <c r="C7" s="133" t="s">
        <v>8</v>
      </c>
      <c r="D7" s="133" t="s">
        <v>9</v>
      </c>
      <c r="E7" s="133" t="s">
        <v>10</v>
      </c>
      <c r="F7" s="133" t="s">
        <v>11</v>
      </c>
      <c r="G7" s="133" t="s">
        <v>12</v>
      </c>
      <c r="H7" s="133" t="s">
        <v>13</v>
      </c>
      <c r="I7" s="80"/>
      <c r="J7" s="133" t="s">
        <v>8</v>
      </c>
      <c r="K7" s="133" t="s">
        <v>9</v>
      </c>
      <c r="L7" s="133" t="s">
        <v>10</v>
      </c>
      <c r="M7" s="133" t="s">
        <v>11</v>
      </c>
      <c r="N7" s="133" t="s">
        <v>12</v>
      </c>
      <c r="O7" s="133" t="s">
        <v>13</v>
      </c>
      <c r="P7" s="80"/>
      <c r="Q7" s="78"/>
      <c r="R7" s="2"/>
      <c r="S7" s="2"/>
      <c r="T7" s="2"/>
      <c r="U7" s="2"/>
      <c r="V7" s="2"/>
      <c r="W7" s="2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18" customHeight="1" thickTop="1">
      <c r="A8" s="67"/>
      <c r="B8" s="134" t="s">
        <v>14</v>
      </c>
      <c r="C8" s="88">
        <f>+C9+C19+C21+C20+C38</f>
        <v>2624.6000000000004</v>
      </c>
      <c r="D8" s="88">
        <f>+D9+D19+D21+D20+D38</f>
        <v>2657.2000000000003</v>
      </c>
      <c r="E8" s="88">
        <f>+E9+E19+E21+E20+E38</f>
        <v>2394.7000000000003</v>
      </c>
      <c r="F8" s="88">
        <f t="shared" ref="F8:H8" si="0">+F9+F19+F21+F20+F38</f>
        <v>2644.5</v>
      </c>
      <c r="G8" s="88">
        <f t="shared" si="0"/>
        <v>3660.1000000000004</v>
      </c>
      <c r="H8" s="88">
        <f t="shared" si="0"/>
        <v>5519.2999999999993</v>
      </c>
      <c r="I8" s="88">
        <f>+I9+I19+I21+I20+I38</f>
        <v>19500.400000000001</v>
      </c>
      <c r="J8" s="88">
        <f>+J9+J19+J21+J20+J38</f>
        <v>3401.5999999999995</v>
      </c>
      <c r="K8" s="88">
        <f>+K9+K19+K21+K20+K38</f>
        <v>2450.8000000000002</v>
      </c>
      <c r="L8" s="88">
        <f>+L9+L19+L21+L20+L38</f>
        <v>2405</v>
      </c>
      <c r="M8" s="88">
        <f t="shared" ref="M8:O8" si="1">+M9+M19+M21+M20+M38</f>
        <v>2696</v>
      </c>
      <c r="N8" s="88">
        <f t="shared" si="1"/>
        <v>2493.6</v>
      </c>
      <c r="O8" s="88">
        <f t="shared" si="1"/>
        <v>5571.298503</v>
      </c>
      <c r="P8" s="88">
        <f>+P9+P19+P21+P20+P38</f>
        <v>19018.298503000002</v>
      </c>
      <c r="Q8" s="88">
        <f t="shared" ref="Q8:Q15" si="2">+I8/P8*100</f>
        <v>102.53493495710961</v>
      </c>
      <c r="R8" s="2"/>
      <c r="S8" s="2"/>
      <c r="T8" s="2"/>
      <c r="U8" s="2"/>
      <c r="V8" s="2"/>
      <c r="W8" s="2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18" customHeight="1">
      <c r="A9" s="67"/>
      <c r="B9" s="135" t="s">
        <v>15</v>
      </c>
      <c r="C9" s="88">
        <f>+C10+C17</f>
        <v>33.099999999999994</v>
      </c>
      <c r="D9" s="88">
        <f>+D10+D17</f>
        <v>199.5</v>
      </c>
      <c r="E9" s="88">
        <f>+E10+E17</f>
        <v>139.5</v>
      </c>
      <c r="F9" s="88">
        <f t="shared" ref="F9:H9" si="3">+F10+F17</f>
        <v>21.5</v>
      </c>
      <c r="G9" s="88">
        <f t="shared" si="3"/>
        <v>195.9</v>
      </c>
      <c r="H9" s="88">
        <f t="shared" si="3"/>
        <v>246.1</v>
      </c>
      <c r="I9" s="83">
        <f>+I10+I17</f>
        <v>835.6</v>
      </c>
      <c r="J9" s="88">
        <f>+J10+J17</f>
        <v>136.89999999999998</v>
      </c>
      <c r="K9" s="88">
        <f>+K10+K17</f>
        <v>204.9</v>
      </c>
      <c r="L9" s="88">
        <f>+L10+L17</f>
        <v>213.89999999999998</v>
      </c>
      <c r="M9" s="88">
        <f t="shared" ref="M9:O9" si="4">+M10+M17</f>
        <v>146.70000000000002</v>
      </c>
      <c r="N9" s="88">
        <f t="shared" si="4"/>
        <v>219.7</v>
      </c>
      <c r="O9" s="88">
        <f t="shared" si="4"/>
        <v>218.79999999999998</v>
      </c>
      <c r="P9" s="83">
        <f>+P10+P17</f>
        <v>1140.9000000000001</v>
      </c>
      <c r="Q9" s="83">
        <f t="shared" si="2"/>
        <v>73.24042422648786</v>
      </c>
      <c r="R9" s="69"/>
      <c r="S9" s="2"/>
      <c r="T9" s="2"/>
      <c r="U9" s="2"/>
      <c r="V9" s="2"/>
      <c r="W9" s="2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18" customHeight="1">
      <c r="A10" s="67"/>
      <c r="B10" s="135" t="s">
        <v>79</v>
      </c>
      <c r="C10" s="88">
        <f t="shared" ref="C10:P10" si="5">+C11+C14</f>
        <v>18.899999999999999</v>
      </c>
      <c r="D10" s="88">
        <f t="shared" si="5"/>
        <v>187.4</v>
      </c>
      <c r="E10" s="88">
        <f t="shared" si="5"/>
        <v>126.19999999999999</v>
      </c>
      <c r="F10" s="88">
        <f t="shared" si="5"/>
        <v>9.9</v>
      </c>
      <c r="G10" s="88">
        <f t="shared" si="5"/>
        <v>181.70000000000002</v>
      </c>
      <c r="H10" s="88">
        <f t="shared" si="5"/>
        <v>233.5</v>
      </c>
      <c r="I10" s="83">
        <f t="shared" si="5"/>
        <v>757.6</v>
      </c>
      <c r="J10" s="88">
        <f t="shared" si="5"/>
        <v>123.39999999999999</v>
      </c>
      <c r="K10" s="88">
        <f t="shared" si="5"/>
        <v>193.5</v>
      </c>
      <c r="L10" s="88">
        <f t="shared" si="5"/>
        <v>200.89999999999998</v>
      </c>
      <c r="M10" s="88">
        <f t="shared" si="5"/>
        <v>133.9</v>
      </c>
      <c r="N10" s="88">
        <f t="shared" si="5"/>
        <v>206</v>
      </c>
      <c r="O10" s="88">
        <f t="shared" si="5"/>
        <v>204.7</v>
      </c>
      <c r="P10" s="83">
        <f t="shared" si="5"/>
        <v>1062.4000000000001</v>
      </c>
      <c r="Q10" s="83">
        <f t="shared" si="2"/>
        <v>71.310240963855421</v>
      </c>
      <c r="R10" s="69"/>
      <c r="S10" s="2"/>
      <c r="T10" s="2"/>
      <c r="U10" s="2"/>
      <c r="V10" s="2"/>
      <c r="W10" s="2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ht="18" customHeight="1">
      <c r="A11" s="67"/>
      <c r="B11" s="136" t="s">
        <v>34</v>
      </c>
      <c r="C11" s="88">
        <f t="shared" ref="C11:P11" si="6">+C12+C13</f>
        <v>0</v>
      </c>
      <c r="D11" s="88">
        <f t="shared" si="6"/>
        <v>177.5</v>
      </c>
      <c r="E11" s="88">
        <f t="shared" si="6"/>
        <v>113.1</v>
      </c>
      <c r="F11" s="88">
        <f t="shared" si="6"/>
        <v>0</v>
      </c>
      <c r="G11" s="88">
        <f t="shared" si="6"/>
        <v>169.8</v>
      </c>
      <c r="H11" s="88">
        <f t="shared" si="6"/>
        <v>225.6</v>
      </c>
      <c r="I11" s="88">
        <f t="shared" si="6"/>
        <v>686</v>
      </c>
      <c r="J11" s="88">
        <f t="shared" si="6"/>
        <v>112.1</v>
      </c>
      <c r="K11" s="88">
        <f t="shared" si="6"/>
        <v>183.4</v>
      </c>
      <c r="L11" s="88">
        <f t="shared" si="6"/>
        <v>188.7</v>
      </c>
      <c r="M11" s="88">
        <f t="shared" si="6"/>
        <v>122.9</v>
      </c>
      <c r="N11" s="88">
        <f t="shared" si="6"/>
        <v>191.6</v>
      </c>
      <c r="O11" s="88">
        <f t="shared" si="6"/>
        <v>191.89999999999998</v>
      </c>
      <c r="P11" s="88">
        <f t="shared" si="6"/>
        <v>990.6</v>
      </c>
      <c r="Q11" s="103">
        <f t="shared" si="2"/>
        <v>69.250959014738541</v>
      </c>
      <c r="R11" s="69"/>
      <c r="S11" s="2"/>
      <c r="T11" s="2"/>
      <c r="U11" s="2"/>
      <c r="V11" s="2"/>
      <c r="W11" s="2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</row>
    <row r="12" spans="1:49" ht="18" customHeight="1">
      <c r="A12" s="67"/>
      <c r="B12" s="137" t="s">
        <v>100</v>
      </c>
      <c r="C12" s="104">
        <f>+[1]TESORERIA!J12</f>
        <v>0</v>
      </c>
      <c r="D12" s="104">
        <f>+[1]TESORERIA!K12</f>
        <v>60.2</v>
      </c>
      <c r="E12" s="104">
        <f>+[1]TESORERIA!L12</f>
        <v>0</v>
      </c>
      <c r="F12" s="104">
        <f>+[1]TESORERIA!M12</f>
        <v>0</v>
      </c>
      <c r="G12" s="104">
        <f>+[1]TESORERIA!N12</f>
        <v>61.4</v>
      </c>
      <c r="H12" s="104">
        <f>+[1]TESORERIA!O12</f>
        <v>0</v>
      </c>
      <c r="I12" s="138">
        <f>SUM(C12:H12)</f>
        <v>121.6</v>
      </c>
      <c r="J12" s="104">
        <v>0</v>
      </c>
      <c r="K12" s="104">
        <v>65.2</v>
      </c>
      <c r="L12" s="104">
        <v>67.900000000000006</v>
      </c>
      <c r="M12" s="104">
        <v>0</v>
      </c>
      <c r="N12" s="104">
        <v>63.8</v>
      </c>
      <c r="O12" s="104">
        <v>63.2</v>
      </c>
      <c r="P12" s="138">
        <f>SUM(J12:O12)</f>
        <v>260.10000000000002</v>
      </c>
      <c r="Q12" s="138">
        <f t="shared" si="2"/>
        <v>46.751249519415609</v>
      </c>
      <c r="R12" s="69"/>
      <c r="S12" s="2"/>
      <c r="T12" s="2"/>
      <c r="U12" s="2"/>
      <c r="V12" s="2"/>
      <c r="W12" s="2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18" customHeight="1">
      <c r="A13" s="67"/>
      <c r="B13" s="137" t="s">
        <v>101</v>
      </c>
      <c r="C13" s="104">
        <f>+[1]TESORERIA!J13</f>
        <v>0</v>
      </c>
      <c r="D13" s="104">
        <f>+[1]TESORERIA!K13</f>
        <v>117.3</v>
      </c>
      <c r="E13" s="104">
        <f>+[1]TESORERIA!L13</f>
        <v>113.1</v>
      </c>
      <c r="F13" s="104">
        <f>+[1]TESORERIA!M13</f>
        <v>0</v>
      </c>
      <c r="G13" s="104">
        <f>+[1]TESORERIA!N13</f>
        <v>108.4</v>
      </c>
      <c r="H13" s="104">
        <f>+[1]TESORERIA!O13</f>
        <v>225.6</v>
      </c>
      <c r="I13" s="138">
        <f>SUM(C13:H13)</f>
        <v>564.4</v>
      </c>
      <c r="J13" s="104">
        <v>112.1</v>
      </c>
      <c r="K13" s="104">
        <v>118.2</v>
      </c>
      <c r="L13" s="104">
        <v>120.8</v>
      </c>
      <c r="M13" s="104">
        <v>122.9</v>
      </c>
      <c r="N13" s="104">
        <v>127.8</v>
      </c>
      <c r="O13" s="104">
        <v>128.69999999999999</v>
      </c>
      <c r="P13" s="138">
        <f>SUM(J13:O13)</f>
        <v>730.5</v>
      </c>
      <c r="Q13" s="138">
        <f t="shared" si="2"/>
        <v>77.262149212867897</v>
      </c>
      <c r="R13" s="69"/>
      <c r="S13" s="2"/>
      <c r="T13" s="2"/>
      <c r="U13" s="2"/>
      <c r="V13" s="2"/>
      <c r="W13" s="2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8" customHeight="1">
      <c r="A14" s="67"/>
      <c r="B14" s="139" t="s">
        <v>102</v>
      </c>
      <c r="C14" s="102">
        <f t="shared" ref="C14:P14" si="7">+C15</f>
        <v>18.899999999999999</v>
      </c>
      <c r="D14" s="102">
        <f t="shared" si="7"/>
        <v>9.9</v>
      </c>
      <c r="E14" s="102">
        <f t="shared" si="7"/>
        <v>13.1</v>
      </c>
      <c r="F14" s="102">
        <f t="shared" si="7"/>
        <v>9.9</v>
      </c>
      <c r="G14" s="102">
        <f t="shared" si="7"/>
        <v>11.9</v>
      </c>
      <c r="H14" s="102">
        <f t="shared" si="7"/>
        <v>7.9</v>
      </c>
      <c r="I14" s="102">
        <f t="shared" ref="I14" si="8">+I15+I16</f>
        <v>71.599999999999994</v>
      </c>
      <c r="J14" s="102">
        <f t="shared" si="7"/>
        <v>11.3</v>
      </c>
      <c r="K14" s="102">
        <f t="shared" si="7"/>
        <v>10.1</v>
      </c>
      <c r="L14" s="102">
        <f t="shared" si="7"/>
        <v>12.2</v>
      </c>
      <c r="M14" s="102">
        <f t="shared" si="7"/>
        <v>11</v>
      </c>
      <c r="N14" s="102">
        <f t="shared" si="7"/>
        <v>14.4</v>
      </c>
      <c r="O14" s="102">
        <f t="shared" si="7"/>
        <v>12.8</v>
      </c>
      <c r="P14" s="102">
        <f t="shared" si="7"/>
        <v>71.8</v>
      </c>
      <c r="Q14" s="103">
        <f t="shared" si="2"/>
        <v>99.721448467966567</v>
      </c>
      <c r="R14" s="140"/>
      <c r="S14" s="2"/>
      <c r="T14" s="2"/>
      <c r="U14" s="2"/>
      <c r="V14" s="2"/>
      <c r="W14" s="2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8" customHeight="1">
      <c r="A15" s="67"/>
      <c r="B15" s="31" t="s">
        <v>103</v>
      </c>
      <c r="C15" s="141">
        <f>+[1]TESORERIA!J15</f>
        <v>18.899999999999999</v>
      </c>
      <c r="D15" s="141">
        <f>+[1]TESORERIA!K15</f>
        <v>9.9</v>
      </c>
      <c r="E15" s="141">
        <f>+[1]TESORERIA!L15</f>
        <v>13.1</v>
      </c>
      <c r="F15" s="141">
        <f>+[1]TESORERIA!M15</f>
        <v>9.9</v>
      </c>
      <c r="G15" s="141">
        <f>+[1]TESORERIA!N15</f>
        <v>11.9</v>
      </c>
      <c r="H15" s="141">
        <f>+[1]TESORERIA!O15</f>
        <v>7.9</v>
      </c>
      <c r="I15" s="138">
        <f>SUM(C15:H15)</f>
        <v>71.599999999999994</v>
      </c>
      <c r="J15" s="141">
        <f>+'[1]PP (EST)'!J40</f>
        <v>11.3</v>
      </c>
      <c r="K15" s="141">
        <f>+'[1]PP (EST)'!K40</f>
        <v>10.1</v>
      </c>
      <c r="L15" s="141">
        <f>+'[1]PP (EST)'!L40</f>
        <v>12.2</v>
      </c>
      <c r="M15" s="141">
        <f>+'[1]PP (EST)'!M40</f>
        <v>11</v>
      </c>
      <c r="N15" s="141">
        <f>+'[1]PP (EST)'!N40</f>
        <v>14.4</v>
      </c>
      <c r="O15" s="141">
        <f>+'[1]PP (EST)'!O40</f>
        <v>12.8</v>
      </c>
      <c r="P15" s="138">
        <f>SUM(J15:O15)</f>
        <v>71.8</v>
      </c>
      <c r="Q15" s="138">
        <f t="shared" si="2"/>
        <v>99.721448467966567</v>
      </c>
      <c r="R15" s="69"/>
      <c r="S15" s="2"/>
      <c r="T15" s="2"/>
      <c r="U15" s="2"/>
      <c r="V15" s="2"/>
      <c r="W15" s="2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8" customHeight="1">
      <c r="A16" s="67"/>
      <c r="B16" s="31" t="s">
        <v>29</v>
      </c>
      <c r="C16" s="141">
        <f>+[1]TESORERIA!J17</f>
        <v>0</v>
      </c>
      <c r="D16" s="141">
        <f>+[1]TESORERIA!K17</f>
        <v>0</v>
      </c>
      <c r="E16" s="141">
        <f>+[1]TESORERIA!L17</f>
        <v>0</v>
      </c>
      <c r="F16" s="141">
        <f>+[1]TESORERIA!M17</f>
        <v>0</v>
      </c>
      <c r="G16" s="141">
        <f>+[1]TESORERIA!N17</f>
        <v>0</v>
      </c>
      <c r="H16" s="141">
        <f>+[1]TESORERIA!O17</f>
        <v>0</v>
      </c>
      <c r="I16" s="138">
        <f>SUM(C16:H16)</f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38">
        <f>SUM(J16:O16)</f>
        <v>0</v>
      </c>
      <c r="Q16" s="138">
        <v>0</v>
      </c>
      <c r="R16" s="69"/>
      <c r="S16" s="2"/>
      <c r="T16" s="2"/>
      <c r="U16" s="2"/>
      <c r="V16" s="2"/>
      <c r="W16" s="2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ht="18" customHeight="1">
      <c r="A17" s="67"/>
      <c r="B17" s="136" t="s">
        <v>83</v>
      </c>
      <c r="C17" s="108">
        <f t="shared" ref="C17:P17" si="9">+C18</f>
        <v>14.2</v>
      </c>
      <c r="D17" s="108">
        <f t="shared" si="9"/>
        <v>12.1</v>
      </c>
      <c r="E17" s="108">
        <f t="shared" si="9"/>
        <v>13.3</v>
      </c>
      <c r="F17" s="108">
        <f t="shared" si="9"/>
        <v>11.6</v>
      </c>
      <c r="G17" s="108">
        <f t="shared" si="9"/>
        <v>14.2</v>
      </c>
      <c r="H17" s="108">
        <f t="shared" si="9"/>
        <v>12.6</v>
      </c>
      <c r="I17" s="109">
        <f t="shared" si="9"/>
        <v>77.999999999999986</v>
      </c>
      <c r="J17" s="108">
        <f t="shared" si="9"/>
        <v>13.5</v>
      </c>
      <c r="K17" s="108">
        <f t="shared" si="9"/>
        <v>11.4</v>
      </c>
      <c r="L17" s="108">
        <f t="shared" si="9"/>
        <v>13</v>
      </c>
      <c r="M17" s="108">
        <f t="shared" si="9"/>
        <v>12.8</v>
      </c>
      <c r="N17" s="108">
        <f t="shared" si="9"/>
        <v>13.7</v>
      </c>
      <c r="O17" s="108">
        <f t="shared" si="9"/>
        <v>14.1</v>
      </c>
      <c r="P17" s="109">
        <f t="shared" si="9"/>
        <v>78.5</v>
      </c>
      <c r="Q17" s="109">
        <f>+I17/P17*100</f>
        <v>99.363057324840739</v>
      </c>
      <c r="R17" s="69"/>
      <c r="S17" s="2"/>
      <c r="T17" s="2"/>
      <c r="U17" s="2"/>
      <c r="V17" s="2"/>
      <c r="W17" s="2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  <row r="18" spans="1:49" ht="18" customHeight="1">
      <c r="A18" s="67"/>
      <c r="B18" s="31" t="s">
        <v>104</v>
      </c>
      <c r="C18" s="113">
        <f>+[1]TESORERIA!J19</f>
        <v>14.2</v>
      </c>
      <c r="D18" s="113">
        <f>+[1]TESORERIA!K19</f>
        <v>12.1</v>
      </c>
      <c r="E18" s="113">
        <f>+[1]TESORERIA!L19</f>
        <v>13.3</v>
      </c>
      <c r="F18" s="113">
        <f>+[1]TESORERIA!M19</f>
        <v>11.6</v>
      </c>
      <c r="G18" s="113">
        <f>+[1]TESORERIA!N19</f>
        <v>14.2</v>
      </c>
      <c r="H18" s="113">
        <f>+[1]TESORERIA!O19</f>
        <v>12.6</v>
      </c>
      <c r="I18" s="138">
        <f>SUM(C18:H18)</f>
        <v>77.999999999999986</v>
      </c>
      <c r="J18" s="113">
        <f>+'[1]PP (EST)'!J51</f>
        <v>13.5</v>
      </c>
      <c r="K18" s="113">
        <f>+'[1]PP (EST)'!K51</f>
        <v>11.4</v>
      </c>
      <c r="L18" s="113">
        <f>+'[1]PP (EST)'!L51</f>
        <v>13</v>
      </c>
      <c r="M18" s="113">
        <f>+'[1]PP (EST)'!M51</f>
        <v>12.8</v>
      </c>
      <c r="N18" s="113">
        <f>+'[1]PP (EST)'!N51</f>
        <v>13.7</v>
      </c>
      <c r="O18" s="113">
        <f>+'[1]PP (EST)'!O51</f>
        <v>14.1</v>
      </c>
      <c r="P18" s="138">
        <f>SUM(J18:O18)</f>
        <v>78.5</v>
      </c>
      <c r="Q18" s="138">
        <f>+I18/P18*100</f>
        <v>99.363057324840739</v>
      </c>
      <c r="R18" s="69"/>
      <c r="S18" s="2"/>
      <c r="T18" s="2"/>
      <c r="U18" s="2"/>
      <c r="V18" s="2"/>
      <c r="W18" s="2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</row>
    <row r="19" spans="1:49" ht="18" customHeight="1">
      <c r="A19" s="67"/>
      <c r="B19" s="142" t="s">
        <v>105</v>
      </c>
      <c r="C19" s="88">
        <f>+[1]TESORERIA!J20</f>
        <v>192.8</v>
      </c>
      <c r="D19" s="88">
        <f>+[1]TESORERIA!K20</f>
        <v>176.2</v>
      </c>
      <c r="E19" s="88">
        <f>+[1]TESORERIA!L20</f>
        <v>215.9</v>
      </c>
      <c r="F19" s="88">
        <f>+[1]TESORERIA!M20</f>
        <v>190.4</v>
      </c>
      <c r="G19" s="88">
        <f>+[1]TESORERIA!N20</f>
        <v>183.8</v>
      </c>
      <c r="H19" s="88">
        <f>+[1]TESORERIA!O20</f>
        <v>351.3</v>
      </c>
      <c r="I19" s="103">
        <f>SUM(C19:H19)</f>
        <v>1310.3999999999999</v>
      </c>
      <c r="J19" s="88">
        <f>+'[1]PP (EST)'!J55</f>
        <v>227.4</v>
      </c>
      <c r="K19" s="88">
        <f>+'[1]PP (EST)'!K55</f>
        <v>225.7</v>
      </c>
      <c r="L19" s="88">
        <f>+'[1]PP (EST)'!L55</f>
        <v>245.8</v>
      </c>
      <c r="M19" s="88">
        <f>+'[1]PP (EST)'!M55</f>
        <v>251.6</v>
      </c>
      <c r="N19" s="88">
        <f>+'[1]PP (EST)'!N55</f>
        <v>261.7</v>
      </c>
      <c r="O19" s="88">
        <f>+'[1]PP (EST)'!O55</f>
        <v>246.1</v>
      </c>
      <c r="P19" s="103">
        <f>SUM(J19:O19)</f>
        <v>1458.3</v>
      </c>
      <c r="Q19" s="103">
        <f>+I19/P19*100</f>
        <v>89.858053898374806</v>
      </c>
      <c r="R19" s="69"/>
      <c r="S19" s="69"/>
      <c r="T19" s="69"/>
      <c r="U19" s="69"/>
      <c r="V19" s="2"/>
      <c r="W19" s="2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</row>
    <row r="20" spans="1:49" ht="18" customHeight="1">
      <c r="A20" s="67"/>
      <c r="B20" s="142" t="s">
        <v>106</v>
      </c>
      <c r="C20" s="88">
        <f>+[1]TESORERIA!J21</f>
        <v>0</v>
      </c>
      <c r="D20" s="88">
        <f>+[1]TESORERIA!K21</f>
        <v>0</v>
      </c>
      <c r="E20" s="88">
        <f>+[1]TESORERIA!L21</f>
        <v>0</v>
      </c>
      <c r="F20" s="88">
        <f>+[1]TESORERIA!M21</f>
        <v>0</v>
      </c>
      <c r="G20" s="88">
        <f>+[1]TESORERIA!N21</f>
        <v>0</v>
      </c>
      <c r="H20" s="88">
        <f>+[1]TESORERIA!O21</f>
        <v>0</v>
      </c>
      <c r="I20" s="103">
        <f>SUM(C20:H20)</f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103">
        <f>SUM(J20:O20)</f>
        <v>0</v>
      </c>
      <c r="Q20" s="143" t="s">
        <v>56</v>
      </c>
      <c r="R20" s="69"/>
      <c r="S20" s="69"/>
      <c r="T20" s="69"/>
      <c r="U20" s="69"/>
      <c r="V20" s="2"/>
      <c r="W20" s="2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</row>
    <row r="21" spans="1:49" ht="18" customHeight="1">
      <c r="A21" s="67"/>
      <c r="B21" s="142" t="s">
        <v>107</v>
      </c>
      <c r="C21" s="88">
        <f>+C22+C32+C35</f>
        <v>1924.5</v>
      </c>
      <c r="D21" s="88">
        <f t="shared" ref="D21:O21" si="10">+D22+D32+D35</f>
        <v>1400.6000000000001</v>
      </c>
      <c r="E21" s="88">
        <f t="shared" si="10"/>
        <v>1847.4</v>
      </c>
      <c r="F21" s="88">
        <f t="shared" si="10"/>
        <v>1785.8999999999999</v>
      </c>
      <c r="G21" s="88">
        <f t="shared" si="10"/>
        <v>1928.9</v>
      </c>
      <c r="H21" s="88">
        <f t="shared" si="10"/>
        <v>1575.3</v>
      </c>
      <c r="I21" s="88">
        <f>+I22+I32+I35</f>
        <v>10462.6</v>
      </c>
      <c r="J21" s="88">
        <f t="shared" si="10"/>
        <v>2150.1</v>
      </c>
      <c r="K21" s="88">
        <f t="shared" si="10"/>
        <v>1753.7</v>
      </c>
      <c r="L21" s="88">
        <f t="shared" si="10"/>
        <v>1945.3</v>
      </c>
      <c r="M21" s="88">
        <f t="shared" si="10"/>
        <v>1917.2</v>
      </c>
      <c r="N21" s="88">
        <f t="shared" si="10"/>
        <v>2012.1999999999998</v>
      </c>
      <c r="O21" s="88">
        <f t="shared" si="10"/>
        <v>1937.2</v>
      </c>
      <c r="P21" s="88">
        <f>+P22+P32+P35</f>
        <v>11715.7</v>
      </c>
      <c r="Q21" s="83">
        <f t="shared" ref="Q21:Q26" si="11">+I21/P21*100</f>
        <v>89.304096212774311</v>
      </c>
      <c r="R21" s="69"/>
      <c r="S21" s="69"/>
      <c r="T21" s="69"/>
      <c r="U21" s="69"/>
      <c r="V21" s="2"/>
      <c r="W21" s="2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</row>
    <row r="22" spans="1:49" ht="18" customHeight="1">
      <c r="A22" s="67"/>
      <c r="B22" s="144" t="s">
        <v>53</v>
      </c>
      <c r="C22" s="88">
        <f t="shared" ref="C22:P22" si="12">+C23+C28</f>
        <v>1839.6</v>
      </c>
      <c r="D22" s="88">
        <f t="shared" si="12"/>
        <v>1336.9</v>
      </c>
      <c r="E22" s="88">
        <f t="shared" si="12"/>
        <v>1775</v>
      </c>
      <c r="F22" s="88">
        <f t="shared" si="12"/>
        <v>1716.8999999999999</v>
      </c>
      <c r="G22" s="88">
        <f t="shared" si="12"/>
        <v>1826.3</v>
      </c>
      <c r="H22" s="88">
        <f t="shared" si="12"/>
        <v>1482.1</v>
      </c>
      <c r="I22" s="83">
        <f t="shared" si="12"/>
        <v>9976.7999999999993</v>
      </c>
      <c r="J22" s="88">
        <f t="shared" si="12"/>
        <v>2032.9</v>
      </c>
      <c r="K22" s="88">
        <f t="shared" si="12"/>
        <v>1637.4</v>
      </c>
      <c r="L22" s="88">
        <f t="shared" si="12"/>
        <v>1826.7</v>
      </c>
      <c r="M22" s="88">
        <f t="shared" si="12"/>
        <v>1797.6000000000001</v>
      </c>
      <c r="N22" s="88">
        <f t="shared" si="12"/>
        <v>1893.2999999999997</v>
      </c>
      <c r="O22" s="88">
        <f t="shared" si="12"/>
        <v>1818.4</v>
      </c>
      <c r="P22" s="83">
        <f t="shared" si="12"/>
        <v>11006.300000000001</v>
      </c>
      <c r="Q22" s="83">
        <f t="shared" si="11"/>
        <v>90.646266229341364</v>
      </c>
      <c r="R22" s="69"/>
      <c r="S22" s="69"/>
      <c r="T22" s="69"/>
      <c r="U22" s="69"/>
      <c r="V22" s="2"/>
      <c r="W22" s="2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</row>
    <row r="23" spans="1:49" ht="18" customHeight="1">
      <c r="A23" s="67"/>
      <c r="B23" s="145" t="s">
        <v>54</v>
      </c>
      <c r="C23" s="88">
        <f t="shared" ref="C23:P23" si="13">SUM(C24:C27)</f>
        <v>107.8</v>
      </c>
      <c r="D23" s="88">
        <f t="shared" ref="D23:H23" si="14">SUM(D24:D27)</f>
        <v>81.099999999999994</v>
      </c>
      <c r="E23" s="88">
        <f t="shared" si="14"/>
        <v>112.60000000000001</v>
      </c>
      <c r="F23" s="88">
        <f t="shared" si="14"/>
        <v>92</v>
      </c>
      <c r="G23" s="88">
        <f t="shared" si="14"/>
        <v>110.60000000000001</v>
      </c>
      <c r="H23" s="88">
        <f t="shared" si="14"/>
        <v>114.1</v>
      </c>
      <c r="I23" s="83">
        <f t="shared" si="13"/>
        <v>618.20000000000005</v>
      </c>
      <c r="J23" s="88">
        <f t="shared" si="13"/>
        <v>106</v>
      </c>
      <c r="K23" s="88">
        <f t="shared" ref="K23:O23" si="15">SUM(K24:K27)</f>
        <v>107.20000000000002</v>
      </c>
      <c r="L23" s="88">
        <f t="shared" si="15"/>
        <v>119.00000000000001</v>
      </c>
      <c r="M23" s="88">
        <f t="shared" si="15"/>
        <v>107.5</v>
      </c>
      <c r="N23" s="88">
        <f t="shared" si="15"/>
        <v>118.6</v>
      </c>
      <c r="O23" s="88">
        <f t="shared" si="15"/>
        <v>106.4</v>
      </c>
      <c r="P23" s="83">
        <f t="shared" si="13"/>
        <v>664.7</v>
      </c>
      <c r="Q23" s="83">
        <f t="shared" si="11"/>
        <v>93.004362870467887</v>
      </c>
      <c r="R23" s="69"/>
      <c r="S23" s="69"/>
      <c r="T23" s="69"/>
      <c r="U23" s="69"/>
      <c r="V23" s="2"/>
      <c r="W23" s="2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8" customHeight="1">
      <c r="A24" s="67"/>
      <c r="B24" s="146" t="s">
        <v>108</v>
      </c>
      <c r="C24" s="141">
        <f>+[1]TESORERIA!J25</f>
        <v>81.8</v>
      </c>
      <c r="D24" s="141">
        <f>+[1]TESORERIA!K25</f>
        <v>78.3</v>
      </c>
      <c r="E24" s="141">
        <f>+[1]TESORERIA!L25</f>
        <v>99.8</v>
      </c>
      <c r="F24" s="141">
        <f>+[1]TESORERIA!M25</f>
        <v>89.2</v>
      </c>
      <c r="G24" s="141">
        <f>+[1]TESORERIA!N25</f>
        <v>107.8</v>
      </c>
      <c r="H24" s="141">
        <f>+[1]TESORERIA!O25</f>
        <v>86</v>
      </c>
      <c r="I24" s="138">
        <f>SUM(C24:H24)</f>
        <v>542.9</v>
      </c>
      <c r="J24" s="141">
        <f>+'[1]PP (EST)'!J60</f>
        <v>100.1</v>
      </c>
      <c r="K24" s="141">
        <f>+'[1]PP (EST)'!K60</f>
        <v>102.4</v>
      </c>
      <c r="L24" s="141">
        <f>+'[1]PP (EST)'!L60</f>
        <v>104.7</v>
      </c>
      <c r="M24" s="141">
        <f>+'[1]PP (EST)'!M60</f>
        <v>102.6</v>
      </c>
      <c r="N24" s="141">
        <f>+'[1]PP (EST)'!N60</f>
        <v>104.1</v>
      </c>
      <c r="O24" s="141">
        <f>+'[1]PP (EST)'!O60</f>
        <v>102.2</v>
      </c>
      <c r="P24" s="138">
        <f>SUM(J24:O24)</f>
        <v>616.1</v>
      </c>
      <c r="Q24" s="138">
        <f t="shared" si="11"/>
        <v>88.118811881188108</v>
      </c>
      <c r="R24" s="69"/>
      <c r="S24" s="69"/>
      <c r="T24" s="69"/>
      <c r="U24" s="69"/>
      <c r="V24" s="2"/>
      <c r="W24" s="2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</row>
    <row r="25" spans="1:49" ht="18" customHeight="1">
      <c r="A25" s="67"/>
      <c r="B25" s="146" t="s">
        <v>109</v>
      </c>
      <c r="C25" s="141">
        <f>+[1]TESORERIA!J26</f>
        <v>1.2</v>
      </c>
      <c r="D25" s="141">
        <f>+[1]TESORERIA!K26</f>
        <v>2.1</v>
      </c>
      <c r="E25" s="141">
        <f>+[1]TESORERIA!L26</f>
        <v>2.4</v>
      </c>
      <c r="F25" s="141">
        <f>+[1]TESORERIA!M26</f>
        <v>2</v>
      </c>
      <c r="G25" s="141">
        <f>+[1]TESORERIA!N26</f>
        <v>2.4</v>
      </c>
      <c r="H25" s="141">
        <f>+[1]TESORERIA!O26</f>
        <v>2</v>
      </c>
      <c r="I25" s="138">
        <f>SUM(C25:H25)</f>
        <v>12.1</v>
      </c>
      <c r="J25" s="141">
        <f>+'[1]PP (EST)'!J61</f>
        <v>3.5</v>
      </c>
      <c r="K25" s="141">
        <f>+'[1]PP (EST)'!K61</f>
        <v>2.9</v>
      </c>
      <c r="L25" s="141">
        <f>+'[1]PP (EST)'!L61</f>
        <v>2.9</v>
      </c>
      <c r="M25" s="141">
        <f>+'[1]PP (EST)'!M61</f>
        <v>3.2</v>
      </c>
      <c r="N25" s="141">
        <f>+'[1]PP (EST)'!N61</f>
        <v>3.4</v>
      </c>
      <c r="O25" s="141">
        <f>+'[1]PP (EST)'!O61</f>
        <v>2.7</v>
      </c>
      <c r="P25" s="138">
        <f>SUM(J25:O25)</f>
        <v>18.600000000000001</v>
      </c>
      <c r="Q25" s="138">
        <f t="shared" si="11"/>
        <v>65.053763440860209</v>
      </c>
      <c r="R25" s="69"/>
      <c r="S25" s="69"/>
      <c r="T25" s="69"/>
      <c r="U25" s="69"/>
      <c r="V25" s="2"/>
      <c r="W25" s="2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</row>
    <row r="26" spans="1:49" ht="18" customHeight="1">
      <c r="A26" s="67"/>
      <c r="B26" s="146" t="s">
        <v>110</v>
      </c>
      <c r="C26" s="141">
        <f>+[1]TESORERIA!J27</f>
        <v>24.8</v>
      </c>
      <c r="D26" s="141">
        <f>+[1]TESORERIA!K27</f>
        <v>0.7</v>
      </c>
      <c r="E26" s="141">
        <f>+[1]TESORERIA!L27</f>
        <v>10.4</v>
      </c>
      <c r="F26" s="141">
        <f>+[1]TESORERIA!M27</f>
        <v>0.8</v>
      </c>
      <c r="G26" s="141">
        <f>+[1]TESORERIA!N27</f>
        <v>0.4</v>
      </c>
      <c r="H26" s="141">
        <f>+[1]TESORERIA!O27</f>
        <v>26.1</v>
      </c>
      <c r="I26" s="138">
        <f>SUM(C26:H26)</f>
        <v>63.199999999999996</v>
      </c>
      <c r="J26" s="141">
        <f>+'[1]PP (EST)'!J62</f>
        <v>2.4</v>
      </c>
      <c r="K26" s="141">
        <f>+'[1]PP (EST)'!K62</f>
        <v>1.9</v>
      </c>
      <c r="L26" s="141">
        <f>+'[1]PP (EST)'!L62</f>
        <v>11.4</v>
      </c>
      <c r="M26" s="141">
        <f>+'[1]PP (EST)'!M62</f>
        <v>1.7</v>
      </c>
      <c r="N26" s="141">
        <f>+'[1]PP (EST)'!N62</f>
        <v>11.1</v>
      </c>
      <c r="O26" s="141">
        <f>+'[1]PP (EST)'!O62</f>
        <v>1.5</v>
      </c>
      <c r="P26" s="138">
        <f>SUM(J26:O26)</f>
        <v>30</v>
      </c>
      <c r="Q26" s="138">
        <f t="shared" si="11"/>
        <v>210.66666666666666</v>
      </c>
      <c r="R26" s="69"/>
      <c r="S26" s="69"/>
      <c r="T26" s="69"/>
      <c r="U26" s="69"/>
      <c r="V26" s="2"/>
      <c r="W26" s="2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</row>
    <row r="27" spans="1:49" ht="18" customHeight="1">
      <c r="A27" s="67"/>
      <c r="B27" s="146" t="s">
        <v>111</v>
      </c>
      <c r="C27" s="141">
        <f>+[1]TESORERIA!J28</f>
        <v>0</v>
      </c>
      <c r="D27" s="141">
        <f>+[1]TESORERIA!K28</f>
        <v>0</v>
      </c>
      <c r="E27" s="141">
        <f>+[1]TESORERIA!L28</f>
        <v>0</v>
      </c>
      <c r="F27" s="141">
        <f>+[1]TESORERIA!M28</f>
        <v>0</v>
      </c>
      <c r="G27" s="141">
        <f>+[1]TESORERIA!N28</f>
        <v>0</v>
      </c>
      <c r="H27" s="141">
        <f>+[1]TESORERIA!O28</f>
        <v>0</v>
      </c>
      <c r="I27" s="138">
        <f>SUM(C27:H27)</f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38">
        <f>SUM(J27:O27)</f>
        <v>0</v>
      </c>
      <c r="Q27" s="143" t="s">
        <v>56</v>
      </c>
      <c r="R27" s="69"/>
      <c r="S27" s="69"/>
      <c r="T27" s="69"/>
      <c r="U27" s="69"/>
      <c r="V27" s="2"/>
      <c r="W27" s="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</row>
    <row r="28" spans="1:49" ht="18" customHeight="1">
      <c r="A28" s="67"/>
      <c r="B28" s="145" t="s">
        <v>55</v>
      </c>
      <c r="C28" s="88">
        <f t="shared" ref="C28:P28" si="16">SUM(C29:C31)</f>
        <v>1731.8</v>
      </c>
      <c r="D28" s="88">
        <f t="shared" si="16"/>
        <v>1255.8000000000002</v>
      </c>
      <c r="E28" s="88">
        <f t="shared" si="16"/>
        <v>1662.4</v>
      </c>
      <c r="F28" s="88">
        <f t="shared" si="16"/>
        <v>1624.8999999999999</v>
      </c>
      <c r="G28" s="88">
        <f t="shared" si="16"/>
        <v>1715.7</v>
      </c>
      <c r="H28" s="88">
        <f t="shared" si="16"/>
        <v>1368</v>
      </c>
      <c r="I28" s="83">
        <f t="shared" si="16"/>
        <v>9358.5999999999985</v>
      </c>
      <c r="J28" s="88">
        <f>SUM(J29:J31)</f>
        <v>1926.9</v>
      </c>
      <c r="K28" s="88">
        <f>SUM(K29:K31)</f>
        <v>1530.2</v>
      </c>
      <c r="L28" s="88">
        <f>SUM(L29:L31)</f>
        <v>1707.7</v>
      </c>
      <c r="M28" s="88">
        <f t="shared" ref="M28:O28" si="17">SUM(M29:M31)</f>
        <v>1690.1000000000001</v>
      </c>
      <c r="N28" s="88">
        <f t="shared" si="17"/>
        <v>1774.6999999999998</v>
      </c>
      <c r="O28" s="88">
        <f t="shared" si="17"/>
        <v>1712</v>
      </c>
      <c r="P28" s="83">
        <f t="shared" si="16"/>
        <v>10341.6</v>
      </c>
      <c r="Q28" s="83">
        <f>+I28/P28*100</f>
        <v>90.494701013382823</v>
      </c>
      <c r="R28" s="69"/>
      <c r="S28" s="69"/>
      <c r="T28" s="69"/>
      <c r="U28" s="69"/>
      <c r="V28" s="2"/>
      <c r="W28" s="2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</row>
    <row r="29" spans="1:49" ht="18" customHeight="1">
      <c r="A29" s="67"/>
      <c r="B29" s="146" t="s">
        <v>112</v>
      </c>
      <c r="C29" s="141">
        <f>+[1]TESORERIA!J30</f>
        <v>28.5</v>
      </c>
      <c r="D29" s="141">
        <f>+[1]TESORERIA!K30</f>
        <v>25.9</v>
      </c>
      <c r="E29" s="141">
        <f>+[1]TESORERIA!L30</f>
        <v>23.9</v>
      </c>
      <c r="F29" s="141">
        <f>+[1]TESORERIA!M30</f>
        <v>22.2</v>
      </c>
      <c r="G29" s="141">
        <f>+[1]TESORERIA!N30</f>
        <v>23.5</v>
      </c>
      <c r="H29" s="141">
        <f>+[1]TESORERIA!O30</f>
        <v>17.899999999999999</v>
      </c>
      <c r="I29" s="138">
        <f>SUM(C29:H29)</f>
        <v>141.9</v>
      </c>
      <c r="J29" s="141">
        <f>+'[1]PP (EST)'!J65</f>
        <v>26.9</v>
      </c>
      <c r="K29" s="141">
        <f>+'[1]PP (EST)'!K65</f>
        <v>21.7</v>
      </c>
      <c r="L29" s="141">
        <f>+'[1]PP (EST)'!L65</f>
        <v>19</v>
      </c>
      <c r="M29" s="141">
        <f>+'[1]PP (EST)'!M65</f>
        <v>27.4</v>
      </c>
      <c r="N29" s="141">
        <f>+'[1]PP (EST)'!N65</f>
        <v>25.1</v>
      </c>
      <c r="O29" s="141">
        <f>+'[1]PP (EST)'!O65</f>
        <v>20.8</v>
      </c>
      <c r="P29" s="138">
        <f>SUM(J29:O29)</f>
        <v>140.9</v>
      </c>
      <c r="Q29" s="138">
        <f>+I29/P29*100</f>
        <v>100.70972320794891</v>
      </c>
      <c r="R29" s="69"/>
      <c r="S29" s="69"/>
      <c r="T29" s="69"/>
      <c r="U29" s="69"/>
      <c r="V29" s="2"/>
      <c r="W29" s="2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</row>
    <row r="30" spans="1:49" ht="18" customHeight="1">
      <c r="A30" s="67"/>
      <c r="B30" s="146" t="s">
        <v>113</v>
      </c>
      <c r="C30" s="141">
        <f>+[1]TESORERIA!J31</f>
        <v>1702.3</v>
      </c>
      <c r="D30" s="141">
        <f>+[1]TESORERIA!K31</f>
        <v>1229.2</v>
      </c>
      <c r="E30" s="141">
        <f>+[1]TESORERIA!L31</f>
        <v>1637.8</v>
      </c>
      <c r="F30" s="141">
        <f>+[1]TESORERIA!M31</f>
        <v>1602.6</v>
      </c>
      <c r="G30" s="141">
        <f>+[1]TESORERIA!N31</f>
        <v>1692.2</v>
      </c>
      <c r="H30" s="141">
        <f>+[1]TESORERIA!O31</f>
        <v>1350.1</v>
      </c>
      <c r="I30" s="138">
        <f>SUM(C30:H30)</f>
        <v>9214.1999999999989</v>
      </c>
      <c r="J30" s="141">
        <f>+'[1]PP (EST)'!J66</f>
        <v>1900</v>
      </c>
      <c r="K30" s="141">
        <f>+'[1]PP (EST)'!K66</f>
        <v>1508.5</v>
      </c>
      <c r="L30" s="141">
        <f>+'[1]PP (EST)'!L66</f>
        <v>1688.7</v>
      </c>
      <c r="M30" s="141">
        <f>+'[1]PP (EST)'!M66</f>
        <v>1662.7</v>
      </c>
      <c r="N30" s="141">
        <f>+'[1]PP (EST)'!N66</f>
        <v>1749.6</v>
      </c>
      <c r="O30" s="141">
        <f>+'[1]PP (EST)'!O66</f>
        <v>1691.2</v>
      </c>
      <c r="P30" s="138">
        <f>SUM(J30:O30)</f>
        <v>10200.700000000001</v>
      </c>
      <c r="Q30" s="138">
        <f>+I30/P30*100</f>
        <v>90.329095062103562</v>
      </c>
      <c r="R30" s="69"/>
      <c r="S30" s="69"/>
      <c r="T30" s="69"/>
      <c r="U30" s="69"/>
      <c r="V30" s="2"/>
      <c r="W30" s="2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</row>
    <row r="31" spans="1:49" ht="18" customHeight="1">
      <c r="A31" s="67"/>
      <c r="B31" s="146" t="s">
        <v>29</v>
      </c>
      <c r="C31" s="141">
        <f>+[1]TESORERIA!J32</f>
        <v>1</v>
      </c>
      <c r="D31" s="141">
        <f>+[1]TESORERIA!K32</f>
        <v>0.7</v>
      </c>
      <c r="E31" s="141">
        <f>+[1]TESORERIA!L32</f>
        <v>0.7</v>
      </c>
      <c r="F31" s="141">
        <f>+[1]TESORERIA!M32</f>
        <v>0.1</v>
      </c>
      <c r="G31" s="141">
        <f>+[1]TESORERIA!N32</f>
        <v>0</v>
      </c>
      <c r="H31" s="141">
        <f>+[1]TESORERIA!O32</f>
        <v>0</v>
      </c>
      <c r="I31" s="138">
        <f>SUM(C31:H31)</f>
        <v>2.5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38">
        <f>SUM(J31:O31)</f>
        <v>0</v>
      </c>
      <c r="Q31" s="147">
        <v>0</v>
      </c>
      <c r="R31" s="69"/>
      <c r="S31" s="69"/>
      <c r="T31" s="69"/>
      <c r="U31" s="69"/>
      <c r="V31" s="2"/>
      <c r="W31" s="2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</row>
    <row r="32" spans="1:49" ht="18" customHeight="1">
      <c r="A32" s="67"/>
      <c r="B32" s="145" t="s">
        <v>57</v>
      </c>
      <c r="C32" s="108">
        <f t="shared" ref="C32:P32" si="18">+C33+C34</f>
        <v>79.400000000000006</v>
      </c>
      <c r="D32" s="108">
        <f t="shared" si="18"/>
        <v>63.7</v>
      </c>
      <c r="E32" s="108">
        <f t="shared" si="18"/>
        <v>72.400000000000006</v>
      </c>
      <c r="F32" s="108">
        <f t="shared" si="18"/>
        <v>69</v>
      </c>
      <c r="G32" s="108">
        <f t="shared" si="18"/>
        <v>68.7</v>
      </c>
      <c r="H32" s="108">
        <f t="shared" si="18"/>
        <v>61.9</v>
      </c>
      <c r="I32" s="109">
        <f t="shared" si="18"/>
        <v>415.09999999999997</v>
      </c>
      <c r="J32" s="108">
        <f t="shared" si="18"/>
        <v>117.2</v>
      </c>
      <c r="K32" s="108">
        <f t="shared" si="18"/>
        <v>116.3</v>
      </c>
      <c r="L32" s="108">
        <f t="shared" si="18"/>
        <v>118.6</v>
      </c>
      <c r="M32" s="108">
        <f t="shared" si="18"/>
        <v>119.6</v>
      </c>
      <c r="N32" s="108">
        <f t="shared" si="18"/>
        <v>118.9</v>
      </c>
      <c r="O32" s="108">
        <f t="shared" si="18"/>
        <v>118.8</v>
      </c>
      <c r="P32" s="109">
        <f t="shared" si="18"/>
        <v>709.4</v>
      </c>
      <c r="Q32" s="109">
        <f>+I32/P32*100</f>
        <v>58.51423738370454</v>
      </c>
      <c r="R32" s="69"/>
      <c r="S32" s="69"/>
      <c r="T32" s="69"/>
      <c r="U32" s="69"/>
      <c r="V32" s="2"/>
      <c r="W32" s="2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</row>
    <row r="33" spans="1:49" ht="16.5" customHeight="1">
      <c r="A33" s="67"/>
      <c r="B33" s="146" t="s">
        <v>114</v>
      </c>
      <c r="C33" s="141">
        <f>+[1]TESORERIA!J34</f>
        <v>79.400000000000006</v>
      </c>
      <c r="D33" s="141">
        <f>+[1]TESORERIA!K34</f>
        <v>63.7</v>
      </c>
      <c r="E33" s="141">
        <f>+[1]TESORERIA!L34</f>
        <v>72.400000000000006</v>
      </c>
      <c r="F33" s="141">
        <f>+[1]TESORERIA!M34</f>
        <v>69</v>
      </c>
      <c r="G33" s="141">
        <f>+[1]TESORERIA!N34</f>
        <v>68.7</v>
      </c>
      <c r="H33" s="141">
        <f>+[1]TESORERIA!O34</f>
        <v>61.9</v>
      </c>
      <c r="I33" s="138">
        <f>SUM(C33:H33)</f>
        <v>415.09999999999997</v>
      </c>
      <c r="J33" s="141">
        <f>+'[1]PP (EST)'!J70</f>
        <v>117.2</v>
      </c>
      <c r="K33" s="141">
        <f>+'[1]PP (EST)'!K70</f>
        <v>116.3</v>
      </c>
      <c r="L33" s="141">
        <f>+'[1]PP (EST)'!L70</f>
        <v>118.6</v>
      </c>
      <c r="M33" s="141">
        <f>+'[1]PP (EST)'!M70</f>
        <v>119.6</v>
      </c>
      <c r="N33" s="141">
        <f>+'[1]PP (EST)'!N70</f>
        <v>118.9</v>
      </c>
      <c r="O33" s="141">
        <f>+'[1]PP (EST)'!O70</f>
        <v>118.8</v>
      </c>
      <c r="P33" s="138">
        <f>SUM(J33:O33)</f>
        <v>709.4</v>
      </c>
      <c r="Q33" s="138">
        <f>+I33/P33*100</f>
        <v>58.51423738370454</v>
      </c>
      <c r="R33" s="69"/>
      <c r="S33" s="69"/>
      <c r="T33" s="69"/>
      <c r="U33" s="69"/>
      <c r="V33" s="2"/>
      <c r="W33" s="2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8" customHeight="1">
      <c r="A34" s="67"/>
      <c r="B34" s="146" t="s">
        <v>29</v>
      </c>
      <c r="C34" s="141">
        <f>+[1]TESORERIA!J35</f>
        <v>0</v>
      </c>
      <c r="D34" s="141">
        <f>+[1]TESORERIA!K35</f>
        <v>0</v>
      </c>
      <c r="E34" s="141">
        <f>+[1]TESORERIA!L35</f>
        <v>0</v>
      </c>
      <c r="F34" s="141">
        <f>+[1]TESORERIA!M35</f>
        <v>0</v>
      </c>
      <c r="G34" s="141">
        <f>+[1]TESORERIA!N35</f>
        <v>0</v>
      </c>
      <c r="H34" s="141">
        <f>+[1]TESORERIA!O35</f>
        <v>0</v>
      </c>
      <c r="I34" s="138">
        <f>SUM(C34:H34)</f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38">
        <f>SUM(J34:O34)</f>
        <v>0</v>
      </c>
      <c r="Q34" s="147">
        <v>0</v>
      </c>
      <c r="R34" s="69"/>
      <c r="S34" s="69"/>
      <c r="T34" s="69"/>
      <c r="U34" s="69"/>
      <c r="V34" s="2"/>
      <c r="W34" s="2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</row>
    <row r="35" spans="1:49" ht="18" customHeight="1">
      <c r="A35" s="67"/>
      <c r="B35" s="145" t="s">
        <v>59</v>
      </c>
      <c r="C35" s="108">
        <f>+[1]TESORERIA!J36</f>
        <v>5.5</v>
      </c>
      <c r="D35" s="108">
        <f>+[1]TESORERIA!K36</f>
        <v>0</v>
      </c>
      <c r="E35" s="108">
        <f>+[1]TESORERIA!L36</f>
        <v>0</v>
      </c>
      <c r="F35" s="108">
        <f>+[1]TESORERIA!M36</f>
        <v>0</v>
      </c>
      <c r="G35" s="108">
        <f>+[1]TESORERIA!N36</f>
        <v>33.900000000000006</v>
      </c>
      <c r="H35" s="108">
        <f>+[1]TESORERIA!O36</f>
        <v>31.3</v>
      </c>
      <c r="I35" s="103">
        <f t="shared" ref="I35:I37" si="19">SUM(C35:H35)</f>
        <v>70.7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103">
        <f>SUM(J35:O35)</f>
        <v>0</v>
      </c>
      <c r="Q35" s="147">
        <v>0</v>
      </c>
      <c r="R35" s="148"/>
      <c r="S35" s="69"/>
      <c r="T35" s="69"/>
      <c r="U35" s="69"/>
      <c r="V35" s="2"/>
      <c r="W35" s="2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</row>
    <row r="36" spans="1:49" ht="18" customHeight="1">
      <c r="A36" s="67"/>
      <c r="B36" s="146" t="s">
        <v>113</v>
      </c>
      <c r="C36" s="141">
        <f>+[1]TESORERIA!J37</f>
        <v>5.5</v>
      </c>
      <c r="D36" s="141">
        <f>+[1]TESORERIA!K37</f>
        <v>0</v>
      </c>
      <c r="E36" s="141">
        <f>+[1]TESORERIA!L37</f>
        <v>0</v>
      </c>
      <c r="F36" s="141">
        <f>+[1]TESORERIA!M37</f>
        <v>0</v>
      </c>
      <c r="G36" s="141">
        <f>+[1]TESORERIA!N37</f>
        <v>22.1</v>
      </c>
      <c r="H36" s="141">
        <f>+[1]TESORERIA!O37</f>
        <v>0</v>
      </c>
      <c r="I36" s="138">
        <f t="shared" si="19"/>
        <v>27.6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38">
        <f>SUM(J36:O36)</f>
        <v>0</v>
      </c>
      <c r="Q36" s="147">
        <v>0</v>
      </c>
      <c r="R36" s="69"/>
      <c r="S36" s="69"/>
      <c r="T36" s="69"/>
      <c r="U36" s="69"/>
      <c r="V36" s="2"/>
      <c r="W36" s="2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</row>
    <row r="37" spans="1:49" ht="18" customHeight="1">
      <c r="A37" s="67"/>
      <c r="B37" s="146" t="s">
        <v>115</v>
      </c>
      <c r="C37" s="141">
        <v>0</v>
      </c>
      <c r="D37" s="141">
        <v>0</v>
      </c>
      <c r="E37" s="141">
        <v>0</v>
      </c>
      <c r="F37" s="141">
        <v>0</v>
      </c>
      <c r="G37" s="141">
        <v>11.8</v>
      </c>
      <c r="H37" s="141">
        <v>31.3</v>
      </c>
      <c r="I37" s="138">
        <f t="shared" si="19"/>
        <v>43.1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38">
        <f>SUM(J37:O37)</f>
        <v>0</v>
      </c>
      <c r="Q37" s="147">
        <v>0</v>
      </c>
      <c r="R37" s="69"/>
      <c r="S37" s="69"/>
      <c r="T37" s="69"/>
      <c r="U37" s="69"/>
      <c r="V37" s="2"/>
      <c r="W37" s="2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</row>
    <row r="38" spans="1:49" ht="18" customHeight="1">
      <c r="A38" s="67"/>
      <c r="B38" s="142" t="s">
        <v>116</v>
      </c>
      <c r="C38" s="88">
        <f t="shared" ref="C38:P38" si="20">+C39+C52+C53</f>
        <v>474.20000000000005</v>
      </c>
      <c r="D38" s="88">
        <f t="shared" si="20"/>
        <v>880.9</v>
      </c>
      <c r="E38" s="88">
        <f t="shared" si="20"/>
        <v>191.9</v>
      </c>
      <c r="F38" s="88">
        <f t="shared" si="20"/>
        <v>646.70000000000005</v>
      </c>
      <c r="G38" s="88">
        <f t="shared" si="20"/>
        <v>1351.5</v>
      </c>
      <c r="H38" s="88">
        <f t="shared" si="20"/>
        <v>3346.6</v>
      </c>
      <c r="I38" s="83">
        <f t="shared" si="20"/>
        <v>6891.7999999999993</v>
      </c>
      <c r="J38" s="88">
        <f t="shared" si="20"/>
        <v>887.2</v>
      </c>
      <c r="K38" s="88">
        <f t="shared" si="20"/>
        <v>266.5</v>
      </c>
      <c r="L38" s="88">
        <f t="shared" si="20"/>
        <v>0</v>
      </c>
      <c r="M38" s="88">
        <f t="shared" si="20"/>
        <v>380.5</v>
      </c>
      <c r="N38" s="88">
        <f t="shared" si="20"/>
        <v>0</v>
      </c>
      <c r="O38" s="88">
        <f t="shared" si="20"/>
        <v>3169.1985030000001</v>
      </c>
      <c r="P38" s="83">
        <f t="shared" si="20"/>
        <v>4703.3985030000003</v>
      </c>
      <c r="Q38" s="103">
        <f>+I38/P38*100</f>
        <v>146.528090179987</v>
      </c>
      <c r="R38" s="69"/>
      <c r="S38" s="69"/>
      <c r="T38" s="69"/>
      <c r="U38" s="69"/>
      <c r="V38" s="2"/>
      <c r="W38" s="2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  <row r="39" spans="1:49" ht="18" customHeight="1">
      <c r="A39" s="67"/>
      <c r="B39" s="135" t="s">
        <v>117</v>
      </c>
      <c r="C39" s="88">
        <f t="shared" ref="C39:P39" si="21">+C40+C44+C51</f>
        <v>474.20000000000005</v>
      </c>
      <c r="D39" s="88">
        <f t="shared" si="21"/>
        <v>880.9</v>
      </c>
      <c r="E39" s="88">
        <f t="shared" si="21"/>
        <v>191.9</v>
      </c>
      <c r="F39" s="88">
        <f t="shared" si="21"/>
        <v>646.70000000000005</v>
      </c>
      <c r="G39" s="88">
        <f t="shared" si="21"/>
        <v>1351.5</v>
      </c>
      <c r="H39" s="88">
        <f t="shared" si="21"/>
        <v>3346.6</v>
      </c>
      <c r="I39" s="83">
        <f t="shared" si="21"/>
        <v>6891.7999999999993</v>
      </c>
      <c r="J39" s="88">
        <f t="shared" si="21"/>
        <v>887.1</v>
      </c>
      <c r="K39" s="88">
        <f t="shared" si="21"/>
        <v>266.5</v>
      </c>
      <c r="L39" s="88">
        <f t="shared" si="21"/>
        <v>0</v>
      </c>
      <c r="M39" s="88">
        <f t="shared" si="21"/>
        <v>380.5</v>
      </c>
      <c r="N39" s="88">
        <f t="shared" si="21"/>
        <v>0</v>
      </c>
      <c r="O39" s="88">
        <f t="shared" si="21"/>
        <v>3169.1985030000001</v>
      </c>
      <c r="P39" s="83">
        <f t="shared" si="21"/>
        <v>4703.298503</v>
      </c>
      <c r="Q39" s="103">
        <f>+I39/P39*100</f>
        <v>146.53120561248798</v>
      </c>
      <c r="R39" s="69"/>
      <c r="S39" s="69"/>
      <c r="T39" s="69"/>
      <c r="U39" s="69"/>
      <c r="V39" s="2"/>
      <c r="W39" s="2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</row>
    <row r="40" spans="1:49" ht="18" customHeight="1">
      <c r="A40" s="67"/>
      <c r="B40" s="149" t="s">
        <v>118</v>
      </c>
      <c r="C40" s="88">
        <f t="shared" ref="C40:P40" si="22">SUM(C41:C43)</f>
        <v>0</v>
      </c>
      <c r="D40" s="88">
        <f t="shared" ref="D40:H40" si="23">SUM(D41:D43)</f>
        <v>0</v>
      </c>
      <c r="E40" s="88">
        <f t="shared" si="23"/>
        <v>0</v>
      </c>
      <c r="F40" s="88">
        <f t="shared" si="23"/>
        <v>0</v>
      </c>
      <c r="G40" s="88">
        <f t="shared" si="23"/>
        <v>0</v>
      </c>
      <c r="H40" s="88">
        <f t="shared" si="23"/>
        <v>3150</v>
      </c>
      <c r="I40" s="88">
        <f t="shared" si="22"/>
        <v>3150</v>
      </c>
      <c r="J40" s="88">
        <f t="shared" si="22"/>
        <v>0</v>
      </c>
      <c r="K40" s="88">
        <f t="shared" ref="K40:O40" si="24">SUM(K41:K43)</f>
        <v>64</v>
      </c>
      <c r="L40" s="88">
        <f t="shared" si="24"/>
        <v>0</v>
      </c>
      <c r="M40" s="88">
        <f t="shared" si="24"/>
        <v>52.3</v>
      </c>
      <c r="N40" s="88">
        <f t="shared" si="24"/>
        <v>0</v>
      </c>
      <c r="O40" s="88">
        <f t="shared" si="24"/>
        <v>3169.1985030000001</v>
      </c>
      <c r="P40" s="83">
        <f t="shared" si="22"/>
        <v>3285.4985029999998</v>
      </c>
      <c r="Q40" s="103">
        <f>+I40/P40*100</f>
        <v>95.875861672854953</v>
      </c>
      <c r="R40" s="69"/>
      <c r="S40" s="69"/>
      <c r="T40" s="69"/>
      <c r="U40" s="69"/>
      <c r="V40" s="2"/>
      <c r="W40" s="2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  <row r="41" spans="1:49" ht="18" customHeight="1">
      <c r="A41" s="67"/>
      <c r="B41" s="31" t="s">
        <v>119</v>
      </c>
      <c r="C41" s="141">
        <f>+[1]TESORERIA!J42</f>
        <v>0</v>
      </c>
      <c r="D41" s="141">
        <f>+[1]TESORERIA!K42</f>
        <v>0</v>
      </c>
      <c r="E41" s="141">
        <f>+[1]TESORERIA!L42</f>
        <v>0</v>
      </c>
      <c r="F41" s="141">
        <f>+[1]TESORERIA!M42</f>
        <v>0</v>
      </c>
      <c r="G41" s="141">
        <f>+[1]TESORERIA!N42</f>
        <v>0</v>
      </c>
      <c r="H41" s="141">
        <f>+[1]TESORERIA!O42</f>
        <v>0</v>
      </c>
      <c r="I41" s="141">
        <f>+[1]TESORERIA!P42</f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2700</v>
      </c>
      <c r="P41" s="138">
        <f>SUM(J41:O41)</f>
        <v>2700</v>
      </c>
      <c r="Q41" s="147">
        <v>0</v>
      </c>
      <c r="R41" s="148"/>
      <c r="S41" s="148"/>
      <c r="T41" s="69"/>
      <c r="U41" s="69"/>
      <c r="V41" s="2"/>
      <c r="W41" s="2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</row>
    <row r="42" spans="1:49" ht="18" customHeight="1">
      <c r="A42" s="67"/>
      <c r="B42" s="31" t="s">
        <v>120</v>
      </c>
      <c r="C42" s="141">
        <f>+[1]TESORERIA!J43</f>
        <v>0</v>
      </c>
      <c r="D42" s="141">
        <f>+[1]TESORERIA!K43</f>
        <v>0</v>
      </c>
      <c r="E42" s="141">
        <f>+[1]TESORERIA!L43</f>
        <v>0</v>
      </c>
      <c r="F42" s="141">
        <f>+[1]TESORERIA!M43</f>
        <v>0</v>
      </c>
      <c r="G42" s="141">
        <f>+[1]TESORERIA!N43</f>
        <v>0</v>
      </c>
      <c r="H42" s="141">
        <f>+[1]TESORERIA!O43</f>
        <v>3150</v>
      </c>
      <c r="I42" s="138">
        <f>SUM(C42:H42)</f>
        <v>3150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400</v>
      </c>
      <c r="P42" s="138">
        <f>SUM(J42:O42)</f>
        <v>400</v>
      </c>
      <c r="Q42" s="147">
        <v>0</v>
      </c>
      <c r="R42" s="69"/>
      <c r="S42" s="69"/>
      <c r="T42" s="69"/>
      <c r="U42" s="69"/>
      <c r="V42" s="2"/>
      <c r="W42" s="2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</row>
    <row r="43" spans="1:49" ht="18" customHeight="1">
      <c r="A43" s="67"/>
      <c r="B43" s="31" t="s">
        <v>121</v>
      </c>
      <c r="C43" s="141">
        <f>+[1]TESORERIA!J44</f>
        <v>0</v>
      </c>
      <c r="D43" s="141">
        <f>+[1]TESORERIA!K44</f>
        <v>0</v>
      </c>
      <c r="E43" s="141">
        <f>+[1]TESORERIA!L44</f>
        <v>0</v>
      </c>
      <c r="F43" s="141">
        <f>+[1]TESORERIA!M44</f>
        <v>0</v>
      </c>
      <c r="G43" s="141">
        <f>+[1]TESORERIA!N44</f>
        <v>0</v>
      </c>
      <c r="H43" s="141">
        <f>+[1]TESORERIA!O44</f>
        <v>0</v>
      </c>
      <c r="I43" s="138">
        <f>SUM(C43:H43)</f>
        <v>0</v>
      </c>
      <c r="J43" s="141">
        <v>0</v>
      </c>
      <c r="K43" s="150">
        <v>64</v>
      </c>
      <c r="L43" s="150">
        <v>0</v>
      </c>
      <c r="M43" s="150">
        <v>52.3</v>
      </c>
      <c r="N43" s="150">
        <v>0</v>
      </c>
      <c r="O43" s="150">
        <v>69.198503000000002</v>
      </c>
      <c r="P43" s="138">
        <f>SUM(J43:O43)</f>
        <v>185.498503</v>
      </c>
      <c r="Q43" s="147">
        <f>+I43/P43*100</f>
        <v>0</v>
      </c>
      <c r="R43" s="69"/>
      <c r="S43" s="69"/>
      <c r="T43" s="69"/>
      <c r="U43" s="69"/>
      <c r="V43" s="2"/>
      <c r="W43" s="2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8" customHeight="1">
      <c r="A44" s="67"/>
      <c r="B44" s="136" t="s">
        <v>122</v>
      </c>
      <c r="C44" s="88">
        <f t="shared" ref="C44:P44" si="25">SUM(C45:C50)</f>
        <v>474.20000000000005</v>
      </c>
      <c r="D44" s="88">
        <f t="shared" ref="D44:H44" si="26">SUM(D45:D50)</f>
        <v>880.9</v>
      </c>
      <c r="E44" s="88">
        <f t="shared" si="26"/>
        <v>191.9</v>
      </c>
      <c r="F44" s="88">
        <f t="shared" si="26"/>
        <v>646.70000000000005</v>
      </c>
      <c r="G44" s="88">
        <f t="shared" si="26"/>
        <v>1351.5</v>
      </c>
      <c r="H44" s="88">
        <f t="shared" si="26"/>
        <v>196.6</v>
      </c>
      <c r="I44" s="88">
        <f t="shared" si="25"/>
        <v>3741.7999999999997</v>
      </c>
      <c r="J44" s="88">
        <f t="shared" si="25"/>
        <v>887.1</v>
      </c>
      <c r="K44" s="88">
        <f t="shared" ref="K44:O44" si="27">SUM(K45:K50)</f>
        <v>202.5</v>
      </c>
      <c r="L44" s="88">
        <f t="shared" si="27"/>
        <v>0</v>
      </c>
      <c r="M44" s="88">
        <f t="shared" si="27"/>
        <v>328.2</v>
      </c>
      <c r="N44" s="88">
        <f t="shared" si="27"/>
        <v>0</v>
      </c>
      <c r="O44" s="88">
        <f t="shared" si="27"/>
        <v>0</v>
      </c>
      <c r="P44" s="88">
        <f t="shared" si="25"/>
        <v>1417.8</v>
      </c>
      <c r="Q44" s="103">
        <f>+I44/P44*100</f>
        <v>263.91592608266325</v>
      </c>
      <c r="R44" s="35"/>
      <c r="S44" s="69"/>
      <c r="T44" s="69"/>
      <c r="U44" s="69"/>
      <c r="V44" s="2"/>
      <c r="W44" s="2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8" customHeight="1">
      <c r="A45" s="67"/>
      <c r="B45" s="31" t="s">
        <v>123</v>
      </c>
      <c r="C45" s="113">
        <f>+[1]TESORERIA!J46</f>
        <v>0</v>
      </c>
      <c r="D45" s="113">
        <f>+[1]TESORERIA!K46</f>
        <v>158.6</v>
      </c>
      <c r="E45" s="113">
        <f>+[1]TESORERIA!L46</f>
        <v>0</v>
      </c>
      <c r="F45" s="113">
        <f>+[1]TESORERIA!M46</f>
        <v>149.69999999999999</v>
      </c>
      <c r="G45" s="113">
        <f>+[1]TESORERIA!N46</f>
        <v>314.60000000000002</v>
      </c>
      <c r="H45" s="113">
        <f>+[1]TESORERIA!O46</f>
        <v>51.7</v>
      </c>
      <c r="I45" s="138">
        <f t="shared" ref="I45:I55" si="28">SUM(C45:H45)</f>
        <v>674.6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>
        <v>0</v>
      </c>
      <c r="P45" s="138">
        <f t="shared" ref="P45:P53" si="29">SUM(J45:O45)</f>
        <v>0</v>
      </c>
      <c r="Q45" s="147">
        <v>0</v>
      </c>
      <c r="R45" s="35"/>
      <c r="S45" s="69"/>
      <c r="T45" s="69"/>
      <c r="U45" s="69"/>
      <c r="V45" s="2"/>
      <c r="W45" s="2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8" customHeight="1">
      <c r="A46" s="67"/>
      <c r="B46" s="31" t="s">
        <v>124</v>
      </c>
      <c r="C46" s="113">
        <f>+[1]TESORERIA!J47</f>
        <v>5.0999999999999996</v>
      </c>
      <c r="D46" s="113">
        <f>+[1]TESORERIA!K47</f>
        <v>28.3</v>
      </c>
      <c r="E46" s="113">
        <f>+[1]TESORERIA!L47</f>
        <v>191.9</v>
      </c>
      <c r="F46" s="113">
        <f>+[1]TESORERIA!M47</f>
        <v>60.2</v>
      </c>
      <c r="G46" s="113">
        <f>+[1]TESORERIA!N47</f>
        <v>130.69999999999999</v>
      </c>
      <c r="H46" s="113">
        <f>+[1]TESORERIA!O47</f>
        <v>16.8</v>
      </c>
      <c r="I46" s="138">
        <f t="shared" si="28"/>
        <v>433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>
        <v>0</v>
      </c>
      <c r="P46" s="138">
        <f t="shared" si="29"/>
        <v>0</v>
      </c>
      <c r="Q46" s="147">
        <v>0</v>
      </c>
      <c r="R46" s="35"/>
      <c r="S46" s="69"/>
      <c r="T46" s="69"/>
      <c r="U46" s="69"/>
      <c r="V46" s="2"/>
      <c r="W46" s="2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8" customHeight="1">
      <c r="A47" s="67"/>
      <c r="B47" s="31" t="s">
        <v>125</v>
      </c>
      <c r="C47" s="113">
        <f>+[1]TESORERIA!J48</f>
        <v>469.1</v>
      </c>
      <c r="D47" s="113">
        <f>+[1]TESORERIA!K48</f>
        <v>694</v>
      </c>
      <c r="E47" s="113">
        <f>+[1]TESORERIA!L48</f>
        <v>0</v>
      </c>
      <c r="F47" s="113">
        <f>+[1]TESORERIA!M48</f>
        <v>436.8</v>
      </c>
      <c r="G47" s="113">
        <f>+[1]TESORERIA!N48</f>
        <v>906.2</v>
      </c>
      <c r="H47" s="113">
        <f>+[1]TESORERIA!O48</f>
        <v>128.1</v>
      </c>
      <c r="I47" s="138">
        <f t="shared" si="28"/>
        <v>2634.2</v>
      </c>
      <c r="J47" s="151">
        <v>887.1</v>
      </c>
      <c r="K47" s="151">
        <v>202.5</v>
      </c>
      <c r="L47" s="151">
        <v>0</v>
      </c>
      <c r="M47" s="151">
        <v>0</v>
      </c>
      <c r="N47" s="151">
        <v>0</v>
      </c>
      <c r="O47" s="151">
        <v>0</v>
      </c>
      <c r="P47" s="138">
        <f t="shared" si="29"/>
        <v>1089.5999999999999</v>
      </c>
      <c r="Q47" s="138">
        <f>+I47/P47*100</f>
        <v>241.75844346549192</v>
      </c>
      <c r="R47" s="35"/>
      <c r="S47" s="69"/>
      <c r="T47" s="69"/>
      <c r="U47" s="69"/>
      <c r="V47" s="2"/>
      <c r="W47" s="2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8" customHeight="1">
      <c r="A48" s="67"/>
      <c r="B48" s="31" t="s">
        <v>126</v>
      </c>
      <c r="C48" s="113">
        <f>+[1]TESORERIA!J49</f>
        <v>0</v>
      </c>
      <c r="D48" s="113">
        <f>+[1]TESORERIA!K49</f>
        <v>0</v>
      </c>
      <c r="E48" s="113">
        <f>+[1]TESORERIA!L49</f>
        <v>0</v>
      </c>
      <c r="F48" s="113">
        <f>+[1]TESORERIA!M49</f>
        <v>0</v>
      </c>
      <c r="G48" s="113">
        <f>+[1]TESORERIA!N49</f>
        <v>0</v>
      </c>
      <c r="H48" s="113">
        <f>+[1]TESORERIA!O49</f>
        <v>0</v>
      </c>
      <c r="I48" s="138">
        <f t="shared" si="28"/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38">
        <f t="shared" si="29"/>
        <v>0</v>
      </c>
      <c r="Q48" s="147">
        <v>0</v>
      </c>
      <c r="R48" s="69"/>
      <c r="S48" s="69"/>
      <c r="T48" s="69"/>
      <c r="V48" s="2"/>
      <c r="W48" s="2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8" customHeight="1">
      <c r="A49" s="67"/>
      <c r="B49" s="31" t="s">
        <v>127</v>
      </c>
      <c r="C49" s="113">
        <f>+[1]TESORERIA!J50</f>
        <v>0</v>
      </c>
      <c r="D49" s="113">
        <f>+[1]TESORERIA!K50</f>
        <v>0</v>
      </c>
      <c r="E49" s="113">
        <f>+[1]TESORERIA!L50</f>
        <v>0</v>
      </c>
      <c r="F49" s="113">
        <f>+[1]TESORERIA!M50</f>
        <v>0</v>
      </c>
      <c r="G49" s="113">
        <f>+[1]TESORERIA!N50</f>
        <v>0</v>
      </c>
      <c r="H49" s="113">
        <f>+[1]TESORERIA!O50</f>
        <v>0</v>
      </c>
      <c r="I49" s="138">
        <f t="shared" si="28"/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>
        <v>0</v>
      </c>
      <c r="P49" s="138">
        <f t="shared" si="29"/>
        <v>0</v>
      </c>
      <c r="Q49" s="147">
        <v>0</v>
      </c>
      <c r="R49" s="69"/>
      <c r="S49" s="69"/>
      <c r="T49" s="69"/>
      <c r="V49" s="2"/>
      <c r="W49" s="2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8" customHeight="1">
      <c r="A50" s="67"/>
      <c r="B50" s="31" t="s">
        <v>128</v>
      </c>
      <c r="C50" s="113">
        <f>+[1]TESORERIA!J51</f>
        <v>0</v>
      </c>
      <c r="D50" s="113">
        <f>+[1]TESORERIA!K51</f>
        <v>0</v>
      </c>
      <c r="E50" s="113">
        <f>+[1]TESORERIA!L51</f>
        <v>0</v>
      </c>
      <c r="F50" s="113">
        <f>+[1]TESORERIA!M51</f>
        <v>0</v>
      </c>
      <c r="G50" s="113">
        <f>+[1]TESORERIA!N51</f>
        <v>0</v>
      </c>
      <c r="H50" s="113">
        <f>+[1]TESORERIA!O51</f>
        <v>0</v>
      </c>
      <c r="I50" s="138">
        <f t="shared" si="28"/>
        <v>0</v>
      </c>
      <c r="J50" s="151">
        <v>0</v>
      </c>
      <c r="K50" s="151">
        <v>0</v>
      </c>
      <c r="L50" s="151">
        <v>0</v>
      </c>
      <c r="M50" s="151">
        <v>328.2</v>
      </c>
      <c r="N50" s="151">
        <v>0</v>
      </c>
      <c r="O50" s="151">
        <v>0</v>
      </c>
      <c r="P50" s="138">
        <f t="shared" si="29"/>
        <v>328.2</v>
      </c>
      <c r="Q50" s="147">
        <v>0</v>
      </c>
      <c r="R50" s="69"/>
      <c r="S50" s="69"/>
      <c r="T50" s="69"/>
      <c r="W50" s="2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8" customHeight="1">
      <c r="A51" s="67"/>
      <c r="B51" s="136" t="s">
        <v>62</v>
      </c>
      <c r="C51" s="152">
        <f>+[1]TESORERIA!J52</f>
        <v>0</v>
      </c>
      <c r="D51" s="152">
        <f>+[1]TESORERIA!K52</f>
        <v>0</v>
      </c>
      <c r="E51" s="152">
        <f>+[1]TESORERIA!L52</f>
        <v>0</v>
      </c>
      <c r="F51" s="152">
        <f>+[1]TESORERIA!M52</f>
        <v>0</v>
      </c>
      <c r="G51" s="152">
        <f>+[1]TESORERIA!N52</f>
        <v>0</v>
      </c>
      <c r="H51" s="152">
        <f>+[1]TESORERIA!O52</f>
        <v>0</v>
      </c>
      <c r="I51" s="103">
        <f t="shared" si="28"/>
        <v>0</v>
      </c>
      <c r="J51" s="152">
        <v>0</v>
      </c>
      <c r="K51" s="152">
        <v>0</v>
      </c>
      <c r="L51" s="152">
        <v>0</v>
      </c>
      <c r="M51" s="152">
        <v>0</v>
      </c>
      <c r="N51" s="152">
        <v>0</v>
      </c>
      <c r="O51" s="152">
        <v>0</v>
      </c>
      <c r="P51" s="103">
        <f t="shared" si="29"/>
        <v>0</v>
      </c>
      <c r="Q51" s="147">
        <v>0</v>
      </c>
      <c r="R51" s="69"/>
      <c r="S51" s="69"/>
      <c r="T51" s="69"/>
      <c r="U51" s="69"/>
      <c r="V51" s="2"/>
      <c r="W51" s="2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  <row r="52" spans="1:49" ht="18" customHeight="1">
      <c r="A52" s="67"/>
      <c r="B52" s="136" t="s">
        <v>65</v>
      </c>
      <c r="C52" s="152">
        <f>+[1]TESORERIA!J53</f>
        <v>0</v>
      </c>
      <c r="D52" s="152">
        <f>+[1]TESORERIA!K53</f>
        <v>0</v>
      </c>
      <c r="E52" s="152">
        <f>+[1]TESORERIA!L53</f>
        <v>0</v>
      </c>
      <c r="F52" s="152">
        <f>+[1]TESORERIA!M53</f>
        <v>0</v>
      </c>
      <c r="G52" s="152">
        <f>+[1]TESORERIA!N53</f>
        <v>0</v>
      </c>
      <c r="H52" s="152">
        <f>+[1]TESORERIA!O53</f>
        <v>0</v>
      </c>
      <c r="I52" s="103">
        <f t="shared" si="28"/>
        <v>0</v>
      </c>
      <c r="J52" s="100">
        <v>0.1</v>
      </c>
      <c r="K52" s="100">
        <v>0</v>
      </c>
      <c r="L52" s="100">
        <v>0</v>
      </c>
      <c r="M52" s="100">
        <v>0</v>
      </c>
      <c r="N52" s="100">
        <v>0</v>
      </c>
      <c r="O52" s="100">
        <v>0</v>
      </c>
      <c r="P52" s="103">
        <f t="shared" si="29"/>
        <v>0.1</v>
      </c>
      <c r="Q52" s="147">
        <v>0</v>
      </c>
      <c r="R52" s="69"/>
      <c r="S52" s="69"/>
      <c r="T52" s="69"/>
      <c r="U52" s="69"/>
      <c r="V52" s="2"/>
      <c r="W52" s="2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</row>
    <row r="53" spans="1:49" ht="18" customHeight="1">
      <c r="A53" s="67"/>
      <c r="B53" s="136" t="s">
        <v>66</v>
      </c>
      <c r="C53" s="152">
        <f>+[1]TESORERIA!J54</f>
        <v>0</v>
      </c>
      <c r="D53" s="152">
        <f>+[1]TESORERIA!K54</f>
        <v>0</v>
      </c>
      <c r="E53" s="152">
        <f>+[1]TESORERIA!L54</f>
        <v>0</v>
      </c>
      <c r="F53" s="152">
        <f>+[1]TESORERIA!M54</f>
        <v>0</v>
      </c>
      <c r="G53" s="152">
        <f>+[1]TESORERIA!N54</f>
        <v>0</v>
      </c>
      <c r="H53" s="152">
        <f>+[1]TESORERIA!O54</f>
        <v>0</v>
      </c>
      <c r="I53" s="103">
        <f t="shared" si="28"/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03">
        <f t="shared" si="29"/>
        <v>0</v>
      </c>
      <c r="Q53" s="147">
        <v>0</v>
      </c>
      <c r="R53" s="69"/>
      <c r="S53" s="69"/>
      <c r="T53" s="69"/>
      <c r="U53" s="69"/>
      <c r="V53" s="69"/>
      <c r="W53" s="2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</row>
    <row r="54" spans="1:49" ht="18" customHeight="1">
      <c r="A54" s="67"/>
      <c r="B54" s="142" t="s">
        <v>68</v>
      </c>
      <c r="C54" s="88">
        <f t="shared" ref="C54:P54" si="30">+C55</f>
        <v>0</v>
      </c>
      <c r="D54" s="88">
        <f t="shared" si="30"/>
        <v>0</v>
      </c>
      <c r="E54" s="88">
        <f t="shared" si="30"/>
        <v>0</v>
      </c>
      <c r="F54" s="88">
        <f t="shared" si="30"/>
        <v>0</v>
      </c>
      <c r="G54" s="88">
        <f t="shared" si="30"/>
        <v>0</v>
      </c>
      <c r="H54" s="88">
        <f t="shared" si="30"/>
        <v>11.4</v>
      </c>
      <c r="I54" s="103">
        <f t="shared" si="28"/>
        <v>11.4</v>
      </c>
      <c r="J54" s="88">
        <f t="shared" si="30"/>
        <v>0</v>
      </c>
      <c r="K54" s="88">
        <f t="shared" si="30"/>
        <v>0</v>
      </c>
      <c r="L54" s="88">
        <f t="shared" si="30"/>
        <v>7.2</v>
      </c>
      <c r="M54" s="88">
        <f t="shared" si="30"/>
        <v>0</v>
      </c>
      <c r="N54" s="88">
        <f t="shared" si="30"/>
        <v>0</v>
      </c>
      <c r="O54" s="88">
        <f t="shared" si="30"/>
        <v>0</v>
      </c>
      <c r="P54" s="88">
        <f t="shared" si="30"/>
        <v>7.2</v>
      </c>
      <c r="Q54" s="147">
        <v>0</v>
      </c>
      <c r="R54" s="69"/>
      <c r="S54" s="69"/>
      <c r="T54" s="69"/>
      <c r="U54" s="69"/>
      <c r="V54" s="69"/>
      <c r="W54" s="2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</row>
    <row r="55" spans="1:49" ht="18" customHeight="1">
      <c r="A55" s="67"/>
      <c r="B55" s="153" t="s">
        <v>129</v>
      </c>
      <c r="C55" s="113">
        <f>+[1]TESORERIA!J56</f>
        <v>0</v>
      </c>
      <c r="D55" s="113">
        <f>+[1]TESORERIA!K56</f>
        <v>0</v>
      </c>
      <c r="E55" s="113">
        <f>+[1]TESORERIA!L56</f>
        <v>0</v>
      </c>
      <c r="F55" s="113">
        <f>+[1]TESORERIA!M56</f>
        <v>0</v>
      </c>
      <c r="G55" s="113">
        <f>+[1]TESORERIA!N56</f>
        <v>0</v>
      </c>
      <c r="H55" s="113">
        <f>+[1]TESORERIA!O56</f>
        <v>11.4</v>
      </c>
      <c r="I55" s="103">
        <f t="shared" si="28"/>
        <v>11.4</v>
      </c>
      <c r="J55" s="113">
        <f>+'[3]PP (EST)'!N84</f>
        <v>0</v>
      </c>
      <c r="K55" s="113">
        <f>+'[3]PP (EST)'!O84</f>
        <v>0</v>
      </c>
      <c r="L55" s="113">
        <v>7.2</v>
      </c>
      <c r="M55" s="113">
        <v>0</v>
      </c>
      <c r="N55" s="113">
        <v>0</v>
      </c>
      <c r="O55" s="113">
        <v>0</v>
      </c>
      <c r="P55" s="138">
        <f>SUM(J55:O55)</f>
        <v>7.2</v>
      </c>
      <c r="Q55" s="147">
        <v>0</v>
      </c>
      <c r="R55" s="69"/>
      <c r="S55" s="69"/>
      <c r="T55" s="69"/>
      <c r="U55" s="69"/>
      <c r="V55" s="2"/>
      <c r="W55" s="2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</row>
    <row r="56" spans="1:49" ht="27.75" customHeight="1" thickBot="1">
      <c r="A56" s="67"/>
      <c r="B56" s="154" t="s">
        <v>130</v>
      </c>
      <c r="C56" s="155">
        <f>+C54+C8</f>
        <v>2624.6000000000004</v>
      </c>
      <c r="D56" s="155">
        <f>+D54+D8</f>
        <v>2657.2000000000003</v>
      </c>
      <c r="E56" s="155">
        <f>+E54+E8</f>
        <v>2394.7000000000003</v>
      </c>
      <c r="F56" s="155">
        <f t="shared" ref="F56:H56" si="31">+F54+F8</f>
        <v>2644.5</v>
      </c>
      <c r="G56" s="155">
        <f t="shared" si="31"/>
        <v>3660.1000000000004</v>
      </c>
      <c r="H56" s="155">
        <f t="shared" si="31"/>
        <v>5530.6999999999989</v>
      </c>
      <c r="I56" s="155">
        <f>+I54+I8</f>
        <v>19511.800000000003</v>
      </c>
      <c r="J56" s="155">
        <f>+J54+J8</f>
        <v>3401.5999999999995</v>
      </c>
      <c r="K56" s="155">
        <f>+K54+K8</f>
        <v>2450.8000000000002</v>
      </c>
      <c r="L56" s="155">
        <f>+L54+L8</f>
        <v>2412.1999999999998</v>
      </c>
      <c r="M56" s="155">
        <f t="shared" ref="M56:O56" si="32">+M54+M8</f>
        <v>2696</v>
      </c>
      <c r="N56" s="155">
        <f t="shared" si="32"/>
        <v>2493.6</v>
      </c>
      <c r="O56" s="155">
        <f t="shared" si="32"/>
        <v>5571.298503</v>
      </c>
      <c r="P56" s="155">
        <f>+P54+P8</f>
        <v>19025.498503000003</v>
      </c>
      <c r="Q56" s="155">
        <f>+I56/P56*100</f>
        <v>102.55605127467918</v>
      </c>
      <c r="R56" s="69"/>
      <c r="S56" s="69"/>
      <c r="T56" s="69"/>
      <c r="U56" s="69"/>
      <c r="V56" s="2"/>
      <c r="W56" s="2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</row>
    <row r="57" spans="1:49" ht="18" customHeight="1" thickTop="1">
      <c r="A57" s="67"/>
      <c r="B57" s="54" t="s">
        <v>70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69"/>
      <c r="S57" s="69"/>
      <c r="T57" s="69"/>
      <c r="U57" s="69"/>
      <c r="V57" s="2"/>
      <c r="W57" s="2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</row>
    <row r="58" spans="1:49" ht="15" customHeight="1">
      <c r="A58" s="67"/>
      <c r="B58" s="56" t="s">
        <v>71</v>
      </c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2"/>
      <c r="S58" s="2"/>
      <c r="T58" s="2"/>
      <c r="U58" s="2"/>
      <c r="V58" s="2"/>
      <c r="W58" s="2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</row>
    <row r="59" spans="1:49" ht="12" customHeight="1">
      <c r="A59" s="67"/>
      <c r="B59" s="60" t="s">
        <v>72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2"/>
      <c r="S59" s="2"/>
      <c r="T59" s="2"/>
      <c r="U59" s="2"/>
      <c r="V59" s="2"/>
      <c r="W59" s="2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2" customHeight="1">
      <c r="A60" s="67"/>
      <c r="B60" s="60" t="s">
        <v>131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2"/>
      <c r="S60" s="2"/>
      <c r="T60" s="2"/>
      <c r="U60" s="2"/>
      <c r="V60" s="2"/>
      <c r="W60" s="2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ht="14.25">
      <c r="A61" s="67"/>
      <c r="B61" s="60" t="s">
        <v>132</v>
      </c>
      <c r="C61" s="158"/>
      <c r="D61" s="158"/>
      <c r="E61" s="158"/>
      <c r="F61" s="158"/>
      <c r="G61" s="158"/>
      <c r="H61" s="158"/>
      <c r="I61" s="122"/>
      <c r="J61" s="122"/>
      <c r="K61" s="122"/>
      <c r="L61" s="122"/>
      <c r="M61" s="122"/>
      <c r="N61" s="122"/>
      <c r="O61" s="122"/>
      <c r="P61" s="122"/>
      <c r="Q61" s="122"/>
      <c r="R61" s="2"/>
      <c r="S61" s="2"/>
      <c r="T61" s="2"/>
      <c r="U61" s="2"/>
      <c r="V61" s="2"/>
      <c r="W61" s="2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</row>
    <row r="62" spans="1:49" ht="14.25">
      <c r="A62" s="67"/>
      <c r="B62" s="64" t="s">
        <v>75</v>
      </c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2"/>
      <c r="S62" s="2"/>
      <c r="T62" s="2"/>
      <c r="U62" s="2"/>
      <c r="V62" s="2"/>
      <c r="W62" s="2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</row>
    <row r="63" spans="1:49" ht="14.25">
      <c r="B63" s="159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</row>
    <row r="64" spans="1:49" ht="16.5">
      <c r="B64" s="125"/>
      <c r="C64" s="160"/>
      <c r="D64" s="160"/>
      <c r="E64" s="160"/>
      <c r="F64" s="160"/>
      <c r="G64" s="160"/>
      <c r="H64" s="160"/>
      <c r="I64" s="125"/>
      <c r="J64" s="125"/>
      <c r="K64" s="125"/>
      <c r="L64" s="125"/>
      <c r="M64" s="125"/>
      <c r="N64" s="125"/>
      <c r="O64" s="125"/>
      <c r="P64" s="125"/>
      <c r="Q64" s="125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</row>
    <row r="65" spans="2:49" ht="14.25">
      <c r="B65" s="125"/>
      <c r="C65" s="161"/>
      <c r="D65" s="161"/>
      <c r="E65" s="161"/>
      <c r="F65" s="161"/>
      <c r="G65" s="161"/>
      <c r="H65" s="161"/>
      <c r="I65" s="125"/>
      <c r="J65" s="125"/>
      <c r="K65" s="125"/>
      <c r="L65" s="125"/>
      <c r="M65" s="125"/>
      <c r="N65" s="125"/>
      <c r="O65" s="125"/>
      <c r="P65" s="125"/>
      <c r="Q65" s="125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</row>
    <row r="66" spans="2:49" ht="14.25">
      <c r="B66" s="162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</row>
    <row r="67" spans="2:49" ht="14.25">
      <c r="B67" s="162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</row>
    <row r="68" spans="2:49" ht="14.25">
      <c r="B68" s="162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</row>
    <row r="69" spans="2:49" ht="14.25">
      <c r="B69" s="162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</row>
    <row r="70" spans="2:49" ht="14.25">
      <c r="B70" s="162"/>
      <c r="C70" s="125"/>
      <c r="D70" s="125"/>
      <c r="E70" s="125"/>
      <c r="F70" s="125"/>
      <c r="G70" s="125"/>
      <c r="H70" s="125"/>
      <c r="I70" s="163"/>
      <c r="J70" s="125"/>
      <c r="K70" s="125"/>
      <c r="L70" s="125"/>
      <c r="M70" s="125"/>
      <c r="N70" s="125"/>
      <c r="O70" s="125"/>
      <c r="P70" s="125"/>
      <c r="Q70" s="125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</row>
    <row r="71" spans="2:49" ht="14.25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</row>
    <row r="72" spans="2:49" ht="14.25"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</row>
    <row r="73" spans="2:49" ht="14.25"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</row>
    <row r="74" spans="2:49" ht="14.25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</row>
    <row r="75" spans="2:49" ht="14.25"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</row>
    <row r="76" spans="2:49" ht="14.25">
      <c r="B76" s="162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</row>
    <row r="77" spans="2:49" ht="14.25">
      <c r="B77" s="162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</row>
    <row r="78" spans="2:49" ht="14.25"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</row>
    <row r="79" spans="2:49" ht="14.25">
      <c r="B79" s="162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</row>
    <row r="80" spans="2:49" ht="14.25">
      <c r="B80" s="162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</row>
    <row r="81" spans="2:49" ht="14.25">
      <c r="B81" s="162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</row>
    <row r="82" spans="2:49" ht="14.25"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</row>
    <row r="83" spans="2:49" ht="14.25">
      <c r="B83" s="162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</row>
    <row r="84" spans="2:49" ht="14.25">
      <c r="B84" s="162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</row>
    <row r="85" spans="2:49" ht="14.25">
      <c r="B85" s="162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</row>
    <row r="86" spans="2:49" ht="14.25"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</row>
    <row r="87" spans="2:49" ht="14.25">
      <c r="B87" s="162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</row>
    <row r="88" spans="2:49" ht="14.25">
      <c r="B88" s="162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</row>
    <row r="89" spans="2:49" ht="14.25">
      <c r="B89" s="162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2:49" ht="14.25">
      <c r="B90" s="162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2:49" ht="14.25"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2:49" ht="14.25"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</row>
    <row r="93" spans="2:49" ht="14.25"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</row>
    <row r="94" spans="2:49" ht="14.25"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</row>
    <row r="95" spans="2:49" ht="14.25"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</row>
    <row r="96" spans="2:49" ht="14.25"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</row>
    <row r="97" spans="2:49" ht="14.25"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</row>
    <row r="98" spans="2:49" ht="14.25"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</row>
    <row r="99" spans="2:49" ht="14.25"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</row>
    <row r="100" spans="2:49" ht="14.25"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</row>
    <row r="101" spans="2:49" ht="14.25"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</row>
    <row r="102" spans="2:49" ht="14.25"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</row>
    <row r="103" spans="2:49" ht="14.25"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</row>
    <row r="104" spans="2:49" ht="14.25"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</row>
    <row r="105" spans="2:49" ht="14.25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</row>
    <row r="106" spans="2:49" ht="14.25"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</row>
    <row r="107" spans="2:49" ht="14.25"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</row>
    <row r="108" spans="2:49" ht="14.25"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</row>
    <row r="109" spans="2:49" ht="14.25"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</row>
    <row r="110" spans="2:49" ht="14.25"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</row>
    <row r="111" spans="2:49" ht="14.25">
      <c r="B111" s="125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</row>
    <row r="112" spans="2:49" ht="14.25">
      <c r="B112" s="125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</row>
    <row r="113" spans="2:49" ht="14.25"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</row>
    <row r="114" spans="2:49" ht="14.25"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</row>
    <row r="115" spans="2:49" ht="14.25">
      <c r="B115" s="125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</row>
    <row r="116" spans="2:49" ht="14.25">
      <c r="B116" s="125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2:49" ht="14.25"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2:49" ht="14.25">
      <c r="B118" s="125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2:49" ht="14.25">
      <c r="B119" s="125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2:49" ht="14.25">
      <c r="B120" s="125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2:49" ht="14.25"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2:49" ht="14.25"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2:49" ht="14.25">
      <c r="B123" s="125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  <row r="124" spans="2:49" ht="14.25">
      <c r="B124" s="125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</row>
    <row r="125" spans="2:49" ht="14.25">
      <c r="B125" s="125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</row>
    <row r="126" spans="2:49" ht="14.25"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</row>
    <row r="127" spans="2:49" ht="14.25"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</row>
    <row r="128" spans="2:49" ht="14.25"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</row>
    <row r="129" spans="2:49" ht="14.25"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</row>
    <row r="130" spans="2:49" ht="14.25"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</row>
    <row r="131" spans="2:49" ht="14.25">
      <c r="B131" s="125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</row>
    <row r="132" spans="2:49" ht="14.25">
      <c r="B132" s="125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</row>
    <row r="133" spans="2:49" ht="14.25"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</row>
    <row r="134" spans="2:49" ht="14.25">
      <c r="B134" s="125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</row>
    <row r="135" spans="2:49" ht="14.25"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</row>
    <row r="136" spans="2:49" ht="14.25">
      <c r="B136" s="125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</row>
    <row r="137" spans="2:49" ht="14.25">
      <c r="B137" s="125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</row>
    <row r="138" spans="2:49" ht="14.25">
      <c r="B138" s="125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</row>
    <row r="139" spans="2:49" ht="14.25"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</row>
    <row r="140" spans="2:49" ht="14.25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</row>
    <row r="141" spans="2:49" ht="14.25"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</row>
    <row r="142" spans="2:49" ht="14.25"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</row>
    <row r="143" spans="2:49" ht="14.25">
      <c r="B143" s="125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</row>
    <row r="144" spans="2:49" ht="14.25"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</row>
    <row r="145" spans="2:49" ht="14.25"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</row>
    <row r="146" spans="2:49" ht="14.25">
      <c r="B146" s="125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</row>
    <row r="147" spans="2:49" ht="14.25">
      <c r="B147" s="125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</row>
    <row r="148" spans="2:49" ht="14.25">
      <c r="B148" s="125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</row>
    <row r="149" spans="2:49" ht="14.25"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</row>
    <row r="150" spans="2:49" ht="14.25">
      <c r="B150" s="125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</row>
    <row r="151" spans="2:49" ht="14.25"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</row>
    <row r="152" spans="2:49" ht="14.25">
      <c r="B152" s="125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</row>
    <row r="153" spans="2:49" ht="14.25">
      <c r="B153" s="125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</row>
    <row r="154" spans="2:49" ht="14.25">
      <c r="B154" s="125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</row>
    <row r="155" spans="2:49" ht="14.25">
      <c r="B155" s="125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</row>
    <row r="156" spans="2:49" ht="14.25">
      <c r="B156" s="125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</row>
    <row r="157" spans="2:49" ht="14.25">
      <c r="B157" s="125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</row>
    <row r="158" spans="2:49" ht="14.25"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</row>
    <row r="159" spans="2:49" ht="14.25"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</row>
    <row r="160" spans="2:49" ht="14.25">
      <c r="B160" s="125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</row>
    <row r="161" spans="2:49" ht="14.25">
      <c r="B161" s="125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</row>
    <row r="162" spans="2:49" ht="14.25">
      <c r="B162" s="125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</row>
    <row r="163" spans="2:49" ht="14.25">
      <c r="B163" s="125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</row>
    <row r="164" spans="2:49" ht="14.25"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</row>
    <row r="165" spans="2:49" ht="14.25">
      <c r="B165" s="125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</row>
    <row r="166" spans="2:49" ht="14.25"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</row>
    <row r="167" spans="2:49" ht="14.25"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</row>
    <row r="168" spans="2:49" ht="14.25">
      <c r="B168" s="125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</row>
    <row r="169" spans="2:49" ht="14.25">
      <c r="B169" s="125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</row>
    <row r="170" spans="2:49" ht="14.25">
      <c r="B170" s="125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</row>
    <row r="171" spans="2:49" ht="14.25">
      <c r="B171" s="125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</row>
    <row r="172" spans="2:49" ht="14.25">
      <c r="B172" s="125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</row>
    <row r="173" spans="2:49" ht="14.25">
      <c r="B173" s="125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</row>
    <row r="174" spans="2:49" ht="14.25"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</row>
    <row r="175" spans="2:49" ht="14.25">
      <c r="B175" s="125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</row>
    <row r="176" spans="2:49" ht="14.25"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</row>
    <row r="177" spans="2:49" ht="14.25">
      <c r="B177" s="125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</row>
    <row r="178" spans="2:49" ht="14.25">
      <c r="B178" s="125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</row>
    <row r="179" spans="2:49" ht="14.25"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</row>
    <row r="180" spans="2:49" ht="14.25"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</row>
    <row r="181" spans="2:49" ht="14.25">
      <c r="B181" s="125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</row>
    <row r="182" spans="2:49" ht="14.25">
      <c r="B182" s="125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</row>
    <row r="183" spans="2:49" ht="14.25">
      <c r="B183" s="125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</row>
    <row r="184" spans="2:49" ht="14.25">
      <c r="B184" s="125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</row>
    <row r="185" spans="2:49" ht="14.25"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</row>
    <row r="186" spans="2:49" ht="14.25"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</row>
    <row r="187" spans="2:49" ht="14.25"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</row>
    <row r="188" spans="2:49" ht="14.25">
      <c r="B188" s="125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</row>
    <row r="189" spans="2:49" ht="14.25">
      <c r="B189" s="125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</row>
    <row r="190" spans="2:49" ht="14.25"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</row>
    <row r="191" spans="2:49" ht="14.25">
      <c r="B191" s="125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</row>
    <row r="192" spans="2:49" ht="14.25">
      <c r="B192" s="125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</row>
    <row r="193" spans="2:49" ht="14.25">
      <c r="B193" s="125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</row>
    <row r="194" spans="2:49" ht="14.25">
      <c r="B194" s="125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</row>
    <row r="195" spans="2:49" ht="14.25"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</row>
    <row r="196" spans="2:49" ht="14.25">
      <c r="B196" s="125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</row>
    <row r="197" spans="2:49" ht="14.25">
      <c r="B197" s="125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</row>
    <row r="198" spans="2:49" ht="14.25"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</row>
    <row r="199" spans="2:49" ht="14.25">
      <c r="B199" s="125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</row>
    <row r="200" spans="2:49" ht="14.25">
      <c r="B200" s="125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</row>
    <row r="201" spans="2:49" ht="14.25">
      <c r="B201" s="125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</row>
    <row r="202" spans="2:49" ht="14.25"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</row>
    <row r="203" spans="2:49">
      <c r="B203" s="164"/>
      <c r="C203" s="164"/>
      <c r="D203" s="164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</row>
    <row r="204" spans="2:49">
      <c r="B204" s="164"/>
      <c r="C204" s="164"/>
      <c r="D204" s="164"/>
      <c r="E204" s="164"/>
      <c r="F204" s="164"/>
      <c r="G204" s="164"/>
      <c r="H204" s="164"/>
      <c r="I204" s="164"/>
      <c r="J204" s="164"/>
      <c r="K204" s="164"/>
      <c r="L204" s="164"/>
      <c r="M204" s="164"/>
      <c r="N204" s="164"/>
      <c r="O204" s="164"/>
      <c r="P204" s="164"/>
      <c r="Q204" s="164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</row>
    <row r="205" spans="2:49">
      <c r="B205" s="164"/>
      <c r="C205" s="164"/>
      <c r="D205" s="164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</row>
    <row r="206" spans="2:49">
      <c r="B206" s="164"/>
      <c r="C206" s="164"/>
      <c r="D206" s="164"/>
      <c r="E206" s="164"/>
      <c r="F206" s="164"/>
      <c r="G206" s="164"/>
      <c r="H206" s="164"/>
      <c r="I206" s="164"/>
      <c r="J206" s="164"/>
      <c r="K206" s="164"/>
      <c r="L206" s="164"/>
      <c r="M206" s="164"/>
      <c r="N206" s="164"/>
      <c r="O206" s="164"/>
      <c r="P206" s="164"/>
      <c r="Q206" s="164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</row>
    <row r="207" spans="2:49">
      <c r="B207" s="164"/>
      <c r="C207" s="164"/>
      <c r="D207" s="164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</row>
    <row r="208" spans="2:49">
      <c r="B208" s="164"/>
      <c r="C208" s="164"/>
      <c r="D208" s="164"/>
      <c r="E208" s="164"/>
      <c r="F208" s="164"/>
      <c r="G208" s="164"/>
      <c r="H208" s="164"/>
      <c r="I208" s="164"/>
      <c r="J208" s="164"/>
      <c r="K208" s="164"/>
      <c r="L208" s="164"/>
      <c r="M208" s="164"/>
      <c r="N208" s="164"/>
      <c r="O208" s="164"/>
      <c r="P208" s="164"/>
      <c r="Q208" s="164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</row>
    <row r="209" spans="2:49">
      <c r="B209" s="164"/>
      <c r="C209" s="164"/>
      <c r="D209" s="164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</row>
    <row r="210" spans="2:49">
      <c r="B210" s="164"/>
      <c r="C210" s="164"/>
      <c r="D210" s="164"/>
      <c r="E210" s="164"/>
      <c r="F210" s="164"/>
      <c r="G210" s="164"/>
      <c r="H210" s="164"/>
      <c r="I210" s="164"/>
      <c r="J210" s="164"/>
      <c r="K210" s="164"/>
      <c r="L210" s="164"/>
      <c r="M210" s="164"/>
      <c r="N210" s="164"/>
      <c r="O210" s="164"/>
      <c r="P210" s="164"/>
      <c r="Q210" s="164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</row>
    <row r="211" spans="2:49"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</row>
    <row r="212" spans="2:49"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  <c r="N212" s="164"/>
      <c r="O212" s="164"/>
      <c r="P212" s="164"/>
      <c r="Q212" s="164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</row>
    <row r="213" spans="2:49">
      <c r="B213" s="164"/>
      <c r="C213" s="164"/>
      <c r="D213" s="164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</row>
    <row r="214" spans="2:49">
      <c r="B214" s="164"/>
      <c r="C214" s="164"/>
      <c r="D214" s="164"/>
      <c r="E214" s="164"/>
      <c r="F214" s="164"/>
      <c r="G214" s="164"/>
      <c r="H214" s="164"/>
      <c r="I214" s="164"/>
      <c r="J214" s="164"/>
      <c r="K214" s="164"/>
      <c r="L214" s="164"/>
      <c r="M214" s="164"/>
      <c r="N214" s="164"/>
      <c r="O214" s="164"/>
      <c r="P214" s="164"/>
      <c r="Q214" s="164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</row>
    <row r="215" spans="2:49">
      <c r="B215" s="164"/>
      <c r="C215" s="164"/>
      <c r="D215" s="164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</row>
    <row r="216" spans="2:49">
      <c r="B216" s="164"/>
      <c r="C216" s="164"/>
      <c r="D216" s="164"/>
      <c r="E216" s="164"/>
      <c r="F216" s="164"/>
      <c r="G216" s="164"/>
      <c r="H216" s="164"/>
      <c r="I216" s="164"/>
      <c r="J216" s="164"/>
      <c r="K216" s="164"/>
      <c r="L216" s="164"/>
      <c r="M216" s="164"/>
      <c r="N216" s="164"/>
      <c r="O216" s="164"/>
      <c r="P216" s="164"/>
      <c r="Q216" s="164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</row>
    <row r="217" spans="2:49">
      <c r="B217" s="164"/>
      <c r="C217" s="164"/>
      <c r="D217" s="164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</row>
    <row r="218" spans="2:49">
      <c r="B218" s="164"/>
      <c r="C218" s="164"/>
      <c r="D218" s="164"/>
      <c r="E218" s="164"/>
      <c r="F218" s="164"/>
      <c r="G218" s="164"/>
      <c r="H218" s="164"/>
      <c r="I218" s="164"/>
      <c r="J218" s="164"/>
      <c r="K218" s="164"/>
      <c r="L218" s="164"/>
      <c r="M218" s="164"/>
      <c r="N218" s="164"/>
      <c r="O218" s="164"/>
      <c r="P218" s="164"/>
      <c r="Q218" s="164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</row>
    <row r="219" spans="2:49">
      <c r="B219" s="164"/>
      <c r="C219" s="164"/>
      <c r="D219" s="164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</row>
    <row r="220" spans="2:49">
      <c r="B220" s="164"/>
      <c r="C220" s="164"/>
      <c r="D220" s="164"/>
      <c r="E220" s="164"/>
      <c r="F220" s="164"/>
      <c r="G220" s="164"/>
      <c r="H220" s="164"/>
      <c r="I220" s="164"/>
      <c r="J220" s="164"/>
      <c r="K220" s="164"/>
      <c r="L220" s="164"/>
      <c r="M220" s="164"/>
      <c r="N220" s="164"/>
      <c r="O220" s="164"/>
      <c r="P220" s="164"/>
      <c r="Q220" s="164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</row>
    <row r="221" spans="2:49">
      <c r="B221" s="164"/>
      <c r="C221" s="164"/>
      <c r="D221" s="164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</row>
    <row r="222" spans="2:49">
      <c r="B222" s="164"/>
      <c r="C222" s="164"/>
      <c r="D222" s="164"/>
      <c r="E222" s="164"/>
      <c r="F222" s="164"/>
      <c r="G222" s="164"/>
      <c r="H222" s="164"/>
      <c r="I222" s="164"/>
      <c r="J222" s="164"/>
      <c r="K222" s="164"/>
      <c r="L222" s="164"/>
      <c r="M222" s="164"/>
      <c r="N222" s="164"/>
      <c r="O222" s="164"/>
      <c r="P222" s="164"/>
      <c r="Q222" s="164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</row>
    <row r="223" spans="2:49">
      <c r="B223" s="164"/>
      <c r="C223" s="164"/>
      <c r="D223" s="164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</row>
    <row r="224" spans="2:49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</row>
    <row r="225" spans="2:49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</row>
    <row r="226" spans="2:49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</row>
    <row r="227" spans="2:49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</row>
    <row r="228" spans="2:49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</row>
    <row r="229" spans="2:49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</row>
    <row r="230" spans="2:49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</row>
    <row r="231" spans="2:49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</row>
    <row r="232" spans="2:49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</row>
    <row r="233" spans="2:49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</row>
    <row r="234" spans="2:49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</row>
    <row r="235" spans="2:49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</row>
    <row r="236" spans="2:49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</row>
    <row r="237" spans="2:49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</row>
    <row r="238" spans="2:49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</row>
    <row r="239" spans="2:49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3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</row>
    <row r="240" spans="2:49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3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</row>
    <row r="241" spans="2:49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3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</row>
    <row r="242" spans="2:49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3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</row>
    <row r="243" spans="2:49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3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</row>
    <row r="244" spans="2:49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3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</row>
    <row r="245" spans="2:49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3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</row>
    <row r="246" spans="2:49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3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</row>
    <row r="247" spans="2:49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3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</row>
    <row r="248" spans="2:49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3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</row>
    <row r="249" spans="2:49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3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</row>
    <row r="250" spans="2:49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3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</row>
    <row r="251" spans="2:49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3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</row>
    <row r="252" spans="2:49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3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</row>
    <row r="253" spans="2:49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3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</row>
    <row r="254" spans="2:49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3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</row>
    <row r="255" spans="2:49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3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</row>
    <row r="256" spans="2:49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3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</row>
    <row r="257" spans="2:49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3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</row>
    <row r="258" spans="2:49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3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</row>
    <row r="259" spans="2:49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3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</row>
    <row r="260" spans="2:49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3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</row>
    <row r="261" spans="2:49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3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</row>
    <row r="262" spans="2:49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3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</row>
    <row r="263" spans="2:49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3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</row>
    <row r="264" spans="2:49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3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</row>
    <row r="265" spans="2:49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3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</row>
    <row r="266" spans="2:49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3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</row>
    <row r="267" spans="2:49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3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</row>
    <row r="268" spans="2:49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3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</row>
    <row r="269" spans="2:49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3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</row>
    <row r="270" spans="2:49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3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</row>
    <row r="271" spans="2:49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3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</row>
    <row r="272" spans="2:49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3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</row>
    <row r="273" spans="2:49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3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</row>
    <row r="274" spans="2:49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3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</row>
    <row r="275" spans="2:49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3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</row>
    <row r="276" spans="2:49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3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</row>
    <row r="277" spans="2:49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3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</row>
    <row r="278" spans="2:49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3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</row>
    <row r="279" spans="2:49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3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</row>
    <row r="280" spans="2:49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3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</row>
    <row r="281" spans="2:49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3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</row>
    <row r="282" spans="2:49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3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</row>
    <row r="283" spans="2:49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3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</row>
    <row r="284" spans="2:49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3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</row>
    <row r="285" spans="2:49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3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</row>
    <row r="286" spans="2:49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3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</row>
    <row r="287" spans="2:49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3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</row>
    <row r="288" spans="2:49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3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</row>
    <row r="289" spans="2:49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3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</row>
    <row r="290" spans="2:49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3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</row>
    <row r="291" spans="2:49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3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</row>
    <row r="292" spans="2:49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3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</row>
    <row r="293" spans="2:49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3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</row>
    <row r="294" spans="2:49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3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</row>
    <row r="295" spans="2:49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3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</row>
    <row r="296" spans="2:49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3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</row>
    <row r="297" spans="2:49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3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</row>
    <row r="298" spans="2:49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3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</row>
    <row r="299" spans="2:49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3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</row>
    <row r="300" spans="2:49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3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</row>
    <row r="301" spans="2:49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3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</row>
    <row r="302" spans="2:49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3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</row>
    <row r="303" spans="2:49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3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</row>
    <row r="304" spans="2:49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3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</row>
    <row r="305" spans="2:49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3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</row>
    <row r="306" spans="2:49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3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</row>
    <row r="307" spans="2:49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3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</row>
  </sheetData>
  <mergeCells count="10">
    <mergeCell ref="B1:Q1"/>
    <mergeCell ref="B3:Q3"/>
    <mergeCell ref="B4:Q4"/>
    <mergeCell ref="B5:Q5"/>
    <mergeCell ref="B6:B7"/>
    <mergeCell ref="C6:H6"/>
    <mergeCell ref="I6:I7"/>
    <mergeCell ref="J6:O6"/>
    <mergeCell ref="P6:P7"/>
    <mergeCell ref="Q6:Q7"/>
  </mergeCells>
  <printOptions horizontalCentered="1"/>
  <pageMargins left="0" right="0" top="0" bottom="0" header="0" footer="0"/>
  <pageSetup scale="65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DGII (EST)</vt:lpstr>
      <vt:lpstr>DGA (EST)</vt:lpstr>
      <vt:lpstr>TESORERIA (EST)</vt:lpstr>
      <vt:lpstr>'DGII (EST)'!Área_de_impresión</vt:lpstr>
      <vt:lpstr>'TESORERIA (EST)'!Área_de_impresión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2019-08-07T19:44:20Z</dcterms:created>
  <dcterms:modified xsi:type="dcterms:W3CDTF">2019-08-07T19:45:42Z</dcterms:modified>
</cp:coreProperties>
</file>