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9\INGRESOS FISCALES PARA INTERNET\"/>
    </mc:Choice>
  </mc:AlternateContent>
  <bookViews>
    <workbookView xWindow="0" yWindow="0" windowWidth="19200" windowHeight="11595"/>
  </bookViews>
  <sheets>
    <sheet name="DGII (EST)" sheetId="1" r:id="rId1"/>
    <sheet name="DGA (EST)" sheetId="2" r:id="rId2"/>
    <sheet name="TESORERIA (EST)" sheetId="3" r:id="rId3"/>
  </sheets>
  <externalReferences>
    <externalReference r:id="rId4"/>
    <externalReference r:id="rId5"/>
    <externalReference r:id="rId6"/>
  </externalReferences>
  <definedNames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'DGII (EST)'!$A$1:$AA$58</definedName>
    <definedName name="_xlnm.Print_Area" localSheetId="2">'TESORERIA (EST)'!$A$1:$AA$62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7" i="3" l="1"/>
  <c r="P56" i="3" s="1"/>
  <c r="O57" i="3"/>
  <c r="Z57" i="3" s="1"/>
  <c r="Z56" i="3" s="1"/>
  <c r="M57" i="3"/>
  <c r="L57" i="3"/>
  <c r="L56" i="3" s="1"/>
  <c r="K57" i="3"/>
  <c r="J57" i="3"/>
  <c r="J56" i="3" s="1"/>
  <c r="I57" i="3"/>
  <c r="H57" i="3"/>
  <c r="H56" i="3" s="1"/>
  <c r="G57" i="3"/>
  <c r="F57" i="3"/>
  <c r="F56" i="3" s="1"/>
  <c r="E57" i="3"/>
  <c r="D57" i="3"/>
  <c r="D56" i="3" s="1"/>
  <c r="C57" i="3"/>
  <c r="Y56" i="3"/>
  <c r="X56" i="3"/>
  <c r="W56" i="3"/>
  <c r="V56" i="3"/>
  <c r="U56" i="3"/>
  <c r="T56" i="3"/>
  <c r="S56" i="3"/>
  <c r="R56" i="3"/>
  <c r="Q56" i="3"/>
  <c r="O56" i="3"/>
  <c r="M56" i="3"/>
  <c r="K56" i="3"/>
  <c r="I56" i="3"/>
  <c r="G56" i="3"/>
  <c r="E56" i="3"/>
  <c r="C56" i="3"/>
  <c r="Z55" i="3"/>
  <c r="M55" i="3"/>
  <c r="L55" i="3"/>
  <c r="K55" i="3"/>
  <c r="J55" i="3"/>
  <c r="I55" i="3"/>
  <c r="H55" i="3"/>
  <c r="G55" i="3"/>
  <c r="F55" i="3"/>
  <c r="E55" i="3"/>
  <c r="D55" i="3"/>
  <c r="N55" i="3" s="1"/>
  <c r="C55" i="3"/>
  <c r="Z54" i="3"/>
  <c r="M54" i="3"/>
  <c r="L54" i="3"/>
  <c r="K54" i="3"/>
  <c r="J54" i="3"/>
  <c r="I54" i="3"/>
  <c r="H54" i="3"/>
  <c r="G54" i="3"/>
  <c r="F54" i="3"/>
  <c r="E54" i="3"/>
  <c r="D54" i="3"/>
  <c r="C54" i="3"/>
  <c r="N54" i="3" s="1"/>
  <c r="Z53" i="3"/>
  <c r="M53" i="3"/>
  <c r="L53" i="3"/>
  <c r="K53" i="3"/>
  <c r="J53" i="3"/>
  <c r="I53" i="3"/>
  <c r="H53" i="3"/>
  <c r="G53" i="3"/>
  <c r="F53" i="3"/>
  <c r="E53" i="3"/>
  <c r="D53" i="3"/>
  <c r="N53" i="3" s="1"/>
  <c r="C53" i="3"/>
  <c r="Z52" i="3"/>
  <c r="M52" i="3"/>
  <c r="L52" i="3"/>
  <c r="K52" i="3"/>
  <c r="J52" i="3"/>
  <c r="I52" i="3"/>
  <c r="H52" i="3"/>
  <c r="G52" i="3"/>
  <c r="F52" i="3"/>
  <c r="E52" i="3"/>
  <c r="D52" i="3"/>
  <c r="C52" i="3"/>
  <c r="N52" i="3" s="1"/>
  <c r="Z51" i="3"/>
  <c r="M51" i="3"/>
  <c r="L51" i="3"/>
  <c r="K51" i="3"/>
  <c r="J51" i="3"/>
  <c r="I51" i="3"/>
  <c r="H51" i="3"/>
  <c r="G51" i="3"/>
  <c r="F51" i="3"/>
  <c r="E51" i="3"/>
  <c r="D51" i="3"/>
  <c r="N51" i="3" s="1"/>
  <c r="C51" i="3"/>
  <c r="Z50" i="3"/>
  <c r="M50" i="3"/>
  <c r="L50" i="3"/>
  <c r="K50" i="3"/>
  <c r="J50" i="3"/>
  <c r="I50" i="3"/>
  <c r="H50" i="3"/>
  <c r="G50" i="3"/>
  <c r="F50" i="3"/>
  <c r="E50" i="3"/>
  <c r="D50" i="3"/>
  <c r="C50" i="3"/>
  <c r="N50" i="3" s="1"/>
  <c r="Z49" i="3"/>
  <c r="M49" i="3"/>
  <c r="L49" i="3"/>
  <c r="K49" i="3"/>
  <c r="K46" i="3" s="1"/>
  <c r="J49" i="3"/>
  <c r="I49" i="3"/>
  <c r="I46" i="3" s="1"/>
  <c r="I41" i="3" s="1"/>
  <c r="I40" i="3" s="1"/>
  <c r="H49" i="3"/>
  <c r="G49" i="3"/>
  <c r="G46" i="3" s="1"/>
  <c r="F49" i="3"/>
  <c r="E49" i="3"/>
  <c r="D49" i="3"/>
  <c r="C49" i="3"/>
  <c r="Z48" i="3"/>
  <c r="M48" i="3"/>
  <c r="L48" i="3"/>
  <c r="K48" i="3"/>
  <c r="J48" i="3"/>
  <c r="I48" i="3"/>
  <c r="H48" i="3"/>
  <c r="G48" i="3"/>
  <c r="F48" i="3"/>
  <c r="E48" i="3"/>
  <c r="D48" i="3"/>
  <c r="N48" i="3" s="1"/>
  <c r="C48" i="3"/>
  <c r="Z47" i="3"/>
  <c r="M47" i="3"/>
  <c r="L47" i="3"/>
  <c r="L46" i="3" s="1"/>
  <c r="K47" i="3"/>
  <c r="J47" i="3"/>
  <c r="J46" i="3" s="1"/>
  <c r="I47" i="3"/>
  <c r="H47" i="3"/>
  <c r="H46" i="3" s="1"/>
  <c r="G47" i="3"/>
  <c r="F47" i="3"/>
  <c r="F46" i="3" s="1"/>
  <c r="E47" i="3"/>
  <c r="D47" i="3"/>
  <c r="D46" i="3" s="1"/>
  <c r="C47" i="3"/>
  <c r="Y46" i="3"/>
  <c r="X46" i="3"/>
  <c r="W46" i="3"/>
  <c r="V46" i="3"/>
  <c r="U46" i="3"/>
  <c r="T46" i="3"/>
  <c r="S46" i="3"/>
  <c r="R46" i="3"/>
  <c r="Q46" i="3"/>
  <c r="P46" i="3"/>
  <c r="O46" i="3"/>
  <c r="M46" i="3"/>
  <c r="M41" i="3" s="1"/>
  <c r="M40" i="3" s="1"/>
  <c r="E46" i="3"/>
  <c r="E41" i="3" s="1"/>
  <c r="E40" i="3" s="1"/>
  <c r="Z45" i="3"/>
  <c r="M45" i="3"/>
  <c r="L45" i="3"/>
  <c r="K45" i="3"/>
  <c r="J45" i="3"/>
  <c r="I45" i="3"/>
  <c r="H45" i="3"/>
  <c r="G45" i="3"/>
  <c r="F45" i="3"/>
  <c r="E45" i="3"/>
  <c r="D45" i="3"/>
  <c r="C45" i="3"/>
  <c r="N45" i="3" s="1"/>
  <c r="Z44" i="3"/>
  <c r="M44" i="3"/>
  <c r="L44" i="3"/>
  <c r="K44" i="3"/>
  <c r="J44" i="3"/>
  <c r="I44" i="3"/>
  <c r="H44" i="3"/>
  <c r="G44" i="3"/>
  <c r="F44" i="3"/>
  <c r="E44" i="3"/>
  <c r="D44" i="3"/>
  <c r="C44" i="3"/>
  <c r="N44" i="3" s="1"/>
  <c r="Z43" i="3"/>
  <c r="Z42" i="3" s="1"/>
  <c r="N43" i="3"/>
  <c r="M43" i="3"/>
  <c r="M42" i="3" s="1"/>
  <c r="L43" i="3"/>
  <c r="K43" i="3"/>
  <c r="K42" i="3" s="1"/>
  <c r="J43" i="3"/>
  <c r="I43" i="3"/>
  <c r="I42" i="3" s="1"/>
  <c r="H43" i="3"/>
  <c r="G43" i="3"/>
  <c r="G42" i="3" s="1"/>
  <c r="F43" i="3"/>
  <c r="E43" i="3"/>
  <c r="E42" i="3" s="1"/>
  <c r="D43" i="3"/>
  <c r="C43" i="3"/>
  <c r="C42" i="3" s="1"/>
  <c r="Y42" i="3"/>
  <c r="X42" i="3"/>
  <c r="X41" i="3" s="1"/>
  <c r="W42" i="3"/>
  <c r="V42" i="3"/>
  <c r="V41" i="3" s="1"/>
  <c r="U42" i="3"/>
  <c r="T42" i="3"/>
  <c r="T41" i="3" s="1"/>
  <c r="S42" i="3"/>
  <c r="R42" i="3"/>
  <c r="R41" i="3" s="1"/>
  <c r="Q42" i="3"/>
  <c r="P42" i="3"/>
  <c r="P41" i="3" s="1"/>
  <c r="O42" i="3"/>
  <c r="N42" i="3"/>
  <c r="L42" i="3"/>
  <c r="L41" i="3" s="1"/>
  <c r="L40" i="3" s="1"/>
  <c r="J42" i="3"/>
  <c r="H42" i="3"/>
  <c r="H41" i="3" s="1"/>
  <c r="H40" i="3" s="1"/>
  <c r="F42" i="3"/>
  <c r="D42" i="3"/>
  <c r="D41" i="3" s="1"/>
  <c r="D40" i="3" s="1"/>
  <c r="Y41" i="3"/>
  <c r="Y40" i="3" s="1"/>
  <c r="W41" i="3"/>
  <c r="W40" i="3" s="1"/>
  <c r="U41" i="3"/>
  <c r="U40" i="3" s="1"/>
  <c r="S41" i="3"/>
  <c r="S40" i="3" s="1"/>
  <c r="Q41" i="3"/>
  <c r="Q40" i="3" s="1"/>
  <c r="O41" i="3"/>
  <c r="O40" i="3" s="1"/>
  <c r="X40" i="3"/>
  <c r="V40" i="3"/>
  <c r="T40" i="3"/>
  <c r="R40" i="3"/>
  <c r="P40" i="3"/>
  <c r="Z39" i="3"/>
  <c r="M39" i="3"/>
  <c r="L39" i="3"/>
  <c r="K39" i="3"/>
  <c r="J39" i="3"/>
  <c r="I39" i="3"/>
  <c r="H39" i="3"/>
  <c r="G39" i="3"/>
  <c r="F39" i="3"/>
  <c r="E39" i="3"/>
  <c r="D39" i="3"/>
  <c r="C39" i="3"/>
  <c r="Z38" i="3"/>
  <c r="M38" i="3"/>
  <c r="L38" i="3"/>
  <c r="K38" i="3"/>
  <c r="J38" i="3"/>
  <c r="I38" i="3"/>
  <c r="H38" i="3"/>
  <c r="G38" i="3"/>
  <c r="F38" i="3"/>
  <c r="E38" i="3"/>
  <c r="D38" i="3"/>
  <c r="C38" i="3"/>
  <c r="N38" i="3" s="1"/>
  <c r="Z37" i="3"/>
  <c r="M37" i="3"/>
  <c r="L37" i="3"/>
  <c r="K37" i="3"/>
  <c r="J37" i="3"/>
  <c r="I37" i="3"/>
  <c r="H37" i="3"/>
  <c r="G37" i="3"/>
  <c r="F37" i="3"/>
  <c r="E37" i="3"/>
  <c r="D37" i="3"/>
  <c r="N37" i="3" s="1"/>
  <c r="C37" i="3"/>
  <c r="Z36" i="3"/>
  <c r="M36" i="3"/>
  <c r="L36" i="3"/>
  <c r="K36" i="3"/>
  <c r="J36" i="3"/>
  <c r="I36" i="3"/>
  <c r="H36" i="3"/>
  <c r="G36" i="3"/>
  <c r="F36" i="3"/>
  <c r="E36" i="3"/>
  <c r="D36" i="3"/>
  <c r="C36" i="3"/>
  <c r="N36" i="3" s="1"/>
  <c r="Y35" i="3"/>
  <c r="X35" i="3"/>
  <c r="X34" i="3" s="1"/>
  <c r="W35" i="3"/>
  <c r="V35" i="3"/>
  <c r="V34" i="3" s="1"/>
  <c r="U35" i="3"/>
  <c r="T35" i="3"/>
  <c r="T34" i="3" s="1"/>
  <c r="S35" i="3"/>
  <c r="R35" i="3"/>
  <c r="R34" i="3" s="1"/>
  <c r="Q35" i="3"/>
  <c r="P35" i="3"/>
  <c r="P34" i="3" s="1"/>
  <c r="O35" i="3"/>
  <c r="M35" i="3"/>
  <c r="L35" i="3"/>
  <c r="L34" i="3" s="1"/>
  <c r="K35" i="3"/>
  <c r="J35" i="3"/>
  <c r="J34" i="3" s="1"/>
  <c r="I35" i="3"/>
  <c r="H35" i="3"/>
  <c r="H34" i="3" s="1"/>
  <c r="G35" i="3"/>
  <c r="F35" i="3"/>
  <c r="F34" i="3" s="1"/>
  <c r="E35" i="3"/>
  <c r="D35" i="3"/>
  <c r="D34" i="3" s="1"/>
  <c r="C35" i="3"/>
  <c r="Y34" i="3"/>
  <c r="W34" i="3"/>
  <c r="U34" i="3"/>
  <c r="S34" i="3"/>
  <c r="Q34" i="3"/>
  <c r="O34" i="3"/>
  <c r="M34" i="3"/>
  <c r="K34" i="3"/>
  <c r="I34" i="3"/>
  <c r="G34" i="3"/>
  <c r="E34" i="3"/>
  <c r="C34" i="3"/>
  <c r="Z33" i="3"/>
  <c r="M33" i="3"/>
  <c r="L33" i="3"/>
  <c r="K33" i="3"/>
  <c r="J33" i="3"/>
  <c r="I33" i="3"/>
  <c r="H33" i="3"/>
  <c r="G33" i="3"/>
  <c r="F33" i="3"/>
  <c r="E33" i="3"/>
  <c r="D33" i="3"/>
  <c r="N33" i="3" s="1"/>
  <c r="C33" i="3"/>
  <c r="Y32" i="3"/>
  <c r="X32" i="3"/>
  <c r="W32" i="3"/>
  <c r="V32" i="3"/>
  <c r="U32" i="3"/>
  <c r="T32" i="3"/>
  <c r="S32" i="3"/>
  <c r="R32" i="3"/>
  <c r="Q32" i="3"/>
  <c r="P32" i="3"/>
  <c r="O32" i="3"/>
  <c r="Z32" i="3" s="1"/>
  <c r="M32" i="3"/>
  <c r="L32" i="3"/>
  <c r="K32" i="3"/>
  <c r="K30" i="3" s="1"/>
  <c r="J32" i="3"/>
  <c r="I32" i="3"/>
  <c r="H32" i="3"/>
  <c r="G32" i="3"/>
  <c r="G30" i="3" s="1"/>
  <c r="F32" i="3"/>
  <c r="E32" i="3"/>
  <c r="D32" i="3"/>
  <c r="C32" i="3"/>
  <c r="N32" i="3" s="1"/>
  <c r="AA32" i="3" s="1"/>
  <c r="Y31" i="3"/>
  <c r="X31" i="3"/>
  <c r="X30" i="3" s="1"/>
  <c r="W31" i="3"/>
  <c r="V31" i="3"/>
  <c r="V30" i="3" s="1"/>
  <c r="U31" i="3"/>
  <c r="T31" i="3"/>
  <c r="T30" i="3" s="1"/>
  <c r="S31" i="3"/>
  <c r="R31" i="3"/>
  <c r="R30" i="3" s="1"/>
  <c r="Q31" i="3"/>
  <c r="P31" i="3"/>
  <c r="P30" i="3" s="1"/>
  <c r="O31" i="3"/>
  <c r="M31" i="3"/>
  <c r="L31" i="3"/>
  <c r="K31" i="3"/>
  <c r="J31" i="3"/>
  <c r="I31" i="3"/>
  <c r="H31" i="3"/>
  <c r="G31" i="3"/>
  <c r="F31" i="3"/>
  <c r="E31" i="3"/>
  <c r="D31" i="3"/>
  <c r="C31" i="3"/>
  <c r="Y30" i="3"/>
  <c r="W30" i="3"/>
  <c r="U30" i="3"/>
  <c r="S30" i="3"/>
  <c r="Q30" i="3"/>
  <c r="O30" i="3"/>
  <c r="M30" i="3"/>
  <c r="I30" i="3"/>
  <c r="E30" i="3"/>
  <c r="Z29" i="3"/>
  <c r="M29" i="3"/>
  <c r="L29" i="3"/>
  <c r="K29" i="3"/>
  <c r="J29" i="3"/>
  <c r="I29" i="3"/>
  <c r="H29" i="3"/>
  <c r="G29" i="3"/>
  <c r="F29" i="3"/>
  <c r="E29" i="3"/>
  <c r="D29" i="3"/>
  <c r="N29" i="3" s="1"/>
  <c r="C29" i="3"/>
  <c r="Y28" i="3"/>
  <c r="X28" i="3"/>
  <c r="W28" i="3"/>
  <c r="V28" i="3"/>
  <c r="U28" i="3"/>
  <c r="T28" i="3"/>
  <c r="S28" i="3"/>
  <c r="R28" i="3"/>
  <c r="Q28" i="3"/>
  <c r="P28" i="3"/>
  <c r="O28" i="3"/>
  <c r="Z28" i="3" s="1"/>
  <c r="M28" i="3"/>
  <c r="L28" i="3"/>
  <c r="K28" i="3"/>
  <c r="J28" i="3"/>
  <c r="I28" i="3"/>
  <c r="H28" i="3"/>
  <c r="G28" i="3"/>
  <c r="F28" i="3"/>
  <c r="E28" i="3"/>
  <c r="D28" i="3"/>
  <c r="C28" i="3"/>
  <c r="N28" i="3" s="1"/>
  <c r="AA28" i="3" s="1"/>
  <c r="Y27" i="3"/>
  <c r="X27" i="3"/>
  <c r="W27" i="3"/>
  <c r="V27" i="3"/>
  <c r="V25" i="3" s="1"/>
  <c r="V24" i="3" s="1"/>
  <c r="V23" i="3" s="1"/>
  <c r="U27" i="3"/>
  <c r="T27" i="3"/>
  <c r="S27" i="3"/>
  <c r="R27" i="3"/>
  <c r="R25" i="3" s="1"/>
  <c r="R24" i="3" s="1"/>
  <c r="R23" i="3" s="1"/>
  <c r="Q27" i="3"/>
  <c r="P27" i="3"/>
  <c r="Z27" i="3" s="1"/>
  <c r="O27" i="3"/>
  <c r="M27" i="3"/>
  <c r="L27" i="3"/>
  <c r="K27" i="3"/>
  <c r="J27" i="3"/>
  <c r="J25" i="3" s="1"/>
  <c r="I27" i="3"/>
  <c r="H27" i="3"/>
  <c r="G27" i="3"/>
  <c r="F27" i="3"/>
  <c r="F25" i="3" s="1"/>
  <c r="E27" i="3"/>
  <c r="D27" i="3"/>
  <c r="N27" i="3" s="1"/>
  <c r="AA27" i="3" s="1"/>
  <c r="C27" i="3"/>
  <c r="Y26" i="3"/>
  <c r="X26" i="3"/>
  <c r="W26" i="3"/>
  <c r="V26" i="3"/>
  <c r="U26" i="3"/>
  <c r="T26" i="3"/>
  <c r="S26" i="3"/>
  <c r="R26" i="3"/>
  <c r="Q26" i="3"/>
  <c r="P26" i="3"/>
  <c r="O26" i="3"/>
  <c r="M26" i="3"/>
  <c r="M25" i="3" s="1"/>
  <c r="L26" i="3"/>
  <c r="K26" i="3"/>
  <c r="K25" i="3" s="1"/>
  <c r="J26" i="3"/>
  <c r="I26" i="3"/>
  <c r="I25" i="3" s="1"/>
  <c r="H26" i="3"/>
  <c r="G26" i="3"/>
  <c r="G25" i="3" s="1"/>
  <c r="F26" i="3"/>
  <c r="E26" i="3"/>
  <c r="E25" i="3" s="1"/>
  <c r="D26" i="3"/>
  <c r="C26" i="3"/>
  <c r="X25" i="3"/>
  <c r="X24" i="3" s="1"/>
  <c r="X23" i="3" s="1"/>
  <c r="T25" i="3"/>
  <c r="T24" i="3" s="1"/>
  <c r="T23" i="3" s="1"/>
  <c r="P25" i="3"/>
  <c r="P24" i="3" s="1"/>
  <c r="P23" i="3" s="1"/>
  <c r="L25" i="3"/>
  <c r="H25" i="3"/>
  <c r="D25" i="3"/>
  <c r="M24" i="3"/>
  <c r="M23" i="3" s="1"/>
  <c r="I24" i="3"/>
  <c r="I23" i="3" s="1"/>
  <c r="E24" i="3"/>
  <c r="E23" i="3" s="1"/>
  <c r="Z22" i="3"/>
  <c r="M22" i="3"/>
  <c r="L22" i="3"/>
  <c r="K22" i="3"/>
  <c r="J22" i="3"/>
  <c r="I22" i="3"/>
  <c r="H22" i="3"/>
  <c r="G22" i="3"/>
  <c r="F22" i="3"/>
  <c r="E22" i="3"/>
  <c r="D22" i="3"/>
  <c r="C22" i="3"/>
  <c r="N22" i="3" s="1"/>
  <c r="Y21" i="3"/>
  <c r="X21" i="3"/>
  <c r="W21" i="3"/>
  <c r="V21" i="3"/>
  <c r="U21" i="3"/>
  <c r="T21" i="3"/>
  <c r="S21" i="3"/>
  <c r="R21" i="3"/>
  <c r="Q21" i="3"/>
  <c r="P21" i="3"/>
  <c r="Z21" i="3" s="1"/>
  <c r="O21" i="3"/>
  <c r="M21" i="3"/>
  <c r="L21" i="3"/>
  <c r="K21" i="3"/>
  <c r="J21" i="3"/>
  <c r="I21" i="3"/>
  <c r="H21" i="3"/>
  <c r="G21" i="3"/>
  <c r="F21" i="3"/>
  <c r="E21" i="3"/>
  <c r="D21" i="3"/>
  <c r="N21" i="3" s="1"/>
  <c r="C21" i="3"/>
  <c r="Y20" i="3"/>
  <c r="Y19" i="3" s="1"/>
  <c r="X20" i="3"/>
  <c r="W20" i="3"/>
  <c r="W19" i="3" s="1"/>
  <c r="V20" i="3"/>
  <c r="U20" i="3"/>
  <c r="U19" i="3" s="1"/>
  <c r="T20" i="3"/>
  <c r="S20" i="3"/>
  <c r="S19" i="3" s="1"/>
  <c r="R20" i="3"/>
  <c r="Q20" i="3"/>
  <c r="Q19" i="3" s="1"/>
  <c r="P20" i="3"/>
  <c r="O20" i="3"/>
  <c r="M20" i="3"/>
  <c r="M19" i="3" s="1"/>
  <c r="L20" i="3"/>
  <c r="K20" i="3"/>
  <c r="K19" i="3" s="1"/>
  <c r="J20" i="3"/>
  <c r="I20" i="3"/>
  <c r="I19" i="3" s="1"/>
  <c r="H20" i="3"/>
  <c r="G20" i="3"/>
  <c r="G19" i="3" s="1"/>
  <c r="F20" i="3"/>
  <c r="E20" i="3"/>
  <c r="E19" i="3" s="1"/>
  <c r="D20" i="3"/>
  <c r="C20" i="3"/>
  <c r="X19" i="3"/>
  <c r="V19" i="3"/>
  <c r="T19" i="3"/>
  <c r="R19" i="3"/>
  <c r="P19" i="3"/>
  <c r="L19" i="3"/>
  <c r="J19" i="3"/>
  <c r="H19" i="3"/>
  <c r="F19" i="3"/>
  <c r="D19" i="3"/>
  <c r="Z18" i="3"/>
  <c r="M18" i="3"/>
  <c r="L18" i="3"/>
  <c r="K18" i="3"/>
  <c r="J18" i="3"/>
  <c r="I18" i="3"/>
  <c r="H18" i="3"/>
  <c r="G18" i="3"/>
  <c r="F18" i="3"/>
  <c r="E18" i="3"/>
  <c r="D18" i="3"/>
  <c r="C18" i="3"/>
  <c r="N18" i="3" s="1"/>
  <c r="Z17" i="3"/>
  <c r="M17" i="3"/>
  <c r="L17" i="3"/>
  <c r="K17" i="3"/>
  <c r="J17" i="3"/>
  <c r="I17" i="3"/>
  <c r="H17" i="3"/>
  <c r="G17" i="3"/>
  <c r="F17" i="3"/>
  <c r="E17" i="3"/>
  <c r="D17" i="3"/>
  <c r="N17" i="3" s="1"/>
  <c r="C17" i="3"/>
  <c r="Z16" i="3"/>
  <c r="M16" i="3"/>
  <c r="L16" i="3"/>
  <c r="K16" i="3"/>
  <c r="J16" i="3"/>
  <c r="I16" i="3"/>
  <c r="H16" i="3"/>
  <c r="G16" i="3"/>
  <c r="F16" i="3"/>
  <c r="E16" i="3"/>
  <c r="D16" i="3"/>
  <c r="N16" i="3" s="1"/>
  <c r="AA16" i="3" s="1"/>
  <c r="C16" i="3"/>
  <c r="Y15" i="3"/>
  <c r="Y14" i="3" s="1"/>
  <c r="X15" i="3"/>
  <c r="W15" i="3"/>
  <c r="W14" i="3" s="1"/>
  <c r="V15" i="3"/>
  <c r="U15" i="3"/>
  <c r="U14" i="3" s="1"/>
  <c r="T15" i="3"/>
  <c r="S15" i="3"/>
  <c r="S14" i="3" s="1"/>
  <c r="R15" i="3"/>
  <c r="Q15" i="3"/>
  <c r="Q14" i="3" s="1"/>
  <c r="P15" i="3"/>
  <c r="O15" i="3"/>
  <c r="M15" i="3"/>
  <c r="M14" i="3" s="1"/>
  <c r="L15" i="3"/>
  <c r="K15" i="3"/>
  <c r="K14" i="3" s="1"/>
  <c r="J15" i="3"/>
  <c r="I15" i="3"/>
  <c r="I14" i="3" s="1"/>
  <c r="H15" i="3"/>
  <c r="G15" i="3"/>
  <c r="G14" i="3" s="1"/>
  <c r="F15" i="3"/>
  <c r="E15" i="3"/>
  <c r="E14" i="3" s="1"/>
  <c r="D15" i="3"/>
  <c r="C15" i="3"/>
  <c r="X14" i="3"/>
  <c r="X10" i="3" s="1"/>
  <c r="X9" i="3" s="1"/>
  <c r="V14" i="3"/>
  <c r="T14" i="3"/>
  <c r="T10" i="3" s="1"/>
  <c r="T9" i="3" s="1"/>
  <c r="T8" i="3" s="1"/>
  <c r="T58" i="3" s="1"/>
  <c r="R14" i="3"/>
  <c r="P14" i="3"/>
  <c r="P10" i="3" s="1"/>
  <c r="P9" i="3" s="1"/>
  <c r="L14" i="3"/>
  <c r="L10" i="3" s="1"/>
  <c r="L9" i="3" s="1"/>
  <c r="J14" i="3"/>
  <c r="H14" i="3"/>
  <c r="H10" i="3" s="1"/>
  <c r="H9" i="3" s="1"/>
  <c r="F14" i="3"/>
  <c r="D14" i="3"/>
  <c r="D10" i="3" s="1"/>
  <c r="D9" i="3" s="1"/>
  <c r="Z13" i="3"/>
  <c r="M13" i="3"/>
  <c r="L13" i="3"/>
  <c r="K13" i="3"/>
  <c r="J13" i="3"/>
  <c r="I13" i="3"/>
  <c r="H13" i="3"/>
  <c r="G13" i="3"/>
  <c r="F13" i="3"/>
  <c r="E13" i="3"/>
  <c r="D13" i="3"/>
  <c r="N13" i="3" s="1"/>
  <c r="AA13" i="3" s="1"/>
  <c r="C13" i="3"/>
  <c r="Z12" i="3"/>
  <c r="M12" i="3"/>
  <c r="L12" i="3"/>
  <c r="L11" i="3" s="1"/>
  <c r="K12" i="3"/>
  <c r="J12" i="3"/>
  <c r="J11" i="3" s="1"/>
  <c r="I12" i="3"/>
  <c r="H12" i="3"/>
  <c r="H11" i="3" s="1"/>
  <c r="G12" i="3"/>
  <c r="F12" i="3"/>
  <c r="F11" i="3" s="1"/>
  <c r="E12" i="3"/>
  <c r="D12" i="3"/>
  <c r="D11" i="3" s="1"/>
  <c r="C12" i="3"/>
  <c r="Z11" i="3"/>
  <c r="Y11" i="3"/>
  <c r="Y10" i="3" s="1"/>
  <c r="X11" i="3"/>
  <c r="W11" i="3"/>
  <c r="W10" i="3" s="1"/>
  <c r="V11" i="3"/>
  <c r="U11" i="3"/>
  <c r="U10" i="3" s="1"/>
  <c r="T11" i="3"/>
  <c r="S11" i="3"/>
  <c r="S10" i="3" s="1"/>
  <c r="R11" i="3"/>
  <c r="Q11" i="3"/>
  <c r="Q10" i="3" s="1"/>
  <c r="P11" i="3"/>
  <c r="O11" i="3"/>
  <c r="M11" i="3"/>
  <c r="M10" i="3" s="1"/>
  <c r="M9" i="3" s="1"/>
  <c r="K11" i="3"/>
  <c r="I11" i="3"/>
  <c r="I10" i="3" s="1"/>
  <c r="I9" i="3" s="1"/>
  <c r="G11" i="3"/>
  <c r="E11" i="3"/>
  <c r="E10" i="3" s="1"/>
  <c r="E9" i="3" s="1"/>
  <c r="E8" i="3" s="1"/>
  <c r="C11" i="3"/>
  <c r="V10" i="3"/>
  <c r="R10" i="3"/>
  <c r="J10" i="3"/>
  <c r="F10" i="3"/>
  <c r="Y9" i="3"/>
  <c r="W9" i="3"/>
  <c r="V9" i="3"/>
  <c r="V8" i="3" s="1"/>
  <c r="V58" i="3" s="1"/>
  <c r="U9" i="3"/>
  <c r="S9" i="3"/>
  <c r="R9" i="3"/>
  <c r="R8" i="3" s="1"/>
  <c r="R58" i="3" s="1"/>
  <c r="Q9" i="3"/>
  <c r="J9" i="3"/>
  <c r="F9" i="3"/>
  <c r="Z32" i="2"/>
  <c r="N32" i="2"/>
  <c r="M32" i="2"/>
  <c r="L32" i="2"/>
  <c r="K32" i="2"/>
  <c r="J32" i="2"/>
  <c r="I32" i="2"/>
  <c r="H32" i="2"/>
  <c r="G32" i="2"/>
  <c r="F32" i="2"/>
  <c r="E32" i="2"/>
  <c r="D32" i="2"/>
  <c r="C32" i="2"/>
  <c r="Z31" i="2"/>
  <c r="M31" i="2"/>
  <c r="L31" i="2"/>
  <c r="L30" i="2" s="1"/>
  <c r="K31" i="2"/>
  <c r="J31" i="2"/>
  <c r="J30" i="2" s="1"/>
  <c r="J29" i="2" s="1"/>
  <c r="I31" i="2"/>
  <c r="H31" i="2"/>
  <c r="H30" i="2" s="1"/>
  <c r="G31" i="2"/>
  <c r="F31" i="2"/>
  <c r="F30" i="2" s="1"/>
  <c r="F29" i="2" s="1"/>
  <c r="E31" i="2"/>
  <c r="D31" i="2"/>
  <c r="D30" i="2" s="1"/>
  <c r="C31" i="2"/>
  <c r="Z30" i="2"/>
  <c r="Y30" i="2"/>
  <c r="Y29" i="2" s="1"/>
  <c r="X30" i="2"/>
  <c r="W30" i="2"/>
  <c r="W29" i="2" s="1"/>
  <c r="V30" i="2"/>
  <c r="U30" i="2"/>
  <c r="U29" i="2" s="1"/>
  <c r="T30" i="2"/>
  <c r="S30" i="2"/>
  <c r="S29" i="2" s="1"/>
  <c r="R30" i="2"/>
  <c r="Q30" i="2"/>
  <c r="Q29" i="2" s="1"/>
  <c r="P30" i="2"/>
  <c r="O30" i="2"/>
  <c r="O29" i="2" s="1"/>
  <c r="M30" i="2"/>
  <c r="M29" i="2" s="1"/>
  <c r="K30" i="2"/>
  <c r="K29" i="2" s="1"/>
  <c r="I30" i="2"/>
  <c r="I29" i="2" s="1"/>
  <c r="G30" i="2"/>
  <c r="G29" i="2" s="1"/>
  <c r="E30" i="2"/>
  <c r="E29" i="2" s="1"/>
  <c r="C30" i="2"/>
  <c r="C29" i="2" s="1"/>
  <c r="Z29" i="2"/>
  <c r="X29" i="2"/>
  <c r="V29" i="2"/>
  <c r="T29" i="2"/>
  <c r="R29" i="2"/>
  <c r="P29" i="2"/>
  <c r="L29" i="2"/>
  <c r="H29" i="2"/>
  <c r="D29" i="2"/>
  <c r="Z28" i="2"/>
  <c r="M28" i="2"/>
  <c r="L28" i="2"/>
  <c r="K28" i="2"/>
  <c r="J28" i="2"/>
  <c r="I28" i="2"/>
  <c r="H28" i="2"/>
  <c r="G28" i="2"/>
  <c r="F28" i="2"/>
  <c r="E28" i="2"/>
  <c r="D28" i="2"/>
  <c r="N28" i="2" s="1"/>
  <c r="AA28" i="2" s="1"/>
  <c r="C28" i="2"/>
  <c r="Z27" i="2"/>
  <c r="M27" i="2"/>
  <c r="L27" i="2"/>
  <c r="K27" i="2"/>
  <c r="J27" i="2"/>
  <c r="I27" i="2"/>
  <c r="H27" i="2"/>
  <c r="G27" i="2"/>
  <c r="F27" i="2"/>
  <c r="E27" i="2"/>
  <c r="D27" i="2"/>
  <c r="N27" i="2" s="1"/>
  <c r="AA27" i="2" s="1"/>
  <c r="C27" i="2"/>
  <c r="Z26" i="2"/>
  <c r="M26" i="2"/>
  <c r="L26" i="2"/>
  <c r="L25" i="2" s="1"/>
  <c r="K26" i="2"/>
  <c r="J26" i="2"/>
  <c r="J25" i="2" s="1"/>
  <c r="I26" i="2"/>
  <c r="H26" i="2"/>
  <c r="H25" i="2" s="1"/>
  <c r="G26" i="2"/>
  <c r="F26" i="2"/>
  <c r="F25" i="2" s="1"/>
  <c r="E26" i="2"/>
  <c r="D26" i="2"/>
  <c r="D25" i="2" s="1"/>
  <c r="C26" i="2"/>
  <c r="Z25" i="2"/>
  <c r="Y25" i="2"/>
  <c r="X25" i="2"/>
  <c r="W25" i="2"/>
  <c r="V25" i="2"/>
  <c r="U25" i="2"/>
  <c r="T25" i="2"/>
  <c r="S25" i="2"/>
  <c r="R25" i="2"/>
  <c r="Q25" i="2"/>
  <c r="P25" i="2"/>
  <c r="O25" i="2"/>
  <c r="M25" i="2"/>
  <c r="M20" i="2" s="1"/>
  <c r="K25" i="2"/>
  <c r="I25" i="2"/>
  <c r="I20" i="2" s="1"/>
  <c r="G25" i="2"/>
  <c r="E25" i="2"/>
  <c r="E20" i="2" s="1"/>
  <c r="C25" i="2"/>
  <c r="Z24" i="2"/>
  <c r="M24" i="2"/>
  <c r="L24" i="2"/>
  <c r="K24" i="2"/>
  <c r="J24" i="2"/>
  <c r="I24" i="2"/>
  <c r="H24" i="2"/>
  <c r="G24" i="2"/>
  <c r="F24" i="2"/>
  <c r="E24" i="2"/>
  <c r="D24" i="2"/>
  <c r="N24" i="2" s="1"/>
  <c r="C24" i="2"/>
  <c r="Y23" i="2"/>
  <c r="X23" i="2"/>
  <c r="W23" i="2"/>
  <c r="V23" i="2"/>
  <c r="U23" i="2"/>
  <c r="T23" i="2"/>
  <c r="S23" i="2"/>
  <c r="R23" i="2"/>
  <c r="Q23" i="2"/>
  <c r="P23" i="2"/>
  <c r="Z23" i="2" s="1"/>
  <c r="O23" i="2"/>
  <c r="M23" i="2"/>
  <c r="L23" i="2"/>
  <c r="K23" i="2"/>
  <c r="J23" i="2"/>
  <c r="I23" i="2"/>
  <c r="H23" i="2"/>
  <c r="G23" i="2"/>
  <c r="F23" i="2"/>
  <c r="E23" i="2"/>
  <c r="D23" i="2"/>
  <c r="N23" i="2" s="1"/>
  <c r="C23" i="2"/>
  <c r="Y22" i="2"/>
  <c r="Y21" i="2" s="1"/>
  <c r="Y20" i="2" s="1"/>
  <c r="Y8" i="2" s="1"/>
  <c r="Y33" i="2" s="1"/>
  <c r="X22" i="2"/>
  <c r="W22" i="2"/>
  <c r="W21" i="2" s="1"/>
  <c r="V22" i="2"/>
  <c r="U22" i="2"/>
  <c r="U21" i="2" s="1"/>
  <c r="U20" i="2" s="1"/>
  <c r="U8" i="2" s="1"/>
  <c r="U33" i="2" s="1"/>
  <c r="T22" i="2"/>
  <c r="S22" i="2"/>
  <c r="S21" i="2" s="1"/>
  <c r="R22" i="2"/>
  <c r="Q22" i="2"/>
  <c r="Q21" i="2" s="1"/>
  <c r="Q20" i="2" s="1"/>
  <c r="Q8" i="2" s="1"/>
  <c r="Q33" i="2" s="1"/>
  <c r="P22" i="2"/>
  <c r="O22" i="2"/>
  <c r="M22" i="2"/>
  <c r="M21" i="2" s="1"/>
  <c r="L22" i="2"/>
  <c r="K22" i="2"/>
  <c r="K21" i="2" s="1"/>
  <c r="J22" i="2"/>
  <c r="I22" i="2"/>
  <c r="I21" i="2" s="1"/>
  <c r="H22" i="2"/>
  <c r="G22" i="2"/>
  <c r="G21" i="2" s="1"/>
  <c r="F22" i="2"/>
  <c r="E22" i="2"/>
  <c r="E21" i="2" s="1"/>
  <c r="D22" i="2"/>
  <c r="C22" i="2"/>
  <c r="X21" i="2"/>
  <c r="X20" i="2" s="1"/>
  <c r="V21" i="2"/>
  <c r="V20" i="2" s="1"/>
  <c r="T21" i="2"/>
  <c r="T20" i="2" s="1"/>
  <c r="R21" i="2"/>
  <c r="R20" i="2" s="1"/>
  <c r="P21" i="2"/>
  <c r="P20" i="2" s="1"/>
  <c r="L21" i="2"/>
  <c r="L20" i="2" s="1"/>
  <c r="J21" i="2"/>
  <c r="J20" i="2" s="1"/>
  <c r="H21" i="2"/>
  <c r="H20" i="2" s="1"/>
  <c r="F21" i="2"/>
  <c r="F20" i="2" s="1"/>
  <c r="D21" i="2"/>
  <c r="D20" i="2" s="1"/>
  <c r="W20" i="2"/>
  <c r="S20" i="2"/>
  <c r="K20" i="2"/>
  <c r="G20" i="2"/>
  <c r="Z19" i="2"/>
  <c r="M19" i="2"/>
  <c r="M9" i="2" s="1"/>
  <c r="M8" i="2" s="1"/>
  <c r="M33" i="2" s="1"/>
  <c r="L19" i="2"/>
  <c r="K19" i="2"/>
  <c r="K9" i="2" s="1"/>
  <c r="K8" i="2" s="1"/>
  <c r="K33" i="2" s="1"/>
  <c r="J19" i="2"/>
  <c r="I19" i="2"/>
  <c r="I9" i="2" s="1"/>
  <c r="I8" i="2" s="1"/>
  <c r="I33" i="2" s="1"/>
  <c r="H19" i="2"/>
  <c r="G19" i="2"/>
  <c r="F19" i="2"/>
  <c r="E19" i="2"/>
  <c r="D19" i="2"/>
  <c r="C19" i="2"/>
  <c r="N19" i="2" s="1"/>
  <c r="AA19" i="2" s="1"/>
  <c r="Z18" i="2"/>
  <c r="M18" i="2"/>
  <c r="L18" i="2"/>
  <c r="K18" i="2"/>
  <c r="J18" i="2"/>
  <c r="I18" i="2"/>
  <c r="H18" i="2"/>
  <c r="G18" i="2"/>
  <c r="F18" i="2"/>
  <c r="E18" i="2"/>
  <c r="D18" i="2"/>
  <c r="N18" i="2" s="1"/>
  <c r="C18" i="2"/>
  <c r="Z17" i="2"/>
  <c r="M17" i="2"/>
  <c r="L17" i="2"/>
  <c r="K17" i="2"/>
  <c r="J17" i="2"/>
  <c r="I17" i="2"/>
  <c r="H17" i="2"/>
  <c r="G17" i="2"/>
  <c r="F17" i="2"/>
  <c r="E17" i="2"/>
  <c r="D17" i="2"/>
  <c r="N17" i="2" s="1"/>
  <c r="AA17" i="2" s="1"/>
  <c r="C17" i="2"/>
  <c r="Z16" i="2"/>
  <c r="M16" i="2"/>
  <c r="L16" i="2"/>
  <c r="K16" i="2"/>
  <c r="J16" i="2"/>
  <c r="I16" i="2"/>
  <c r="H16" i="2"/>
  <c r="G16" i="2"/>
  <c r="F16" i="2"/>
  <c r="E16" i="2"/>
  <c r="D16" i="2"/>
  <c r="N16" i="2" s="1"/>
  <c r="AA16" i="2" s="1"/>
  <c r="C16" i="2"/>
  <c r="Z15" i="2"/>
  <c r="M15" i="2"/>
  <c r="L15" i="2"/>
  <c r="L12" i="2" s="1"/>
  <c r="L9" i="2" s="1"/>
  <c r="L8" i="2" s="1"/>
  <c r="L33" i="2" s="1"/>
  <c r="K15" i="2"/>
  <c r="J15" i="2"/>
  <c r="I15" i="2"/>
  <c r="H15" i="2"/>
  <c r="H12" i="2" s="1"/>
  <c r="H9" i="2" s="1"/>
  <c r="H8" i="2" s="1"/>
  <c r="H33" i="2" s="1"/>
  <c r="G15" i="2"/>
  <c r="F15" i="2"/>
  <c r="F12" i="2" s="1"/>
  <c r="F9" i="2" s="1"/>
  <c r="F8" i="2" s="1"/>
  <c r="E15" i="2"/>
  <c r="D15" i="2"/>
  <c r="D12" i="2" s="1"/>
  <c r="D9" i="2" s="1"/>
  <c r="D8" i="2" s="1"/>
  <c r="D33" i="2" s="1"/>
  <c r="C15" i="2"/>
  <c r="Z14" i="2"/>
  <c r="M14" i="2"/>
  <c r="L14" i="2"/>
  <c r="K14" i="2"/>
  <c r="J14" i="2"/>
  <c r="I14" i="2"/>
  <c r="H14" i="2"/>
  <c r="G14" i="2"/>
  <c r="F14" i="2"/>
  <c r="E14" i="2"/>
  <c r="D14" i="2"/>
  <c r="C14" i="2"/>
  <c r="N14" i="2" s="1"/>
  <c r="Z13" i="2"/>
  <c r="M13" i="2"/>
  <c r="M12" i="2" s="1"/>
  <c r="L13" i="2"/>
  <c r="K13" i="2"/>
  <c r="K12" i="2" s="1"/>
  <c r="J13" i="2"/>
  <c r="I13" i="2"/>
  <c r="I12" i="2" s="1"/>
  <c r="H13" i="2"/>
  <c r="G13" i="2"/>
  <c r="F13" i="2"/>
  <c r="E13" i="2"/>
  <c r="D13" i="2"/>
  <c r="C13" i="2"/>
  <c r="N13" i="2" s="1"/>
  <c r="Z12" i="2"/>
  <c r="Y12" i="2"/>
  <c r="X12" i="2"/>
  <c r="W12" i="2"/>
  <c r="V12" i="2"/>
  <c r="U12" i="2"/>
  <c r="T12" i="2"/>
  <c r="S12" i="2"/>
  <c r="R12" i="2"/>
  <c r="Q12" i="2"/>
  <c r="P12" i="2"/>
  <c r="O12" i="2"/>
  <c r="J12" i="2"/>
  <c r="G12" i="2"/>
  <c r="G9" i="2" s="1"/>
  <c r="G8" i="2" s="1"/>
  <c r="G33" i="2" s="1"/>
  <c r="E12" i="2"/>
  <c r="E9" i="2" s="1"/>
  <c r="E8" i="2" s="1"/>
  <c r="E33" i="2" s="1"/>
  <c r="C12" i="2"/>
  <c r="C9" i="2" s="1"/>
  <c r="Y11" i="2"/>
  <c r="X11" i="2"/>
  <c r="X10" i="2" s="1"/>
  <c r="W11" i="2"/>
  <c r="V11" i="2"/>
  <c r="V10" i="2" s="1"/>
  <c r="U11" i="2"/>
  <c r="T11" i="2"/>
  <c r="T10" i="2" s="1"/>
  <c r="S11" i="2"/>
  <c r="R11" i="2"/>
  <c r="R10" i="2" s="1"/>
  <c r="Q11" i="2"/>
  <c r="P11" i="2"/>
  <c r="P10" i="2" s="1"/>
  <c r="O11" i="2"/>
  <c r="M11" i="2"/>
  <c r="L11" i="2"/>
  <c r="L10" i="2" s="1"/>
  <c r="K11" i="2"/>
  <c r="J11" i="2"/>
  <c r="J10" i="2" s="1"/>
  <c r="I11" i="2"/>
  <c r="H11" i="2"/>
  <c r="H10" i="2" s="1"/>
  <c r="G11" i="2"/>
  <c r="F11" i="2"/>
  <c r="F10" i="2" s="1"/>
  <c r="E11" i="2"/>
  <c r="D11" i="2"/>
  <c r="D10" i="2" s="1"/>
  <c r="C11" i="2"/>
  <c r="Y10" i="2"/>
  <c r="W10" i="2"/>
  <c r="U10" i="2"/>
  <c r="S10" i="2"/>
  <c r="Q10" i="2"/>
  <c r="O10" i="2"/>
  <c r="M10" i="2"/>
  <c r="K10" i="2"/>
  <c r="I10" i="2"/>
  <c r="G10" i="2"/>
  <c r="E10" i="2"/>
  <c r="C10" i="2"/>
  <c r="Y9" i="2"/>
  <c r="X9" i="2"/>
  <c r="X8" i="2" s="1"/>
  <c r="X33" i="2" s="1"/>
  <c r="W9" i="2"/>
  <c r="V9" i="2"/>
  <c r="V8" i="2" s="1"/>
  <c r="V33" i="2" s="1"/>
  <c r="U9" i="2"/>
  <c r="T9" i="2"/>
  <c r="T8" i="2" s="1"/>
  <c r="T33" i="2" s="1"/>
  <c r="S9" i="2"/>
  <c r="R9" i="2"/>
  <c r="R8" i="2" s="1"/>
  <c r="R33" i="2" s="1"/>
  <c r="Q9" i="2"/>
  <c r="P9" i="2"/>
  <c r="P8" i="2" s="1"/>
  <c r="P33" i="2" s="1"/>
  <c r="O9" i="2"/>
  <c r="J9" i="2"/>
  <c r="J8" i="2" s="1"/>
  <c r="J33" i="2" s="1"/>
  <c r="W8" i="2"/>
  <c r="W33" i="2" s="1"/>
  <c r="S8" i="2"/>
  <c r="S33" i="2" s="1"/>
  <c r="Z65" i="1"/>
  <c r="M65" i="1"/>
  <c r="L65" i="1"/>
  <c r="K65" i="1"/>
  <c r="J65" i="1"/>
  <c r="I65" i="1"/>
  <c r="H65" i="1"/>
  <c r="G65" i="1"/>
  <c r="F65" i="1"/>
  <c r="E65" i="1"/>
  <c r="D65" i="1"/>
  <c r="C65" i="1"/>
  <c r="Z64" i="1"/>
  <c r="M64" i="1"/>
  <c r="L64" i="1"/>
  <c r="K64" i="1"/>
  <c r="J64" i="1"/>
  <c r="I64" i="1"/>
  <c r="H64" i="1"/>
  <c r="G64" i="1"/>
  <c r="F64" i="1"/>
  <c r="E64" i="1"/>
  <c r="D64" i="1"/>
  <c r="N64" i="1" s="1"/>
  <c r="AA64" i="1" s="1"/>
  <c r="C64" i="1"/>
  <c r="Z63" i="1"/>
  <c r="M63" i="1"/>
  <c r="L63" i="1"/>
  <c r="L57" i="1" s="1"/>
  <c r="K63" i="1"/>
  <c r="J63" i="1"/>
  <c r="I63" i="1"/>
  <c r="H63" i="1"/>
  <c r="G63" i="1"/>
  <c r="F63" i="1"/>
  <c r="E63" i="1"/>
  <c r="D63" i="1"/>
  <c r="D57" i="1" s="1"/>
  <c r="C63" i="1"/>
  <c r="V62" i="1"/>
  <c r="U62" i="1"/>
  <c r="R62" i="1"/>
  <c r="Q62" i="1"/>
  <c r="P62" i="1"/>
  <c r="O62" i="1"/>
  <c r="Z62" i="1" s="1"/>
  <c r="M62" i="1"/>
  <c r="L62" i="1"/>
  <c r="K62" i="1"/>
  <c r="J62" i="1"/>
  <c r="I62" i="1"/>
  <c r="H62" i="1"/>
  <c r="G62" i="1"/>
  <c r="F62" i="1"/>
  <c r="E62" i="1"/>
  <c r="D62" i="1"/>
  <c r="N62" i="1" s="1"/>
  <c r="AA62" i="1" s="1"/>
  <c r="C62" i="1"/>
  <c r="Z61" i="1"/>
  <c r="M61" i="1"/>
  <c r="L61" i="1"/>
  <c r="K61" i="1"/>
  <c r="J61" i="1"/>
  <c r="I61" i="1"/>
  <c r="H61" i="1"/>
  <c r="G61" i="1"/>
  <c r="F61" i="1"/>
  <c r="E61" i="1"/>
  <c r="D61" i="1"/>
  <c r="N61" i="1" s="1"/>
  <c r="AA61" i="1" s="1"/>
  <c r="C61" i="1"/>
  <c r="Y60" i="1"/>
  <c r="Y59" i="1" s="1"/>
  <c r="Y58" i="1" s="1"/>
  <c r="Y57" i="1" s="1"/>
  <c r="X60" i="1"/>
  <c r="W60" i="1"/>
  <c r="W59" i="1" s="1"/>
  <c r="W58" i="1" s="1"/>
  <c r="W57" i="1" s="1"/>
  <c r="V60" i="1"/>
  <c r="U60" i="1"/>
  <c r="U59" i="1" s="1"/>
  <c r="U58" i="1" s="1"/>
  <c r="U57" i="1" s="1"/>
  <c r="T60" i="1"/>
  <c r="S60" i="1"/>
  <c r="S59" i="1" s="1"/>
  <c r="R60" i="1"/>
  <c r="Q60" i="1"/>
  <c r="Q59" i="1" s="1"/>
  <c r="Q58" i="1" s="1"/>
  <c r="Q57" i="1" s="1"/>
  <c r="P60" i="1"/>
  <c r="O60" i="1"/>
  <c r="M60" i="1"/>
  <c r="M59" i="1" s="1"/>
  <c r="L60" i="1"/>
  <c r="K60" i="1"/>
  <c r="K59" i="1" s="1"/>
  <c r="J60" i="1"/>
  <c r="I60" i="1"/>
  <c r="I59" i="1" s="1"/>
  <c r="H60" i="1"/>
  <c r="G60" i="1"/>
  <c r="G59" i="1" s="1"/>
  <c r="F60" i="1"/>
  <c r="E60" i="1"/>
  <c r="E59" i="1" s="1"/>
  <c r="D60" i="1"/>
  <c r="C60" i="1"/>
  <c r="X59" i="1"/>
  <c r="X58" i="1" s="1"/>
  <c r="V59" i="1"/>
  <c r="V58" i="1" s="1"/>
  <c r="V57" i="1" s="1"/>
  <c r="T59" i="1"/>
  <c r="T58" i="1" s="1"/>
  <c r="R59" i="1"/>
  <c r="R58" i="1" s="1"/>
  <c r="R57" i="1" s="1"/>
  <c r="P59" i="1"/>
  <c r="P58" i="1" s="1"/>
  <c r="L59" i="1"/>
  <c r="L58" i="1" s="1"/>
  <c r="J59" i="1"/>
  <c r="J58" i="1" s="1"/>
  <c r="J57" i="1" s="1"/>
  <c r="H59" i="1"/>
  <c r="H58" i="1" s="1"/>
  <c r="F59" i="1"/>
  <c r="F58" i="1" s="1"/>
  <c r="F57" i="1" s="1"/>
  <c r="D59" i="1"/>
  <c r="D58" i="1" s="1"/>
  <c r="S58" i="1"/>
  <c r="S57" i="1" s="1"/>
  <c r="M58" i="1"/>
  <c r="M57" i="1" s="1"/>
  <c r="K58" i="1"/>
  <c r="K57" i="1" s="1"/>
  <c r="I58" i="1"/>
  <c r="I57" i="1" s="1"/>
  <c r="G58" i="1"/>
  <c r="G57" i="1" s="1"/>
  <c r="E58" i="1"/>
  <c r="E57" i="1" s="1"/>
  <c r="X57" i="1"/>
  <c r="T57" i="1"/>
  <c r="P57" i="1"/>
  <c r="H57" i="1"/>
  <c r="Y56" i="1"/>
  <c r="X56" i="1"/>
  <c r="W56" i="1"/>
  <c r="V56" i="1"/>
  <c r="U56" i="1"/>
  <c r="T56" i="1"/>
  <c r="S56" i="1"/>
  <c r="R56" i="1"/>
  <c r="Q56" i="1"/>
  <c r="P56" i="1"/>
  <c r="O56" i="1"/>
  <c r="Z56" i="1" s="1"/>
  <c r="M56" i="1"/>
  <c r="L56" i="1"/>
  <c r="K56" i="1"/>
  <c r="J56" i="1"/>
  <c r="I56" i="1"/>
  <c r="H56" i="1"/>
  <c r="G56" i="1"/>
  <c r="F56" i="1"/>
  <c r="E56" i="1"/>
  <c r="D56" i="1"/>
  <c r="C56" i="1"/>
  <c r="N56" i="1" s="1"/>
  <c r="Y55" i="1"/>
  <c r="X55" i="1"/>
  <c r="X53" i="1" s="1"/>
  <c r="X49" i="1" s="1"/>
  <c r="W55" i="1"/>
  <c r="V55" i="1"/>
  <c r="V53" i="1" s="1"/>
  <c r="V49" i="1" s="1"/>
  <c r="U55" i="1"/>
  <c r="T55" i="1"/>
  <c r="S55" i="1"/>
  <c r="R55" i="1"/>
  <c r="R53" i="1" s="1"/>
  <c r="R49" i="1" s="1"/>
  <c r="Q55" i="1"/>
  <c r="P55" i="1"/>
  <c r="P53" i="1" s="1"/>
  <c r="P49" i="1" s="1"/>
  <c r="O55" i="1"/>
  <c r="M55" i="1"/>
  <c r="L55" i="1"/>
  <c r="K55" i="1"/>
  <c r="J55" i="1"/>
  <c r="J53" i="1" s="1"/>
  <c r="I55" i="1"/>
  <c r="H55" i="1"/>
  <c r="H53" i="1" s="1"/>
  <c r="H49" i="1" s="1"/>
  <c r="G55" i="1"/>
  <c r="F55" i="1"/>
  <c r="F53" i="1" s="1"/>
  <c r="E55" i="1"/>
  <c r="D55" i="1"/>
  <c r="N55" i="1" s="1"/>
  <c r="C55" i="1"/>
  <c r="Y54" i="1"/>
  <c r="Y53" i="1" s="1"/>
  <c r="X54" i="1"/>
  <c r="W54" i="1"/>
  <c r="W53" i="1" s="1"/>
  <c r="V54" i="1"/>
  <c r="U54" i="1"/>
  <c r="U53" i="1" s="1"/>
  <c r="T54" i="1"/>
  <c r="S54" i="1"/>
  <c r="S53" i="1" s="1"/>
  <c r="R54" i="1"/>
  <c r="Q54" i="1"/>
  <c r="Q53" i="1" s="1"/>
  <c r="P54" i="1"/>
  <c r="O54" i="1"/>
  <c r="M54" i="1"/>
  <c r="M53" i="1" s="1"/>
  <c r="L54" i="1"/>
  <c r="K54" i="1"/>
  <c r="K53" i="1" s="1"/>
  <c r="J54" i="1"/>
  <c r="I54" i="1"/>
  <c r="I53" i="1" s="1"/>
  <c r="H54" i="1"/>
  <c r="G54" i="1"/>
  <c r="G53" i="1" s="1"/>
  <c r="F54" i="1"/>
  <c r="E54" i="1"/>
  <c r="E53" i="1" s="1"/>
  <c r="D54" i="1"/>
  <c r="C54" i="1"/>
  <c r="T53" i="1"/>
  <c r="L53" i="1"/>
  <c r="D53" i="1"/>
  <c r="Z52" i="1"/>
  <c r="M52" i="1"/>
  <c r="M50" i="1" s="1"/>
  <c r="M49" i="1" s="1"/>
  <c r="L52" i="1"/>
  <c r="K52" i="1"/>
  <c r="J52" i="1"/>
  <c r="I52" i="1"/>
  <c r="I50" i="1" s="1"/>
  <c r="I49" i="1" s="1"/>
  <c r="H52" i="1"/>
  <c r="G52" i="1"/>
  <c r="F52" i="1"/>
  <c r="E52" i="1"/>
  <c r="E50" i="1" s="1"/>
  <c r="E49" i="1" s="1"/>
  <c r="D52" i="1"/>
  <c r="C52" i="1"/>
  <c r="N52" i="1" s="1"/>
  <c r="Z51" i="1"/>
  <c r="M51" i="1"/>
  <c r="L51" i="1"/>
  <c r="L50" i="1" s="1"/>
  <c r="K51" i="1"/>
  <c r="J51" i="1"/>
  <c r="J50" i="1" s="1"/>
  <c r="J49" i="1" s="1"/>
  <c r="I51" i="1"/>
  <c r="H51" i="1"/>
  <c r="H50" i="1" s="1"/>
  <c r="G51" i="1"/>
  <c r="F51" i="1"/>
  <c r="F50" i="1" s="1"/>
  <c r="F49" i="1" s="1"/>
  <c r="E51" i="1"/>
  <c r="D51" i="1"/>
  <c r="D50" i="1" s="1"/>
  <c r="C51" i="1"/>
  <c r="Z50" i="1"/>
  <c r="Y50" i="1"/>
  <c r="Y49" i="1" s="1"/>
  <c r="X50" i="1"/>
  <c r="W50" i="1"/>
  <c r="W49" i="1" s="1"/>
  <c r="V50" i="1"/>
  <c r="U50" i="1"/>
  <c r="U49" i="1" s="1"/>
  <c r="T50" i="1"/>
  <c r="S50" i="1"/>
  <c r="S49" i="1" s="1"/>
  <c r="R50" i="1"/>
  <c r="Q50" i="1"/>
  <c r="Q49" i="1" s="1"/>
  <c r="P50" i="1"/>
  <c r="O50" i="1"/>
  <c r="K50" i="1"/>
  <c r="K49" i="1" s="1"/>
  <c r="G50" i="1"/>
  <c r="G49" i="1" s="1"/>
  <c r="C50" i="1"/>
  <c r="T49" i="1"/>
  <c r="L49" i="1"/>
  <c r="D49" i="1"/>
  <c r="Y48" i="1"/>
  <c r="X48" i="1"/>
  <c r="W48" i="1"/>
  <c r="V48" i="1"/>
  <c r="U48" i="1"/>
  <c r="T48" i="1"/>
  <c r="S48" i="1"/>
  <c r="R48" i="1"/>
  <c r="Q48" i="1"/>
  <c r="P48" i="1"/>
  <c r="O48" i="1"/>
  <c r="Z48" i="1" s="1"/>
  <c r="M48" i="1"/>
  <c r="L48" i="1"/>
  <c r="K48" i="1"/>
  <c r="J48" i="1"/>
  <c r="I48" i="1"/>
  <c r="H48" i="1"/>
  <c r="G48" i="1"/>
  <c r="F48" i="1"/>
  <c r="E48" i="1"/>
  <c r="D48" i="1"/>
  <c r="C48" i="1"/>
  <c r="N48" i="1" s="1"/>
  <c r="AA48" i="1" s="1"/>
  <c r="Y47" i="1"/>
  <c r="X47" i="1"/>
  <c r="W47" i="1"/>
  <c r="V47" i="1"/>
  <c r="U47" i="1"/>
  <c r="T47" i="1"/>
  <c r="S47" i="1"/>
  <c r="R47" i="1"/>
  <c r="Q47" i="1"/>
  <c r="P47" i="1"/>
  <c r="Z47" i="1" s="1"/>
  <c r="O47" i="1"/>
  <c r="M47" i="1"/>
  <c r="L47" i="1"/>
  <c r="K47" i="1"/>
  <c r="J47" i="1"/>
  <c r="I47" i="1"/>
  <c r="H47" i="1"/>
  <c r="G47" i="1"/>
  <c r="F47" i="1"/>
  <c r="E47" i="1"/>
  <c r="D47" i="1"/>
  <c r="N47" i="1" s="1"/>
  <c r="AA47" i="1" s="1"/>
  <c r="C47" i="1"/>
  <c r="Z46" i="1"/>
  <c r="M46" i="1"/>
  <c r="L46" i="1"/>
  <c r="K46" i="1"/>
  <c r="J46" i="1"/>
  <c r="J44" i="1" s="1"/>
  <c r="I46" i="1"/>
  <c r="H46" i="1"/>
  <c r="G46" i="1"/>
  <c r="F46" i="1"/>
  <c r="F44" i="1" s="1"/>
  <c r="E46" i="1"/>
  <c r="D46" i="1"/>
  <c r="N46" i="1" s="1"/>
  <c r="AA46" i="1" s="1"/>
  <c r="C46" i="1"/>
  <c r="Y45" i="1"/>
  <c r="Y44" i="1" s="1"/>
  <c r="X45" i="1"/>
  <c r="W45" i="1"/>
  <c r="W44" i="1" s="1"/>
  <c r="V45" i="1"/>
  <c r="U45" i="1"/>
  <c r="U44" i="1" s="1"/>
  <c r="T45" i="1"/>
  <c r="S45" i="1"/>
  <c r="S44" i="1" s="1"/>
  <c r="R45" i="1"/>
  <c r="Q45" i="1"/>
  <c r="Q44" i="1" s="1"/>
  <c r="P45" i="1"/>
  <c r="O45" i="1"/>
  <c r="M45" i="1"/>
  <c r="M44" i="1" s="1"/>
  <c r="L45" i="1"/>
  <c r="K45" i="1"/>
  <c r="K44" i="1" s="1"/>
  <c r="J45" i="1"/>
  <c r="I45" i="1"/>
  <c r="I44" i="1" s="1"/>
  <c r="H45" i="1"/>
  <c r="G45" i="1"/>
  <c r="G44" i="1" s="1"/>
  <c r="F45" i="1"/>
  <c r="E45" i="1"/>
  <c r="E44" i="1" s="1"/>
  <c r="D45" i="1"/>
  <c r="C45" i="1"/>
  <c r="X44" i="1"/>
  <c r="V44" i="1"/>
  <c r="T44" i="1"/>
  <c r="R44" i="1"/>
  <c r="P44" i="1"/>
  <c r="L44" i="1"/>
  <c r="H44" i="1"/>
  <c r="D44" i="1"/>
  <c r="Z43" i="1"/>
  <c r="M43" i="1"/>
  <c r="L43" i="1"/>
  <c r="K43" i="1"/>
  <c r="J43" i="1"/>
  <c r="I43" i="1"/>
  <c r="H43" i="1"/>
  <c r="G43" i="1"/>
  <c r="F43" i="1"/>
  <c r="E43" i="1"/>
  <c r="D43" i="1"/>
  <c r="N43" i="1" s="1"/>
  <c r="AA43" i="1" s="1"/>
  <c r="C43" i="1"/>
  <c r="Y42" i="1"/>
  <c r="X42" i="1"/>
  <c r="W42" i="1"/>
  <c r="W38" i="1" s="1"/>
  <c r="V42" i="1"/>
  <c r="U42" i="1"/>
  <c r="T42" i="1"/>
  <c r="S42" i="1"/>
  <c r="S38" i="1" s="1"/>
  <c r="R42" i="1"/>
  <c r="Q42" i="1"/>
  <c r="P42" i="1"/>
  <c r="O42" i="1"/>
  <c r="Z42" i="1" s="1"/>
  <c r="M42" i="1"/>
  <c r="L42" i="1"/>
  <c r="K42" i="1"/>
  <c r="J42" i="1"/>
  <c r="I42" i="1"/>
  <c r="H42" i="1"/>
  <c r="G42" i="1"/>
  <c r="F42" i="1"/>
  <c r="E42" i="1"/>
  <c r="D42" i="1"/>
  <c r="C42" i="1"/>
  <c r="N42" i="1" s="1"/>
  <c r="AA42" i="1" s="1"/>
  <c r="Y41" i="1"/>
  <c r="X41" i="1"/>
  <c r="W41" i="1"/>
  <c r="V41" i="1"/>
  <c r="U41" i="1"/>
  <c r="T41" i="1"/>
  <c r="S41" i="1"/>
  <c r="R41" i="1"/>
  <c r="Q41" i="1"/>
  <c r="P41" i="1"/>
  <c r="Z41" i="1" s="1"/>
  <c r="O41" i="1"/>
  <c r="M41" i="1"/>
  <c r="L41" i="1"/>
  <c r="K41" i="1"/>
  <c r="J41" i="1"/>
  <c r="I41" i="1"/>
  <c r="H41" i="1"/>
  <c r="G41" i="1"/>
  <c r="F41" i="1"/>
  <c r="E41" i="1"/>
  <c r="D41" i="1"/>
  <c r="N41" i="1" s="1"/>
  <c r="AA41" i="1" s="1"/>
  <c r="C41" i="1"/>
  <c r="Y40" i="1"/>
  <c r="X40" i="1"/>
  <c r="W40" i="1"/>
  <c r="V40" i="1"/>
  <c r="U40" i="1"/>
  <c r="T40" i="1"/>
  <c r="S40" i="1"/>
  <c r="R40" i="1"/>
  <c r="Q40" i="1"/>
  <c r="P40" i="1"/>
  <c r="O40" i="1"/>
  <c r="Z40" i="1" s="1"/>
  <c r="M40" i="1"/>
  <c r="L40" i="1"/>
  <c r="K40" i="1"/>
  <c r="K38" i="1" s="1"/>
  <c r="J40" i="1"/>
  <c r="I40" i="1"/>
  <c r="H40" i="1"/>
  <c r="G40" i="1"/>
  <c r="G38" i="1" s="1"/>
  <c r="F40" i="1"/>
  <c r="E40" i="1"/>
  <c r="D40" i="1"/>
  <c r="C40" i="1"/>
  <c r="N40" i="1" s="1"/>
  <c r="AA40" i="1" s="1"/>
  <c r="Y39" i="1"/>
  <c r="X39" i="1"/>
  <c r="W39" i="1"/>
  <c r="V39" i="1"/>
  <c r="U39" i="1"/>
  <c r="T39" i="1"/>
  <c r="S39" i="1"/>
  <c r="R39" i="1"/>
  <c r="Q39" i="1"/>
  <c r="P39" i="1"/>
  <c r="O39" i="1"/>
  <c r="M39" i="1"/>
  <c r="L39" i="1"/>
  <c r="K39" i="1"/>
  <c r="J39" i="1"/>
  <c r="I39" i="1"/>
  <c r="H39" i="1"/>
  <c r="G39" i="1"/>
  <c r="F39" i="1"/>
  <c r="E39" i="1"/>
  <c r="D39" i="1"/>
  <c r="C39" i="1"/>
  <c r="Y38" i="1"/>
  <c r="U38" i="1"/>
  <c r="Q38" i="1"/>
  <c r="M38" i="1"/>
  <c r="I38" i="1"/>
  <c r="E38" i="1"/>
  <c r="Z37" i="1"/>
  <c r="M37" i="1"/>
  <c r="L37" i="1"/>
  <c r="K37" i="1"/>
  <c r="J37" i="1"/>
  <c r="I37" i="1"/>
  <c r="H37" i="1"/>
  <c r="G37" i="1"/>
  <c r="F37" i="1"/>
  <c r="E37" i="1"/>
  <c r="D37" i="1"/>
  <c r="C37" i="1"/>
  <c r="N37" i="1" s="1"/>
  <c r="Y36" i="1"/>
  <c r="X36" i="1"/>
  <c r="X29" i="1" s="1"/>
  <c r="W36" i="1"/>
  <c r="V36" i="1"/>
  <c r="U36" i="1"/>
  <c r="T36" i="1"/>
  <c r="T29" i="1" s="1"/>
  <c r="S36" i="1"/>
  <c r="R36" i="1"/>
  <c r="Q36" i="1"/>
  <c r="P36" i="1"/>
  <c r="P29" i="1" s="1"/>
  <c r="O36" i="1"/>
  <c r="M36" i="1"/>
  <c r="L36" i="1"/>
  <c r="L29" i="1" s="1"/>
  <c r="K36" i="1"/>
  <c r="J36" i="1"/>
  <c r="I36" i="1"/>
  <c r="H36" i="1"/>
  <c r="H29" i="1" s="1"/>
  <c r="G36" i="1"/>
  <c r="F36" i="1"/>
  <c r="E36" i="1"/>
  <c r="D36" i="1"/>
  <c r="D29" i="1" s="1"/>
  <c r="C36" i="1"/>
  <c r="Y35" i="1"/>
  <c r="X35" i="1"/>
  <c r="W35" i="1"/>
  <c r="V35" i="1"/>
  <c r="U35" i="1"/>
  <c r="T35" i="1"/>
  <c r="S35" i="1"/>
  <c r="R35" i="1"/>
  <c r="Q35" i="1"/>
  <c r="P35" i="1"/>
  <c r="O35" i="1"/>
  <c r="Z35" i="1" s="1"/>
  <c r="M35" i="1"/>
  <c r="L35" i="1"/>
  <c r="K35" i="1"/>
  <c r="J35" i="1"/>
  <c r="I35" i="1"/>
  <c r="H35" i="1"/>
  <c r="G35" i="1"/>
  <c r="F35" i="1"/>
  <c r="E35" i="1"/>
  <c r="D35" i="1"/>
  <c r="C35" i="1"/>
  <c r="N35" i="1" s="1"/>
  <c r="AA35" i="1" s="1"/>
  <c r="Z34" i="1"/>
  <c r="M34" i="1"/>
  <c r="L34" i="1"/>
  <c r="K34" i="1"/>
  <c r="J34" i="1"/>
  <c r="I34" i="1"/>
  <c r="H34" i="1"/>
  <c r="G34" i="1"/>
  <c r="F34" i="1"/>
  <c r="E34" i="1"/>
  <c r="D34" i="1"/>
  <c r="C34" i="1"/>
  <c r="N34" i="1" s="1"/>
  <c r="AA34" i="1" s="1"/>
  <c r="Z33" i="1"/>
  <c r="M33" i="1"/>
  <c r="L33" i="1"/>
  <c r="K33" i="1"/>
  <c r="J33" i="1"/>
  <c r="I33" i="1"/>
  <c r="H33" i="1"/>
  <c r="G33" i="1"/>
  <c r="F33" i="1"/>
  <c r="E33" i="1"/>
  <c r="D33" i="1"/>
  <c r="C33" i="1"/>
  <c r="N33" i="1" s="1"/>
  <c r="AA33" i="1" s="1"/>
  <c r="Z32" i="1"/>
  <c r="M32" i="1"/>
  <c r="L32" i="1"/>
  <c r="K32" i="1"/>
  <c r="J32" i="1"/>
  <c r="I32" i="1"/>
  <c r="H32" i="1"/>
  <c r="G32" i="1"/>
  <c r="F32" i="1"/>
  <c r="E32" i="1"/>
  <c r="D32" i="1"/>
  <c r="C32" i="1"/>
  <c r="N32" i="1" s="1"/>
  <c r="AA32" i="1" s="1"/>
  <c r="Y31" i="1"/>
  <c r="X31" i="1"/>
  <c r="W31" i="1"/>
  <c r="V31" i="1"/>
  <c r="U31" i="1"/>
  <c r="T31" i="1"/>
  <c r="S31" i="1"/>
  <c r="R31" i="1"/>
  <c r="Q31" i="1"/>
  <c r="P31" i="1"/>
  <c r="Z31" i="1" s="1"/>
  <c r="O31" i="1"/>
  <c r="M31" i="1"/>
  <c r="L31" i="1"/>
  <c r="K31" i="1"/>
  <c r="J31" i="1"/>
  <c r="I31" i="1"/>
  <c r="H31" i="1"/>
  <c r="G31" i="1"/>
  <c r="F31" i="1"/>
  <c r="E31" i="1"/>
  <c r="D31" i="1"/>
  <c r="N31" i="1" s="1"/>
  <c r="AA31" i="1" s="1"/>
  <c r="C31" i="1"/>
  <c r="Y30" i="1"/>
  <c r="Y29" i="1" s="1"/>
  <c r="X30" i="1"/>
  <c r="W30" i="1"/>
  <c r="W29" i="1" s="1"/>
  <c r="W26" i="1" s="1"/>
  <c r="V30" i="1"/>
  <c r="U30" i="1"/>
  <c r="U29" i="1" s="1"/>
  <c r="T30" i="1"/>
  <c r="S30" i="1"/>
  <c r="S29" i="1" s="1"/>
  <c r="S26" i="1" s="1"/>
  <c r="R30" i="1"/>
  <c r="Q30" i="1"/>
  <c r="Q29" i="1" s="1"/>
  <c r="P30" i="1"/>
  <c r="O30" i="1"/>
  <c r="M30" i="1"/>
  <c r="L30" i="1"/>
  <c r="K30" i="1"/>
  <c r="J30" i="1"/>
  <c r="I30" i="1"/>
  <c r="H30" i="1"/>
  <c r="G30" i="1"/>
  <c r="F30" i="1"/>
  <c r="E30" i="1"/>
  <c r="D30" i="1"/>
  <c r="C30" i="1"/>
  <c r="V29" i="1"/>
  <c r="R29" i="1"/>
  <c r="J29" i="1"/>
  <c r="F29" i="1"/>
  <c r="Y28" i="1"/>
  <c r="Y27" i="1" s="1"/>
  <c r="X28" i="1"/>
  <c r="W28" i="1"/>
  <c r="W27" i="1" s="1"/>
  <c r="V28" i="1"/>
  <c r="U28" i="1"/>
  <c r="U27" i="1" s="1"/>
  <c r="T28" i="1"/>
  <c r="S28" i="1"/>
  <c r="S27" i="1" s="1"/>
  <c r="R28" i="1"/>
  <c r="Q28" i="1"/>
  <c r="Q27" i="1" s="1"/>
  <c r="P28" i="1"/>
  <c r="O28" i="1"/>
  <c r="M28" i="1"/>
  <c r="M27" i="1" s="1"/>
  <c r="L28" i="1"/>
  <c r="K28" i="1"/>
  <c r="K27" i="1" s="1"/>
  <c r="J28" i="1"/>
  <c r="I28" i="1"/>
  <c r="I27" i="1" s="1"/>
  <c r="H28" i="1"/>
  <c r="G28" i="1"/>
  <c r="G27" i="1" s="1"/>
  <c r="F28" i="1"/>
  <c r="E28" i="1"/>
  <c r="E27" i="1" s="1"/>
  <c r="D28" i="1"/>
  <c r="C28" i="1"/>
  <c r="X27" i="1"/>
  <c r="V27" i="1"/>
  <c r="T27" i="1"/>
  <c r="R27" i="1"/>
  <c r="P27" i="1"/>
  <c r="L27" i="1"/>
  <c r="J27" i="1"/>
  <c r="H27" i="1"/>
  <c r="F27" i="1"/>
  <c r="D27" i="1"/>
  <c r="Y26" i="1"/>
  <c r="U26" i="1"/>
  <c r="Q26" i="1"/>
  <c r="Y25" i="1"/>
  <c r="X25" i="1"/>
  <c r="W25" i="1"/>
  <c r="V25" i="1"/>
  <c r="U25" i="1"/>
  <c r="T25" i="1"/>
  <c r="S25" i="1"/>
  <c r="R25" i="1"/>
  <c r="Q25" i="1"/>
  <c r="P25" i="1"/>
  <c r="Z25" i="1" s="1"/>
  <c r="O25" i="1"/>
  <c r="M25" i="1"/>
  <c r="L25" i="1"/>
  <c r="K25" i="1"/>
  <c r="J25" i="1"/>
  <c r="I25" i="1"/>
  <c r="H25" i="1"/>
  <c r="G25" i="1"/>
  <c r="F25" i="1"/>
  <c r="E25" i="1"/>
  <c r="D25" i="1"/>
  <c r="N25" i="1" s="1"/>
  <c r="C25" i="1"/>
  <c r="Z24" i="1"/>
  <c r="M24" i="1"/>
  <c r="L24" i="1"/>
  <c r="K24" i="1"/>
  <c r="J24" i="1"/>
  <c r="I24" i="1"/>
  <c r="H24" i="1"/>
  <c r="G24" i="1"/>
  <c r="F24" i="1"/>
  <c r="E24" i="1"/>
  <c r="D24" i="1"/>
  <c r="N24" i="1" s="1"/>
  <c r="AA24" i="1" s="1"/>
  <c r="C24" i="1"/>
  <c r="Y23" i="1"/>
  <c r="X23" i="1"/>
  <c r="W23" i="1"/>
  <c r="V23" i="1"/>
  <c r="U23" i="1"/>
  <c r="T23" i="1"/>
  <c r="S23" i="1"/>
  <c r="R23" i="1"/>
  <c r="Q23" i="1"/>
  <c r="P23" i="1"/>
  <c r="O23" i="1"/>
  <c r="Z23" i="1" s="1"/>
  <c r="M23" i="1"/>
  <c r="L23" i="1"/>
  <c r="K23" i="1"/>
  <c r="J23" i="1"/>
  <c r="I23" i="1"/>
  <c r="H23" i="1"/>
  <c r="G23" i="1"/>
  <c r="F23" i="1"/>
  <c r="E23" i="1"/>
  <c r="D23" i="1"/>
  <c r="C23" i="1"/>
  <c r="N23" i="1" s="1"/>
  <c r="AA23" i="1" s="1"/>
  <c r="Z22" i="1"/>
  <c r="M22" i="1"/>
  <c r="L22" i="1"/>
  <c r="K22" i="1"/>
  <c r="J22" i="1"/>
  <c r="I22" i="1"/>
  <c r="H22" i="1"/>
  <c r="G22" i="1"/>
  <c r="F22" i="1"/>
  <c r="E22" i="1"/>
  <c r="D22" i="1"/>
  <c r="C22" i="1"/>
  <c r="N22" i="1" s="1"/>
  <c r="AA22" i="1" s="1"/>
  <c r="Y21" i="1"/>
  <c r="X21" i="1"/>
  <c r="W21" i="1"/>
  <c r="V21" i="1"/>
  <c r="U21" i="1"/>
  <c r="T21" i="1"/>
  <c r="S21" i="1"/>
  <c r="R21" i="1"/>
  <c r="Q21" i="1"/>
  <c r="P21" i="1"/>
  <c r="Z21" i="1" s="1"/>
  <c r="O21" i="1"/>
  <c r="M21" i="1"/>
  <c r="L21" i="1"/>
  <c r="K21" i="1"/>
  <c r="J21" i="1"/>
  <c r="I21" i="1"/>
  <c r="H21" i="1"/>
  <c r="G21" i="1"/>
  <c r="F21" i="1"/>
  <c r="E21" i="1"/>
  <c r="D21" i="1"/>
  <c r="N21" i="1" s="1"/>
  <c r="C21" i="1"/>
  <c r="Y20" i="1"/>
  <c r="X20" i="1"/>
  <c r="W20" i="1"/>
  <c r="V20" i="1"/>
  <c r="U20" i="1"/>
  <c r="T20" i="1"/>
  <c r="S20" i="1"/>
  <c r="R20" i="1"/>
  <c r="Q20" i="1"/>
  <c r="P20" i="1"/>
  <c r="O20" i="1"/>
  <c r="Z20" i="1" s="1"/>
  <c r="M20" i="1"/>
  <c r="L20" i="1"/>
  <c r="K20" i="1"/>
  <c r="J20" i="1"/>
  <c r="I20" i="1"/>
  <c r="H20" i="1"/>
  <c r="G20" i="1"/>
  <c r="F20" i="1"/>
  <c r="E20" i="1"/>
  <c r="D20" i="1"/>
  <c r="C20" i="1"/>
  <c r="N20" i="1" s="1"/>
  <c r="AA20" i="1" s="1"/>
  <c r="Y19" i="1"/>
  <c r="X19" i="1"/>
  <c r="W19" i="1"/>
  <c r="V19" i="1"/>
  <c r="V17" i="1" s="1"/>
  <c r="V16" i="1" s="1"/>
  <c r="U19" i="1"/>
  <c r="T19" i="1"/>
  <c r="S19" i="1"/>
  <c r="R19" i="1"/>
  <c r="R17" i="1" s="1"/>
  <c r="R16" i="1" s="1"/>
  <c r="Q19" i="1"/>
  <c r="P19" i="1"/>
  <c r="Z19" i="1" s="1"/>
  <c r="O19" i="1"/>
  <c r="M19" i="1"/>
  <c r="L19" i="1"/>
  <c r="K19" i="1"/>
  <c r="J19" i="1"/>
  <c r="J17" i="1" s="1"/>
  <c r="J16" i="1" s="1"/>
  <c r="I19" i="1"/>
  <c r="H19" i="1"/>
  <c r="G19" i="1"/>
  <c r="F19" i="1"/>
  <c r="E19" i="1"/>
  <c r="D19" i="1"/>
  <c r="N19" i="1" s="1"/>
  <c r="C19" i="1"/>
  <c r="Y18" i="1"/>
  <c r="X18" i="1"/>
  <c r="W18" i="1"/>
  <c r="V18" i="1"/>
  <c r="U18" i="1"/>
  <c r="T18" i="1"/>
  <c r="S18" i="1"/>
  <c r="R18" i="1"/>
  <c r="Q18" i="1"/>
  <c r="P18" i="1"/>
  <c r="O18" i="1"/>
  <c r="M18" i="1"/>
  <c r="M17" i="1" s="1"/>
  <c r="L18" i="1"/>
  <c r="K18" i="1"/>
  <c r="K17" i="1" s="1"/>
  <c r="J18" i="1"/>
  <c r="I18" i="1"/>
  <c r="I17" i="1" s="1"/>
  <c r="H18" i="1"/>
  <c r="G18" i="1"/>
  <c r="G17" i="1" s="1"/>
  <c r="G16" i="1" s="1"/>
  <c r="F18" i="1"/>
  <c r="E18" i="1"/>
  <c r="E17" i="1" s="1"/>
  <c r="E16" i="1" s="1"/>
  <c r="D18" i="1"/>
  <c r="C18" i="1"/>
  <c r="N18" i="1" s="1"/>
  <c r="N17" i="1" s="1"/>
  <c r="X17" i="1"/>
  <c r="X16" i="1" s="1"/>
  <c r="T17" i="1"/>
  <c r="T16" i="1" s="1"/>
  <c r="P17" i="1"/>
  <c r="P16" i="1" s="1"/>
  <c r="L17" i="1"/>
  <c r="L16" i="1" s="1"/>
  <c r="H17" i="1"/>
  <c r="H16" i="1" s="1"/>
  <c r="F17" i="1"/>
  <c r="F16" i="1" s="1"/>
  <c r="D17" i="1"/>
  <c r="D16" i="1" s="1"/>
  <c r="M16" i="1"/>
  <c r="K16" i="1"/>
  <c r="I16" i="1"/>
  <c r="Y15" i="1"/>
  <c r="X15" i="1"/>
  <c r="W15" i="1"/>
  <c r="V15" i="1"/>
  <c r="U15" i="1"/>
  <c r="T15" i="1"/>
  <c r="S15" i="1"/>
  <c r="R15" i="1"/>
  <c r="Q15" i="1"/>
  <c r="P15" i="1"/>
  <c r="Z15" i="1" s="1"/>
  <c r="O15" i="1"/>
  <c r="M15" i="1"/>
  <c r="L15" i="1"/>
  <c r="K15" i="1"/>
  <c r="J15" i="1"/>
  <c r="I15" i="1"/>
  <c r="H15" i="1"/>
  <c r="G15" i="1"/>
  <c r="F15" i="1"/>
  <c r="E15" i="1"/>
  <c r="D15" i="1"/>
  <c r="N15" i="1" s="1"/>
  <c r="C15" i="1"/>
  <c r="Y14" i="1"/>
  <c r="X14" i="1"/>
  <c r="W14" i="1"/>
  <c r="V14" i="1"/>
  <c r="U14" i="1"/>
  <c r="T14" i="1"/>
  <c r="S14" i="1"/>
  <c r="R14" i="1"/>
  <c r="Q14" i="1"/>
  <c r="P14" i="1"/>
  <c r="O14" i="1"/>
  <c r="Z14" i="1" s="1"/>
  <c r="M14" i="1"/>
  <c r="L14" i="1"/>
  <c r="K14" i="1"/>
  <c r="J14" i="1"/>
  <c r="I14" i="1"/>
  <c r="H14" i="1"/>
  <c r="G14" i="1"/>
  <c r="F14" i="1"/>
  <c r="E14" i="1"/>
  <c r="D14" i="1"/>
  <c r="C14" i="1"/>
  <c r="N14" i="1" s="1"/>
  <c r="AA14" i="1" s="1"/>
  <c r="Y13" i="1"/>
  <c r="X13" i="1"/>
  <c r="W13" i="1"/>
  <c r="V13" i="1"/>
  <c r="U13" i="1"/>
  <c r="T13" i="1"/>
  <c r="S13" i="1"/>
  <c r="R13" i="1"/>
  <c r="Q13" i="1"/>
  <c r="P13" i="1"/>
  <c r="Z13" i="1" s="1"/>
  <c r="O13" i="1"/>
  <c r="M13" i="1"/>
  <c r="L13" i="1"/>
  <c r="K13" i="1"/>
  <c r="J13" i="1"/>
  <c r="I13" i="1"/>
  <c r="H13" i="1"/>
  <c r="G13" i="1"/>
  <c r="F13" i="1"/>
  <c r="E13" i="1"/>
  <c r="D13" i="1"/>
  <c r="N13" i="1" s="1"/>
  <c r="C13" i="1"/>
  <c r="Y12" i="1"/>
  <c r="Y11" i="1" s="1"/>
  <c r="X12" i="1"/>
  <c r="W12" i="1"/>
  <c r="W11" i="1" s="1"/>
  <c r="V12" i="1"/>
  <c r="U12" i="1"/>
  <c r="U11" i="1" s="1"/>
  <c r="T12" i="1"/>
  <c r="S12" i="1"/>
  <c r="S11" i="1" s="1"/>
  <c r="R12" i="1"/>
  <c r="Q12" i="1"/>
  <c r="Q11" i="1" s="1"/>
  <c r="P12" i="1"/>
  <c r="O12" i="1"/>
  <c r="Z12" i="1" s="1"/>
  <c r="M12" i="1"/>
  <c r="M11" i="1" s="1"/>
  <c r="L12" i="1"/>
  <c r="K12" i="1"/>
  <c r="K11" i="1" s="1"/>
  <c r="J12" i="1"/>
  <c r="I12" i="1"/>
  <c r="I11" i="1" s="1"/>
  <c r="H12" i="1"/>
  <c r="G12" i="1"/>
  <c r="G11" i="1" s="1"/>
  <c r="F12" i="1"/>
  <c r="E12" i="1"/>
  <c r="E11" i="1" s="1"/>
  <c r="D12" i="1"/>
  <c r="C12" i="1"/>
  <c r="N12" i="1" s="1"/>
  <c r="X11" i="1"/>
  <c r="V11" i="1"/>
  <c r="T11" i="1"/>
  <c r="R11" i="1"/>
  <c r="P11" i="1"/>
  <c r="L11" i="1"/>
  <c r="J11" i="1"/>
  <c r="H11" i="1"/>
  <c r="F11" i="1"/>
  <c r="D11" i="1"/>
  <c r="I8" i="3" l="1"/>
  <c r="I58" i="3" s="1"/>
  <c r="M8" i="3"/>
  <c r="P8" i="3"/>
  <c r="X8" i="3"/>
  <c r="X58" i="3" s="1"/>
  <c r="AA21" i="3"/>
  <c r="G24" i="3"/>
  <c r="G23" i="3" s="1"/>
  <c r="K24" i="3"/>
  <c r="K23" i="3" s="1"/>
  <c r="N15" i="3"/>
  <c r="C14" i="3"/>
  <c r="N20" i="3"/>
  <c r="C19" i="3"/>
  <c r="D24" i="3"/>
  <c r="D23" i="3" s="1"/>
  <c r="D8" i="3" s="1"/>
  <c r="D58" i="3" s="1"/>
  <c r="L24" i="3"/>
  <c r="L23" i="3" s="1"/>
  <c r="L8" i="3" s="1"/>
  <c r="L58" i="3" s="1"/>
  <c r="N26" i="3"/>
  <c r="C25" i="3"/>
  <c r="N35" i="3"/>
  <c r="Z35" i="3"/>
  <c r="Z34" i="3" s="1"/>
  <c r="N47" i="3"/>
  <c r="N49" i="3"/>
  <c r="AA49" i="3" s="1"/>
  <c r="C46" i="3"/>
  <c r="E58" i="3"/>
  <c r="M58" i="3"/>
  <c r="C10" i="3"/>
  <c r="C9" i="3" s="1"/>
  <c r="G10" i="3"/>
  <c r="G9" i="3" s="1"/>
  <c r="K10" i="3"/>
  <c r="K9" i="3" s="1"/>
  <c r="N12" i="3"/>
  <c r="Z15" i="3"/>
  <c r="Z14" i="3" s="1"/>
  <c r="Z10" i="3" s="1"/>
  <c r="O14" i="3"/>
  <c r="O10" i="3" s="1"/>
  <c r="O9" i="3" s="1"/>
  <c r="O8" i="3" s="1"/>
  <c r="O58" i="3" s="1"/>
  <c r="Z20" i="3"/>
  <c r="Z19" i="3" s="1"/>
  <c r="O19" i="3"/>
  <c r="Z26" i="3"/>
  <c r="Z25" i="3" s="1"/>
  <c r="O25" i="3"/>
  <c r="O24" i="3" s="1"/>
  <c r="O23" i="3" s="1"/>
  <c r="Q25" i="3"/>
  <c r="Q24" i="3" s="1"/>
  <c r="Q23" i="3" s="1"/>
  <c r="Q8" i="3" s="1"/>
  <c r="Q58" i="3" s="1"/>
  <c r="S25" i="3"/>
  <c r="S24" i="3" s="1"/>
  <c r="S23" i="3" s="1"/>
  <c r="S8" i="3" s="1"/>
  <c r="S58" i="3" s="1"/>
  <c r="U25" i="3"/>
  <c r="U24" i="3" s="1"/>
  <c r="U23" i="3" s="1"/>
  <c r="U8" i="3" s="1"/>
  <c r="U58" i="3" s="1"/>
  <c r="W25" i="3"/>
  <c r="W24" i="3" s="1"/>
  <c r="W23" i="3" s="1"/>
  <c r="W8" i="3" s="1"/>
  <c r="W58" i="3" s="1"/>
  <c r="Y25" i="3"/>
  <c r="Y24" i="3" s="1"/>
  <c r="Y23" i="3" s="1"/>
  <c r="Y8" i="3" s="1"/>
  <c r="Y58" i="3" s="1"/>
  <c r="C30" i="3"/>
  <c r="D30" i="3"/>
  <c r="F30" i="3"/>
  <c r="F24" i="3" s="1"/>
  <c r="F23" i="3" s="1"/>
  <c r="F8" i="3" s="1"/>
  <c r="F58" i="3" s="1"/>
  <c r="H30" i="3"/>
  <c r="H24" i="3" s="1"/>
  <c r="H23" i="3" s="1"/>
  <c r="H8" i="3" s="1"/>
  <c r="H58" i="3" s="1"/>
  <c r="J30" i="3"/>
  <c r="J24" i="3" s="1"/>
  <c r="J23" i="3" s="1"/>
  <c r="J8" i="3" s="1"/>
  <c r="J58" i="3" s="1"/>
  <c r="L30" i="3"/>
  <c r="N31" i="3"/>
  <c r="Z31" i="3"/>
  <c r="Z30" i="3" s="1"/>
  <c r="C41" i="3"/>
  <c r="C40" i="3" s="1"/>
  <c r="G41" i="3"/>
  <c r="G40" i="3" s="1"/>
  <c r="K41" i="3"/>
  <c r="K40" i="3" s="1"/>
  <c r="P58" i="3"/>
  <c r="N39" i="3"/>
  <c r="F41" i="3"/>
  <c r="F40" i="3" s="1"/>
  <c r="J41" i="3"/>
  <c r="J40" i="3" s="1"/>
  <c r="AA42" i="3"/>
  <c r="AA43" i="3"/>
  <c r="AA44" i="3"/>
  <c r="AA45" i="3"/>
  <c r="Z46" i="3"/>
  <c r="Z41" i="3" s="1"/>
  <c r="Z40" i="3" s="1"/>
  <c r="N56" i="3"/>
  <c r="N57" i="3"/>
  <c r="AA57" i="3" s="1"/>
  <c r="F33" i="2"/>
  <c r="N11" i="2"/>
  <c r="Z11" i="2"/>
  <c r="N15" i="2"/>
  <c r="Z22" i="2"/>
  <c r="Z21" i="2" s="1"/>
  <c r="Z20" i="2" s="1"/>
  <c r="O21" i="2"/>
  <c r="O20" i="2" s="1"/>
  <c r="O8" i="2" s="1"/>
  <c r="O33" i="2" s="1"/>
  <c r="N31" i="2"/>
  <c r="AA13" i="2"/>
  <c r="N22" i="2"/>
  <c r="C21" i="2"/>
  <c r="C20" i="2" s="1"/>
  <c r="C8" i="2" s="1"/>
  <c r="C33" i="2" s="1"/>
  <c r="N26" i="2"/>
  <c r="AA12" i="1"/>
  <c r="N11" i="1"/>
  <c r="N16" i="1"/>
  <c r="AA16" i="1" s="1"/>
  <c r="Z11" i="1"/>
  <c r="Q10" i="1"/>
  <c r="Q9" i="1" s="1"/>
  <c r="Q66" i="1" s="1"/>
  <c r="U10" i="1"/>
  <c r="U9" i="1" s="1"/>
  <c r="U66" i="1" s="1"/>
  <c r="Y10" i="1"/>
  <c r="Y9" i="1" s="1"/>
  <c r="Y66" i="1" s="1"/>
  <c r="AA13" i="1"/>
  <c r="AA15" i="1"/>
  <c r="AA19" i="1"/>
  <c r="AA21" i="1"/>
  <c r="AA25" i="1"/>
  <c r="G26" i="1"/>
  <c r="G10" i="1" s="1"/>
  <c r="G9" i="1" s="1"/>
  <c r="G66" i="1" s="1"/>
  <c r="AA55" i="1"/>
  <c r="N28" i="1"/>
  <c r="C27" i="1"/>
  <c r="Z30" i="1"/>
  <c r="Z29" i="1" s="1"/>
  <c r="O29" i="1"/>
  <c r="N36" i="1"/>
  <c r="AA36" i="1" s="1"/>
  <c r="Z36" i="1"/>
  <c r="N45" i="1"/>
  <c r="C44" i="1"/>
  <c r="N51" i="1"/>
  <c r="N54" i="1"/>
  <c r="C53" i="1"/>
  <c r="C49" i="1" s="1"/>
  <c r="Z55" i="1"/>
  <c r="Z60" i="1"/>
  <c r="Z59" i="1" s="1"/>
  <c r="Z58" i="1" s="1"/>
  <c r="Z57" i="1" s="1"/>
  <c r="O59" i="1"/>
  <c r="O58" i="1" s="1"/>
  <c r="O57" i="1" s="1"/>
  <c r="N63" i="1"/>
  <c r="AA63" i="1" s="1"/>
  <c r="N65" i="1"/>
  <c r="C11" i="1"/>
  <c r="O11" i="1"/>
  <c r="C17" i="1"/>
  <c r="C16" i="1" s="1"/>
  <c r="Z18" i="1"/>
  <c r="Z17" i="1" s="1"/>
  <c r="Z16" i="1" s="1"/>
  <c r="O17" i="1"/>
  <c r="O16" i="1" s="1"/>
  <c r="Q17" i="1"/>
  <c r="Q16" i="1" s="1"/>
  <c r="S17" i="1"/>
  <c r="S16" i="1" s="1"/>
  <c r="S10" i="1" s="1"/>
  <c r="S9" i="1" s="1"/>
  <c r="S66" i="1" s="1"/>
  <c r="U17" i="1"/>
  <c r="U16" i="1" s="1"/>
  <c r="W17" i="1"/>
  <c r="W16" i="1" s="1"/>
  <c r="W10" i="1" s="1"/>
  <c r="W9" i="1" s="1"/>
  <c r="W66" i="1" s="1"/>
  <c r="Y17" i="1"/>
  <c r="Y16" i="1" s="1"/>
  <c r="F26" i="1"/>
  <c r="F10" i="1" s="1"/>
  <c r="F9" i="1" s="1"/>
  <c r="F66" i="1" s="1"/>
  <c r="R26" i="1"/>
  <c r="R10" i="1" s="1"/>
  <c r="R9" i="1" s="1"/>
  <c r="R66" i="1" s="1"/>
  <c r="Z28" i="1"/>
  <c r="Z27" i="1" s="1"/>
  <c r="Z26" i="1" s="1"/>
  <c r="O27" i="1"/>
  <c r="N30" i="1"/>
  <c r="C29" i="1"/>
  <c r="E29" i="1"/>
  <c r="E26" i="1" s="1"/>
  <c r="E10" i="1" s="1"/>
  <c r="E9" i="1" s="1"/>
  <c r="E66" i="1" s="1"/>
  <c r="G29" i="1"/>
  <c r="I29" i="1"/>
  <c r="I26" i="1" s="1"/>
  <c r="I10" i="1" s="1"/>
  <c r="I9" i="1" s="1"/>
  <c r="I66" i="1" s="1"/>
  <c r="K29" i="1"/>
  <c r="K26" i="1" s="1"/>
  <c r="K10" i="1" s="1"/>
  <c r="K9" i="1" s="1"/>
  <c r="K66" i="1" s="1"/>
  <c r="M29" i="1"/>
  <c r="M26" i="1" s="1"/>
  <c r="M10" i="1" s="1"/>
  <c r="M9" i="1" s="1"/>
  <c r="M66" i="1" s="1"/>
  <c r="AA37" i="1"/>
  <c r="C38" i="1"/>
  <c r="O38" i="1"/>
  <c r="D38" i="1"/>
  <c r="D26" i="1" s="1"/>
  <c r="D10" i="1" s="1"/>
  <c r="D9" i="1" s="1"/>
  <c r="D66" i="1" s="1"/>
  <c r="F38" i="1"/>
  <c r="H38" i="1"/>
  <c r="H26" i="1" s="1"/>
  <c r="H10" i="1" s="1"/>
  <c r="H9" i="1" s="1"/>
  <c r="H66" i="1" s="1"/>
  <c r="J38" i="1"/>
  <c r="J26" i="1" s="1"/>
  <c r="J10" i="1" s="1"/>
  <c r="J9" i="1" s="1"/>
  <c r="J66" i="1" s="1"/>
  <c r="L38" i="1"/>
  <c r="L26" i="1" s="1"/>
  <c r="L10" i="1" s="1"/>
  <c r="L9" i="1" s="1"/>
  <c r="L66" i="1" s="1"/>
  <c r="N39" i="1"/>
  <c r="P38" i="1"/>
  <c r="P26" i="1" s="1"/>
  <c r="P10" i="1" s="1"/>
  <c r="P9" i="1" s="1"/>
  <c r="P66" i="1" s="1"/>
  <c r="R38" i="1"/>
  <c r="T38" i="1"/>
  <c r="T26" i="1" s="1"/>
  <c r="T10" i="1" s="1"/>
  <c r="T9" i="1" s="1"/>
  <c r="T66" i="1" s="1"/>
  <c r="V38" i="1"/>
  <c r="V26" i="1" s="1"/>
  <c r="V10" i="1" s="1"/>
  <c r="V9" i="1" s="1"/>
  <c r="V66" i="1" s="1"/>
  <c r="X38" i="1"/>
  <c r="X26" i="1" s="1"/>
  <c r="X10" i="1" s="1"/>
  <c r="X9" i="1" s="1"/>
  <c r="X66" i="1" s="1"/>
  <c r="Z39" i="1"/>
  <c r="Z38" i="1" s="1"/>
  <c r="Z45" i="1"/>
  <c r="Z44" i="1" s="1"/>
  <c r="O44" i="1"/>
  <c r="AA56" i="1"/>
  <c r="Z54" i="1"/>
  <c r="Z53" i="1" s="1"/>
  <c r="Z49" i="1" s="1"/>
  <c r="O53" i="1"/>
  <c r="O49" i="1" s="1"/>
  <c r="N60" i="1"/>
  <c r="C59" i="1"/>
  <c r="C58" i="1" s="1"/>
  <c r="C57" i="1" s="1"/>
  <c r="AA31" i="3" l="1"/>
  <c r="N30" i="3"/>
  <c r="AA30" i="3" s="1"/>
  <c r="N11" i="3"/>
  <c r="AA12" i="3"/>
  <c r="K8" i="3"/>
  <c r="K58" i="3" s="1"/>
  <c r="C8" i="3"/>
  <c r="C58" i="3" s="1"/>
  <c r="C24" i="3"/>
  <c r="C23" i="3" s="1"/>
  <c r="N19" i="3"/>
  <c r="AA19" i="3" s="1"/>
  <c r="AA20" i="3"/>
  <c r="N14" i="3"/>
  <c r="AA14" i="3" s="1"/>
  <c r="AA15" i="3"/>
  <c r="AA56" i="3"/>
  <c r="Z24" i="3"/>
  <c r="Z23" i="3" s="1"/>
  <c r="Z9" i="3"/>
  <c r="G8" i="3"/>
  <c r="G58" i="3" s="1"/>
  <c r="N46" i="3"/>
  <c r="AA47" i="3"/>
  <c r="AA35" i="3"/>
  <c r="N34" i="3"/>
  <c r="AA34" i="3" s="1"/>
  <c r="N25" i="3"/>
  <c r="AA26" i="3"/>
  <c r="N25" i="2"/>
  <c r="AA25" i="2" s="1"/>
  <c r="AA26" i="2"/>
  <c r="AA22" i="2"/>
  <c r="N21" i="2"/>
  <c r="AA15" i="2"/>
  <c r="N12" i="2"/>
  <c r="AA12" i="2" s="1"/>
  <c r="AA11" i="2"/>
  <c r="N10" i="2"/>
  <c r="N30" i="2"/>
  <c r="AA31" i="2"/>
  <c r="Z10" i="2"/>
  <c r="Z9" i="2"/>
  <c r="Z8" i="2" s="1"/>
  <c r="Z33" i="2" s="1"/>
  <c r="AA30" i="1"/>
  <c r="N29" i="1"/>
  <c r="AA29" i="1" s="1"/>
  <c r="AA51" i="1"/>
  <c r="N50" i="1"/>
  <c r="N44" i="1"/>
  <c r="AA44" i="1" s="1"/>
  <c r="AA45" i="1"/>
  <c r="N27" i="1"/>
  <c r="AA28" i="1"/>
  <c r="AA60" i="1"/>
  <c r="N59" i="1"/>
  <c r="AA39" i="1"/>
  <c r="N38" i="1"/>
  <c r="AA38" i="1" s="1"/>
  <c r="O26" i="1"/>
  <c r="O10" i="1"/>
  <c r="O9" i="1" s="1"/>
  <c r="O66" i="1" s="1"/>
  <c r="N53" i="1"/>
  <c r="AA53" i="1" s="1"/>
  <c r="AA54" i="1"/>
  <c r="C26" i="1"/>
  <c r="C10" i="1" s="1"/>
  <c r="C9" i="1" s="1"/>
  <c r="C66" i="1" s="1"/>
  <c r="AA18" i="1"/>
  <c r="Z10" i="1"/>
  <c r="Z9" i="1" s="1"/>
  <c r="Z66" i="1" s="1"/>
  <c r="AA17" i="1"/>
  <c r="AA11" i="1"/>
  <c r="AA25" i="3" l="1"/>
  <c r="N24" i="3"/>
  <c r="AA46" i="3"/>
  <c r="N41" i="3"/>
  <c r="Z8" i="3"/>
  <c r="Z58" i="3" s="1"/>
  <c r="AA11" i="3"/>
  <c r="N10" i="3"/>
  <c r="AA10" i="2"/>
  <c r="N9" i="2"/>
  <c r="AA21" i="2"/>
  <c r="N20" i="2"/>
  <c r="AA20" i="2" s="1"/>
  <c r="N29" i="2"/>
  <c r="AA29" i="2" s="1"/>
  <c r="AA30" i="2"/>
  <c r="AA59" i="1"/>
  <c r="N58" i="1"/>
  <c r="N49" i="1"/>
  <c r="AA49" i="1" s="1"/>
  <c r="AA50" i="1"/>
  <c r="AA27" i="1"/>
  <c r="N26" i="1"/>
  <c r="AA41" i="3" l="1"/>
  <c r="N40" i="3"/>
  <c r="AA40" i="3" s="1"/>
  <c r="AA24" i="3"/>
  <c r="N23" i="3"/>
  <c r="AA23" i="3" s="1"/>
  <c r="AA10" i="3"/>
  <c r="N9" i="3"/>
  <c r="AA9" i="2"/>
  <c r="N8" i="2"/>
  <c r="AA26" i="1"/>
  <c r="N10" i="1"/>
  <c r="N57" i="1"/>
  <c r="AA57" i="1" s="1"/>
  <c r="AA58" i="1"/>
  <c r="N8" i="3" l="1"/>
  <c r="AA9" i="3"/>
  <c r="N33" i="2"/>
  <c r="AA8" i="2"/>
  <c r="AA10" i="1"/>
  <c r="N9" i="1"/>
  <c r="AA8" i="3" l="1"/>
  <c r="N58" i="3"/>
  <c r="AA33" i="2"/>
  <c r="AA9" i="1"/>
  <c r="N66" i="1"/>
  <c r="AA58" i="3" l="1"/>
  <c r="AA66" i="1"/>
</calcChain>
</file>

<file path=xl/sharedStrings.xml><?xml version="1.0" encoding="utf-8"?>
<sst xmlns="http://schemas.openxmlformats.org/spreadsheetml/2006/main" count="406" uniqueCount="139">
  <si>
    <t xml:space="preserve"> CUADRO No.2</t>
  </si>
  <si>
    <t>INGRESOS FISCALES COMPARADOS POR PARTIDAS, DIRECCION GENERAL DE IMPUESTOS INTERNOS</t>
  </si>
  <si>
    <t>ENERO-NOVIEMBRE  2019/ESTIMACION 2019</t>
  </si>
  <si>
    <t xml:space="preserve">(En millones RD$) </t>
  </si>
  <si>
    <t>PARTIDAS</t>
  </si>
  <si>
    <t>RECAUDADO 2019</t>
  </si>
  <si>
    <t>ESTIMADO 2019</t>
  </si>
  <si>
    <t xml:space="preserve">% ALCANZADO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</si>
  <si>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</si>
  <si>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</si>
  <si>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</si>
  <si>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</si>
  <si>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</si>
  <si>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</si>
  <si>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</si>
  <si>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</si>
  <si>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</si>
  <si>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</si>
  <si>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</si>
  <si>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</si>
  <si>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</si>
  <si>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</si>
  <si>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</si>
  <si>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</si>
  <si>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</si>
  <si>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</si>
  <si>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</si>
  <si>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</si>
  <si>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</si>
  <si>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</si>
  <si>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</si>
  <si>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</si>
  <si>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</si>
  <si>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</si>
  <si>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</si>
  <si>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</si>
  <si>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</si>
  <si>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</si>
  <si>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</si>
  <si>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</si>
  <si>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</si>
  <si>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</si>
  <si>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</si>
  <si>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</si>
  <si>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</si>
  <si>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</si>
  <si>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</si>
  <si>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</si>
  <si>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</si>
  <si>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</si>
  <si>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</si>
  <si>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</si>
  <si>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</si>
  <si>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</si>
  <si>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</si>
  <si>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</si>
  <si>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</si>
  <si>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</si>
  <si>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</si>
  <si>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</si>
  <si>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</si>
  <si>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</si>
  <si>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</si>
  <si>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</si>
  <si>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</si>
  <si>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</si>
  <si>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</si>
  <si>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</si>
  <si>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</si>
  <si>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C:\Documents and Settings\fperez\My Documents\Ingresos Mensuales 2004\Enero 2004.xls</t>
  </si>
  <si>
    <t>- Multas y Sanciones</t>
  </si>
  <si>
    <t>- Ingresos Diversos</t>
  </si>
  <si>
    <t>- Ingresos por diferencial del gas licuado de petróleo</t>
  </si>
  <si>
    <t>B)  INGRESOS DE CAPITAL</t>
  </si>
  <si>
    <t xml:space="preserve">   TOTAL 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</si>
  <si>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</si>
  <si>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</si>
  <si>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</si>
  <si>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</si>
  <si>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</si>
  <si>
    <t>Las informaciones presentadas difieren de las presentadas en  Portal de Transparencia Fiscal,  ya que solo incluyen los ingresos presupuestarios.</t>
  </si>
  <si>
    <t xml:space="preserve"> CUADRO No.3</t>
  </si>
  <si>
    <t>INGRESOS FISCALES COMPARADOS POR PARTIDAS, DIRECCION GENERAL DE ADUANAS</t>
  </si>
  <si>
    <t>1) IMPUESTOS INTERNOS SOBRE MERCANCIAS Y SERVICIOS</t>
  </si>
  <si>
    <t>- Impuesto Selectivo a los Cervezas</t>
  </si>
  <si>
    <t>- Impuesto Selectivo a las demás Mercancías</t>
  </si>
  <si>
    <t>- Impuesto adicional de RD$2.0 al consumo de gasoil y gasolina premium-regular</t>
  </si>
  <si>
    <t>2) IMPUESTOS SOBRE EL COMERCIO Y LAS TRANSACCIONES/COMERCIO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</si>
  <si>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</si>
  <si>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</si>
  <si>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</si>
  <si>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</si>
  <si>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</si>
  <si>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</si>
  <si>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</si>
  <si>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</si>
  <si>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IV) OTROS INGRESOS</t>
  </si>
  <si>
    <t>TOTAL</t>
  </si>
  <si>
    <t xml:space="preserve">(1) Cifras sujetas a rectificación.   Incluye los dólares convertidos a la tasa oficial. </t>
  </si>
  <si>
    <t xml:space="preserve">     Excluye os depósitos en exceso de la DGA.</t>
  </si>
  <si>
    <t>CUADRO No.4</t>
  </si>
  <si>
    <t xml:space="preserve"> INGRESOS FISCALES COMPARADOS  POR PARTIDAS, TESORERÍA NACIONAL</t>
  </si>
  <si>
    <t xml:space="preserve">(En millones de RD$) </t>
  </si>
  <si>
    <t>%</t>
  </si>
  <si>
    <t>- Impuesto para Contribuir al Desarrollo de las Telecomunicaciones</t>
  </si>
  <si>
    <t>- Impuesto por uso de servicio de las telecomunicaciones para el sistema de emergencia 9-1-1</t>
  </si>
  <si>
    <t>- Impuestos Sobre el Uso de Bienes y Licencias</t>
  </si>
  <si>
    <t>- Licencias para Portar Armas de Fuego</t>
  </si>
  <si>
    <t>Fondo General</t>
  </si>
  <si>
    <t xml:space="preserve">Recursos de Captación Directa del Ministerio de Interior y Policia </t>
  </si>
  <si>
    <t>- Derechos Consulares</t>
  </si>
  <si>
    <t>II) CONTRIBUCIONES SOCIALES</t>
  </si>
  <si>
    <t>III) TRANSFERENCIAS CORRIENTES</t>
  </si>
  <si>
    <t>IV) INGRESOS POR CONTRAPRESTACION</t>
  </si>
  <si>
    <t>- PROMESE</t>
  </si>
  <si>
    <t>- Otras Ventas de Mercancías del Gobierno Central</t>
  </si>
  <si>
    <t>- Ingresos de las Inst. Centralizadas en mercancías en la CUT</t>
  </si>
  <si>
    <t>- Otras Ventas</t>
  </si>
  <si>
    <t>- Otras Ventas de Servicios del Gobierno Central</t>
  </si>
  <si>
    <t>- Ingresos de las Inst. Centralizadas en Servicios en la CUT</t>
  </si>
  <si>
    <t>- Expedición y Renovación de Pasaportes</t>
  </si>
  <si>
    <t>- Licencia por subastas de productos agropecuarios</t>
  </si>
  <si>
    <t>V) OTROS INGRESOS</t>
  </si>
  <si>
    <t xml:space="preserve"> - Rentas de Propiedad</t>
  </si>
  <si>
    <t>- Dividendos por Inversiones Empresariales</t>
  </si>
  <si>
    <t>- Dividendos Banco de reservas</t>
  </si>
  <si>
    <t>- Dividendos de la Refinería</t>
  </si>
  <si>
    <t xml:space="preserve">- Otros Dividendos </t>
  </si>
  <si>
    <t xml:space="preserve">- Intereses </t>
  </si>
  <si>
    <t>- Intereses por colocación de bonos del mercado interno</t>
  </si>
  <si>
    <t>- Intereses por Colocación de Inversiones Financieras</t>
  </si>
  <si>
    <t>- Ganancia por colocación de bonos internos</t>
  </si>
  <si>
    <t>- Intereses percibidos del mercado interno</t>
  </si>
  <si>
    <t>- Intereses por colocación de bonos del mercado externo</t>
  </si>
  <si>
    <t>- Ganancia por colocación de bonos externos</t>
  </si>
  <si>
    <t>- Ventas de Activos No Financieros</t>
  </si>
  <si>
    <t xml:space="preserve">TOTAL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</si>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</sst>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#,##0.000_);\(#,##0.000\)"/>
    <numFmt numFmtId="167" formatCode="0.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name val="Segoe UI"/>
      <family val="2"/>
    </font>
    <font>
      <i/>
      <sz val="11"/>
      <color indexed="8"/>
      <name val="Segoe UI"/>
      <family val="2"/>
    </font>
    <font>
      <b/>
      <sz val="9"/>
      <color theme="0"/>
      <name val="Segoe UI"/>
      <family val="2"/>
    </font>
    <font>
      <b/>
      <sz val="9"/>
      <color indexed="8"/>
      <name val="Segoe UI"/>
      <family val="2"/>
    </font>
    <font>
      <sz val="12"/>
      <name val="Courier"/>
      <family val="3"/>
    </font>
    <font>
      <sz val="9"/>
      <color indexed="8"/>
      <name val="Segoe UI"/>
      <family val="2"/>
    </font>
    <font>
      <b/>
      <sz val="9"/>
      <name val="Segoe UI"/>
      <family val="2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</font>
    <font>
      <b/>
      <u/>
      <sz val="7"/>
      <color indexed="12"/>
      <name val="Arial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sz val="10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10"/>
      <name val="Antique Olive"/>
      <family val="2"/>
    </font>
    <font>
      <sz val="10"/>
      <name val="Arial"/>
    </font>
    <font>
      <i/>
      <sz val="12"/>
      <color indexed="8"/>
      <name val="Segoe UI"/>
      <family val="2"/>
    </font>
    <font>
      <sz val="9"/>
      <name val="Segoe UI"/>
      <family val="2"/>
    </font>
    <font>
      <b/>
      <sz val="11"/>
      <name val="Segoe UI"/>
      <family val="2"/>
    </font>
    <font>
      <sz val="12"/>
      <color theme="0"/>
      <name val="Arial"/>
      <family val="2"/>
    </font>
    <font>
      <sz val="10"/>
      <color theme="0"/>
      <name val="Segoe UI"/>
      <family val="2"/>
    </font>
    <font>
      <sz val="12"/>
      <name val="Arial"/>
      <family val="2"/>
    </font>
    <font>
      <b/>
      <i/>
      <sz val="11"/>
      <color indexed="8"/>
      <name val="Segoe UI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  <font>
      <b/>
      <sz val="10"/>
      <name val="Segoe U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9" fontId="9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0"/>
    <xf numFmtId="39" fontId="9" fillId="0" borderId="0"/>
  </cellStyleXfs>
  <cellXfs count="185">
    <xf numFmtId="0" fontId="0" fillId="0" borderId="0" xfId="0"/>
    <xf numFmtId="0" fontId="2" fillId="0" borderId="0" xfId="2" applyFont="1" applyFill="1"/>
    <xf numFmtId="0" fontId="1" fillId="0" borderId="0" xfId="2" applyFont="1" applyFill="1" applyBorder="1"/>
    <xf numFmtId="0" fontId="1" fillId="0" borderId="0" xfId="2" applyFont="1" applyBorder="1"/>
    <xf numFmtId="0" fontId="1" fillId="0" borderId="0" xfId="2" applyFont="1"/>
    <xf numFmtId="0" fontId="1" fillId="0" borderId="0" xfId="2"/>
    <xf numFmtId="0" fontId="3" fillId="0" borderId="0" xfId="2" applyFont="1" applyFill="1" applyAlignment="1" applyProtection="1">
      <alignment horizontal="center"/>
    </xf>
    <xf numFmtId="0" fontId="4" fillId="0" borderId="0" xfId="2" applyFont="1" applyFill="1"/>
    <xf numFmtId="0" fontId="5" fillId="0" borderId="0" xfId="2" applyFont="1" applyFill="1" applyBorder="1"/>
    <xf numFmtId="0" fontId="4" fillId="0" borderId="0" xfId="2" applyFont="1" applyFill="1" applyAlignment="1" applyProtection="1">
      <alignment horizontal="center"/>
    </xf>
    <xf numFmtId="0" fontId="6" fillId="0" borderId="0" xfId="2" applyFont="1" applyFill="1" applyAlignment="1" applyProtection="1">
      <alignment horizontal="center"/>
    </xf>
    <xf numFmtId="0" fontId="7" fillId="2" borderId="1" xfId="3" applyFont="1" applyFill="1" applyBorder="1" applyAlignment="1" applyProtection="1">
      <alignment horizontal="center" vertical="center"/>
    </xf>
    <xf numFmtId="0" fontId="7" fillId="2" borderId="2" xfId="2" applyFont="1" applyFill="1" applyBorder="1" applyAlignment="1" applyProtection="1">
      <alignment horizontal="center" vertical="center"/>
    </xf>
    <xf numFmtId="0" fontId="7" fillId="2" borderId="3" xfId="2" applyFont="1" applyFill="1" applyBorder="1" applyAlignment="1" applyProtection="1">
      <alignment horizontal="center" vertical="center"/>
    </xf>
    <xf numFmtId="0" fontId="7" fillId="2" borderId="1" xfId="3" applyFont="1" applyFill="1" applyBorder="1" applyAlignment="1" applyProtection="1">
      <alignment horizontal="center" vertical="center" wrapText="1"/>
    </xf>
    <xf numFmtId="0" fontId="7" fillId="2" borderId="4" xfId="3" applyFont="1" applyFill="1" applyBorder="1" applyAlignment="1" applyProtection="1">
      <alignment horizontal="center" vertical="center"/>
    </xf>
    <xf numFmtId="0" fontId="7" fillId="2" borderId="5" xfId="3" applyFont="1" applyFill="1" applyBorder="1" applyAlignment="1" applyProtection="1">
      <alignment horizontal="center" vertical="center"/>
    </xf>
    <xf numFmtId="0" fontId="7" fillId="2" borderId="4" xfId="3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horizontal="left" vertical="center"/>
    </xf>
    <xf numFmtId="164" fontId="8" fillId="0" borderId="7" xfId="4" applyNumberFormat="1" applyFont="1" applyFill="1" applyBorder="1"/>
    <xf numFmtId="0" fontId="8" fillId="0" borderId="8" xfId="3" applyFont="1" applyFill="1" applyBorder="1" applyAlignment="1" applyProtection="1"/>
    <xf numFmtId="164" fontId="8" fillId="0" borderId="8" xfId="3" applyNumberFormat="1" applyFont="1" applyFill="1" applyBorder="1" applyProtection="1"/>
    <xf numFmtId="164" fontId="8" fillId="0" borderId="9" xfId="3" applyNumberFormat="1" applyFont="1" applyFill="1" applyBorder="1" applyProtection="1"/>
    <xf numFmtId="164" fontId="8" fillId="0" borderId="8" xfId="3" applyNumberFormat="1" applyFont="1" applyFill="1" applyBorder="1" applyAlignment="1" applyProtection="1"/>
    <xf numFmtId="164" fontId="8" fillId="0" borderId="9" xfId="3" applyNumberFormat="1" applyFont="1" applyFill="1" applyBorder="1" applyAlignment="1" applyProtection="1"/>
    <xf numFmtId="49" fontId="10" fillId="0" borderId="8" xfId="5" applyNumberFormat="1" applyFont="1" applyFill="1" applyBorder="1" applyAlignment="1" applyProtection="1">
      <alignment horizontal="left" indent="1"/>
    </xf>
    <xf numFmtId="164" fontId="10" fillId="0" borderId="8" xfId="3" applyNumberFormat="1" applyFont="1" applyFill="1" applyBorder="1" applyAlignment="1" applyProtection="1"/>
    <xf numFmtId="164" fontId="10" fillId="0" borderId="9" xfId="3" applyNumberFormat="1" applyFont="1" applyFill="1" applyBorder="1" applyAlignment="1" applyProtection="1"/>
    <xf numFmtId="164" fontId="1" fillId="0" borderId="0" xfId="2" applyNumberFormat="1" applyFont="1" applyBorder="1"/>
    <xf numFmtId="49" fontId="8" fillId="0" borderId="8" xfId="3" applyNumberFormat="1" applyFont="1" applyFill="1" applyBorder="1" applyAlignment="1" applyProtection="1">
      <alignment horizontal="left" indent="1"/>
    </xf>
    <xf numFmtId="49" fontId="10" fillId="0" borderId="8" xfId="5" applyNumberFormat="1" applyFont="1" applyFill="1" applyBorder="1" applyAlignment="1" applyProtection="1">
      <alignment horizontal="left" indent="2"/>
    </xf>
    <xf numFmtId="164" fontId="10" fillId="0" borderId="8" xfId="3" applyNumberFormat="1" applyFont="1" applyFill="1" applyBorder="1" applyProtection="1"/>
    <xf numFmtId="49" fontId="10" fillId="0" borderId="8" xfId="2" applyNumberFormat="1" applyFont="1" applyFill="1" applyBorder="1" applyAlignment="1" applyProtection="1">
      <alignment horizontal="left" indent="2"/>
    </xf>
    <xf numFmtId="0" fontId="1" fillId="0" borderId="0" xfId="2" applyBorder="1"/>
    <xf numFmtId="49" fontId="10" fillId="0" borderId="8" xfId="3" applyNumberFormat="1" applyFont="1" applyFill="1" applyBorder="1" applyAlignment="1" applyProtection="1">
      <alignment horizontal="left" indent="2"/>
    </xf>
    <xf numFmtId="0" fontId="8" fillId="0" borderId="8" xfId="3" applyFont="1" applyFill="1" applyBorder="1" applyAlignment="1" applyProtection="1">
      <alignment horizontal="left" indent="1"/>
    </xf>
    <xf numFmtId="165" fontId="1" fillId="0" borderId="0" xfId="1" applyNumberFormat="1" applyFont="1" applyBorder="1"/>
    <xf numFmtId="165" fontId="10" fillId="0" borderId="8" xfId="3" applyNumberFormat="1" applyFont="1" applyFill="1" applyBorder="1" applyProtection="1"/>
    <xf numFmtId="10" fontId="1" fillId="0" borderId="0" xfId="2" applyNumberFormat="1" applyFont="1" applyBorder="1"/>
    <xf numFmtId="49" fontId="10" fillId="0" borderId="8" xfId="6" applyNumberFormat="1" applyFont="1" applyFill="1" applyBorder="1" applyAlignment="1" applyProtection="1">
      <alignment horizontal="left" indent="2"/>
    </xf>
    <xf numFmtId="0" fontId="11" fillId="0" borderId="8" xfId="2" applyFont="1" applyBorder="1"/>
    <xf numFmtId="0" fontId="12" fillId="0" borderId="0" xfId="2" applyFont="1"/>
    <xf numFmtId="49" fontId="8" fillId="0" borderId="8" xfId="6" applyNumberFormat="1" applyFont="1" applyFill="1" applyBorder="1" applyAlignment="1" applyProtection="1">
      <alignment horizontal="left" indent="1"/>
    </xf>
    <xf numFmtId="43" fontId="10" fillId="0" borderId="9" xfId="1" applyFont="1" applyFill="1" applyBorder="1" applyAlignment="1" applyProtection="1">
      <alignment horizontal="left" indent="4"/>
    </xf>
    <xf numFmtId="0" fontId="1" fillId="0" borderId="0" xfId="2" applyAlignment="1">
      <alignment vertical="center"/>
    </xf>
    <xf numFmtId="49" fontId="8" fillId="0" borderId="8" xfId="6" applyNumberFormat="1" applyFont="1" applyFill="1" applyBorder="1" applyAlignment="1" applyProtection="1">
      <alignment horizontal="left"/>
    </xf>
    <xf numFmtId="0" fontId="13" fillId="0" borderId="0" xfId="2" applyFont="1"/>
    <xf numFmtId="0" fontId="13" fillId="0" borderId="0" xfId="2" applyFont="1" applyBorder="1"/>
    <xf numFmtId="0" fontId="14" fillId="0" borderId="0" xfId="2" applyFont="1"/>
    <xf numFmtId="0" fontId="16" fillId="0" borderId="0" xfId="7" applyFont="1" applyBorder="1" applyAlignment="1" applyProtection="1"/>
    <xf numFmtId="0" fontId="16" fillId="0" borderId="0" xfId="7" applyFont="1" applyAlignment="1" applyProtection="1"/>
    <xf numFmtId="164" fontId="8" fillId="0" borderId="8" xfId="6" applyNumberFormat="1" applyFont="1" applyFill="1" applyBorder="1" applyProtection="1"/>
    <xf numFmtId="164" fontId="8" fillId="0" borderId="9" xfId="3" applyNumberFormat="1" applyFont="1" applyFill="1" applyBorder="1" applyAlignment="1" applyProtection="1">
      <alignment horizontal="left" indent="5"/>
    </xf>
    <xf numFmtId="0" fontId="7" fillId="2" borderId="5" xfId="3" applyFont="1" applyFill="1" applyBorder="1" applyAlignment="1" applyProtection="1">
      <alignment horizontal="left" vertical="center"/>
    </xf>
    <xf numFmtId="164" fontId="7" fillId="2" borderId="5" xfId="3" applyNumberFormat="1" applyFont="1" applyFill="1" applyBorder="1" applyAlignment="1" applyProtection="1">
      <alignment vertical="center"/>
    </xf>
    <xf numFmtId="164" fontId="11" fillId="0" borderId="0" xfId="2" applyNumberFormat="1" applyFont="1"/>
    <xf numFmtId="164" fontId="17" fillId="0" borderId="0" xfId="3" applyNumberFormat="1" applyFont="1" applyFill="1" applyBorder="1" applyAlignment="1" applyProtection="1">
      <alignment vertical="center"/>
    </xf>
    <xf numFmtId="164" fontId="18" fillId="0" borderId="0" xfId="3" applyNumberFormat="1" applyFont="1" applyFill="1" applyBorder="1" applyAlignment="1" applyProtection="1">
      <alignment vertical="center"/>
    </xf>
    <xf numFmtId="49" fontId="8" fillId="0" borderId="0" xfId="2" applyNumberFormat="1" applyFont="1" applyFill="1" applyBorder="1" applyAlignment="1" applyProtection="1"/>
    <xf numFmtId="164" fontId="19" fillId="0" borderId="0" xfId="2" applyNumberFormat="1" applyFont="1" applyFill="1" applyBorder="1"/>
    <xf numFmtId="164" fontId="18" fillId="0" borderId="0" xfId="3" applyNumberFormat="1" applyFont="1" applyFill="1" applyBorder="1" applyProtection="1"/>
    <xf numFmtId="164" fontId="17" fillId="0" borderId="0" xfId="3" applyNumberFormat="1" applyFont="1" applyFill="1" applyBorder="1" applyProtection="1"/>
    <xf numFmtId="0" fontId="20" fillId="0" borderId="0" xfId="2" applyFont="1" applyFill="1" applyAlignment="1" applyProtection="1"/>
    <xf numFmtId="166" fontId="19" fillId="0" borderId="0" xfId="2" applyNumberFormat="1" applyFont="1" applyFill="1" applyBorder="1"/>
    <xf numFmtId="43" fontId="10" fillId="0" borderId="0" xfId="2" applyNumberFormat="1" applyFont="1" applyAlignment="1">
      <alignment horizontal="right"/>
    </xf>
    <xf numFmtId="0" fontId="19" fillId="0" borderId="0" xfId="2" applyFont="1" applyFill="1" applyBorder="1"/>
    <xf numFmtId="167" fontId="19" fillId="0" borderId="0" xfId="2" applyNumberFormat="1" applyFont="1" applyFill="1" applyBorder="1"/>
    <xf numFmtId="0" fontId="20" fillId="0" borderId="0" xfId="2" applyFont="1" applyFill="1" applyAlignment="1" applyProtection="1">
      <alignment horizontal="left" indent="1"/>
    </xf>
    <xf numFmtId="0" fontId="21" fillId="0" borderId="0" xfId="2" applyFont="1" applyFill="1" applyBorder="1"/>
    <xf numFmtId="0" fontId="22" fillId="0" borderId="0" xfId="2" applyFont="1" applyFill="1" applyBorder="1"/>
    <xf numFmtId="0" fontId="1" fillId="0" borderId="0" xfId="2" applyFill="1" applyBorder="1"/>
    <xf numFmtId="0" fontId="23" fillId="0" borderId="0" xfId="8"/>
    <xf numFmtId="0" fontId="3" fillId="0" borderId="0" xfId="8" applyFont="1" applyFill="1" applyAlignment="1" applyProtection="1">
      <alignment horizontal="center"/>
    </xf>
    <xf numFmtId="0" fontId="1" fillId="0" borderId="0" xfId="8" applyFont="1"/>
    <xf numFmtId="0" fontId="1" fillId="0" borderId="0" xfId="8" applyFont="1" applyBorder="1"/>
    <xf numFmtId="0" fontId="3" fillId="0" borderId="0" xfId="8" applyFont="1" applyFill="1" applyAlignment="1" applyProtection="1">
      <alignment horizontal="center"/>
    </xf>
    <xf numFmtId="0" fontId="24" fillId="0" borderId="0" xfId="8" applyFont="1" applyFill="1" applyBorder="1"/>
    <xf numFmtId="0" fontId="4" fillId="0" borderId="0" xfId="8" applyFont="1" applyFill="1" applyAlignment="1" applyProtection="1">
      <alignment horizontal="center"/>
    </xf>
    <xf numFmtId="0" fontId="4" fillId="0" borderId="0" xfId="8" applyFont="1" applyFill="1" applyBorder="1" applyAlignment="1" applyProtection="1">
      <alignment horizontal="center"/>
    </xf>
    <xf numFmtId="0" fontId="6" fillId="0" borderId="0" xfId="8" applyFont="1" applyFill="1" applyAlignment="1" applyProtection="1">
      <alignment horizontal="center"/>
    </xf>
    <xf numFmtId="0" fontId="5" fillId="0" borderId="0" xfId="8" applyFont="1" applyBorder="1"/>
    <xf numFmtId="0" fontId="23" fillId="0" borderId="0" xfId="8" applyFill="1" applyBorder="1"/>
    <xf numFmtId="0" fontId="7" fillId="2" borderId="1" xfId="8" applyFont="1" applyFill="1" applyBorder="1" applyAlignment="1" applyProtection="1">
      <alignment horizontal="center" vertical="center"/>
    </xf>
    <xf numFmtId="0" fontId="7" fillId="2" borderId="2" xfId="8" applyFont="1" applyFill="1" applyBorder="1" applyAlignment="1" applyProtection="1">
      <alignment horizontal="center" vertical="center"/>
    </xf>
    <xf numFmtId="0" fontId="7" fillId="2" borderId="3" xfId="8" applyFont="1" applyFill="1" applyBorder="1" applyAlignment="1" applyProtection="1">
      <alignment horizontal="center" vertical="center"/>
    </xf>
    <xf numFmtId="0" fontId="7" fillId="2" borderId="1" xfId="8" applyFont="1" applyFill="1" applyBorder="1" applyAlignment="1" applyProtection="1">
      <alignment horizontal="center" vertical="center" wrapText="1"/>
    </xf>
    <xf numFmtId="0" fontId="18" fillId="0" borderId="0" xfId="8" applyFont="1" applyFill="1" applyBorder="1"/>
    <xf numFmtId="0" fontId="7" fillId="2" borderId="4" xfId="8" applyFont="1" applyFill="1" applyBorder="1" applyAlignment="1" applyProtection="1">
      <alignment horizontal="center" vertical="center"/>
    </xf>
    <xf numFmtId="0" fontId="7" fillId="2" borderId="4" xfId="8" applyFont="1" applyFill="1" applyBorder="1" applyAlignment="1" applyProtection="1">
      <alignment horizontal="center" vertical="center"/>
    </xf>
    <xf numFmtId="0" fontId="7" fillId="2" borderId="4" xfId="8" applyFont="1" applyFill="1" applyBorder="1" applyAlignment="1" applyProtection="1">
      <alignment horizontal="center" vertical="center" wrapText="1"/>
    </xf>
    <xf numFmtId="39" fontId="8" fillId="0" borderId="8" xfId="9" applyFont="1" applyFill="1" applyBorder="1" applyAlignment="1" applyProtection="1"/>
    <xf numFmtId="164" fontId="8" fillId="0" borderId="7" xfId="3" applyNumberFormat="1" applyFont="1" applyFill="1" applyBorder="1"/>
    <xf numFmtId="164" fontId="8" fillId="0" borderId="9" xfId="3" applyNumberFormat="1" applyFont="1" applyFill="1" applyBorder="1"/>
    <xf numFmtId="164" fontId="18" fillId="0" borderId="0" xfId="8" applyNumberFormat="1" applyFont="1" applyFill="1" applyBorder="1"/>
    <xf numFmtId="43" fontId="1" fillId="0" borderId="0" xfId="1" applyFont="1" applyBorder="1"/>
    <xf numFmtId="43" fontId="1" fillId="0" borderId="0" xfId="1" applyFont="1"/>
    <xf numFmtId="43" fontId="1" fillId="0" borderId="0" xfId="8" applyNumberFormat="1" applyFont="1"/>
    <xf numFmtId="49" fontId="8" fillId="0" borderId="8" xfId="9" applyNumberFormat="1" applyFont="1" applyFill="1" applyBorder="1" applyAlignment="1" applyProtection="1"/>
    <xf numFmtId="164" fontId="8" fillId="0" borderId="8" xfId="3" applyNumberFormat="1" applyFont="1" applyFill="1" applyBorder="1"/>
    <xf numFmtId="49" fontId="8" fillId="0" borderId="8" xfId="9" applyNumberFormat="1" applyFont="1" applyFill="1" applyBorder="1" applyAlignment="1" applyProtection="1">
      <alignment horizontal="left" indent="1"/>
    </xf>
    <xf numFmtId="0" fontId="25" fillId="0" borderId="8" xfId="3" applyFont="1" applyFill="1" applyBorder="1" applyAlignment="1" applyProtection="1">
      <alignment horizontal="left" indent="2"/>
    </xf>
    <xf numFmtId="164" fontId="25" fillId="0" borderId="8" xfId="3" applyNumberFormat="1" applyFont="1" applyFill="1" applyBorder="1" applyAlignment="1" applyProtection="1">
      <alignment horizontal="right"/>
    </xf>
    <xf numFmtId="164" fontId="25" fillId="0" borderId="9" xfId="3" applyNumberFormat="1" applyFont="1" applyFill="1" applyBorder="1" applyAlignment="1" applyProtection="1">
      <alignment horizontal="right"/>
    </xf>
    <xf numFmtId="164" fontId="11" fillId="0" borderId="8" xfId="3" applyNumberFormat="1" applyFont="1" applyFill="1" applyBorder="1" applyAlignment="1" applyProtection="1">
      <alignment horizontal="right"/>
    </xf>
    <xf numFmtId="164" fontId="11" fillId="0" borderId="9" xfId="3" applyNumberFormat="1" applyFont="1" applyFill="1" applyBorder="1" applyAlignment="1" applyProtection="1">
      <alignment horizontal="right"/>
    </xf>
    <xf numFmtId="49" fontId="10" fillId="0" borderId="8" xfId="9" applyNumberFormat="1" applyFont="1" applyFill="1" applyBorder="1" applyAlignment="1" applyProtection="1">
      <alignment horizontal="left" indent="2"/>
    </xf>
    <xf numFmtId="43" fontId="25" fillId="0" borderId="9" xfId="1" applyFont="1" applyFill="1" applyBorder="1" applyAlignment="1" applyProtection="1">
      <alignment horizontal="right"/>
    </xf>
    <xf numFmtId="164" fontId="8" fillId="0" borderId="8" xfId="9" applyNumberFormat="1" applyFont="1" applyFill="1" applyBorder="1" applyAlignment="1" applyProtection="1">
      <alignment horizontal="left" indent="1"/>
    </xf>
    <xf numFmtId="0" fontId="11" fillId="0" borderId="8" xfId="8" applyFont="1" applyBorder="1"/>
    <xf numFmtId="164" fontId="11" fillId="0" borderId="8" xfId="3" applyNumberFormat="1" applyFont="1" applyFill="1" applyBorder="1"/>
    <xf numFmtId="43" fontId="11" fillId="0" borderId="9" xfId="1" applyFont="1" applyFill="1" applyBorder="1" applyAlignment="1" applyProtection="1">
      <alignment horizontal="right"/>
    </xf>
    <xf numFmtId="165" fontId="26" fillId="0" borderId="0" xfId="1" applyNumberFormat="1" applyFont="1" applyBorder="1" applyAlignment="1">
      <alignment vertical="center"/>
    </xf>
    <xf numFmtId="165" fontId="26" fillId="0" borderId="0" xfId="1" applyNumberFormat="1" applyFont="1" applyFill="1" applyBorder="1" applyAlignment="1">
      <alignment vertical="center"/>
    </xf>
    <xf numFmtId="49" fontId="25" fillId="0" borderId="8" xfId="3" applyNumberFormat="1" applyFont="1" applyFill="1" applyBorder="1" applyAlignment="1" applyProtection="1">
      <alignment horizontal="left" indent="2"/>
    </xf>
    <xf numFmtId="39" fontId="8" fillId="0" borderId="8" xfId="9" applyFont="1" applyFill="1" applyBorder="1"/>
    <xf numFmtId="49" fontId="11" fillId="0" borderId="8" xfId="3" applyNumberFormat="1" applyFont="1" applyFill="1" applyBorder="1" applyAlignment="1" applyProtection="1">
      <alignment horizontal="left"/>
    </xf>
    <xf numFmtId="164" fontId="17" fillId="0" borderId="0" xfId="8" applyNumberFormat="1" applyFont="1" applyFill="1" applyBorder="1"/>
    <xf numFmtId="39" fontId="8" fillId="0" borderId="8" xfId="9" applyFont="1" applyFill="1" applyBorder="1" applyAlignment="1" applyProtection="1">
      <alignment horizontal="left" indent="1"/>
    </xf>
    <xf numFmtId="39" fontId="10" fillId="0" borderId="8" xfId="9" applyFont="1" applyFill="1" applyBorder="1" applyAlignment="1" applyProtection="1">
      <alignment horizontal="left" indent="2"/>
    </xf>
    <xf numFmtId="164" fontId="10" fillId="0" borderId="8" xfId="3" applyNumberFormat="1" applyFont="1" applyFill="1" applyBorder="1"/>
    <xf numFmtId="164" fontId="19" fillId="0" borderId="0" xfId="8" applyNumberFormat="1" applyFont="1" applyFill="1" applyBorder="1"/>
    <xf numFmtId="165" fontId="1" fillId="0" borderId="0" xfId="8" applyNumberFormat="1" applyFont="1" applyBorder="1"/>
    <xf numFmtId="43" fontId="1" fillId="0" borderId="0" xfId="8" applyNumberFormat="1" applyFont="1" applyBorder="1"/>
    <xf numFmtId="0" fontId="27" fillId="2" borderId="0" xfId="8" applyFont="1" applyFill="1" applyBorder="1"/>
    <xf numFmtId="164" fontId="7" fillId="2" borderId="10" xfId="3" applyNumberFormat="1" applyFont="1" applyFill="1" applyBorder="1" applyAlignment="1" applyProtection="1">
      <alignment vertical="center"/>
    </xf>
    <xf numFmtId="0" fontId="28" fillId="0" borderId="0" xfId="8" applyFont="1" applyFill="1" applyBorder="1"/>
    <xf numFmtId="164" fontId="1" fillId="0" borderId="0" xfId="8" applyNumberFormat="1" applyFont="1"/>
    <xf numFmtId="10" fontId="1" fillId="0" borderId="0" xfId="8" applyNumberFormat="1" applyFont="1" applyBorder="1"/>
    <xf numFmtId="0" fontId="29" fillId="0" borderId="0" xfId="8" applyFont="1" applyFill="1" applyBorder="1"/>
    <xf numFmtId="164" fontId="11" fillId="0" borderId="0" xfId="8" applyNumberFormat="1" applyFont="1"/>
    <xf numFmtId="0" fontId="19" fillId="0" borderId="0" xfId="8" applyFont="1" applyFill="1" applyBorder="1"/>
    <xf numFmtId="49" fontId="8" fillId="0" borderId="0" xfId="8" applyNumberFormat="1" applyFont="1" applyFill="1" applyBorder="1" applyAlignment="1" applyProtection="1"/>
    <xf numFmtId="0" fontId="20" fillId="0" borderId="0" xfId="8" applyFont="1" applyFill="1" applyAlignment="1" applyProtection="1"/>
    <xf numFmtId="0" fontId="20" fillId="0" borderId="0" xfId="8" applyFont="1" applyFill="1" applyAlignment="1" applyProtection="1">
      <alignment horizontal="left" indent="1"/>
    </xf>
    <xf numFmtId="165" fontId="19" fillId="0" borderId="0" xfId="1" applyNumberFormat="1" applyFont="1" applyFill="1" applyBorder="1"/>
    <xf numFmtId="0" fontId="19" fillId="0" borderId="0" xfId="8" applyFont="1"/>
    <xf numFmtId="43" fontId="19" fillId="0" borderId="0" xfId="1" applyFont="1" applyFill="1" applyBorder="1"/>
    <xf numFmtId="0" fontId="19" fillId="0" borderId="0" xfId="8" applyFont="1" applyBorder="1"/>
    <xf numFmtId="0" fontId="23" fillId="0" borderId="0" xfId="8" applyBorder="1"/>
    <xf numFmtId="0" fontId="30" fillId="0" borderId="0" xfId="8" applyFont="1" applyFill="1" applyAlignment="1" applyProtection="1">
      <alignment horizontal="center"/>
    </xf>
    <xf numFmtId="0" fontId="31" fillId="0" borderId="0" xfId="8" applyFont="1" applyFill="1"/>
    <xf numFmtId="0" fontId="29" fillId="0" borderId="0" xfId="8" applyFont="1"/>
    <xf numFmtId="0" fontId="31" fillId="0" borderId="0" xfId="8" applyFont="1" applyFill="1" applyAlignment="1" applyProtection="1">
      <alignment horizontal="center"/>
    </xf>
    <xf numFmtId="0" fontId="29" fillId="0" borderId="0" xfId="8" applyFont="1" applyBorder="1"/>
    <xf numFmtId="0" fontId="7" fillId="2" borderId="1" xfId="8" applyFont="1" applyFill="1" applyBorder="1" applyAlignment="1">
      <alignment horizontal="center" vertical="center"/>
    </xf>
    <xf numFmtId="0" fontId="7" fillId="2" borderId="4" xfId="8" applyFont="1" applyFill="1" applyBorder="1" applyAlignment="1">
      <alignment horizontal="center" vertical="center"/>
    </xf>
    <xf numFmtId="0" fontId="7" fillId="2" borderId="5" xfId="8" applyFont="1" applyFill="1" applyBorder="1" applyAlignment="1" applyProtection="1">
      <alignment horizontal="center" vertical="center"/>
    </xf>
    <xf numFmtId="0" fontId="1" fillId="0" borderId="0" xfId="8" applyFont="1" applyFill="1" applyBorder="1"/>
    <xf numFmtId="0" fontId="11" fillId="0" borderId="8" xfId="8" applyFont="1" applyFill="1" applyBorder="1" applyAlignment="1">
      <alignment horizontal="left" vertical="center"/>
    </xf>
    <xf numFmtId="49" fontId="8" fillId="0" borderId="8" xfId="8" applyNumberFormat="1" applyFont="1" applyFill="1" applyBorder="1" applyAlignment="1" applyProtection="1"/>
    <xf numFmtId="164" fontId="1" fillId="0" borderId="0" xfId="8" applyNumberFormat="1" applyFont="1" applyFill="1" applyBorder="1"/>
    <xf numFmtId="49" fontId="8" fillId="0" borderId="8" xfId="8" applyNumberFormat="1" applyFont="1" applyFill="1" applyBorder="1" applyAlignment="1" applyProtection="1">
      <alignment horizontal="left" indent="1"/>
    </xf>
    <xf numFmtId="0" fontId="10" fillId="0" borderId="8" xfId="8" applyFont="1" applyFill="1" applyBorder="1" applyAlignment="1" applyProtection="1">
      <alignment horizontal="left" indent="2"/>
    </xf>
    <xf numFmtId="164" fontId="10" fillId="0" borderId="9" xfId="3" applyNumberFormat="1" applyFont="1" applyFill="1" applyBorder="1" applyProtection="1"/>
    <xf numFmtId="164" fontId="18" fillId="0" borderId="8" xfId="3" applyNumberFormat="1" applyFont="1" applyFill="1" applyBorder="1" applyProtection="1"/>
    <xf numFmtId="164" fontId="18" fillId="0" borderId="8" xfId="3" applyNumberFormat="1" applyFont="1" applyFill="1" applyBorder="1" applyAlignment="1" applyProtection="1">
      <alignment vertical="center"/>
    </xf>
    <xf numFmtId="49" fontId="8" fillId="0" borderId="8" xfId="8" applyNumberFormat="1" applyFont="1" applyBorder="1" applyAlignment="1">
      <alignment horizontal="left" indent="1"/>
    </xf>
    <xf numFmtId="10" fontId="1" fillId="0" borderId="0" xfId="8" applyNumberFormat="1" applyFont="1" applyFill="1" applyBorder="1"/>
    <xf numFmtId="49" fontId="10" fillId="0" borderId="8" xfId="8" applyNumberFormat="1" applyFont="1" applyFill="1" applyBorder="1" applyAlignment="1" applyProtection="1">
      <alignment horizontal="left" indent="2"/>
    </xf>
    <xf numFmtId="164" fontId="10" fillId="0" borderId="8" xfId="8" applyNumberFormat="1" applyFont="1" applyFill="1" applyBorder="1" applyAlignment="1" applyProtection="1">
      <alignment horizontal="left" indent="3"/>
    </xf>
    <xf numFmtId="43" fontId="10" fillId="0" borderId="9" xfId="1" applyFont="1" applyFill="1" applyBorder="1" applyProtection="1"/>
    <xf numFmtId="49" fontId="8" fillId="0" borderId="8" xfId="8" applyNumberFormat="1" applyFont="1" applyFill="1" applyBorder="1" applyAlignment="1" applyProtection="1">
      <alignment horizontal="left"/>
    </xf>
    <xf numFmtId="164" fontId="8" fillId="0" borderId="9" xfId="3" applyNumberFormat="1" applyFont="1" applyFill="1" applyBorder="1" applyAlignment="1" applyProtection="1">
      <alignment horizontal="left" indent="3"/>
    </xf>
    <xf numFmtId="49" fontId="8" fillId="0" borderId="8" xfId="8" applyNumberFormat="1" applyFont="1" applyFill="1" applyBorder="1" applyAlignment="1" applyProtection="1">
      <alignment horizontal="left" indent="2"/>
    </xf>
    <xf numFmtId="49" fontId="8" fillId="0" borderId="8" xfId="8" applyNumberFormat="1" applyFont="1" applyFill="1" applyBorder="1" applyAlignment="1" applyProtection="1">
      <alignment horizontal="left" indent="3"/>
    </xf>
    <xf numFmtId="49" fontId="10" fillId="0" borderId="8" xfId="8" applyNumberFormat="1" applyFont="1" applyFill="1" applyBorder="1" applyAlignment="1" applyProtection="1">
      <alignment horizontal="left" indent="4"/>
    </xf>
    <xf numFmtId="164" fontId="12" fillId="0" borderId="0" xfId="8" applyNumberFormat="1" applyFont="1" applyFill="1" applyBorder="1"/>
    <xf numFmtId="49" fontId="8" fillId="0" borderId="8" xfId="8" applyNumberFormat="1" applyFont="1" applyFill="1" applyBorder="1" applyAlignment="1" applyProtection="1">
      <alignment horizontal="left" vertical="center" indent="1"/>
    </xf>
    <xf numFmtId="164" fontId="10" fillId="3" borderId="8" xfId="3" applyNumberFormat="1" applyFont="1" applyFill="1" applyBorder="1" applyAlignment="1" applyProtection="1"/>
    <xf numFmtId="164" fontId="1" fillId="0" borderId="0" xfId="8" applyNumberFormat="1" applyFont="1" applyBorder="1"/>
    <xf numFmtId="164" fontId="25" fillId="0" borderId="8" xfId="8" applyNumberFormat="1" applyFont="1" applyFill="1" applyBorder="1"/>
    <xf numFmtId="164" fontId="19" fillId="0" borderId="8" xfId="8" applyNumberFormat="1" applyFont="1" applyFill="1" applyBorder="1"/>
    <xf numFmtId="164" fontId="11" fillId="0" borderId="8" xfId="8" applyNumberFormat="1" applyFont="1" applyFill="1" applyBorder="1"/>
    <xf numFmtId="49" fontId="10" fillId="0" borderId="8" xfId="8" applyNumberFormat="1" applyFont="1" applyFill="1" applyBorder="1" applyAlignment="1" applyProtection="1">
      <alignment horizontal="left" indent="1"/>
    </xf>
    <xf numFmtId="49" fontId="7" fillId="2" borderId="5" xfId="8" applyNumberFormat="1" applyFont="1" applyFill="1" applyBorder="1" applyAlignment="1" applyProtection="1">
      <alignment horizontal="left" vertical="center"/>
    </xf>
    <xf numFmtId="164" fontId="7" fillId="2" borderId="5" xfId="3" applyNumberFormat="1" applyFont="1" applyFill="1" applyBorder="1" applyAlignment="1">
      <alignment vertical="center"/>
    </xf>
    <xf numFmtId="164" fontId="17" fillId="0" borderId="0" xfId="3" applyNumberFormat="1" applyFont="1" applyFill="1" applyBorder="1"/>
    <xf numFmtId="165" fontId="10" fillId="0" borderId="0" xfId="8" applyNumberFormat="1" applyFont="1" applyAlignment="1">
      <alignment horizontal="right"/>
    </xf>
    <xf numFmtId="0" fontId="19" fillId="0" borderId="0" xfId="8" applyFont="1" applyFill="1" applyBorder="1" applyAlignment="1">
      <alignment horizontal="center"/>
    </xf>
    <xf numFmtId="0" fontId="17" fillId="0" borderId="0" xfId="8" applyFont="1" applyFill="1" applyBorder="1" applyAlignment="1" applyProtection="1"/>
    <xf numFmtId="164" fontId="32" fillId="0" borderId="0" xfId="8" applyNumberFormat="1" applyFont="1" applyFill="1" applyBorder="1" applyProtection="1"/>
    <xf numFmtId="164" fontId="33" fillId="0" borderId="0" xfId="8" applyNumberFormat="1" applyFont="1" applyBorder="1"/>
    <xf numFmtId="0" fontId="18" fillId="0" borderId="0" xfId="8" applyFont="1" applyFill="1" applyBorder="1" applyAlignment="1" applyProtection="1"/>
    <xf numFmtId="164" fontId="19" fillId="0" borderId="0" xfId="8" applyNumberFormat="1" applyFont="1" applyBorder="1"/>
    <xf numFmtId="0" fontId="34" fillId="0" borderId="0" xfId="8" applyFont="1" applyBorder="1"/>
  </cellXfs>
  <cellStyles count="10">
    <cellStyle name="Hipervínculo" xfId="7" builtinId="8"/>
    <cellStyle name="Millares" xfId="1" builtinId="3"/>
    <cellStyle name="Normal" xfId="0" builtinId="0"/>
    <cellStyle name="Normal 10 2" xfId="2"/>
    <cellStyle name="Normal 2" xfId="8"/>
    <cellStyle name="Normal 2 2 2 2" xfId="4"/>
    <cellStyle name="Normal 3 6" xfId="6"/>
    <cellStyle name="Normal_COMPARACION 2002-2001 2" xfId="3"/>
    <cellStyle name="Normal_Hoja4" xfId="5"/>
    <cellStyle name="Normal_Hoja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Raulina\Memorias%202019\ENERO-NOVIEMBRE%20%202019%20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perez\Desktop\2018\Ingresos%20fiscales%20para%20el%20Internet\INGRESOS%20FISCALES%20POR%20PRINCIPALES%20PARTIDAS,%20%20ENERO-OCTUBRE%20ESTIMADO%202018-RECAUDAD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8-2019"/>
      <sheetName val="FINANCIERO (2019 Est. 2019) 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19 (REC)"/>
      <sheetName val="2019 (RESUMEN"/>
      <sheetName val="2018 REC- EST "/>
      <sheetName val="2018 REC-EST RESUMEN"/>
      <sheetName val="Hoja1"/>
    </sheetNames>
    <sheetDataSet>
      <sheetData sheetId="0"/>
      <sheetData sheetId="1"/>
      <sheetData sheetId="2"/>
      <sheetData sheetId="3"/>
      <sheetData sheetId="4">
        <row r="12">
          <cell r="O12">
            <v>6126.4</v>
          </cell>
          <cell r="P12">
            <v>4807.8999999999996</v>
          </cell>
          <cell r="Q12">
            <v>5124.3</v>
          </cell>
          <cell r="R12">
            <v>4903.5</v>
          </cell>
          <cell r="S12">
            <v>5340.9</v>
          </cell>
          <cell r="T12">
            <v>4299</v>
          </cell>
          <cell r="U12">
            <v>4237.8999999999996</v>
          </cell>
          <cell r="V12">
            <v>4840.8999999999996</v>
          </cell>
          <cell r="W12">
            <v>4454</v>
          </cell>
          <cell r="X12">
            <v>4135.3</v>
          </cell>
          <cell r="Y12">
            <v>4381.1000000000004</v>
          </cell>
        </row>
        <row r="13">
          <cell r="O13">
            <v>8386.2000000000007</v>
          </cell>
          <cell r="P13">
            <v>6632.1</v>
          </cell>
          <cell r="Q13">
            <v>6909.3</v>
          </cell>
          <cell r="R13">
            <v>19195.8</v>
          </cell>
          <cell r="S13">
            <v>8059.1</v>
          </cell>
          <cell r="T13">
            <v>6909.8</v>
          </cell>
          <cell r="U13">
            <v>9075.1</v>
          </cell>
          <cell r="V13">
            <v>7110.9</v>
          </cell>
          <cell r="W13">
            <v>8315.2999999999993</v>
          </cell>
          <cell r="X13">
            <v>11402.8</v>
          </cell>
          <cell r="Y13">
            <v>8529.7000000000007</v>
          </cell>
        </row>
        <row r="14">
          <cell r="O14">
            <v>3115.4</v>
          </cell>
          <cell r="P14">
            <v>1945.8</v>
          </cell>
          <cell r="Q14">
            <v>2117.9</v>
          </cell>
          <cell r="R14">
            <v>3204.9</v>
          </cell>
          <cell r="S14">
            <v>3279</v>
          </cell>
          <cell r="T14">
            <v>3024.5</v>
          </cell>
          <cell r="U14">
            <v>2759.6</v>
          </cell>
          <cell r="V14">
            <v>2487.4</v>
          </cell>
          <cell r="W14">
            <v>2660.2</v>
          </cell>
          <cell r="X14">
            <v>3020.3</v>
          </cell>
          <cell r="Y14">
            <v>2951.8</v>
          </cell>
        </row>
        <row r="15">
          <cell r="O15">
            <v>135</v>
          </cell>
          <cell r="P15">
            <v>128</v>
          </cell>
          <cell r="Q15">
            <v>151.19999999999999</v>
          </cell>
          <cell r="R15">
            <v>162.4</v>
          </cell>
          <cell r="S15">
            <v>193.9</v>
          </cell>
          <cell r="T15">
            <v>160.6</v>
          </cell>
          <cell r="U15">
            <v>207</v>
          </cell>
          <cell r="V15">
            <v>152.1</v>
          </cell>
          <cell r="W15">
            <v>152.80000000000001</v>
          </cell>
          <cell r="X15">
            <v>174.1</v>
          </cell>
          <cell r="Y15">
            <v>163.19999999999999</v>
          </cell>
        </row>
        <row r="18">
          <cell r="O18">
            <v>67.7</v>
          </cell>
          <cell r="P18">
            <v>190.4</v>
          </cell>
          <cell r="Q18">
            <v>1117.0999999999999</v>
          </cell>
          <cell r="R18">
            <v>126.6</v>
          </cell>
          <cell r="S18">
            <v>112.5</v>
          </cell>
          <cell r="T18">
            <v>87.8</v>
          </cell>
          <cell r="U18">
            <v>87.7</v>
          </cell>
          <cell r="V18">
            <v>195.6</v>
          </cell>
          <cell r="W18">
            <v>1072</v>
          </cell>
          <cell r="X18">
            <v>304.5</v>
          </cell>
          <cell r="Y18">
            <v>244.4</v>
          </cell>
        </row>
        <row r="19">
          <cell r="O19">
            <v>187</v>
          </cell>
          <cell r="P19">
            <v>89.3</v>
          </cell>
          <cell r="Q19">
            <v>105.8</v>
          </cell>
          <cell r="R19">
            <v>1875.9</v>
          </cell>
          <cell r="S19">
            <v>202.5</v>
          </cell>
          <cell r="T19">
            <v>167.2</v>
          </cell>
          <cell r="U19">
            <v>228</v>
          </cell>
          <cell r="V19">
            <v>138.5</v>
          </cell>
          <cell r="W19">
            <v>170.9</v>
          </cell>
          <cell r="X19">
            <v>1645.6</v>
          </cell>
          <cell r="Y19">
            <v>168.7</v>
          </cell>
        </row>
        <row r="20">
          <cell r="O20">
            <v>438.1</v>
          </cell>
          <cell r="P20">
            <v>486.9</v>
          </cell>
          <cell r="Q20">
            <v>560.9</v>
          </cell>
          <cell r="R20">
            <v>545.5</v>
          </cell>
          <cell r="S20">
            <v>638.5</v>
          </cell>
          <cell r="T20">
            <v>613.5</v>
          </cell>
          <cell r="U20">
            <v>717.7</v>
          </cell>
          <cell r="V20">
            <v>647.5</v>
          </cell>
          <cell r="W20">
            <v>584.70000000000005</v>
          </cell>
          <cell r="X20">
            <v>610.4</v>
          </cell>
          <cell r="Y20">
            <v>782.8</v>
          </cell>
        </row>
        <row r="21">
          <cell r="O21">
            <v>123.8</v>
          </cell>
          <cell r="P21">
            <v>106.3</v>
          </cell>
          <cell r="Q21">
            <v>117</v>
          </cell>
          <cell r="R21">
            <v>114.9</v>
          </cell>
          <cell r="S21">
            <v>114.9</v>
          </cell>
          <cell r="T21">
            <v>103.6</v>
          </cell>
          <cell r="U21">
            <v>102.1</v>
          </cell>
          <cell r="V21">
            <v>110.7</v>
          </cell>
          <cell r="W21">
            <v>96.1</v>
          </cell>
          <cell r="X21">
            <v>109.2</v>
          </cell>
          <cell r="Y21">
            <v>106.4</v>
          </cell>
        </row>
        <row r="22">
          <cell r="O22">
            <v>680</v>
          </cell>
          <cell r="P22">
            <v>656</v>
          </cell>
          <cell r="Q22">
            <v>831</v>
          </cell>
          <cell r="R22">
            <v>662.1</v>
          </cell>
          <cell r="S22">
            <v>832.8</v>
          </cell>
          <cell r="T22">
            <v>668.6</v>
          </cell>
          <cell r="U22">
            <v>639.4</v>
          </cell>
          <cell r="V22">
            <v>829.7</v>
          </cell>
          <cell r="W22">
            <v>649.1</v>
          </cell>
          <cell r="X22">
            <v>716.5</v>
          </cell>
          <cell r="Y22">
            <v>742</v>
          </cell>
        </row>
        <row r="24">
          <cell r="O24">
            <v>106.3</v>
          </cell>
          <cell r="P24">
            <v>114.3</v>
          </cell>
          <cell r="Q24">
            <v>141</v>
          </cell>
          <cell r="R24">
            <v>158.69999999999999</v>
          </cell>
          <cell r="S24">
            <v>152.19999999999999</v>
          </cell>
          <cell r="T24">
            <v>149.69999999999999</v>
          </cell>
          <cell r="U24">
            <v>150.80000000000001</v>
          </cell>
          <cell r="V24">
            <v>135.80000000000001</v>
          </cell>
          <cell r="W24">
            <v>149.69999999999999</v>
          </cell>
          <cell r="X24">
            <v>74.5</v>
          </cell>
          <cell r="Y24">
            <v>57.4</v>
          </cell>
        </row>
        <row r="27">
          <cell r="O27">
            <v>12031.9</v>
          </cell>
          <cell r="P27">
            <v>9277.1</v>
          </cell>
          <cell r="Q27">
            <v>9114.2999999999993</v>
          </cell>
          <cell r="R27">
            <v>10800.5</v>
          </cell>
          <cell r="S27">
            <v>10297.200000000001</v>
          </cell>
          <cell r="T27">
            <v>9632.9</v>
          </cell>
          <cell r="U27">
            <v>10510.7</v>
          </cell>
          <cell r="V27">
            <v>10044.799999999999</v>
          </cell>
          <cell r="W27">
            <v>10033.5</v>
          </cell>
          <cell r="X27">
            <v>8792.5</v>
          </cell>
          <cell r="Y27">
            <v>8971.6</v>
          </cell>
        </row>
        <row r="28">
          <cell r="O28">
            <v>7505.8</v>
          </cell>
          <cell r="P28">
            <v>7311.7</v>
          </cell>
          <cell r="Q28">
            <v>7960.6</v>
          </cell>
          <cell r="R28">
            <v>7883.9</v>
          </cell>
          <cell r="S28">
            <v>9583.4</v>
          </cell>
          <cell r="T28">
            <v>8541.5</v>
          </cell>
          <cell r="U28">
            <v>9261.2999999999993</v>
          </cell>
          <cell r="V28">
            <v>9374.5</v>
          </cell>
          <cell r="W28">
            <v>7961.1</v>
          </cell>
          <cell r="X28">
            <v>10457.799999999999</v>
          </cell>
          <cell r="Y28">
            <v>10466.5</v>
          </cell>
        </row>
        <row r="30">
          <cell r="O30">
            <v>3755.6</v>
          </cell>
          <cell r="P30">
            <v>2972.3</v>
          </cell>
          <cell r="Q30">
            <v>2980.4</v>
          </cell>
          <cell r="R30">
            <v>2999.3</v>
          </cell>
          <cell r="S30">
            <v>3907.9</v>
          </cell>
          <cell r="T30">
            <v>3001.1</v>
          </cell>
          <cell r="U30">
            <v>3037</v>
          </cell>
          <cell r="V30">
            <v>3946.4</v>
          </cell>
          <cell r="W30">
            <v>2984.5</v>
          </cell>
          <cell r="X30">
            <v>3945.1</v>
          </cell>
          <cell r="Y30">
            <v>3026.7</v>
          </cell>
        </row>
        <row r="31">
          <cell r="O31">
            <v>1956</v>
          </cell>
          <cell r="P31">
            <v>1824.5</v>
          </cell>
          <cell r="Q31">
            <v>1816.4</v>
          </cell>
          <cell r="R31">
            <v>1840.7</v>
          </cell>
          <cell r="S31">
            <v>2088.1</v>
          </cell>
          <cell r="T31">
            <v>1838.9</v>
          </cell>
          <cell r="U31">
            <v>1850</v>
          </cell>
          <cell r="V31">
            <v>2103.6</v>
          </cell>
          <cell r="W31">
            <v>1812.3</v>
          </cell>
          <cell r="X31">
            <v>2104.9</v>
          </cell>
          <cell r="Y31">
            <v>1839.5</v>
          </cell>
        </row>
        <row r="34">
          <cell r="O34">
            <v>652.29999999999995</v>
          </cell>
          <cell r="P34">
            <v>616.29999999999995</v>
          </cell>
          <cell r="Q34">
            <v>615.9</v>
          </cell>
          <cell r="R34">
            <v>628.20000000000005</v>
          </cell>
          <cell r="S34">
            <v>637.6</v>
          </cell>
          <cell r="T34">
            <v>649.5</v>
          </cell>
          <cell r="U34">
            <v>631.20000000000005</v>
          </cell>
          <cell r="V34">
            <v>639.9</v>
          </cell>
          <cell r="W34">
            <v>667</v>
          </cell>
          <cell r="X34">
            <v>614.9</v>
          </cell>
          <cell r="Y34">
            <v>617</v>
          </cell>
        </row>
        <row r="35">
          <cell r="O35">
            <v>557.6</v>
          </cell>
          <cell r="P35">
            <v>541</v>
          </cell>
          <cell r="Q35">
            <v>526.1</v>
          </cell>
          <cell r="R35">
            <v>603.5</v>
          </cell>
          <cell r="S35">
            <v>550.6</v>
          </cell>
          <cell r="T35">
            <v>565.79999999999995</v>
          </cell>
          <cell r="U35">
            <v>560</v>
          </cell>
          <cell r="V35">
            <v>558.29999999999995</v>
          </cell>
          <cell r="W35">
            <v>550.1</v>
          </cell>
          <cell r="X35">
            <v>503.5</v>
          </cell>
          <cell r="Y35">
            <v>515.29999999999995</v>
          </cell>
        </row>
        <row r="38">
          <cell r="O38">
            <v>834.7</v>
          </cell>
          <cell r="P38">
            <v>835.9</v>
          </cell>
          <cell r="Q38">
            <v>913.2</v>
          </cell>
          <cell r="R38">
            <v>791.9</v>
          </cell>
          <cell r="S38">
            <v>924.3</v>
          </cell>
          <cell r="T38">
            <v>935</v>
          </cell>
          <cell r="U38">
            <v>833.7</v>
          </cell>
          <cell r="V38">
            <v>827.2</v>
          </cell>
          <cell r="W38">
            <v>660.3</v>
          </cell>
          <cell r="X38">
            <v>797.1</v>
          </cell>
          <cell r="Y38">
            <v>794.5</v>
          </cell>
        </row>
        <row r="39">
          <cell r="O39">
            <v>826.1</v>
          </cell>
          <cell r="P39">
            <v>209.5</v>
          </cell>
          <cell r="Q39">
            <v>62.2</v>
          </cell>
          <cell r="R39">
            <v>51.5</v>
          </cell>
          <cell r="S39">
            <v>47.7</v>
          </cell>
          <cell r="T39">
            <v>45.9</v>
          </cell>
          <cell r="U39">
            <v>46.6</v>
          </cell>
          <cell r="V39">
            <v>45.2</v>
          </cell>
          <cell r="W39">
            <v>39.200000000000003</v>
          </cell>
          <cell r="X39">
            <v>255</v>
          </cell>
          <cell r="Y39">
            <v>391.6</v>
          </cell>
        </row>
        <row r="40">
          <cell r="O40">
            <v>11.3</v>
          </cell>
          <cell r="P40">
            <v>10.1</v>
          </cell>
          <cell r="Q40">
            <v>12.2</v>
          </cell>
          <cell r="R40">
            <v>11</v>
          </cell>
          <cell r="S40">
            <v>14.4</v>
          </cell>
          <cell r="T40">
            <v>12.8</v>
          </cell>
          <cell r="U40">
            <v>17.100000000000001</v>
          </cell>
          <cell r="V40">
            <v>14</v>
          </cell>
          <cell r="W40">
            <v>10.5</v>
          </cell>
          <cell r="X40">
            <v>18.100000000000001</v>
          </cell>
          <cell r="Y40">
            <v>19.3</v>
          </cell>
        </row>
        <row r="43">
          <cell r="O43">
            <v>88.1</v>
          </cell>
          <cell r="P43">
            <v>90.2</v>
          </cell>
          <cell r="Q43">
            <v>88.1</v>
          </cell>
          <cell r="R43">
            <v>84.6</v>
          </cell>
          <cell r="S43">
            <v>87.9</v>
          </cell>
          <cell r="T43">
            <v>84.8</v>
          </cell>
          <cell r="U43">
            <v>89.7</v>
          </cell>
          <cell r="V43">
            <v>85.2</v>
          </cell>
          <cell r="W43">
            <v>88.5</v>
          </cell>
          <cell r="X43">
            <v>84.3</v>
          </cell>
          <cell r="Y43">
            <v>85.5</v>
          </cell>
        </row>
        <row r="44">
          <cell r="O44">
            <v>24.4</v>
          </cell>
          <cell r="P44">
            <v>24.4</v>
          </cell>
          <cell r="Q44">
            <v>24.1</v>
          </cell>
          <cell r="R44">
            <v>24.1</v>
          </cell>
          <cell r="S44">
            <v>25.6</v>
          </cell>
          <cell r="T44">
            <v>24.4</v>
          </cell>
          <cell r="U44">
            <v>24.8</v>
          </cell>
          <cell r="V44">
            <v>24.5</v>
          </cell>
          <cell r="W44">
            <v>25.8</v>
          </cell>
          <cell r="X44">
            <v>24.8</v>
          </cell>
          <cell r="Y44">
            <v>25.4</v>
          </cell>
        </row>
        <row r="48">
          <cell r="O48">
            <v>2612</v>
          </cell>
          <cell r="P48">
            <v>2370.6</v>
          </cell>
          <cell r="Q48">
            <v>2656.6</v>
          </cell>
          <cell r="R48">
            <v>2731.7</v>
          </cell>
          <cell r="S48">
            <v>3075.3</v>
          </cell>
          <cell r="T48">
            <v>2894.9</v>
          </cell>
          <cell r="U48">
            <v>3116.7</v>
          </cell>
          <cell r="V48">
            <v>3140.2</v>
          </cell>
          <cell r="W48">
            <v>2826</v>
          </cell>
          <cell r="X48">
            <v>3676.8</v>
          </cell>
          <cell r="Y48">
            <v>3651.5</v>
          </cell>
        </row>
        <row r="49">
          <cell r="O49">
            <v>49.7</v>
          </cell>
          <cell r="P49">
            <v>49.6</v>
          </cell>
          <cell r="Q49">
            <v>97.5</v>
          </cell>
          <cell r="R49">
            <v>0</v>
          </cell>
          <cell r="S49">
            <v>0</v>
          </cell>
          <cell r="T49">
            <v>0</v>
          </cell>
          <cell r="U49">
            <v>834.5</v>
          </cell>
          <cell r="V49">
            <v>0</v>
          </cell>
          <cell r="W49">
            <v>24.7</v>
          </cell>
          <cell r="X49">
            <v>0</v>
          </cell>
          <cell r="Y49">
            <v>0</v>
          </cell>
        </row>
        <row r="52">
          <cell r="O52">
            <v>640.29999999999995</v>
          </cell>
          <cell r="P52">
            <v>609.4</v>
          </cell>
          <cell r="Q52">
            <v>625.1</v>
          </cell>
          <cell r="R52">
            <v>705.7</v>
          </cell>
          <cell r="S52">
            <v>641</v>
          </cell>
          <cell r="T52">
            <v>633.20000000000005</v>
          </cell>
          <cell r="U52">
            <v>652.79999999999995</v>
          </cell>
          <cell r="V52">
            <v>721.8</v>
          </cell>
          <cell r="W52">
            <v>696.1</v>
          </cell>
          <cell r="X52">
            <v>626.79999999999995</v>
          </cell>
          <cell r="Y52">
            <v>643.5</v>
          </cell>
        </row>
        <row r="53">
          <cell r="O53">
            <v>13.5</v>
          </cell>
          <cell r="P53">
            <v>11.4</v>
          </cell>
          <cell r="Q53">
            <v>13</v>
          </cell>
          <cell r="R53">
            <v>12.8</v>
          </cell>
          <cell r="S53">
            <v>13.7</v>
          </cell>
          <cell r="T53">
            <v>14.1</v>
          </cell>
          <cell r="U53">
            <v>15.8</v>
          </cell>
          <cell r="V53">
            <v>15</v>
          </cell>
          <cell r="W53">
            <v>12.9</v>
          </cell>
          <cell r="X53">
            <v>17.600000000000001</v>
          </cell>
          <cell r="Y53">
            <v>19.7</v>
          </cell>
        </row>
        <row r="55">
          <cell r="O55">
            <v>75.099999999999994</v>
          </cell>
          <cell r="P55">
            <v>60.3</v>
          </cell>
          <cell r="Q55">
            <v>67.400000000000006</v>
          </cell>
          <cell r="R55">
            <v>74.599999999999994</v>
          </cell>
          <cell r="S55">
            <v>66.3</v>
          </cell>
          <cell r="T55">
            <v>67.2</v>
          </cell>
          <cell r="U55">
            <v>63.8</v>
          </cell>
          <cell r="V55">
            <v>67.2</v>
          </cell>
          <cell r="W55">
            <v>65.2</v>
          </cell>
          <cell r="X55">
            <v>69.8</v>
          </cell>
          <cell r="Y55">
            <v>54.3</v>
          </cell>
        </row>
        <row r="56">
          <cell r="O56">
            <v>0.1</v>
          </cell>
          <cell r="P56">
            <v>0.1</v>
          </cell>
          <cell r="Q56">
            <v>0</v>
          </cell>
          <cell r="R56">
            <v>0.1</v>
          </cell>
          <cell r="S56">
            <v>0.1</v>
          </cell>
          <cell r="T56">
            <v>0.1</v>
          </cell>
          <cell r="U56">
            <v>0.1</v>
          </cell>
          <cell r="V56">
            <v>0.1</v>
          </cell>
          <cell r="W56">
            <v>0.1</v>
          </cell>
          <cell r="X56">
            <v>0</v>
          </cell>
          <cell r="Y56">
            <v>0</v>
          </cell>
        </row>
        <row r="57">
          <cell r="O57">
            <v>227.4</v>
          </cell>
          <cell r="P57">
            <v>225.7</v>
          </cell>
          <cell r="Q57">
            <v>245.8</v>
          </cell>
          <cell r="R57">
            <v>251.6</v>
          </cell>
          <cell r="S57">
            <v>261.7</v>
          </cell>
          <cell r="T57">
            <v>246.1</v>
          </cell>
          <cell r="U57">
            <v>252.7</v>
          </cell>
          <cell r="V57">
            <v>227.8</v>
          </cell>
          <cell r="W57">
            <v>245.3</v>
          </cell>
          <cell r="X57">
            <v>221.5</v>
          </cell>
          <cell r="Y57">
            <v>235.7</v>
          </cell>
        </row>
        <row r="63">
          <cell r="O63">
            <v>100.1</v>
          </cell>
          <cell r="P63">
            <v>102.4</v>
          </cell>
          <cell r="Q63">
            <v>104.7</v>
          </cell>
          <cell r="R63">
            <v>102.6</v>
          </cell>
          <cell r="S63">
            <v>104.1</v>
          </cell>
          <cell r="T63">
            <v>102.2</v>
          </cell>
          <cell r="U63">
            <v>104.3</v>
          </cell>
          <cell r="V63">
            <v>105.2</v>
          </cell>
          <cell r="W63">
            <v>104.5</v>
          </cell>
          <cell r="X63">
            <v>99.5</v>
          </cell>
          <cell r="Y63">
            <v>103.8</v>
          </cell>
        </row>
        <row r="64">
          <cell r="O64">
            <v>3.5</v>
          </cell>
          <cell r="P64">
            <v>2.9</v>
          </cell>
          <cell r="Q64">
            <v>2.9</v>
          </cell>
          <cell r="R64">
            <v>3.2</v>
          </cell>
          <cell r="S64">
            <v>3.4</v>
          </cell>
          <cell r="T64">
            <v>2.7</v>
          </cell>
          <cell r="U64">
            <v>2.9</v>
          </cell>
          <cell r="V64">
            <v>3.1</v>
          </cell>
          <cell r="W64">
            <v>2.6</v>
          </cell>
          <cell r="X64">
            <v>4.5999999999999996</v>
          </cell>
          <cell r="Y64">
            <v>4.0999999999999996</v>
          </cell>
        </row>
        <row r="65">
          <cell r="O65">
            <v>2.4</v>
          </cell>
          <cell r="P65">
            <v>1.9</v>
          </cell>
          <cell r="Q65">
            <v>11.4</v>
          </cell>
          <cell r="R65">
            <v>1.7</v>
          </cell>
          <cell r="S65">
            <v>11.1</v>
          </cell>
          <cell r="T65">
            <v>1.5</v>
          </cell>
          <cell r="U65">
            <v>1.7</v>
          </cell>
          <cell r="V65">
            <v>34.4</v>
          </cell>
          <cell r="W65">
            <v>1.2</v>
          </cell>
          <cell r="X65">
            <v>3.7</v>
          </cell>
          <cell r="Y65">
            <v>1.6</v>
          </cell>
        </row>
        <row r="68">
          <cell r="O68">
            <v>26.9</v>
          </cell>
          <cell r="P68">
            <v>21.7</v>
          </cell>
          <cell r="Q68">
            <v>19</v>
          </cell>
          <cell r="R68">
            <v>27.4</v>
          </cell>
          <cell r="S68">
            <v>25.1</v>
          </cell>
          <cell r="T68">
            <v>20.8</v>
          </cell>
          <cell r="U68">
            <v>22.6</v>
          </cell>
          <cell r="V68">
            <v>23.1</v>
          </cell>
          <cell r="W68">
            <v>18.8</v>
          </cell>
          <cell r="X68">
            <v>27.4</v>
          </cell>
          <cell r="Y68">
            <v>27.7</v>
          </cell>
        </row>
        <row r="69">
          <cell r="O69">
            <v>1900</v>
          </cell>
          <cell r="P69">
            <v>1508.5</v>
          </cell>
          <cell r="Q69">
            <v>1688.7</v>
          </cell>
          <cell r="R69">
            <v>1662.7</v>
          </cell>
          <cell r="S69">
            <v>1749.6</v>
          </cell>
          <cell r="T69">
            <v>1691.2</v>
          </cell>
          <cell r="U69">
            <v>1725.4</v>
          </cell>
          <cell r="V69">
            <v>1882.6</v>
          </cell>
          <cell r="W69">
            <v>1679.9</v>
          </cell>
          <cell r="X69">
            <v>1850.6</v>
          </cell>
          <cell r="Y69">
            <v>1834</v>
          </cell>
        </row>
        <row r="72">
          <cell r="O72">
            <v>166</v>
          </cell>
          <cell r="P72">
            <v>199.6</v>
          </cell>
          <cell r="Q72">
            <v>193.1</v>
          </cell>
          <cell r="R72">
            <v>225.3</v>
          </cell>
          <cell r="S72">
            <v>225.9</v>
          </cell>
          <cell r="T72">
            <v>225</v>
          </cell>
          <cell r="U72">
            <v>236.3</v>
          </cell>
          <cell r="V72">
            <v>245.5</v>
          </cell>
          <cell r="W72">
            <v>251</v>
          </cell>
          <cell r="X72">
            <v>219</v>
          </cell>
          <cell r="Y72">
            <v>219</v>
          </cell>
        </row>
        <row r="73">
          <cell r="O73">
            <v>117.2</v>
          </cell>
          <cell r="P73">
            <v>116.3</v>
          </cell>
          <cell r="Q73">
            <v>118.6</v>
          </cell>
          <cell r="R73">
            <v>119.6</v>
          </cell>
          <cell r="S73">
            <v>118.9</v>
          </cell>
          <cell r="T73">
            <v>118.8</v>
          </cell>
          <cell r="U73">
            <v>115.1</v>
          </cell>
          <cell r="V73">
            <v>115.2</v>
          </cell>
          <cell r="W73">
            <v>115.1</v>
          </cell>
          <cell r="X73">
            <v>115.8</v>
          </cell>
          <cell r="Y73">
            <v>116.8</v>
          </cell>
        </row>
        <row r="74">
          <cell r="O74">
            <v>1.7</v>
          </cell>
          <cell r="P74">
            <v>2.1</v>
          </cell>
          <cell r="Q74">
            <v>2.7</v>
          </cell>
          <cell r="R74">
            <v>2.9</v>
          </cell>
          <cell r="S74">
            <v>2.1</v>
          </cell>
          <cell r="T74">
            <v>2.8</v>
          </cell>
          <cell r="U74">
            <v>2.8</v>
          </cell>
          <cell r="V74">
            <v>2.9</v>
          </cell>
          <cell r="W74">
            <v>2.7</v>
          </cell>
          <cell r="X74">
            <v>1.3</v>
          </cell>
          <cell r="Y74">
            <v>1.6</v>
          </cell>
        </row>
        <row r="75">
          <cell r="O75">
            <v>0.3</v>
          </cell>
          <cell r="P75">
            <v>0.1</v>
          </cell>
          <cell r="Q75">
            <v>0.1</v>
          </cell>
          <cell r="R75">
            <v>0.1</v>
          </cell>
          <cell r="S75">
            <v>0</v>
          </cell>
          <cell r="T75">
            <v>0.8</v>
          </cell>
          <cell r="U75">
            <v>1</v>
          </cell>
          <cell r="V75">
            <v>0.9</v>
          </cell>
          <cell r="W75">
            <v>0</v>
          </cell>
          <cell r="X75">
            <v>0.4</v>
          </cell>
          <cell r="Y75">
            <v>0.5</v>
          </cell>
        </row>
        <row r="82">
          <cell r="O82">
            <v>132.19999999999999</v>
          </cell>
          <cell r="P82">
            <v>155</v>
          </cell>
          <cell r="Q82">
            <v>182</v>
          </cell>
          <cell r="R82">
            <v>176.8</v>
          </cell>
          <cell r="S82">
            <v>164.1</v>
          </cell>
          <cell r="T82">
            <v>159.80000000000001</v>
          </cell>
          <cell r="U82">
            <v>202.3</v>
          </cell>
          <cell r="V82">
            <v>208.3</v>
          </cell>
          <cell r="W82">
            <v>187.4</v>
          </cell>
          <cell r="X82">
            <v>154.5</v>
          </cell>
          <cell r="Y82">
            <v>205.3</v>
          </cell>
        </row>
        <row r="84">
          <cell r="O84">
            <v>13.4</v>
          </cell>
          <cell r="P84">
            <v>10.5</v>
          </cell>
          <cell r="Q84">
            <v>13.2</v>
          </cell>
          <cell r="R84">
            <v>17.5</v>
          </cell>
          <cell r="U84">
            <v>13.8</v>
          </cell>
          <cell r="V84">
            <v>14.9</v>
          </cell>
        </row>
      </sheetData>
      <sheetData sheetId="5">
        <row r="12">
          <cell r="O12">
            <v>5895.3</v>
          </cell>
          <cell r="P12">
            <v>4890.8999999999996</v>
          </cell>
          <cell r="Q12">
            <v>5026.2</v>
          </cell>
          <cell r="R12">
            <v>5274.5</v>
          </cell>
          <cell r="S12">
            <v>5456</v>
          </cell>
          <cell r="T12">
            <v>4590.6000000000004</v>
          </cell>
          <cell r="U12">
            <v>4366.5</v>
          </cell>
          <cell r="V12">
            <v>4886.2</v>
          </cell>
          <cell r="W12">
            <v>4553.8999999999996</v>
          </cell>
          <cell r="X12">
            <v>5122.1000000000004</v>
          </cell>
          <cell r="Y12">
            <v>4521.2</v>
          </cell>
        </row>
        <row r="13">
          <cell r="O13">
            <v>7188</v>
          </cell>
          <cell r="P13">
            <v>5148.8</v>
          </cell>
          <cell r="Q13">
            <v>5868.7</v>
          </cell>
          <cell r="R13">
            <v>19943.900000000001</v>
          </cell>
          <cell r="S13">
            <v>5717.5</v>
          </cell>
          <cell r="T13">
            <v>6223.4</v>
          </cell>
          <cell r="U13">
            <v>10609.7</v>
          </cell>
          <cell r="V13">
            <v>6457.6</v>
          </cell>
          <cell r="W13">
            <v>6137.4</v>
          </cell>
          <cell r="X13">
            <v>8486.7000000000007</v>
          </cell>
          <cell r="Y13">
            <v>6119.7</v>
          </cell>
        </row>
        <row r="14">
          <cell r="O14">
            <v>4032.5</v>
          </cell>
          <cell r="P14">
            <v>2435.4</v>
          </cell>
          <cell r="Q14">
            <v>3218.6</v>
          </cell>
          <cell r="R14">
            <v>2981</v>
          </cell>
          <cell r="S14">
            <v>3446.7</v>
          </cell>
          <cell r="T14">
            <v>4111.3</v>
          </cell>
          <cell r="U14">
            <v>2881.5</v>
          </cell>
          <cell r="V14">
            <v>2536.8000000000002</v>
          </cell>
          <cell r="W14">
            <v>2702.1</v>
          </cell>
          <cell r="X14">
            <v>2968.5</v>
          </cell>
          <cell r="Y14">
            <v>2246.5</v>
          </cell>
        </row>
        <row r="15">
          <cell r="O15">
            <v>155.9</v>
          </cell>
          <cell r="P15">
            <v>123.3</v>
          </cell>
          <cell r="Q15">
            <v>197.9</v>
          </cell>
          <cell r="R15">
            <v>184</v>
          </cell>
          <cell r="S15">
            <v>154.69999999999999</v>
          </cell>
          <cell r="T15">
            <v>159.69999999999999</v>
          </cell>
          <cell r="U15">
            <v>202.8</v>
          </cell>
          <cell r="V15">
            <v>224.7</v>
          </cell>
          <cell r="W15">
            <v>177.8</v>
          </cell>
          <cell r="X15">
            <v>196.2</v>
          </cell>
          <cell r="Y15">
            <v>252.4</v>
          </cell>
        </row>
        <row r="18">
          <cell r="O18">
            <v>83.8</v>
          </cell>
          <cell r="P18">
            <v>201.5</v>
          </cell>
          <cell r="Q18">
            <v>951</v>
          </cell>
          <cell r="R18">
            <v>134.5</v>
          </cell>
          <cell r="S18">
            <v>109.9</v>
          </cell>
          <cell r="T18">
            <v>92.8</v>
          </cell>
          <cell r="U18">
            <v>88.7</v>
          </cell>
          <cell r="V18">
            <v>185</v>
          </cell>
          <cell r="W18">
            <v>829.1</v>
          </cell>
          <cell r="X18">
            <v>109.3</v>
          </cell>
          <cell r="Y18">
            <v>64.599999999999994</v>
          </cell>
        </row>
        <row r="19">
          <cell r="O19">
            <v>209</v>
          </cell>
          <cell r="P19">
            <v>107.1</v>
          </cell>
          <cell r="Q19">
            <v>147</v>
          </cell>
          <cell r="R19">
            <v>1812.5</v>
          </cell>
          <cell r="S19">
            <v>266.5</v>
          </cell>
          <cell r="T19">
            <v>145.9</v>
          </cell>
          <cell r="U19">
            <v>245</v>
          </cell>
          <cell r="V19">
            <v>105.7</v>
          </cell>
          <cell r="W19">
            <v>141.69999999999999</v>
          </cell>
          <cell r="X19">
            <v>1685</v>
          </cell>
          <cell r="Y19">
            <v>160.69999999999999</v>
          </cell>
        </row>
        <row r="20">
          <cell r="O20">
            <v>469.2</v>
          </cell>
          <cell r="P20">
            <v>510.8</v>
          </cell>
          <cell r="Q20">
            <v>739</v>
          </cell>
          <cell r="R20">
            <v>537</v>
          </cell>
          <cell r="S20">
            <v>605.70000000000005</v>
          </cell>
          <cell r="T20">
            <v>680.7</v>
          </cell>
          <cell r="U20">
            <v>728.5</v>
          </cell>
          <cell r="V20">
            <v>669.2</v>
          </cell>
          <cell r="W20">
            <v>608.79999999999995</v>
          </cell>
          <cell r="X20">
            <v>724.8</v>
          </cell>
          <cell r="Y20">
            <v>620.5</v>
          </cell>
        </row>
        <row r="21">
          <cell r="O21">
            <v>130.4</v>
          </cell>
          <cell r="P21">
            <v>111.2</v>
          </cell>
          <cell r="Q21">
            <v>122.2</v>
          </cell>
          <cell r="R21">
            <v>112.2</v>
          </cell>
          <cell r="S21">
            <v>132</v>
          </cell>
          <cell r="T21">
            <v>108.5</v>
          </cell>
          <cell r="U21">
            <v>126.2</v>
          </cell>
          <cell r="V21">
            <v>115.9</v>
          </cell>
          <cell r="W21">
            <v>100.8</v>
          </cell>
          <cell r="X21">
            <v>132</v>
          </cell>
          <cell r="Y21">
            <v>107.1</v>
          </cell>
        </row>
        <row r="22">
          <cell r="O22">
            <v>51</v>
          </cell>
          <cell r="P22">
            <v>45.5</v>
          </cell>
          <cell r="Q22">
            <v>56.3</v>
          </cell>
          <cell r="R22">
            <v>42.4</v>
          </cell>
          <cell r="S22">
            <v>52.4</v>
          </cell>
          <cell r="T22">
            <v>78.5</v>
          </cell>
          <cell r="U22">
            <v>52.1</v>
          </cell>
          <cell r="V22">
            <v>49.5</v>
          </cell>
          <cell r="W22">
            <v>66.099999999999994</v>
          </cell>
          <cell r="X22">
            <v>50.7</v>
          </cell>
          <cell r="Y22">
            <v>97.6</v>
          </cell>
        </row>
        <row r="23">
          <cell r="O23">
            <v>616.9</v>
          </cell>
          <cell r="P23">
            <v>612.79999999999995</v>
          </cell>
          <cell r="Q23">
            <v>828.7</v>
          </cell>
          <cell r="R23">
            <v>617.6</v>
          </cell>
          <cell r="S23">
            <v>830.8</v>
          </cell>
          <cell r="T23">
            <v>631.5</v>
          </cell>
          <cell r="U23">
            <v>667.9</v>
          </cell>
          <cell r="V23">
            <v>851.3</v>
          </cell>
          <cell r="W23">
            <v>638.6</v>
          </cell>
          <cell r="X23">
            <v>672.7</v>
          </cell>
          <cell r="Y23">
            <v>851.9</v>
          </cell>
        </row>
        <row r="24">
          <cell r="O24">
            <v>35</v>
          </cell>
          <cell r="P24">
            <v>190.4</v>
          </cell>
          <cell r="Q24">
            <v>38.4</v>
          </cell>
          <cell r="R24">
            <v>287.39999999999998</v>
          </cell>
          <cell r="S24">
            <v>117.8</v>
          </cell>
          <cell r="T24">
            <v>22.2</v>
          </cell>
          <cell r="U24">
            <v>107.6</v>
          </cell>
          <cell r="V24">
            <v>30.3</v>
          </cell>
          <cell r="W24">
            <v>34</v>
          </cell>
          <cell r="X24">
            <v>59</v>
          </cell>
          <cell r="Y24">
            <v>43.7</v>
          </cell>
        </row>
        <row r="25">
          <cell r="O25">
            <v>182.1</v>
          </cell>
          <cell r="P25">
            <v>191.7</v>
          </cell>
          <cell r="Q25">
            <v>234.6</v>
          </cell>
          <cell r="R25">
            <v>123</v>
          </cell>
          <cell r="S25">
            <v>210.3</v>
          </cell>
          <cell r="T25">
            <v>160</v>
          </cell>
          <cell r="U25">
            <v>182.3</v>
          </cell>
          <cell r="V25">
            <v>157</v>
          </cell>
          <cell r="W25">
            <v>190.3</v>
          </cell>
          <cell r="X25">
            <v>202.7</v>
          </cell>
          <cell r="Y25">
            <v>161.69999999999999</v>
          </cell>
        </row>
        <row r="28">
          <cell r="O28">
            <v>11907</v>
          </cell>
          <cell r="P28">
            <v>9127</v>
          </cell>
          <cell r="Q28">
            <v>9509</v>
          </cell>
          <cell r="R28">
            <v>10543.9</v>
          </cell>
          <cell r="S28">
            <v>10067.9</v>
          </cell>
          <cell r="T28">
            <v>9903.2000000000007</v>
          </cell>
          <cell r="U28">
            <v>10004.299999999999</v>
          </cell>
          <cell r="V28">
            <v>9832.5</v>
          </cell>
          <cell r="W28">
            <v>9974.2999999999993</v>
          </cell>
          <cell r="X28">
            <v>9389</v>
          </cell>
          <cell r="Y28">
            <v>9417.7999999999993</v>
          </cell>
        </row>
        <row r="30">
          <cell r="O30">
            <v>3757.8</v>
          </cell>
          <cell r="P30">
            <v>3085.9</v>
          </cell>
          <cell r="Q30">
            <v>2978.9</v>
          </cell>
          <cell r="R30">
            <v>2939.9</v>
          </cell>
          <cell r="S30">
            <v>3666.4</v>
          </cell>
          <cell r="T30">
            <v>2898.9</v>
          </cell>
          <cell r="U30">
            <v>3304.2</v>
          </cell>
          <cell r="V30">
            <v>3639.2</v>
          </cell>
          <cell r="W30">
            <v>3281.1</v>
          </cell>
          <cell r="X30">
            <v>3780.7</v>
          </cell>
          <cell r="Y30">
            <v>3053.3</v>
          </cell>
        </row>
        <row r="31">
          <cell r="O31">
            <v>1725.2</v>
          </cell>
          <cell r="P31">
            <v>1545.4</v>
          </cell>
          <cell r="Q31">
            <v>1502.5</v>
          </cell>
          <cell r="R31">
            <v>1595.9</v>
          </cell>
          <cell r="S31">
            <v>2033.7</v>
          </cell>
          <cell r="T31">
            <v>1452.9</v>
          </cell>
          <cell r="U31">
            <v>1576.9</v>
          </cell>
          <cell r="V31">
            <v>1819.8</v>
          </cell>
          <cell r="W31">
            <v>1518.1</v>
          </cell>
          <cell r="X31">
            <v>1884.8</v>
          </cell>
          <cell r="Y31">
            <v>1561</v>
          </cell>
        </row>
        <row r="32">
          <cell r="O32">
            <v>933.5</v>
          </cell>
          <cell r="P32">
            <v>419.2</v>
          </cell>
          <cell r="Q32">
            <v>412.3</v>
          </cell>
          <cell r="R32">
            <v>478.8</v>
          </cell>
          <cell r="S32">
            <v>637.1</v>
          </cell>
          <cell r="T32">
            <v>381.2</v>
          </cell>
          <cell r="U32">
            <v>414.5</v>
          </cell>
          <cell r="V32">
            <v>473.3</v>
          </cell>
          <cell r="W32">
            <v>481.9</v>
          </cell>
          <cell r="X32">
            <v>474.4</v>
          </cell>
          <cell r="Y32">
            <v>517.9</v>
          </cell>
        </row>
        <row r="33">
          <cell r="O33">
            <v>1860.3</v>
          </cell>
          <cell r="P33">
            <v>1138.8</v>
          </cell>
          <cell r="Q33">
            <v>1175.3</v>
          </cell>
          <cell r="R33">
            <v>1369.5</v>
          </cell>
          <cell r="S33">
            <v>1354</v>
          </cell>
          <cell r="T33">
            <v>1255.5999999999999</v>
          </cell>
          <cell r="U33">
            <v>1479.3</v>
          </cell>
          <cell r="V33">
            <v>1156.0999999999999</v>
          </cell>
          <cell r="W33">
            <v>1361.1</v>
          </cell>
          <cell r="X33">
            <v>1453.4</v>
          </cell>
          <cell r="Y33">
            <v>1024.2</v>
          </cell>
        </row>
        <row r="34">
          <cell r="O34">
            <v>46.3</v>
          </cell>
          <cell r="P34">
            <v>22.7</v>
          </cell>
          <cell r="Q34">
            <v>21.7</v>
          </cell>
          <cell r="R34">
            <v>26.2</v>
          </cell>
          <cell r="S34">
            <v>28.5</v>
          </cell>
          <cell r="T34">
            <v>30.4</v>
          </cell>
          <cell r="U34">
            <v>23.8</v>
          </cell>
          <cell r="V34">
            <v>28.8</v>
          </cell>
          <cell r="W34">
            <v>24.9</v>
          </cell>
          <cell r="X34">
            <v>23.6</v>
          </cell>
          <cell r="Y34">
            <v>24.7</v>
          </cell>
        </row>
        <row r="35">
          <cell r="O35">
            <v>620.79999999999995</v>
          </cell>
          <cell r="P35">
            <v>595.6</v>
          </cell>
          <cell r="Q35">
            <v>595.6</v>
          </cell>
          <cell r="R35">
            <v>616</v>
          </cell>
          <cell r="S35">
            <v>595.70000000000005</v>
          </cell>
          <cell r="T35">
            <v>619.1</v>
          </cell>
          <cell r="U35">
            <v>610.1</v>
          </cell>
          <cell r="V35">
            <v>605.9</v>
          </cell>
          <cell r="W35">
            <v>621</v>
          </cell>
          <cell r="X35">
            <v>617.6</v>
          </cell>
          <cell r="Y35">
            <v>610.5</v>
          </cell>
        </row>
        <row r="36">
          <cell r="O36">
            <v>565</v>
          </cell>
          <cell r="P36">
            <v>584.1</v>
          </cell>
          <cell r="Q36">
            <v>473.3</v>
          </cell>
          <cell r="R36">
            <v>593.20000000000005</v>
          </cell>
          <cell r="S36">
            <v>573.6</v>
          </cell>
          <cell r="T36">
            <v>642.1</v>
          </cell>
          <cell r="U36">
            <v>555.20000000000005</v>
          </cell>
          <cell r="V36">
            <v>616.5</v>
          </cell>
          <cell r="W36">
            <v>590</v>
          </cell>
          <cell r="X36">
            <v>567.1</v>
          </cell>
          <cell r="Y36">
            <v>529.4</v>
          </cell>
        </row>
        <row r="37">
          <cell r="O37">
            <v>1.4</v>
          </cell>
          <cell r="P37">
            <v>0</v>
          </cell>
          <cell r="Q37">
            <v>0.7</v>
          </cell>
          <cell r="R37">
            <v>0.4</v>
          </cell>
          <cell r="S37">
            <v>0.7</v>
          </cell>
          <cell r="T37">
            <v>17.8</v>
          </cell>
          <cell r="U37">
            <v>0.7</v>
          </cell>
          <cell r="V37">
            <v>0.7</v>
          </cell>
          <cell r="W37">
            <v>0.7</v>
          </cell>
          <cell r="X37">
            <v>0.8</v>
          </cell>
          <cell r="Y37">
            <v>0</v>
          </cell>
        </row>
        <row r="39">
          <cell r="O39">
            <v>994.1</v>
          </cell>
          <cell r="P39">
            <v>1039.7</v>
          </cell>
          <cell r="Q39">
            <v>1023.6</v>
          </cell>
          <cell r="R39">
            <v>834.8</v>
          </cell>
          <cell r="S39">
            <v>1013.1</v>
          </cell>
          <cell r="T39">
            <v>817.5</v>
          </cell>
          <cell r="U39">
            <v>911.9</v>
          </cell>
          <cell r="V39">
            <v>947.1</v>
          </cell>
          <cell r="W39">
            <v>792.6</v>
          </cell>
          <cell r="X39">
            <v>1084.5</v>
          </cell>
          <cell r="Y39">
            <v>935.6</v>
          </cell>
        </row>
        <row r="40">
          <cell r="O40">
            <v>1019.2</v>
          </cell>
          <cell r="P40">
            <v>59.6</v>
          </cell>
          <cell r="Q40">
            <v>48.9</v>
          </cell>
          <cell r="R40">
            <v>41.1</v>
          </cell>
          <cell r="S40">
            <v>45.7</v>
          </cell>
          <cell r="T40">
            <v>34.200000000000003</v>
          </cell>
          <cell r="U40">
            <v>39.200000000000003</v>
          </cell>
          <cell r="V40">
            <v>38.6</v>
          </cell>
          <cell r="W40">
            <v>106</v>
          </cell>
          <cell r="X40">
            <v>414</v>
          </cell>
          <cell r="Y40">
            <v>381.8</v>
          </cell>
        </row>
        <row r="41">
          <cell r="O41">
            <v>88.3</v>
          </cell>
          <cell r="P41">
            <v>86.2</v>
          </cell>
          <cell r="Q41">
            <v>83.9</v>
          </cell>
          <cell r="R41">
            <v>77.7</v>
          </cell>
          <cell r="S41">
            <v>83.9</v>
          </cell>
          <cell r="T41">
            <v>83.4</v>
          </cell>
          <cell r="U41">
            <v>80</v>
          </cell>
          <cell r="V41">
            <v>83.6</v>
          </cell>
          <cell r="W41">
            <v>80.7</v>
          </cell>
          <cell r="X41">
            <v>79.7</v>
          </cell>
          <cell r="Y41">
            <v>79.400000000000006</v>
          </cell>
        </row>
        <row r="42">
          <cell r="O42">
            <v>23.4</v>
          </cell>
          <cell r="P42">
            <v>23.2</v>
          </cell>
          <cell r="Q42">
            <v>24</v>
          </cell>
          <cell r="R42">
            <v>25</v>
          </cell>
          <cell r="S42">
            <v>23.4</v>
          </cell>
          <cell r="T42">
            <v>24</v>
          </cell>
          <cell r="U42">
            <v>23.9</v>
          </cell>
          <cell r="V42">
            <v>23.3</v>
          </cell>
          <cell r="W42">
            <v>23.2</v>
          </cell>
          <cell r="X42">
            <v>23.3</v>
          </cell>
          <cell r="Y42">
            <v>23.1</v>
          </cell>
        </row>
        <row r="43">
          <cell r="O43">
            <v>93</v>
          </cell>
          <cell r="P43">
            <v>81.3</v>
          </cell>
          <cell r="Q43">
            <v>110.7</v>
          </cell>
          <cell r="R43">
            <v>107.1</v>
          </cell>
          <cell r="S43">
            <v>137</v>
          </cell>
          <cell r="T43">
            <v>105.5</v>
          </cell>
          <cell r="U43">
            <v>112.7</v>
          </cell>
          <cell r="V43">
            <v>127.3</v>
          </cell>
          <cell r="W43">
            <v>117</v>
          </cell>
          <cell r="X43">
            <v>121.8</v>
          </cell>
          <cell r="Y43">
            <v>113</v>
          </cell>
        </row>
        <row r="45">
          <cell r="O45">
            <v>692.8</v>
          </cell>
          <cell r="P45">
            <v>669.5</v>
          </cell>
          <cell r="Q45">
            <v>676.6</v>
          </cell>
          <cell r="R45">
            <v>703.7</v>
          </cell>
          <cell r="S45">
            <v>620.70000000000005</v>
          </cell>
          <cell r="T45">
            <v>570.29999999999995</v>
          </cell>
          <cell r="U45">
            <v>639.29999999999995</v>
          </cell>
          <cell r="V45">
            <v>637.9</v>
          </cell>
          <cell r="W45">
            <v>571</v>
          </cell>
          <cell r="X45">
            <v>427.5</v>
          </cell>
          <cell r="Y45">
            <v>473.5</v>
          </cell>
        </row>
        <row r="46">
          <cell r="O46">
            <v>0.2</v>
          </cell>
          <cell r="P46">
            <v>0.3</v>
          </cell>
          <cell r="Q46">
            <v>0</v>
          </cell>
          <cell r="R46">
            <v>0.4</v>
          </cell>
          <cell r="S46">
            <v>0.2</v>
          </cell>
          <cell r="T46">
            <v>0.3</v>
          </cell>
          <cell r="U46">
            <v>0.1</v>
          </cell>
          <cell r="V46">
            <v>0.1</v>
          </cell>
          <cell r="W46">
            <v>0.3</v>
          </cell>
          <cell r="X46">
            <v>0</v>
          </cell>
          <cell r="Y46">
            <v>0.6</v>
          </cell>
        </row>
        <row r="47">
          <cell r="O47">
            <v>70</v>
          </cell>
          <cell r="P47">
            <v>72.7</v>
          </cell>
          <cell r="Q47">
            <v>74.900000000000006</v>
          </cell>
          <cell r="R47">
            <v>59.8</v>
          </cell>
          <cell r="S47">
            <v>74.2</v>
          </cell>
          <cell r="T47">
            <v>58.4</v>
          </cell>
          <cell r="U47">
            <v>69.7</v>
          </cell>
          <cell r="V47">
            <v>73.7</v>
          </cell>
          <cell r="W47">
            <v>56.5</v>
          </cell>
          <cell r="X47">
            <v>78.599999999999994</v>
          </cell>
          <cell r="Y47">
            <v>69.099999999999994</v>
          </cell>
        </row>
        <row r="48">
          <cell r="O48">
            <v>0.3</v>
          </cell>
          <cell r="P48">
            <v>0</v>
          </cell>
          <cell r="Q48">
            <v>0.1</v>
          </cell>
          <cell r="R48">
            <v>0.1</v>
          </cell>
          <cell r="S48">
            <v>0.4</v>
          </cell>
          <cell r="T48">
            <v>0.1</v>
          </cell>
          <cell r="U48">
            <v>0</v>
          </cell>
          <cell r="V48">
            <v>0.1</v>
          </cell>
          <cell r="W48">
            <v>0.1</v>
          </cell>
          <cell r="X48">
            <v>0.1</v>
          </cell>
          <cell r="Y48">
            <v>0.2</v>
          </cell>
        </row>
        <row r="51">
          <cell r="O51">
            <v>0.1</v>
          </cell>
          <cell r="P51">
            <v>0</v>
          </cell>
          <cell r="Q51">
            <v>0.2</v>
          </cell>
          <cell r="R51">
            <v>0.1</v>
          </cell>
          <cell r="S51">
            <v>0</v>
          </cell>
          <cell r="T51">
            <v>1.1000000000000001</v>
          </cell>
          <cell r="U51">
            <v>0.1</v>
          </cell>
          <cell r="V51">
            <v>0</v>
          </cell>
          <cell r="W51">
            <v>0.1</v>
          </cell>
          <cell r="X51">
            <v>0.1</v>
          </cell>
          <cell r="Y51">
            <v>0.1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4">
          <cell r="O54">
            <v>259.3</v>
          </cell>
          <cell r="P54">
            <v>388.3</v>
          </cell>
          <cell r="Q54">
            <v>352.8</v>
          </cell>
          <cell r="R54">
            <v>380.8</v>
          </cell>
          <cell r="S54">
            <v>305.89999999999998</v>
          </cell>
          <cell r="T54">
            <v>286.2</v>
          </cell>
          <cell r="U54">
            <v>252.1</v>
          </cell>
          <cell r="V54">
            <v>255.7</v>
          </cell>
          <cell r="W54">
            <v>237.8</v>
          </cell>
          <cell r="X54">
            <v>234.2</v>
          </cell>
          <cell r="Y54">
            <v>256.60000000000002</v>
          </cell>
        </row>
        <row r="55">
          <cell r="O55">
            <v>2.8</v>
          </cell>
          <cell r="P55">
            <v>2.7</v>
          </cell>
          <cell r="Q55">
            <v>2.8</v>
          </cell>
          <cell r="R55">
            <v>2.7</v>
          </cell>
          <cell r="S55">
            <v>3.2</v>
          </cell>
          <cell r="T55">
            <v>2.6</v>
          </cell>
          <cell r="U55">
            <v>2.9</v>
          </cell>
          <cell r="V55">
            <v>2.9</v>
          </cell>
          <cell r="W55">
            <v>2.6</v>
          </cell>
          <cell r="X55">
            <v>3</v>
          </cell>
          <cell r="Y55">
            <v>2.5</v>
          </cell>
        </row>
        <row r="56">
          <cell r="O56">
            <v>4.3</v>
          </cell>
          <cell r="P56">
            <v>5</v>
          </cell>
          <cell r="Q56">
            <v>5.3</v>
          </cell>
          <cell r="R56">
            <v>4.7</v>
          </cell>
          <cell r="S56">
            <v>5.7</v>
          </cell>
          <cell r="T56">
            <v>4.5999999999999996</v>
          </cell>
          <cell r="U56">
            <v>5.3</v>
          </cell>
          <cell r="V56">
            <v>4.9000000000000004</v>
          </cell>
          <cell r="W56">
            <v>4.5</v>
          </cell>
          <cell r="X56">
            <v>5.3</v>
          </cell>
          <cell r="Y56">
            <v>4.5999999999999996</v>
          </cell>
        </row>
        <row r="60">
          <cell r="O60">
            <v>202.8</v>
          </cell>
          <cell r="P60">
            <v>210.3</v>
          </cell>
          <cell r="Q60">
            <v>161.4</v>
          </cell>
          <cell r="R60">
            <v>167.1</v>
          </cell>
          <cell r="S60">
            <v>151.69999999999999</v>
          </cell>
          <cell r="T60">
            <v>179.3</v>
          </cell>
          <cell r="U60">
            <v>178.6</v>
          </cell>
          <cell r="V60">
            <v>204.5</v>
          </cell>
          <cell r="W60">
            <v>172.9</v>
          </cell>
          <cell r="X60">
            <v>229.1</v>
          </cell>
          <cell r="Y60">
            <v>176.8</v>
          </cell>
        </row>
        <row r="61">
          <cell r="O61">
            <v>0</v>
          </cell>
          <cell r="P61">
            <v>0.1</v>
          </cell>
          <cell r="Q61">
            <v>0</v>
          </cell>
          <cell r="R61">
            <v>0</v>
          </cell>
          <cell r="S61">
            <v>0</v>
          </cell>
          <cell r="T61">
            <v>1.3</v>
          </cell>
          <cell r="U61">
            <v>0</v>
          </cell>
          <cell r="V61">
            <v>0</v>
          </cell>
          <cell r="W61">
            <v>0.6</v>
          </cell>
          <cell r="X61">
            <v>0</v>
          </cell>
          <cell r="Y61">
            <v>0</v>
          </cell>
        </row>
        <row r="62">
          <cell r="O62">
            <v>18.8</v>
          </cell>
          <cell r="P62">
            <v>15.8</v>
          </cell>
          <cell r="Q62">
            <v>17.600000000000001</v>
          </cell>
          <cell r="R62">
            <v>31</v>
          </cell>
          <cell r="S62">
            <v>28</v>
          </cell>
          <cell r="T62">
            <v>22.5</v>
          </cell>
          <cell r="U62">
            <v>21.2</v>
          </cell>
          <cell r="V62">
            <v>30.2</v>
          </cell>
          <cell r="W62">
            <v>23.4</v>
          </cell>
          <cell r="X62">
            <v>20</v>
          </cell>
          <cell r="Y62">
            <v>20</v>
          </cell>
        </row>
        <row r="63">
          <cell r="O63">
            <v>521</v>
          </cell>
          <cell r="P63">
            <v>579.79999999999995</v>
          </cell>
          <cell r="Q63">
            <v>741.1</v>
          </cell>
          <cell r="R63">
            <v>504.7</v>
          </cell>
          <cell r="S63">
            <v>693.7</v>
          </cell>
          <cell r="T63">
            <v>1326.3</v>
          </cell>
          <cell r="U63">
            <v>796</v>
          </cell>
          <cell r="V63">
            <v>1017.5</v>
          </cell>
          <cell r="W63">
            <v>722.7</v>
          </cell>
          <cell r="X63">
            <v>901.4</v>
          </cell>
          <cell r="Y63">
            <v>814.5</v>
          </cell>
        </row>
        <row r="64">
          <cell r="O64">
            <v>518</v>
          </cell>
          <cell r="P64">
            <v>575.4</v>
          </cell>
          <cell r="Q64">
            <v>735.2</v>
          </cell>
          <cell r="R64">
            <v>501.8</v>
          </cell>
          <cell r="S64">
            <v>689.7</v>
          </cell>
          <cell r="T64">
            <v>1323.4</v>
          </cell>
          <cell r="U64">
            <v>792.3</v>
          </cell>
          <cell r="V64">
            <v>1008.7</v>
          </cell>
          <cell r="W64">
            <v>716.7</v>
          </cell>
          <cell r="X64">
            <v>897.4</v>
          </cell>
          <cell r="Y64">
            <v>809.3</v>
          </cell>
        </row>
        <row r="66"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</sheetData>
      <sheetData sheetId="6"/>
      <sheetData sheetId="7">
        <row r="11">
          <cell r="O11">
            <v>7646.9</v>
          </cell>
          <cell r="P11">
            <v>6473.8</v>
          </cell>
          <cell r="Q11">
            <v>7342.1</v>
          </cell>
          <cell r="R11">
            <v>7056.6</v>
          </cell>
          <cell r="S11">
            <v>8572.4</v>
          </cell>
          <cell r="T11">
            <v>7187.8</v>
          </cell>
          <cell r="U11">
            <v>8528.7000000000007</v>
          </cell>
          <cell r="V11">
            <v>8158.9</v>
          </cell>
          <cell r="W11">
            <v>7477.5</v>
          </cell>
          <cell r="X11">
            <v>9123.1</v>
          </cell>
          <cell r="Y11">
            <v>8342.4</v>
          </cell>
        </row>
        <row r="13">
          <cell r="O13">
            <v>514.6</v>
          </cell>
          <cell r="P13">
            <v>572.4</v>
          </cell>
          <cell r="Q13">
            <v>714.3</v>
          </cell>
          <cell r="R13">
            <v>680.1</v>
          </cell>
          <cell r="S13">
            <v>590.79999999999995</v>
          </cell>
          <cell r="T13">
            <v>510</v>
          </cell>
          <cell r="U13">
            <v>645.70000000000005</v>
          </cell>
          <cell r="V13">
            <v>686.9</v>
          </cell>
          <cell r="W13">
            <v>636</v>
          </cell>
          <cell r="X13">
            <v>1059.9000000000001</v>
          </cell>
          <cell r="Y13">
            <v>868</v>
          </cell>
        </row>
        <row r="14"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O15">
            <v>321.3</v>
          </cell>
          <cell r="P15">
            <v>239.4</v>
          </cell>
          <cell r="Q15">
            <v>221.3</v>
          </cell>
          <cell r="R15">
            <v>239.7</v>
          </cell>
          <cell r="S15">
            <v>334.7</v>
          </cell>
          <cell r="T15">
            <v>285.3</v>
          </cell>
          <cell r="U15">
            <v>255.5</v>
          </cell>
          <cell r="V15">
            <v>257.60000000000002</v>
          </cell>
          <cell r="W15">
            <v>297.8</v>
          </cell>
          <cell r="X15">
            <v>267.10000000000002</v>
          </cell>
          <cell r="Y15">
            <v>413.9</v>
          </cell>
        </row>
        <row r="16">
          <cell r="O16">
            <v>103.2</v>
          </cell>
          <cell r="P16">
            <v>132.5</v>
          </cell>
          <cell r="Q16">
            <v>114.2</v>
          </cell>
          <cell r="R16">
            <v>142</v>
          </cell>
          <cell r="S16">
            <v>207.3</v>
          </cell>
          <cell r="T16">
            <v>133.9</v>
          </cell>
          <cell r="U16">
            <v>198</v>
          </cell>
          <cell r="V16">
            <v>165.4</v>
          </cell>
          <cell r="W16">
            <v>174.6</v>
          </cell>
          <cell r="X16">
            <v>208</v>
          </cell>
          <cell r="Y16">
            <v>212.3</v>
          </cell>
        </row>
        <row r="17">
          <cell r="O17">
            <v>172.7</v>
          </cell>
          <cell r="P17">
            <v>126.2</v>
          </cell>
          <cell r="Q17">
            <v>198.9</v>
          </cell>
          <cell r="R17">
            <v>137.5</v>
          </cell>
          <cell r="S17">
            <v>136.30000000000001</v>
          </cell>
          <cell r="T17">
            <v>136.1</v>
          </cell>
          <cell r="U17">
            <v>120.6</v>
          </cell>
          <cell r="V17">
            <v>165</v>
          </cell>
          <cell r="W17">
            <v>124.3</v>
          </cell>
          <cell r="X17">
            <v>123</v>
          </cell>
          <cell r="Y17">
            <v>134.30000000000001</v>
          </cell>
        </row>
        <row r="18"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20">
          <cell r="O20">
            <v>37.700000000000003</v>
          </cell>
          <cell r="P20">
            <v>24.4</v>
          </cell>
          <cell r="Q20">
            <v>30.5</v>
          </cell>
          <cell r="R20">
            <v>26.9</v>
          </cell>
          <cell r="S20">
            <v>41.1</v>
          </cell>
          <cell r="T20">
            <v>30.6</v>
          </cell>
          <cell r="U20">
            <v>35.799999999999997</v>
          </cell>
          <cell r="V20">
            <v>33.200000000000003</v>
          </cell>
          <cell r="W20">
            <v>31.7</v>
          </cell>
          <cell r="X20">
            <v>31.8</v>
          </cell>
          <cell r="Y20">
            <v>37.299999999999997</v>
          </cell>
        </row>
        <row r="23">
          <cell r="O23">
            <v>2539.6999999999998</v>
          </cell>
          <cell r="P23">
            <v>2312.1999999999998</v>
          </cell>
          <cell r="Q23">
            <v>2538.3000000000002</v>
          </cell>
          <cell r="R23">
            <v>2353.5</v>
          </cell>
          <cell r="S23">
            <v>2882.7</v>
          </cell>
          <cell r="T23">
            <v>2435.1999999999998</v>
          </cell>
          <cell r="U23">
            <v>2820.8</v>
          </cell>
          <cell r="V23">
            <v>2686.1</v>
          </cell>
          <cell r="W23">
            <v>2656.7</v>
          </cell>
          <cell r="X23">
            <v>3328.3</v>
          </cell>
          <cell r="Y23">
            <v>3142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7">
          <cell r="O27">
            <v>44.2</v>
          </cell>
          <cell r="P27">
            <v>19</v>
          </cell>
          <cell r="Q27">
            <v>25.9</v>
          </cell>
          <cell r="R27">
            <v>31.9</v>
          </cell>
          <cell r="S27">
            <v>29</v>
          </cell>
          <cell r="T27">
            <v>18.899999999999999</v>
          </cell>
          <cell r="U27">
            <v>29.8</v>
          </cell>
          <cell r="V27">
            <v>26</v>
          </cell>
          <cell r="W27">
            <v>20.5</v>
          </cell>
          <cell r="X27">
            <v>17</v>
          </cell>
          <cell r="Y27">
            <v>18.600000000000001</v>
          </cell>
        </row>
        <row r="28">
          <cell r="O28">
            <v>3.4</v>
          </cell>
          <cell r="P28">
            <v>1.7</v>
          </cell>
          <cell r="Q28">
            <v>3.2</v>
          </cell>
          <cell r="R28">
            <v>3.3</v>
          </cell>
          <cell r="S28">
            <v>3.5</v>
          </cell>
          <cell r="T28">
            <v>2.6</v>
          </cell>
          <cell r="U28">
            <v>2.5</v>
          </cell>
          <cell r="V28">
            <v>2.1</v>
          </cell>
          <cell r="W28">
            <v>2.1</v>
          </cell>
          <cell r="X28">
            <v>5.2</v>
          </cell>
          <cell r="Y28">
            <v>5</v>
          </cell>
        </row>
        <row r="29">
          <cell r="O29">
            <v>0.1</v>
          </cell>
          <cell r="P29">
            <v>0.1</v>
          </cell>
          <cell r="Q29">
            <v>0.3</v>
          </cell>
          <cell r="R29">
            <v>0.2</v>
          </cell>
          <cell r="S29">
            <v>0.2</v>
          </cell>
          <cell r="T29">
            <v>0.1</v>
          </cell>
          <cell r="U29">
            <v>0.1</v>
          </cell>
          <cell r="V29">
            <v>0.4</v>
          </cell>
          <cell r="W29">
            <v>0.2</v>
          </cell>
          <cell r="X29">
            <v>0.3</v>
          </cell>
          <cell r="Y29">
            <v>0.1</v>
          </cell>
        </row>
        <row r="32">
          <cell r="O32">
            <v>80</v>
          </cell>
          <cell r="P32">
            <v>37.5</v>
          </cell>
          <cell r="Q32">
            <v>99.1</v>
          </cell>
          <cell r="R32">
            <v>90.6</v>
          </cell>
          <cell r="S32">
            <v>128.80000000000001</v>
          </cell>
          <cell r="T32">
            <v>149.30000000000001</v>
          </cell>
          <cell r="U32">
            <v>93.7</v>
          </cell>
          <cell r="V32">
            <v>193.1</v>
          </cell>
          <cell r="W32">
            <v>131.9</v>
          </cell>
          <cell r="X32">
            <v>58.7</v>
          </cell>
          <cell r="Y32">
            <v>341.2</v>
          </cell>
        </row>
        <row r="33">
          <cell r="O33">
            <v>25.2</v>
          </cell>
          <cell r="P33">
            <v>0</v>
          </cell>
          <cell r="Q33">
            <v>0</v>
          </cell>
          <cell r="R33">
            <v>31.7</v>
          </cell>
          <cell r="S33">
            <v>0.8</v>
          </cell>
          <cell r="T33">
            <v>0</v>
          </cell>
          <cell r="U33">
            <v>307.3</v>
          </cell>
          <cell r="V33">
            <v>0</v>
          </cell>
          <cell r="W33">
            <v>0</v>
          </cell>
          <cell r="X33">
            <v>20.2</v>
          </cell>
          <cell r="Y33">
            <v>0</v>
          </cell>
          <cell r="Z33">
            <v>385.2</v>
          </cell>
        </row>
      </sheetData>
      <sheetData sheetId="8"/>
      <sheetData sheetId="9">
        <row r="12">
          <cell r="O12">
            <v>0</v>
          </cell>
          <cell r="P12">
            <v>60.1</v>
          </cell>
          <cell r="Q12">
            <v>0</v>
          </cell>
          <cell r="R12">
            <v>0</v>
          </cell>
          <cell r="S12">
            <v>61.4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O13">
            <v>0</v>
          </cell>
          <cell r="P13">
            <v>117.3</v>
          </cell>
          <cell r="Q13">
            <v>113.1</v>
          </cell>
          <cell r="R13">
            <v>0</v>
          </cell>
          <cell r="S13">
            <v>108.4</v>
          </cell>
          <cell r="T13">
            <v>225.6</v>
          </cell>
          <cell r="U13">
            <v>109.6</v>
          </cell>
          <cell r="V13">
            <v>89.4</v>
          </cell>
          <cell r="W13">
            <v>0</v>
          </cell>
          <cell r="X13">
            <v>103.4</v>
          </cell>
          <cell r="Y13">
            <v>83.5</v>
          </cell>
        </row>
        <row r="15">
          <cell r="O15">
            <v>18.899999999999999</v>
          </cell>
          <cell r="P15">
            <v>9.9</v>
          </cell>
          <cell r="Q15">
            <v>13.1</v>
          </cell>
          <cell r="R15">
            <v>9.8999999999999986</v>
          </cell>
          <cell r="S15">
            <v>12</v>
          </cell>
          <cell r="T15">
            <v>7.8</v>
          </cell>
          <cell r="U15">
            <v>15.299999999999999</v>
          </cell>
          <cell r="V15">
            <v>11.700000000000001</v>
          </cell>
          <cell r="W15">
            <v>11.2</v>
          </cell>
          <cell r="X15">
            <v>13.100000000000001</v>
          </cell>
          <cell r="Y15">
            <v>33</v>
          </cell>
        </row>
        <row r="16">
          <cell r="O16">
            <v>18.899999999999999</v>
          </cell>
          <cell r="P16">
            <v>9.9</v>
          </cell>
          <cell r="Q16">
            <v>12.9</v>
          </cell>
          <cell r="R16">
            <v>9.6999999999999993</v>
          </cell>
          <cell r="S16">
            <v>11.6</v>
          </cell>
          <cell r="T16">
            <v>7.3</v>
          </cell>
          <cell r="U16">
            <v>14.6</v>
          </cell>
          <cell r="V16">
            <v>10.3</v>
          </cell>
          <cell r="W16">
            <v>9.1</v>
          </cell>
          <cell r="X16">
            <v>9.9</v>
          </cell>
          <cell r="Y16">
            <v>25.9</v>
          </cell>
        </row>
        <row r="17">
          <cell r="O17">
            <v>0</v>
          </cell>
          <cell r="P17">
            <v>0</v>
          </cell>
          <cell r="Q17">
            <v>0.2</v>
          </cell>
          <cell r="R17">
            <v>0.2</v>
          </cell>
          <cell r="S17">
            <v>0.4</v>
          </cell>
          <cell r="T17">
            <v>0.5</v>
          </cell>
          <cell r="U17">
            <v>0.7</v>
          </cell>
          <cell r="V17">
            <v>1.4</v>
          </cell>
          <cell r="W17">
            <v>2.1</v>
          </cell>
          <cell r="X17">
            <v>3.2</v>
          </cell>
          <cell r="Y17">
            <v>7.1</v>
          </cell>
        </row>
        <row r="18"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20">
          <cell r="O20">
            <v>14.2</v>
          </cell>
          <cell r="P20">
            <v>12.1</v>
          </cell>
          <cell r="Q20">
            <v>13.3</v>
          </cell>
          <cell r="R20">
            <v>11.6</v>
          </cell>
          <cell r="S20">
            <v>14.2</v>
          </cell>
          <cell r="T20">
            <v>12.6</v>
          </cell>
          <cell r="U20">
            <v>15.4</v>
          </cell>
          <cell r="V20">
            <v>13.8</v>
          </cell>
          <cell r="W20">
            <v>12.7</v>
          </cell>
          <cell r="X20">
            <v>13.7</v>
          </cell>
          <cell r="Y20">
            <v>11.4</v>
          </cell>
        </row>
        <row r="21">
          <cell r="O21">
            <v>192.8</v>
          </cell>
          <cell r="P21">
            <v>176.2</v>
          </cell>
          <cell r="Q21">
            <v>215.9</v>
          </cell>
          <cell r="R21">
            <v>190.4</v>
          </cell>
          <cell r="S21">
            <v>183.8</v>
          </cell>
          <cell r="T21">
            <v>351.3</v>
          </cell>
          <cell r="U21">
            <v>254</v>
          </cell>
          <cell r="V21">
            <v>190.8</v>
          </cell>
          <cell r="W21">
            <v>201.2</v>
          </cell>
          <cell r="X21">
            <v>185.9</v>
          </cell>
          <cell r="Y21">
            <v>217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6">
          <cell r="O26">
            <v>81.8</v>
          </cell>
          <cell r="P26">
            <v>78.3</v>
          </cell>
          <cell r="Q26">
            <v>99.8</v>
          </cell>
          <cell r="R26">
            <v>89.2</v>
          </cell>
          <cell r="S26">
            <v>107.8</v>
          </cell>
          <cell r="T26">
            <v>86</v>
          </cell>
          <cell r="U26">
            <v>101.3</v>
          </cell>
          <cell r="V26">
            <v>69.8</v>
          </cell>
          <cell r="W26">
            <v>82.9</v>
          </cell>
          <cell r="X26">
            <v>102.3</v>
          </cell>
          <cell r="Y26">
            <v>80.7</v>
          </cell>
        </row>
        <row r="27">
          <cell r="O27">
            <v>1.2</v>
          </cell>
          <cell r="P27">
            <v>2.1</v>
          </cell>
          <cell r="Q27">
            <v>2.4</v>
          </cell>
          <cell r="R27">
            <v>2</v>
          </cell>
          <cell r="S27">
            <v>2.4</v>
          </cell>
          <cell r="T27">
            <v>2</v>
          </cell>
          <cell r="U27">
            <v>2.6</v>
          </cell>
          <cell r="V27">
            <v>2.2999999999999998</v>
          </cell>
          <cell r="W27">
            <v>2.1</v>
          </cell>
          <cell r="X27">
            <v>2.2000000000000002</v>
          </cell>
          <cell r="Y27">
            <v>1.9</v>
          </cell>
        </row>
        <row r="28">
          <cell r="O28">
            <v>24.8</v>
          </cell>
          <cell r="P28">
            <v>0.7</v>
          </cell>
          <cell r="Q28">
            <v>10.4</v>
          </cell>
          <cell r="R28">
            <v>0.8</v>
          </cell>
          <cell r="S28">
            <v>0.4</v>
          </cell>
          <cell r="T28">
            <v>26.1</v>
          </cell>
          <cell r="U28">
            <v>0.3</v>
          </cell>
          <cell r="V28">
            <v>0.4</v>
          </cell>
          <cell r="W28">
            <v>0.5</v>
          </cell>
          <cell r="X28">
            <v>10.4</v>
          </cell>
          <cell r="Y28">
            <v>10.5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1">
          <cell r="O31">
            <v>28.3</v>
          </cell>
          <cell r="P31">
            <v>25.9</v>
          </cell>
          <cell r="Q31">
            <v>23.9</v>
          </cell>
          <cell r="R31">
            <v>22.2</v>
          </cell>
          <cell r="S31">
            <v>23.5</v>
          </cell>
          <cell r="T31">
            <v>18</v>
          </cell>
          <cell r="U31">
            <v>22.5</v>
          </cell>
          <cell r="V31">
            <v>18.899999999999999</v>
          </cell>
          <cell r="W31">
            <v>18.8</v>
          </cell>
          <cell r="X31">
            <v>22.2</v>
          </cell>
          <cell r="Y31">
            <v>24</v>
          </cell>
        </row>
        <row r="32">
          <cell r="O32">
            <v>1702.3</v>
          </cell>
          <cell r="P32">
            <v>1229.2</v>
          </cell>
          <cell r="Q32">
            <v>1637.8</v>
          </cell>
          <cell r="R32">
            <v>1602.5</v>
          </cell>
          <cell r="S32">
            <v>1692.2</v>
          </cell>
          <cell r="T32">
            <v>1350.1</v>
          </cell>
          <cell r="U32">
            <v>1540.8</v>
          </cell>
          <cell r="V32">
            <v>1622.7</v>
          </cell>
          <cell r="W32">
            <v>1421.3</v>
          </cell>
          <cell r="X32">
            <v>1318.3</v>
          </cell>
          <cell r="Y32">
            <v>1179.3</v>
          </cell>
        </row>
        <row r="33">
          <cell r="O33">
            <v>1</v>
          </cell>
          <cell r="P33">
            <v>0.7</v>
          </cell>
          <cell r="Q33">
            <v>0.7</v>
          </cell>
          <cell r="R33">
            <v>0.2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5">
          <cell r="O35">
            <v>79.400000000000006</v>
          </cell>
          <cell r="P35">
            <v>63.8</v>
          </cell>
          <cell r="Q35">
            <v>72.5</v>
          </cell>
          <cell r="R35">
            <v>69</v>
          </cell>
          <cell r="S35">
            <v>68.7</v>
          </cell>
          <cell r="T35">
            <v>61.9</v>
          </cell>
          <cell r="U35">
            <v>75.099999999999994</v>
          </cell>
          <cell r="V35">
            <v>52.7</v>
          </cell>
          <cell r="W35">
            <v>43.2</v>
          </cell>
          <cell r="X35">
            <v>49.3</v>
          </cell>
          <cell r="Y35">
            <v>37.4</v>
          </cell>
        </row>
        <row r="36"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O37">
            <v>5.5</v>
          </cell>
          <cell r="P37">
            <v>0</v>
          </cell>
          <cell r="Q37">
            <v>0</v>
          </cell>
          <cell r="R37">
            <v>0</v>
          </cell>
          <cell r="S37">
            <v>33.900000000000006</v>
          </cell>
          <cell r="T37">
            <v>31.3</v>
          </cell>
          <cell r="U37">
            <v>0</v>
          </cell>
          <cell r="V37">
            <v>11.8</v>
          </cell>
          <cell r="W37">
            <v>720.8</v>
          </cell>
          <cell r="X37">
            <v>317.29999999999995</v>
          </cell>
          <cell r="Y37">
            <v>0</v>
          </cell>
        </row>
        <row r="38">
          <cell r="O38">
            <v>5.5</v>
          </cell>
          <cell r="P38">
            <v>0</v>
          </cell>
          <cell r="Q38">
            <v>0</v>
          </cell>
          <cell r="R38">
            <v>0</v>
          </cell>
          <cell r="S38">
            <v>22.1</v>
          </cell>
          <cell r="T38">
            <v>0</v>
          </cell>
          <cell r="U38">
            <v>0</v>
          </cell>
          <cell r="V38">
            <v>0</v>
          </cell>
          <cell r="W38">
            <v>5.9</v>
          </cell>
          <cell r="X38">
            <v>5.9</v>
          </cell>
          <cell r="Y38">
            <v>0</v>
          </cell>
        </row>
        <row r="39"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11.8</v>
          </cell>
          <cell r="T39">
            <v>31.3</v>
          </cell>
          <cell r="U39">
            <v>0</v>
          </cell>
          <cell r="V39">
            <v>11.8</v>
          </cell>
          <cell r="W39">
            <v>714.9</v>
          </cell>
          <cell r="X39">
            <v>311.39999999999998</v>
          </cell>
          <cell r="Y39">
            <v>0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3150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7">
          <cell r="O47">
            <v>0</v>
          </cell>
          <cell r="P47">
            <v>158.6</v>
          </cell>
          <cell r="Q47">
            <v>0</v>
          </cell>
          <cell r="R47">
            <v>149.69999999999999</v>
          </cell>
          <cell r="S47">
            <v>314.60000000000002</v>
          </cell>
          <cell r="T47">
            <v>51.7</v>
          </cell>
          <cell r="U47">
            <v>42.7</v>
          </cell>
          <cell r="V47">
            <v>0</v>
          </cell>
          <cell r="W47">
            <v>33.1</v>
          </cell>
          <cell r="X47">
            <v>0</v>
          </cell>
          <cell r="Y47">
            <v>60.5</v>
          </cell>
        </row>
        <row r="48">
          <cell r="O48">
            <v>5.0999999999999996</v>
          </cell>
          <cell r="P48">
            <v>28.3</v>
          </cell>
          <cell r="Q48">
            <v>191.9</v>
          </cell>
          <cell r="R48">
            <v>60.2</v>
          </cell>
          <cell r="S48">
            <v>130.69999999999999</v>
          </cell>
          <cell r="T48">
            <v>16.8</v>
          </cell>
          <cell r="U48">
            <v>13</v>
          </cell>
          <cell r="V48">
            <v>4.7</v>
          </cell>
          <cell r="W48">
            <v>9.3000000000000007</v>
          </cell>
          <cell r="X48">
            <v>20.9</v>
          </cell>
          <cell r="Y48">
            <v>1.6</v>
          </cell>
        </row>
        <row r="49">
          <cell r="O49">
            <v>469.1</v>
          </cell>
          <cell r="P49">
            <v>694</v>
          </cell>
          <cell r="Q49">
            <v>0</v>
          </cell>
          <cell r="R49">
            <v>436.8</v>
          </cell>
          <cell r="S49">
            <v>906.2</v>
          </cell>
          <cell r="T49">
            <v>128.1</v>
          </cell>
          <cell r="U49">
            <v>77.599999999999994</v>
          </cell>
          <cell r="V49">
            <v>0</v>
          </cell>
          <cell r="W49">
            <v>316.10000000000002</v>
          </cell>
          <cell r="X49">
            <v>0</v>
          </cell>
          <cell r="Y49">
            <v>593.70000000000005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11.4</v>
          </cell>
          <cell r="U57">
            <v>7.7</v>
          </cell>
          <cell r="V57">
            <v>0.3</v>
          </cell>
          <cell r="W57">
            <v>0</v>
          </cell>
          <cell r="X57">
            <v>0</v>
          </cell>
          <cell r="Y57">
            <v>0.1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 (EST)"/>
    </sheetNames>
    <sheetDataSet>
      <sheetData sheetId="0">
        <row r="12">
          <cell r="X12">
            <v>146508.19999999998</v>
          </cell>
        </row>
        <row r="84">
          <cell r="N84">
            <v>0</v>
          </cell>
          <cell r="O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895"/>
  <sheetViews>
    <sheetView showGridLines="0" tabSelected="1" topLeftCell="A46" zoomScaleNormal="100" workbookViewId="0">
      <selection activeCell="C67" sqref="C67:AF67"/>
    </sheetView>
  </sheetViews>
  <sheetFormatPr baseColWidth="10" defaultColWidth="11.42578125" defaultRowHeight="12.75"/>
  <cols>
    <col min="1" max="1" width="0.85546875" style="5" customWidth="1"/>
    <col min="2" max="2" width="79" style="5" customWidth="1"/>
    <col min="3" max="3" width="10.5703125" style="5" customWidth="1"/>
    <col min="4" max="10" width="9.28515625" style="5" customWidth="1"/>
    <col min="11" max="11" width="11" style="5" bestFit="1" customWidth="1"/>
    <col min="12" max="12" width="11" style="5" customWidth="1"/>
    <col min="13" max="13" width="10" style="5" customWidth="1"/>
    <col min="14" max="14" width="12.42578125" style="5" customWidth="1"/>
    <col min="15" max="22" width="8.85546875" style="5" customWidth="1"/>
    <col min="23" max="24" width="10.85546875" style="5" customWidth="1"/>
    <col min="25" max="25" width="11" style="5" bestFit="1" customWidth="1"/>
    <col min="26" max="26" width="10.42578125" style="5" customWidth="1"/>
    <col min="27" max="27" width="11" style="5" customWidth="1"/>
    <col min="28" max="29" width="11.42578125" style="33"/>
    <col min="30" max="16384" width="11.42578125" style="5"/>
  </cols>
  <sheetData>
    <row r="1" spans="2:78" ht="7.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2:78" ht="17.2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"/>
      <c r="AC2" s="3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2:78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3"/>
      <c r="AC3" s="3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2:78" ht="19.5" customHeight="1"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3"/>
      <c r="AC4" s="3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2:78" ht="15.75" customHeight="1"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3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2:78" ht="16.5"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3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2:78" ht="15" customHeight="1">
      <c r="B7" s="11" t="s">
        <v>4</v>
      </c>
      <c r="C7" s="12">
        <v>2019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4" t="s">
        <v>5</v>
      </c>
      <c r="O7" s="12">
        <v>2019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4" t="s">
        <v>6</v>
      </c>
      <c r="AA7" s="14" t="s">
        <v>7</v>
      </c>
      <c r="AB7" s="3"/>
      <c r="AC7" s="3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2:78" ht="20.25" customHeight="1" thickBot="1">
      <c r="B8" s="15"/>
      <c r="C8" s="16" t="s">
        <v>8</v>
      </c>
      <c r="D8" s="16" t="s">
        <v>9</v>
      </c>
      <c r="E8" s="16" t="s">
        <v>10</v>
      </c>
      <c r="F8" s="16" t="s">
        <v>11</v>
      </c>
      <c r="G8" s="16" t="s">
        <v>12</v>
      </c>
      <c r="H8" s="16" t="s">
        <v>13</v>
      </c>
      <c r="I8" s="16" t="s">
        <v>14</v>
      </c>
      <c r="J8" s="16" t="s">
        <v>15</v>
      </c>
      <c r="K8" s="16" t="s">
        <v>16</v>
      </c>
      <c r="L8" s="16" t="s">
        <v>17</v>
      </c>
      <c r="M8" s="16" t="s">
        <v>18</v>
      </c>
      <c r="N8" s="17"/>
      <c r="O8" s="16" t="s">
        <v>8</v>
      </c>
      <c r="P8" s="16" t="s">
        <v>9</v>
      </c>
      <c r="Q8" s="16" t="s">
        <v>10</v>
      </c>
      <c r="R8" s="16" t="s">
        <v>11</v>
      </c>
      <c r="S8" s="16" t="s">
        <v>12</v>
      </c>
      <c r="T8" s="16" t="s">
        <v>13</v>
      </c>
      <c r="U8" s="16" t="s">
        <v>14</v>
      </c>
      <c r="V8" s="16" t="s">
        <v>15</v>
      </c>
      <c r="W8" s="16" t="s">
        <v>16</v>
      </c>
      <c r="X8" s="16" t="s">
        <v>17</v>
      </c>
      <c r="Y8" s="16" t="s">
        <v>18</v>
      </c>
      <c r="Z8" s="17"/>
      <c r="AA8" s="17"/>
      <c r="AB8" s="3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2:78" ht="18" customHeight="1" thickTop="1">
      <c r="B9" s="18" t="s">
        <v>19</v>
      </c>
      <c r="C9" s="19">
        <f t="shared" ref="C9:Z9" si="0">+C10+C49+C57</f>
        <v>44456.799999999996</v>
      </c>
      <c r="D9" s="19">
        <f t="shared" si="0"/>
        <v>34322.6</v>
      </c>
      <c r="E9" s="19">
        <f t="shared" si="0"/>
        <v>37421.799999999996</v>
      </c>
      <c r="F9" s="19">
        <f t="shared" si="0"/>
        <v>53154.600000000006</v>
      </c>
      <c r="G9" s="19">
        <f t="shared" si="0"/>
        <v>39244.700000000004</v>
      </c>
      <c r="H9" s="19">
        <f t="shared" si="0"/>
        <v>37723.899999999994</v>
      </c>
      <c r="I9" s="19">
        <f t="shared" si="0"/>
        <v>41360.800000000003</v>
      </c>
      <c r="J9" s="19">
        <f t="shared" si="0"/>
        <v>37889.399999999987</v>
      </c>
      <c r="K9" s="19">
        <f t="shared" si="0"/>
        <v>36945.699999999997</v>
      </c>
      <c r="L9" s="19">
        <f t="shared" si="0"/>
        <v>42223.700000000004</v>
      </c>
      <c r="M9" s="19">
        <f t="shared" si="0"/>
        <v>35337.800000000003</v>
      </c>
      <c r="N9" s="19">
        <f t="shared" si="0"/>
        <v>440081.79999999993</v>
      </c>
      <c r="O9" s="19">
        <f t="shared" si="0"/>
        <v>44993.099999999984</v>
      </c>
      <c r="P9" s="19">
        <f t="shared" si="0"/>
        <v>35379.80000000001</v>
      </c>
      <c r="Q9" s="19">
        <f t="shared" si="0"/>
        <v>36827</v>
      </c>
      <c r="R9" s="19">
        <f t="shared" si="0"/>
        <v>52944.700000000004</v>
      </c>
      <c r="S9" s="19">
        <f t="shared" si="0"/>
        <v>41396.114196000002</v>
      </c>
      <c r="T9" s="19">
        <f t="shared" si="0"/>
        <v>36987.399999999994</v>
      </c>
      <c r="U9" s="19">
        <f t="shared" si="0"/>
        <v>40137.19999999999</v>
      </c>
      <c r="V9" s="19">
        <f t="shared" si="0"/>
        <v>39319.899999999994</v>
      </c>
      <c r="W9" s="19">
        <f t="shared" si="0"/>
        <v>39542.199999999997</v>
      </c>
      <c r="X9" s="19">
        <f t="shared" si="0"/>
        <v>43206.414172201308</v>
      </c>
      <c r="Y9" s="19">
        <f t="shared" si="0"/>
        <v>38519.800000000017</v>
      </c>
      <c r="Z9" s="19">
        <f t="shared" si="0"/>
        <v>449253.62836820126</v>
      </c>
      <c r="AA9" s="19">
        <f t="shared" ref="AA9:AA51" si="1">+N9/Z9*100</f>
        <v>97.958429762378188</v>
      </c>
      <c r="AB9" s="3"/>
      <c r="AC9" s="3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2:78" ht="18" customHeight="1">
      <c r="B10" s="20" t="s">
        <v>20</v>
      </c>
      <c r="C10" s="21">
        <f t="shared" ref="C10:Z10" si="2">+C11+C16+C26+C44+C47+C48</f>
        <v>43447.7</v>
      </c>
      <c r="D10" s="21">
        <f t="shared" si="2"/>
        <v>33120.6</v>
      </c>
      <c r="E10" s="21">
        <f t="shared" si="2"/>
        <v>36140.6</v>
      </c>
      <c r="F10" s="21">
        <f t="shared" si="2"/>
        <v>52063.5</v>
      </c>
      <c r="G10" s="21">
        <f t="shared" si="2"/>
        <v>38056.5</v>
      </c>
      <c r="H10" s="21">
        <f t="shared" si="2"/>
        <v>35899.999999999993</v>
      </c>
      <c r="I10" s="21">
        <f t="shared" si="2"/>
        <v>40104.6</v>
      </c>
      <c r="J10" s="21">
        <f t="shared" si="2"/>
        <v>36373.69999999999</v>
      </c>
      <c r="K10" s="21">
        <f t="shared" si="2"/>
        <v>35781.1</v>
      </c>
      <c r="L10" s="21">
        <f t="shared" si="2"/>
        <v>40830.600000000006</v>
      </c>
      <c r="M10" s="21">
        <f t="shared" si="2"/>
        <v>34062.699999999997</v>
      </c>
      <c r="N10" s="21">
        <f t="shared" si="2"/>
        <v>425881.59999999992</v>
      </c>
      <c r="O10" s="21">
        <f t="shared" si="2"/>
        <v>44058.799999999988</v>
      </c>
      <c r="P10" s="21">
        <f t="shared" si="2"/>
        <v>34234.500000000007</v>
      </c>
      <c r="Q10" s="21">
        <f t="shared" si="2"/>
        <v>35849.1</v>
      </c>
      <c r="R10" s="21">
        <f t="shared" si="2"/>
        <v>51746.8</v>
      </c>
      <c r="S10" s="21">
        <f t="shared" si="2"/>
        <v>40173.600000000006</v>
      </c>
      <c r="T10" s="21">
        <f t="shared" si="2"/>
        <v>35782.299999999996</v>
      </c>
      <c r="U10" s="21">
        <f t="shared" si="2"/>
        <v>38890.799999999996</v>
      </c>
      <c r="V10" s="21">
        <f t="shared" si="2"/>
        <v>38067.899999999994</v>
      </c>
      <c r="W10" s="21">
        <f t="shared" si="2"/>
        <v>38348.399999999994</v>
      </c>
      <c r="X10" s="21">
        <f t="shared" si="2"/>
        <v>42081.400000000009</v>
      </c>
      <c r="Y10" s="21">
        <f t="shared" si="2"/>
        <v>37389.700000000012</v>
      </c>
      <c r="Z10" s="22">
        <f t="shared" si="2"/>
        <v>436623.3</v>
      </c>
      <c r="AA10" s="22">
        <f t="shared" si="1"/>
        <v>97.539824374924549</v>
      </c>
      <c r="AB10" s="3"/>
      <c r="AC10" s="3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</row>
    <row r="11" spans="2:78" ht="18" customHeight="1">
      <c r="B11" s="20" t="s">
        <v>21</v>
      </c>
      <c r="C11" s="23">
        <f t="shared" ref="C11:Z11" si="3">SUM(C12:C15)</f>
        <v>17271.7</v>
      </c>
      <c r="D11" s="23">
        <f t="shared" ref="D11:M11" si="4">SUM(D12:D15)</f>
        <v>12598.4</v>
      </c>
      <c r="E11" s="23">
        <f t="shared" si="4"/>
        <v>14311.4</v>
      </c>
      <c r="F11" s="23">
        <f t="shared" si="4"/>
        <v>28383.4</v>
      </c>
      <c r="G11" s="23">
        <f t="shared" si="4"/>
        <v>14774.900000000001</v>
      </c>
      <c r="H11" s="23">
        <f t="shared" si="4"/>
        <v>15085</v>
      </c>
      <c r="I11" s="23">
        <f t="shared" si="4"/>
        <v>18060.5</v>
      </c>
      <c r="J11" s="23">
        <f t="shared" si="4"/>
        <v>14105.3</v>
      </c>
      <c r="K11" s="23">
        <f t="shared" si="4"/>
        <v>13571.199999999999</v>
      </c>
      <c r="L11" s="23">
        <f t="shared" si="4"/>
        <v>16773.500000000004</v>
      </c>
      <c r="M11" s="23">
        <f t="shared" si="4"/>
        <v>13139.8</v>
      </c>
      <c r="N11" s="24">
        <f t="shared" si="3"/>
        <v>178075.09999999998</v>
      </c>
      <c r="O11" s="23">
        <f t="shared" si="3"/>
        <v>17763</v>
      </c>
      <c r="P11" s="23">
        <f t="shared" ref="P11:Y11" si="5">SUM(P12:P15)</f>
        <v>13513.8</v>
      </c>
      <c r="Q11" s="23">
        <f t="shared" si="5"/>
        <v>14302.7</v>
      </c>
      <c r="R11" s="23">
        <f t="shared" si="5"/>
        <v>27466.600000000002</v>
      </c>
      <c r="S11" s="23">
        <f t="shared" si="5"/>
        <v>16872.900000000001</v>
      </c>
      <c r="T11" s="23">
        <f t="shared" si="5"/>
        <v>14393.9</v>
      </c>
      <c r="U11" s="23">
        <f t="shared" si="5"/>
        <v>16279.6</v>
      </c>
      <c r="V11" s="23">
        <f t="shared" si="5"/>
        <v>14591.3</v>
      </c>
      <c r="W11" s="23">
        <f t="shared" si="5"/>
        <v>15582.3</v>
      </c>
      <c r="X11" s="23">
        <f t="shared" si="5"/>
        <v>18732.499999999996</v>
      </c>
      <c r="Y11" s="23">
        <f t="shared" si="5"/>
        <v>16025.800000000003</v>
      </c>
      <c r="Z11" s="24">
        <f t="shared" si="3"/>
        <v>185524.4</v>
      </c>
      <c r="AA11" s="24">
        <f t="shared" si="1"/>
        <v>95.984733005469892</v>
      </c>
      <c r="AB11" s="3"/>
      <c r="AC11" s="3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</row>
    <row r="12" spans="2:78" ht="18" customHeight="1">
      <c r="B12" s="25" t="s">
        <v>22</v>
      </c>
      <c r="C12" s="26">
        <f>+[1]DGII!O12</f>
        <v>5895.3</v>
      </c>
      <c r="D12" s="26">
        <f>+[1]DGII!P12</f>
        <v>4890.8999999999996</v>
      </c>
      <c r="E12" s="26">
        <f>+[1]DGII!Q12</f>
        <v>5026.2</v>
      </c>
      <c r="F12" s="26">
        <f>+[1]DGII!R12</f>
        <v>5274.5</v>
      </c>
      <c r="G12" s="26">
        <f>+[1]DGII!S12</f>
        <v>5456</v>
      </c>
      <c r="H12" s="26">
        <f>+[1]DGII!T12</f>
        <v>4590.6000000000004</v>
      </c>
      <c r="I12" s="26">
        <f>+[1]DGII!U12</f>
        <v>4366.5</v>
      </c>
      <c r="J12" s="26">
        <f>+[1]DGII!V12</f>
        <v>4886.2</v>
      </c>
      <c r="K12" s="26">
        <f>+[1]DGII!W12</f>
        <v>4553.8999999999996</v>
      </c>
      <c r="L12" s="26">
        <f>+[1]DGII!X12</f>
        <v>5122.1000000000004</v>
      </c>
      <c r="M12" s="26">
        <f>+[1]DGII!Y12</f>
        <v>4521.2</v>
      </c>
      <c r="N12" s="27">
        <f>SUM(C12:M12)</f>
        <v>54583.399999999994</v>
      </c>
      <c r="O12" s="26">
        <f>+'[1]PP (EST)'!O12</f>
        <v>6126.4</v>
      </c>
      <c r="P12" s="26">
        <f>+'[1]PP (EST)'!P12</f>
        <v>4807.8999999999996</v>
      </c>
      <c r="Q12" s="26">
        <f>+'[1]PP (EST)'!Q12</f>
        <v>5124.3</v>
      </c>
      <c r="R12" s="26">
        <f>+'[1]PP (EST)'!R12</f>
        <v>4903.5</v>
      </c>
      <c r="S12" s="26">
        <f>+'[1]PP (EST)'!S12</f>
        <v>5340.9</v>
      </c>
      <c r="T12" s="26">
        <f>+'[1]PP (EST)'!T12</f>
        <v>4299</v>
      </c>
      <c r="U12" s="26">
        <f>+'[1]PP (EST)'!U12</f>
        <v>4237.8999999999996</v>
      </c>
      <c r="V12" s="26">
        <f>+'[1]PP (EST)'!V12</f>
        <v>4840.8999999999996</v>
      </c>
      <c r="W12" s="26">
        <f>+'[1]PP (EST)'!W12</f>
        <v>4454</v>
      </c>
      <c r="X12" s="26">
        <f>+'[1]PP (EST)'!X12</f>
        <v>4135.3</v>
      </c>
      <c r="Y12" s="26">
        <f>+'[1]PP (EST)'!Y12</f>
        <v>4381.1000000000004</v>
      </c>
      <c r="Z12" s="27">
        <f>SUM(O12:Y12)</f>
        <v>52651.200000000004</v>
      </c>
      <c r="AA12" s="27">
        <f t="shared" si="1"/>
        <v>103.66981189412586</v>
      </c>
      <c r="AB12" s="3"/>
      <c r="AC12" s="3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</row>
    <row r="13" spans="2:78" ht="18" customHeight="1">
      <c r="B13" s="25" t="s">
        <v>23</v>
      </c>
      <c r="C13" s="26">
        <f>+[1]DGII!O13</f>
        <v>7188</v>
      </c>
      <c r="D13" s="26">
        <f>+[1]DGII!P13</f>
        <v>5148.8</v>
      </c>
      <c r="E13" s="26">
        <f>+[1]DGII!Q13</f>
        <v>5868.7</v>
      </c>
      <c r="F13" s="26">
        <f>+[1]DGII!R13</f>
        <v>19943.900000000001</v>
      </c>
      <c r="G13" s="26">
        <f>+[1]DGII!S13</f>
        <v>5717.5</v>
      </c>
      <c r="H13" s="26">
        <f>+[1]DGII!T13</f>
        <v>6223.4</v>
      </c>
      <c r="I13" s="26">
        <f>+[1]DGII!U13</f>
        <v>10609.7</v>
      </c>
      <c r="J13" s="26">
        <f>+[1]DGII!V13</f>
        <v>6457.6</v>
      </c>
      <c r="K13" s="26">
        <f>+[1]DGII!W13</f>
        <v>6137.4</v>
      </c>
      <c r="L13" s="26">
        <f>+[1]DGII!X13</f>
        <v>8486.7000000000007</v>
      </c>
      <c r="M13" s="26">
        <f>+[1]DGII!Y13</f>
        <v>6119.7</v>
      </c>
      <c r="N13" s="27">
        <f>SUM(C13:M13)</f>
        <v>87901.4</v>
      </c>
      <c r="O13" s="26">
        <f>+'[1]PP (EST)'!O13</f>
        <v>8386.2000000000007</v>
      </c>
      <c r="P13" s="26">
        <f>+'[1]PP (EST)'!P13</f>
        <v>6632.1</v>
      </c>
      <c r="Q13" s="26">
        <f>+'[1]PP (EST)'!Q13</f>
        <v>6909.3</v>
      </c>
      <c r="R13" s="26">
        <f>+'[1]PP (EST)'!R13</f>
        <v>19195.8</v>
      </c>
      <c r="S13" s="26">
        <f>+'[1]PP (EST)'!S13</f>
        <v>8059.1</v>
      </c>
      <c r="T13" s="26">
        <f>+'[1]PP (EST)'!T13</f>
        <v>6909.8</v>
      </c>
      <c r="U13" s="26">
        <f>+'[1]PP (EST)'!U13</f>
        <v>9075.1</v>
      </c>
      <c r="V13" s="26">
        <f>+'[1]PP (EST)'!V13</f>
        <v>7110.9</v>
      </c>
      <c r="W13" s="26">
        <f>+'[1]PP (EST)'!W13</f>
        <v>8315.2999999999993</v>
      </c>
      <c r="X13" s="26">
        <f>+'[1]PP (EST)'!X13</f>
        <v>11402.8</v>
      </c>
      <c r="Y13" s="26">
        <f>+'[1]PP (EST)'!Y13</f>
        <v>8529.7000000000007</v>
      </c>
      <c r="Z13" s="27">
        <f>SUM(O13:Y13)</f>
        <v>100526.1</v>
      </c>
      <c r="AA13" s="27">
        <f t="shared" si="1"/>
        <v>87.441370947445478</v>
      </c>
      <c r="AB13" s="28"/>
      <c r="AC13" s="3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</row>
    <row r="14" spans="2:78" ht="18" customHeight="1">
      <c r="B14" s="25" t="s">
        <v>24</v>
      </c>
      <c r="C14" s="26">
        <f>+[1]DGII!O14</f>
        <v>4032.5</v>
      </c>
      <c r="D14" s="26">
        <f>+[1]DGII!P14</f>
        <v>2435.4</v>
      </c>
      <c r="E14" s="26">
        <f>+[1]DGII!Q14</f>
        <v>3218.6</v>
      </c>
      <c r="F14" s="26">
        <f>+[1]DGII!R14</f>
        <v>2981</v>
      </c>
      <c r="G14" s="26">
        <f>+[1]DGII!S14</f>
        <v>3446.7</v>
      </c>
      <c r="H14" s="26">
        <f>+[1]DGII!T14</f>
        <v>4111.3</v>
      </c>
      <c r="I14" s="26">
        <f>+[1]DGII!U14</f>
        <v>2881.5</v>
      </c>
      <c r="J14" s="26">
        <f>+[1]DGII!V14</f>
        <v>2536.8000000000002</v>
      </c>
      <c r="K14" s="26">
        <f>+[1]DGII!W14</f>
        <v>2702.1</v>
      </c>
      <c r="L14" s="26">
        <f>+[1]DGII!X14</f>
        <v>2968.5</v>
      </c>
      <c r="M14" s="26">
        <f>+[1]DGII!Y14</f>
        <v>2246.5</v>
      </c>
      <c r="N14" s="27">
        <f>SUM(C14:M14)</f>
        <v>33560.899999999994</v>
      </c>
      <c r="O14" s="26">
        <f>+'[1]PP (EST)'!O14</f>
        <v>3115.4</v>
      </c>
      <c r="P14" s="26">
        <f>+'[1]PP (EST)'!P14</f>
        <v>1945.8</v>
      </c>
      <c r="Q14" s="26">
        <f>+'[1]PP (EST)'!Q14</f>
        <v>2117.9</v>
      </c>
      <c r="R14" s="26">
        <f>+'[1]PP (EST)'!R14</f>
        <v>3204.9</v>
      </c>
      <c r="S14" s="26">
        <f>+'[1]PP (EST)'!S14</f>
        <v>3279</v>
      </c>
      <c r="T14" s="26">
        <f>+'[1]PP (EST)'!T14</f>
        <v>3024.5</v>
      </c>
      <c r="U14" s="26">
        <f>+'[1]PP (EST)'!U14</f>
        <v>2759.6</v>
      </c>
      <c r="V14" s="26">
        <f>+'[1]PP (EST)'!V14</f>
        <v>2487.4</v>
      </c>
      <c r="W14" s="26">
        <f>+'[1]PP (EST)'!W14</f>
        <v>2660.2</v>
      </c>
      <c r="X14" s="26">
        <f>+'[1]PP (EST)'!X14</f>
        <v>3020.3</v>
      </c>
      <c r="Y14" s="26">
        <f>+'[1]PP (EST)'!Y14</f>
        <v>2951.8</v>
      </c>
      <c r="Z14" s="27">
        <f>SUM(O14:Y14)</f>
        <v>30566.799999999999</v>
      </c>
      <c r="AA14" s="27">
        <f t="shared" si="1"/>
        <v>109.79526806862346</v>
      </c>
      <c r="AB14" s="3"/>
      <c r="AC14" s="3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</row>
    <row r="15" spans="2:78" ht="18" customHeight="1">
      <c r="B15" s="25" t="s">
        <v>25</v>
      </c>
      <c r="C15" s="26">
        <f>+[1]DGII!O15</f>
        <v>155.9</v>
      </c>
      <c r="D15" s="26">
        <f>+[1]DGII!P15</f>
        <v>123.3</v>
      </c>
      <c r="E15" s="26">
        <f>+[1]DGII!Q15</f>
        <v>197.9</v>
      </c>
      <c r="F15" s="26">
        <f>+[1]DGII!R15</f>
        <v>184</v>
      </c>
      <c r="G15" s="26">
        <f>+[1]DGII!S15</f>
        <v>154.69999999999999</v>
      </c>
      <c r="H15" s="26">
        <f>+[1]DGII!T15</f>
        <v>159.69999999999999</v>
      </c>
      <c r="I15" s="26">
        <f>+[1]DGII!U15</f>
        <v>202.8</v>
      </c>
      <c r="J15" s="26">
        <f>+[1]DGII!V15</f>
        <v>224.7</v>
      </c>
      <c r="K15" s="26">
        <f>+[1]DGII!W15</f>
        <v>177.8</v>
      </c>
      <c r="L15" s="26">
        <f>+[1]DGII!X15</f>
        <v>196.2</v>
      </c>
      <c r="M15" s="26">
        <f>+[1]DGII!Y15</f>
        <v>252.4</v>
      </c>
      <c r="N15" s="27">
        <f>SUM(C15:M15)</f>
        <v>2029.4</v>
      </c>
      <c r="O15" s="26">
        <f>+'[1]PP (EST)'!O15</f>
        <v>135</v>
      </c>
      <c r="P15" s="26">
        <f>+'[1]PP (EST)'!P15</f>
        <v>128</v>
      </c>
      <c r="Q15" s="26">
        <f>+'[1]PP (EST)'!Q15</f>
        <v>151.19999999999999</v>
      </c>
      <c r="R15" s="26">
        <f>+'[1]PP (EST)'!R15</f>
        <v>162.4</v>
      </c>
      <c r="S15" s="26">
        <f>+'[1]PP (EST)'!S15</f>
        <v>193.9</v>
      </c>
      <c r="T15" s="26">
        <f>+'[1]PP (EST)'!T15</f>
        <v>160.6</v>
      </c>
      <c r="U15" s="26">
        <f>+'[1]PP (EST)'!U15</f>
        <v>207</v>
      </c>
      <c r="V15" s="26">
        <f>+'[1]PP (EST)'!V15</f>
        <v>152.1</v>
      </c>
      <c r="W15" s="26">
        <f>+'[1]PP (EST)'!W15</f>
        <v>152.80000000000001</v>
      </c>
      <c r="X15" s="26">
        <f>+'[1]PP (EST)'!X15</f>
        <v>174.1</v>
      </c>
      <c r="Y15" s="26">
        <f>+'[1]PP (EST)'!Y15</f>
        <v>163.19999999999999</v>
      </c>
      <c r="Z15" s="27">
        <f>SUM(O15:Y15)</f>
        <v>1780.2999999999997</v>
      </c>
      <c r="AA15" s="27">
        <f t="shared" si="1"/>
        <v>113.99202381621076</v>
      </c>
      <c r="AB15" s="3"/>
      <c r="AC15" s="3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</row>
    <row r="16" spans="2:78" ht="18" customHeight="1">
      <c r="B16" s="20" t="s">
        <v>26</v>
      </c>
      <c r="C16" s="21">
        <f t="shared" ref="C16:Z16" si="6">+C17+C25</f>
        <v>1777.3999999999999</v>
      </c>
      <c r="D16" s="21">
        <f t="shared" si="6"/>
        <v>1971.0000000000002</v>
      </c>
      <c r="E16" s="21">
        <f t="shared" si="6"/>
        <v>3117.2</v>
      </c>
      <c r="F16" s="21">
        <f t="shared" si="6"/>
        <v>3666.6</v>
      </c>
      <c r="G16" s="21">
        <f t="shared" si="6"/>
        <v>2325.4</v>
      </c>
      <c r="H16" s="21">
        <f t="shared" si="6"/>
        <v>1920.1000000000001</v>
      </c>
      <c r="I16" s="21">
        <f t="shared" si="6"/>
        <v>2198.3000000000002</v>
      </c>
      <c r="J16" s="21">
        <f t="shared" si="6"/>
        <v>2163.9</v>
      </c>
      <c r="K16" s="21">
        <f t="shared" si="6"/>
        <v>2609.4</v>
      </c>
      <c r="L16" s="21">
        <f t="shared" si="6"/>
        <v>3636.2</v>
      </c>
      <c r="M16" s="21">
        <f t="shared" si="6"/>
        <v>2107.8000000000002</v>
      </c>
      <c r="N16" s="22">
        <f t="shared" si="6"/>
        <v>27493.299999999996</v>
      </c>
      <c r="O16" s="21">
        <f t="shared" si="6"/>
        <v>1676</v>
      </c>
      <c r="P16" s="21">
        <f t="shared" si="6"/>
        <v>1720</v>
      </c>
      <c r="Q16" s="21">
        <f t="shared" si="6"/>
        <v>2973.8</v>
      </c>
      <c r="R16" s="21">
        <f t="shared" si="6"/>
        <v>3609.5</v>
      </c>
      <c r="S16" s="21">
        <f t="shared" si="6"/>
        <v>2167.1999999999998</v>
      </c>
      <c r="T16" s="21">
        <f t="shared" si="6"/>
        <v>1871.1</v>
      </c>
      <c r="U16" s="21">
        <f t="shared" si="6"/>
        <v>2045.1000000000001</v>
      </c>
      <c r="V16" s="21">
        <f t="shared" si="6"/>
        <v>2134.7000000000003</v>
      </c>
      <c r="W16" s="21">
        <f t="shared" si="6"/>
        <v>2838.7999999999997</v>
      </c>
      <c r="X16" s="21">
        <f t="shared" si="6"/>
        <v>3534.2999999999997</v>
      </c>
      <c r="Y16" s="21">
        <f t="shared" si="6"/>
        <v>2165.7000000000003</v>
      </c>
      <c r="Z16" s="22">
        <f t="shared" si="6"/>
        <v>26736.2</v>
      </c>
      <c r="AA16" s="22">
        <f t="shared" si="1"/>
        <v>102.83174123473043</v>
      </c>
      <c r="AB16" s="3"/>
      <c r="AC16" s="3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</row>
    <row r="17" spans="2:78" ht="18" customHeight="1">
      <c r="B17" s="29" t="s">
        <v>27</v>
      </c>
      <c r="C17" s="21">
        <f t="shared" ref="C17:Z17" si="7">SUM(C18:C24)</f>
        <v>1595.3</v>
      </c>
      <c r="D17" s="21">
        <f t="shared" si="7"/>
        <v>1779.3000000000002</v>
      </c>
      <c r="E17" s="21">
        <f t="shared" si="7"/>
        <v>2882.6</v>
      </c>
      <c r="F17" s="21">
        <f t="shared" si="7"/>
        <v>3543.6</v>
      </c>
      <c r="G17" s="21">
        <f t="shared" si="7"/>
        <v>2115.1</v>
      </c>
      <c r="H17" s="21">
        <f t="shared" si="7"/>
        <v>1760.1000000000001</v>
      </c>
      <c r="I17" s="21">
        <f t="shared" si="7"/>
        <v>2016</v>
      </c>
      <c r="J17" s="21">
        <f t="shared" si="7"/>
        <v>2006.9</v>
      </c>
      <c r="K17" s="21">
        <f t="shared" si="7"/>
        <v>2419.1</v>
      </c>
      <c r="L17" s="21">
        <f t="shared" si="7"/>
        <v>3433.5</v>
      </c>
      <c r="M17" s="21">
        <f t="shared" si="7"/>
        <v>1946.1000000000001</v>
      </c>
      <c r="N17" s="22">
        <f t="shared" si="7"/>
        <v>25497.599999999995</v>
      </c>
      <c r="O17" s="21">
        <f t="shared" si="7"/>
        <v>1569.7</v>
      </c>
      <c r="P17" s="21">
        <f t="shared" si="7"/>
        <v>1605.7</v>
      </c>
      <c r="Q17" s="21">
        <f t="shared" si="7"/>
        <v>2832.8</v>
      </c>
      <c r="R17" s="21">
        <f t="shared" si="7"/>
        <v>3450.8</v>
      </c>
      <c r="S17" s="21">
        <f t="shared" si="7"/>
        <v>2015</v>
      </c>
      <c r="T17" s="21">
        <f t="shared" si="7"/>
        <v>1721.3999999999999</v>
      </c>
      <c r="U17" s="21">
        <f t="shared" si="7"/>
        <v>1894.3000000000002</v>
      </c>
      <c r="V17" s="21">
        <f t="shared" si="7"/>
        <v>1998.9</v>
      </c>
      <c r="W17" s="21">
        <f t="shared" si="7"/>
        <v>2689.1</v>
      </c>
      <c r="X17" s="21">
        <f t="shared" si="7"/>
        <v>3459.7999999999997</v>
      </c>
      <c r="Y17" s="21">
        <f t="shared" si="7"/>
        <v>2108.3000000000002</v>
      </c>
      <c r="Z17" s="22">
        <f t="shared" si="7"/>
        <v>25345.8</v>
      </c>
      <c r="AA17" s="22">
        <f t="shared" si="1"/>
        <v>100.59891579670001</v>
      </c>
      <c r="AB17" s="3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</row>
    <row r="18" spans="2:78" ht="18" customHeight="1">
      <c r="B18" s="30" t="s">
        <v>28</v>
      </c>
      <c r="C18" s="31">
        <f>+[1]DGII!O18</f>
        <v>83.8</v>
      </c>
      <c r="D18" s="31">
        <f>+[1]DGII!P18</f>
        <v>201.5</v>
      </c>
      <c r="E18" s="31">
        <f>+[1]DGII!Q18</f>
        <v>951</v>
      </c>
      <c r="F18" s="31">
        <f>+[1]DGII!R18</f>
        <v>134.5</v>
      </c>
      <c r="G18" s="31">
        <f>+[1]DGII!S18</f>
        <v>109.9</v>
      </c>
      <c r="H18" s="31">
        <f>+[1]DGII!T18</f>
        <v>92.8</v>
      </c>
      <c r="I18" s="31">
        <f>+[1]DGII!U18</f>
        <v>88.7</v>
      </c>
      <c r="J18" s="31">
        <f>+[1]DGII!V18</f>
        <v>185</v>
      </c>
      <c r="K18" s="31">
        <f>+[1]DGII!W18</f>
        <v>829.1</v>
      </c>
      <c r="L18" s="31">
        <f>+[1]DGII!X18</f>
        <v>109.3</v>
      </c>
      <c r="M18" s="31">
        <f>+[1]DGII!Y18</f>
        <v>64.599999999999994</v>
      </c>
      <c r="N18" s="27">
        <f t="shared" ref="N18:N25" si="8">SUM(C18:M18)</f>
        <v>2850.2000000000003</v>
      </c>
      <c r="O18" s="31">
        <f>+'[1]PP (EST)'!O18</f>
        <v>67.7</v>
      </c>
      <c r="P18" s="31">
        <f>+'[1]PP (EST)'!P18</f>
        <v>190.4</v>
      </c>
      <c r="Q18" s="31">
        <f>+'[1]PP (EST)'!Q18</f>
        <v>1117.0999999999999</v>
      </c>
      <c r="R18" s="31">
        <f>+'[1]PP (EST)'!R18</f>
        <v>126.6</v>
      </c>
      <c r="S18" s="31">
        <f>+'[1]PP (EST)'!S18</f>
        <v>112.5</v>
      </c>
      <c r="T18" s="31">
        <f>+'[1]PP (EST)'!T18</f>
        <v>87.8</v>
      </c>
      <c r="U18" s="31">
        <f>+'[1]PP (EST)'!U18</f>
        <v>87.7</v>
      </c>
      <c r="V18" s="31">
        <f>+'[1]PP (EST)'!V18</f>
        <v>195.6</v>
      </c>
      <c r="W18" s="31">
        <f>+'[1]PP (EST)'!W18</f>
        <v>1072</v>
      </c>
      <c r="X18" s="31">
        <f>+'[1]PP (EST)'!X18</f>
        <v>304.5</v>
      </c>
      <c r="Y18" s="31">
        <f>+'[1]PP (EST)'!Y18</f>
        <v>244.4</v>
      </c>
      <c r="Z18" s="27">
        <f t="shared" ref="Z18:Z25" si="9">SUM(O18:Y18)</f>
        <v>3606.2999999999997</v>
      </c>
      <c r="AA18" s="27">
        <f t="shared" si="1"/>
        <v>79.033912874691524</v>
      </c>
      <c r="AB18" s="3"/>
      <c r="AC18" s="3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</row>
    <row r="19" spans="2:78" ht="18" customHeight="1">
      <c r="B19" s="30" t="s">
        <v>29</v>
      </c>
      <c r="C19" s="31">
        <f>+[1]DGII!O19</f>
        <v>209</v>
      </c>
      <c r="D19" s="31">
        <f>+[1]DGII!P19</f>
        <v>107.1</v>
      </c>
      <c r="E19" s="31">
        <f>+[1]DGII!Q19</f>
        <v>147</v>
      </c>
      <c r="F19" s="31">
        <f>+[1]DGII!R19</f>
        <v>1812.5</v>
      </c>
      <c r="G19" s="31">
        <f>+[1]DGII!S19</f>
        <v>266.5</v>
      </c>
      <c r="H19" s="31">
        <f>+[1]DGII!T19</f>
        <v>145.9</v>
      </c>
      <c r="I19" s="31">
        <f>+[1]DGII!U19</f>
        <v>245</v>
      </c>
      <c r="J19" s="31">
        <f>+[1]DGII!V19</f>
        <v>105.7</v>
      </c>
      <c r="K19" s="31">
        <f>+[1]DGII!W19</f>
        <v>141.69999999999999</v>
      </c>
      <c r="L19" s="31">
        <f>+[1]DGII!X19</f>
        <v>1685</v>
      </c>
      <c r="M19" s="31">
        <f>+[1]DGII!Y19</f>
        <v>160.69999999999999</v>
      </c>
      <c r="N19" s="27">
        <f t="shared" si="8"/>
        <v>5026.0999999999995</v>
      </c>
      <c r="O19" s="31">
        <f>+'[1]PP (EST)'!O19</f>
        <v>187</v>
      </c>
      <c r="P19" s="31">
        <f>+'[1]PP (EST)'!P19</f>
        <v>89.3</v>
      </c>
      <c r="Q19" s="31">
        <f>+'[1]PP (EST)'!Q19</f>
        <v>105.8</v>
      </c>
      <c r="R19" s="31">
        <f>+'[1]PP (EST)'!R19</f>
        <v>1875.9</v>
      </c>
      <c r="S19" s="31">
        <f>+'[1]PP (EST)'!S19</f>
        <v>202.5</v>
      </c>
      <c r="T19" s="31">
        <f>+'[1]PP (EST)'!T19</f>
        <v>167.2</v>
      </c>
      <c r="U19" s="31">
        <f>+'[1]PP (EST)'!U19</f>
        <v>228</v>
      </c>
      <c r="V19" s="31">
        <f>+'[1]PP (EST)'!V19</f>
        <v>138.5</v>
      </c>
      <c r="W19" s="31">
        <f>+'[1]PP (EST)'!W19</f>
        <v>170.9</v>
      </c>
      <c r="X19" s="31">
        <f>+'[1]PP (EST)'!X19</f>
        <v>1645.6</v>
      </c>
      <c r="Y19" s="31">
        <f>+'[1]PP (EST)'!Y19</f>
        <v>168.7</v>
      </c>
      <c r="Z19" s="27">
        <f t="shared" si="9"/>
        <v>4979.3999999999996</v>
      </c>
      <c r="AA19" s="27">
        <f t="shared" si="1"/>
        <v>100.93786399967868</v>
      </c>
      <c r="AB19" s="3"/>
      <c r="AC19" s="3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</row>
    <row r="20" spans="2:78" ht="18" customHeight="1">
      <c r="B20" s="30" t="s">
        <v>30</v>
      </c>
      <c r="C20" s="31">
        <f>+[1]DGII!O20</f>
        <v>469.2</v>
      </c>
      <c r="D20" s="31">
        <f>+[1]DGII!P20</f>
        <v>510.8</v>
      </c>
      <c r="E20" s="31">
        <f>+[1]DGII!Q20</f>
        <v>739</v>
      </c>
      <c r="F20" s="31">
        <f>+[1]DGII!R20</f>
        <v>537</v>
      </c>
      <c r="G20" s="31">
        <f>+[1]DGII!S20</f>
        <v>605.70000000000005</v>
      </c>
      <c r="H20" s="31">
        <f>+[1]DGII!T20</f>
        <v>680.7</v>
      </c>
      <c r="I20" s="31">
        <f>+[1]DGII!U20</f>
        <v>728.5</v>
      </c>
      <c r="J20" s="31">
        <f>+[1]DGII!V20</f>
        <v>669.2</v>
      </c>
      <c r="K20" s="31">
        <f>+[1]DGII!W20</f>
        <v>608.79999999999995</v>
      </c>
      <c r="L20" s="31">
        <f>+[1]DGII!X20</f>
        <v>724.8</v>
      </c>
      <c r="M20" s="31">
        <f>+[1]DGII!Y20</f>
        <v>620.5</v>
      </c>
      <c r="N20" s="27">
        <f t="shared" si="8"/>
        <v>6894.2</v>
      </c>
      <c r="O20" s="31">
        <f>+'[1]PP (EST)'!O20</f>
        <v>438.1</v>
      </c>
      <c r="P20" s="31">
        <f>+'[1]PP (EST)'!P20</f>
        <v>486.9</v>
      </c>
      <c r="Q20" s="31">
        <f>+'[1]PP (EST)'!Q20</f>
        <v>560.9</v>
      </c>
      <c r="R20" s="31">
        <f>+'[1]PP (EST)'!R20</f>
        <v>545.5</v>
      </c>
      <c r="S20" s="31">
        <f>+'[1]PP (EST)'!S20</f>
        <v>638.5</v>
      </c>
      <c r="T20" s="31">
        <f>+'[1]PP (EST)'!T20</f>
        <v>613.5</v>
      </c>
      <c r="U20" s="31">
        <f>+'[1]PP (EST)'!U20</f>
        <v>717.7</v>
      </c>
      <c r="V20" s="31">
        <f>+'[1]PP (EST)'!V20</f>
        <v>647.5</v>
      </c>
      <c r="W20" s="31">
        <f>+'[1]PP (EST)'!W20</f>
        <v>584.70000000000005</v>
      </c>
      <c r="X20" s="31">
        <f>+'[1]PP (EST)'!X20</f>
        <v>610.4</v>
      </c>
      <c r="Y20" s="31">
        <f>+'[1]PP (EST)'!Y20</f>
        <v>782.8</v>
      </c>
      <c r="Z20" s="27">
        <f t="shared" si="9"/>
        <v>6626.5</v>
      </c>
      <c r="AA20" s="27">
        <f t="shared" si="1"/>
        <v>104.03984003621822</v>
      </c>
      <c r="AB20" s="3"/>
      <c r="AC20" s="3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2:78" ht="18" customHeight="1">
      <c r="B21" s="30" t="s">
        <v>31</v>
      </c>
      <c r="C21" s="31">
        <f>+[1]DGII!O21</f>
        <v>130.4</v>
      </c>
      <c r="D21" s="31">
        <f>+[1]DGII!P21</f>
        <v>111.2</v>
      </c>
      <c r="E21" s="31">
        <f>+[1]DGII!Q21</f>
        <v>122.2</v>
      </c>
      <c r="F21" s="31">
        <f>+[1]DGII!R21</f>
        <v>112.2</v>
      </c>
      <c r="G21" s="31">
        <f>+[1]DGII!S21</f>
        <v>132</v>
      </c>
      <c r="H21" s="31">
        <f>+[1]DGII!T21</f>
        <v>108.5</v>
      </c>
      <c r="I21" s="31">
        <f>+[1]DGII!U21</f>
        <v>126.2</v>
      </c>
      <c r="J21" s="31">
        <f>+[1]DGII!V21</f>
        <v>115.9</v>
      </c>
      <c r="K21" s="31">
        <f>+[1]DGII!W21</f>
        <v>100.8</v>
      </c>
      <c r="L21" s="31">
        <f>+[1]DGII!X21</f>
        <v>132</v>
      </c>
      <c r="M21" s="31">
        <f>+[1]DGII!Y21</f>
        <v>107.1</v>
      </c>
      <c r="N21" s="27">
        <f t="shared" si="8"/>
        <v>1298.5</v>
      </c>
      <c r="O21" s="31">
        <f>+'[1]PP (EST)'!O21</f>
        <v>123.8</v>
      </c>
      <c r="P21" s="31">
        <f>+'[1]PP (EST)'!P21</f>
        <v>106.3</v>
      </c>
      <c r="Q21" s="31">
        <f>+'[1]PP (EST)'!Q21</f>
        <v>117</v>
      </c>
      <c r="R21" s="31">
        <f>+'[1]PP (EST)'!R21</f>
        <v>114.9</v>
      </c>
      <c r="S21" s="31">
        <f>+'[1]PP (EST)'!S21</f>
        <v>114.9</v>
      </c>
      <c r="T21" s="31">
        <f>+'[1]PP (EST)'!T21</f>
        <v>103.6</v>
      </c>
      <c r="U21" s="31">
        <f>+'[1]PP (EST)'!U21</f>
        <v>102.1</v>
      </c>
      <c r="V21" s="31">
        <f>+'[1]PP (EST)'!V21</f>
        <v>110.7</v>
      </c>
      <c r="W21" s="31">
        <f>+'[1]PP (EST)'!W21</f>
        <v>96.1</v>
      </c>
      <c r="X21" s="31">
        <f>+'[1]PP (EST)'!X21</f>
        <v>109.2</v>
      </c>
      <c r="Y21" s="31">
        <f>+'[1]PP (EST)'!Y21</f>
        <v>106.4</v>
      </c>
      <c r="Z21" s="27">
        <f t="shared" si="9"/>
        <v>1205.0000000000002</v>
      </c>
      <c r="AA21" s="27">
        <f t="shared" si="1"/>
        <v>107.75933609958503</v>
      </c>
      <c r="AB21" s="3"/>
      <c r="AC21" s="3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2:78" ht="18" customHeight="1">
      <c r="B22" s="30" t="s">
        <v>32</v>
      </c>
      <c r="C22" s="31">
        <f>+[1]DGII!O22</f>
        <v>51</v>
      </c>
      <c r="D22" s="31">
        <f>+[1]DGII!P22</f>
        <v>45.5</v>
      </c>
      <c r="E22" s="31">
        <f>+[1]DGII!Q22</f>
        <v>56.3</v>
      </c>
      <c r="F22" s="31">
        <f>+[1]DGII!R22</f>
        <v>42.4</v>
      </c>
      <c r="G22" s="31">
        <f>+[1]DGII!S22</f>
        <v>52.4</v>
      </c>
      <c r="H22" s="31">
        <f>+[1]DGII!T22</f>
        <v>78.5</v>
      </c>
      <c r="I22" s="31">
        <f>+[1]DGII!U22</f>
        <v>52.1</v>
      </c>
      <c r="J22" s="31">
        <f>+[1]DGII!V22</f>
        <v>49.5</v>
      </c>
      <c r="K22" s="31">
        <f>+[1]DGII!W22</f>
        <v>66.099999999999994</v>
      </c>
      <c r="L22" s="31">
        <f>+[1]DGII!X22</f>
        <v>50.7</v>
      </c>
      <c r="M22" s="31">
        <f>+[1]DGII!Y22</f>
        <v>97.6</v>
      </c>
      <c r="N22" s="27">
        <f t="shared" si="8"/>
        <v>642.10000000000014</v>
      </c>
      <c r="O22" s="31">
        <v>37.200000000000003</v>
      </c>
      <c r="P22" s="31">
        <v>36.6</v>
      </c>
      <c r="Q22" s="31">
        <v>51.2</v>
      </c>
      <c r="R22" s="31">
        <v>40.299999999999997</v>
      </c>
      <c r="S22" s="31">
        <v>43.6</v>
      </c>
      <c r="T22" s="31">
        <v>44.9</v>
      </c>
      <c r="U22" s="31">
        <v>74.900000000000006</v>
      </c>
      <c r="V22" s="31">
        <v>42.7</v>
      </c>
      <c r="W22" s="31">
        <v>42.7</v>
      </c>
      <c r="X22" s="31">
        <v>34.200000000000003</v>
      </c>
      <c r="Y22" s="31">
        <v>27.3</v>
      </c>
      <c r="Z22" s="27">
        <f t="shared" si="9"/>
        <v>475.6</v>
      </c>
      <c r="AA22" s="27">
        <f t="shared" si="1"/>
        <v>135.00841042893191</v>
      </c>
      <c r="AB22" s="3"/>
      <c r="AC22" s="3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2:78" ht="18" customHeight="1">
      <c r="B23" s="32" t="s">
        <v>33</v>
      </c>
      <c r="C23" s="31">
        <f>+[1]DGII!O23</f>
        <v>616.9</v>
      </c>
      <c r="D23" s="31">
        <f>+[1]DGII!P23</f>
        <v>612.79999999999995</v>
      </c>
      <c r="E23" s="31">
        <f>+[1]DGII!Q23</f>
        <v>828.7</v>
      </c>
      <c r="F23" s="31">
        <f>+[1]DGII!R23</f>
        <v>617.6</v>
      </c>
      <c r="G23" s="31">
        <f>+[1]DGII!S23</f>
        <v>830.8</v>
      </c>
      <c r="H23" s="31">
        <f>+[1]DGII!T23</f>
        <v>631.5</v>
      </c>
      <c r="I23" s="31">
        <f>+[1]DGII!U23</f>
        <v>667.9</v>
      </c>
      <c r="J23" s="31">
        <f>+[1]DGII!V23</f>
        <v>851.3</v>
      </c>
      <c r="K23" s="31">
        <f>+[1]DGII!W23</f>
        <v>638.6</v>
      </c>
      <c r="L23" s="31">
        <f>+[1]DGII!X23</f>
        <v>672.7</v>
      </c>
      <c r="M23" s="31">
        <f>+[1]DGII!Y23</f>
        <v>851.9</v>
      </c>
      <c r="N23" s="27">
        <f t="shared" si="8"/>
        <v>7820.6999999999989</v>
      </c>
      <c r="O23" s="31">
        <f>+'[1]PP (EST)'!O22</f>
        <v>680</v>
      </c>
      <c r="P23" s="31">
        <f>+'[1]PP (EST)'!P22</f>
        <v>656</v>
      </c>
      <c r="Q23" s="31">
        <f>+'[1]PP (EST)'!Q22</f>
        <v>831</v>
      </c>
      <c r="R23" s="31">
        <f>+'[1]PP (EST)'!R22</f>
        <v>662.1</v>
      </c>
      <c r="S23" s="31">
        <f>+'[1]PP (EST)'!S22</f>
        <v>832.8</v>
      </c>
      <c r="T23" s="31">
        <f>+'[1]PP (EST)'!T22</f>
        <v>668.6</v>
      </c>
      <c r="U23" s="31">
        <f>+'[1]PP (EST)'!U22</f>
        <v>639.4</v>
      </c>
      <c r="V23" s="31">
        <f>+'[1]PP (EST)'!V22</f>
        <v>829.7</v>
      </c>
      <c r="W23" s="31">
        <f>+'[1]PP (EST)'!W22</f>
        <v>649.1</v>
      </c>
      <c r="X23" s="31">
        <f>+'[1]PP (EST)'!X22</f>
        <v>716.5</v>
      </c>
      <c r="Y23" s="31">
        <f>+'[1]PP (EST)'!Y22</f>
        <v>742</v>
      </c>
      <c r="Z23" s="27">
        <f t="shared" si="9"/>
        <v>7907.2</v>
      </c>
      <c r="AA23" s="27">
        <f t="shared" si="1"/>
        <v>98.906060299473893</v>
      </c>
      <c r="AB23" s="3"/>
      <c r="AC23" s="3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2:78" s="33" customFormat="1" ht="18" customHeight="1">
      <c r="B24" s="32" t="s">
        <v>34</v>
      </c>
      <c r="C24" s="31">
        <f>+[1]DGII!O24</f>
        <v>35</v>
      </c>
      <c r="D24" s="31">
        <f>+[1]DGII!P24</f>
        <v>190.4</v>
      </c>
      <c r="E24" s="31">
        <f>+[1]DGII!Q24</f>
        <v>38.4</v>
      </c>
      <c r="F24" s="31">
        <f>+[1]DGII!R24</f>
        <v>287.39999999999998</v>
      </c>
      <c r="G24" s="31">
        <f>+[1]DGII!S24</f>
        <v>117.8</v>
      </c>
      <c r="H24" s="31">
        <f>+[1]DGII!T24</f>
        <v>22.2</v>
      </c>
      <c r="I24" s="31">
        <f>+[1]DGII!U24</f>
        <v>107.6</v>
      </c>
      <c r="J24" s="31">
        <f>+[1]DGII!V24</f>
        <v>30.3</v>
      </c>
      <c r="K24" s="31">
        <f>+[1]DGII!W24</f>
        <v>34</v>
      </c>
      <c r="L24" s="31">
        <f>+[1]DGII!X24</f>
        <v>59</v>
      </c>
      <c r="M24" s="31">
        <f>+[1]DGII!Y24</f>
        <v>43.7</v>
      </c>
      <c r="N24" s="27">
        <f t="shared" si="8"/>
        <v>965.80000000000007</v>
      </c>
      <c r="O24" s="31">
        <v>35.9</v>
      </c>
      <c r="P24" s="31">
        <v>40.200000000000003</v>
      </c>
      <c r="Q24" s="31">
        <v>49.8</v>
      </c>
      <c r="R24" s="31">
        <v>85.5</v>
      </c>
      <c r="S24" s="31">
        <v>70.2</v>
      </c>
      <c r="T24" s="31">
        <v>35.799999999999997</v>
      </c>
      <c r="U24" s="31">
        <v>44.5</v>
      </c>
      <c r="V24" s="31">
        <v>34.200000000000003</v>
      </c>
      <c r="W24" s="31">
        <v>73.599999999999994</v>
      </c>
      <c r="X24" s="31">
        <v>39.4</v>
      </c>
      <c r="Y24" s="31">
        <v>36.700000000000003</v>
      </c>
      <c r="Z24" s="27">
        <f t="shared" si="9"/>
        <v>545.79999999999995</v>
      </c>
      <c r="AA24" s="27">
        <f t="shared" si="1"/>
        <v>176.95126419934044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2:78" s="33" customFormat="1" ht="18" customHeight="1">
      <c r="B25" s="29" t="s">
        <v>35</v>
      </c>
      <c r="C25" s="21">
        <f>+[1]DGII!O25</f>
        <v>182.1</v>
      </c>
      <c r="D25" s="21">
        <f>+[1]DGII!P25</f>
        <v>191.7</v>
      </c>
      <c r="E25" s="21">
        <f>+[1]DGII!Q25</f>
        <v>234.6</v>
      </c>
      <c r="F25" s="21">
        <f>+[1]DGII!R25</f>
        <v>123</v>
      </c>
      <c r="G25" s="21">
        <f>+[1]DGII!S25</f>
        <v>210.3</v>
      </c>
      <c r="H25" s="21">
        <f>+[1]DGII!T25</f>
        <v>160</v>
      </c>
      <c r="I25" s="21">
        <f>+[1]DGII!U25</f>
        <v>182.3</v>
      </c>
      <c r="J25" s="21">
        <f>+[1]DGII!V25</f>
        <v>157</v>
      </c>
      <c r="K25" s="21">
        <f>+[1]DGII!W25</f>
        <v>190.3</v>
      </c>
      <c r="L25" s="21">
        <f>+[1]DGII!X25</f>
        <v>202.7</v>
      </c>
      <c r="M25" s="21">
        <f>+[1]DGII!Y25</f>
        <v>161.69999999999999</v>
      </c>
      <c r="N25" s="24">
        <f t="shared" si="8"/>
        <v>1995.7</v>
      </c>
      <c r="O25" s="23">
        <f>+'[1]PP (EST)'!O24</f>
        <v>106.3</v>
      </c>
      <c r="P25" s="23">
        <f>+'[1]PP (EST)'!P24</f>
        <v>114.3</v>
      </c>
      <c r="Q25" s="23">
        <f>+'[1]PP (EST)'!Q24</f>
        <v>141</v>
      </c>
      <c r="R25" s="23">
        <f>+'[1]PP (EST)'!R24</f>
        <v>158.69999999999999</v>
      </c>
      <c r="S25" s="23">
        <f>+'[1]PP (EST)'!S24</f>
        <v>152.19999999999999</v>
      </c>
      <c r="T25" s="23">
        <f>+'[1]PP (EST)'!T24</f>
        <v>149.69999999999999</v>
      </c>
      <c r="U25" s="23">
        <f>+'[1]PP (EST)'!U24</f>
        <v>150.80000000000001</v>
      </c>
      <c r="V25" s="23">
        <f>+'[1]PP (EST)'!V24</f>
        <v>135.80000000000001</v>
      </c>
      <c r="W25" s="23">
        <f>+'[1]PP (EST)'!W24</f>
        <v>149.69999999999999</v>
      </c>
      <c r="X25" s="23">
        <f>+'[1]PP (EST)'!X24</f>
        <v>74.5</v>
      </c>
      <c r="Y25" s="23">
        <f>+'[1]PP (EST)'!Y24</f>
        <v>57.4</v>
      </c>
      <c r="Z25" s="24">
        <f t="shared" si="9"/>
        <v>1390.4</v>
      </c>
      <c r="AA25" s="24">
        <f t="shared" si="1"/>
        <v>143.53423475258919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2:78" s="33" customFormat="1" ht="18" customHeight="1">
      <c r="B26" s="20" t="s">
        <v>36</v>
      </c>
      <c r="C26" s="21">
        <f t="shared" ref="C26:Z26" si="10">+C27+C29+C38+C43</f>
        <v>23635.299999999996</v>
      </c>
      <c r="D26" s="21">
        <f t="shared" si="10"/>
        <v>17808.7</v>
      </c>
      <c r="E26" s="21">
        <f t="shared" si="10"/>
        <v>17960.400000000001</v>
      </c>
      <c r="F26" s="21">
        <f t="shared" si="10"/>
        <v>19249.499999999996</v>
      </c>
      <c r="G26" s="21">
        <f t="shared" si="10"/>
        <v>20260.7</v>
      </c>
      <c r="H26" s="21">
        <f t="shared" si="10"/>
        <v>18265.8</v>
      </c>
      <c r="I26" s="21">
        <f t="shared" si="10"/>
        <v>19136.7</v>
      </c>
      <c r="J26" s="21">
        <f t="shared" si="10"/>
        <v>19392.699999999997</v>
      </c>
      <c r="K26" s="21">
        <f t="shared" si="10"/>
        <v>18972.599999999999</v>
      </c>
      <c r="L26" s="21">
        <f t="shared" si="10"/>
        <v>19914.7</v>
      </c>
      <c r="M26" s="21">
        <f t="shared" si="10"/>
        <v>18271.7</v>
      </c>
      <c r="N26" s="22">
        <f t="shared" si="10"/>
        <v>212868.8</v>
      </c>
      <c r="O26" s="21">
        <f t="shared" si="10"/>
        <v>23903.899999999998</v>
      </c>
      <c r="P26" s="21">
        <f t="shared" si="10"/>
        <v>18330.500000000004</v>
      </c>
      <c r="Q26" s="21">
        <f t="shared" si="10"/>
        <v>17880</v>
      </c>
      <c r="R26" s="21">
        <f t="shared" si="10"/>
        <v>19890.199999999997</v>
      </c>
      <c r="S26" s="21">
        <f t="shared" si="10"/>
        <v>20425.5</v>
      </c>
      <c r="T26" s="21">
        <f t="shared" si="10"/>
        <v>18816.7</v>
      </c>
      <c r="U26" s="21">
        <f t="shared" si="10"/>
        <v>19849.199999999997</v>
      </c>
      <c r="V26" s="21">
        <f t="shared" si="10"/>
        <v>20552.599999999999</v>
      </c>
      <c r="W26" s="21">
        <f t="shared" si="10"/>
        <v>19165.900000000001</v>
      </c>
      <c r="X26" s="21">
        <f t="shared" si="10"/>
        <v>19118.000000000004</v>
      </c>
      <c r="Y26" s="21">
        <f t="shared" si="10"/>
        <v>18500.400000000001</v>
      </c>
      <c r="Z26" s="22">
        <f t="shared" si="10"/>
        <v>216432.90000000002</v>
      </c>
      <c r="AA26" s="22">
        <f t="shared" si="1"/>
        <v>98.353254057031052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2:78" s="33" customFormat="1" ht="18" customHeight="1">
      <c r="B27" s="29" t="s">
        <v>37</v>
      </c>
      <c r="C27" s="21">
        <f t="shared" ref="C27:Z27" si="11">+C28</f>
        <v>11907</v>
      </c>
      <c r="D27" s="21">
        <f t="shared" si="11"/>
        <v>9127</v>
      </c>
      <c r="E27" s="21">
        <f t="shared" si="11"/>
        <v>9509</v>
      </c>
      <c r="F27" s="21">
        <f t="shared" si="11"/>
        <v>10543.9</v>
      </c>
      <c r="G27" s="21">
        <f t="shared" si="11"/>
        <v>10067.9</v>
      </c>
      <c r="H27" s="21">
        <f t="shared" si="11"/>
        <v>9903.2000000000007</v>
      </c>
      <c r="I27" s="21">
        <f t="shared" si="11"/>
        <v>10004.299999999999</v>
      </c>
      <c r="J27" s="21">
        <f t="shared" si="11"/>
        <v>9832.5</v>
      </c>
      <c r="K27" s="21">
        <f t="shared" si="11"/>
        <v>9974.2999999999993</v>
      </c>
      <c r="L27" s="21">
        <f t="shared" si="11"/>
        <v>9389</v>
      </c>
      <c r="M27" s="21">
        <f t="shared" si="11"/>
        <v>9417.7999999999993</v>
      </c>
      <c r="N27" s="22">
        <f t="shared" si="11"/>
        <v>109675.90000000001</v>
      </c>
      <c r="O27" s="21">
        <f t="shared" si="11"/>
        <v>12031.9</v>
      </c>
      <c r="P27" s="21">
        <f t="shared" si="11"/>
        <v>9277.1</v>
      </c>
      <c r="Q27" s="21">
        <f t="shared" si="11"/>
        <v>9114.2999999999993</v>
      </c>
      <c r="R27" s="21">
        <f t="shared" si="11"/>
        <v>10800.5</v>
      </c>
      <c r="S27" s="21">
        <f t="shared" si="11"/>
        <v>10297.200000000001</v>
      </c>
      <c r="T27" s="21">
        <f t="shared" si="11"/>
        <v>9632.9</v>
      </c>
      <c r="U27" s="21">
        <f t="shared" si="11"/>
        <v>10510.7</v>
      </c>
      <c r="V27" s="21">
        <f t="shared" si="11"/>
        <v>10044.799999999999</v>
      </c>
      <c r="W27" s="21">
        <f t="shared" si="11"/>
        <v>10033.5</v>
      </c>
      <c r="X27" s="21">
        <f t="shared" si="11"/>
        <v>8792.5</v>
      </c>
      <c r="Y27" s="21">
        <f t="shared" si="11"/>
        <v>8971.6</v>
      </c>
      <c r="Z27" s="22">
        <f t="shared" si="11"/>
        <v>109507.00000000001</v>
      </c>
      <c r="AA27" s="22">
        <f t="shared" si="1"/>
        <v>100.15423671546111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2:78" s="33" customFormat="1" ht="18" customHeight="1">
      <c r="B28" s="34" t="s">
        <v>38</v>
      </c>
      <c r="C28" s="31">
        <f>+[1]DGII!O28</f>
        <v>11907</v>
      </c>
      <c r="D28" s="31">
        <f>+[1]DGII!P28</f>
        <v>9127</v>
      </c>
      <c r="E28" s="31">
        <f>+[1]DGII!Q28</f>
        <v>9509</v>
      </c>
      <c r="F28" s="31">
        <f>+[1]DGII!R28</f>
        <v>10543.9</v>
      </c>
      <c r="G28" s="31">
        <f>+[1]DGII!S28</f>
        <v>10067.9</v>
      </c>
      <c r="H28" s="31">
        <f>+[1]DGII!T28</f>
        <v>9903.2000000000007</v>
      </c>
      <c r="I28" s="31">
        <f>+[1]DGII!U28</f>
        <v>10004.299999999999</v>
      </c>
      <c r="J28" s="31">
        <f>+[1]DGII!V28</f>
        <v>9832.5</v>
      </c>
      <c r="K28" s="31">
        <f>+[1]DGII!W28</f>
        <v>9974.2999999999993</v>
      </c>
      <c r="L28" s="31">
        <f>+[1]DGII!X28</f>
        <v>9389</v>
      </c>
      <c r="M28" s="31">
        <f>+[1]DGII!Y28</f>
        <v>9417.7999999999993</v>
      </c>
      <c r="N28" s="27">
        <f>SUM(C28:M28)</f>
        <v>109675.90000000001</v>
      </c>
      <c r="O28" s="31">
        <f>+'[1]PP (EST)'!O27</f>
        <v>12031.9</v>
      </c>
      <c r="P28" s="31">
        <f>+'[1]PP (EST)'!P27</f>
        <v>9277.1</v>
      </c>
      <c r="Q28" s="31">
        <f>+'[1]PP (EST)'!Q27</f>
        <v>9114.2999999999993</v>
      </c>
      <c r="R28" s="31">
        <f>+'[1]PP (EST)'!R27</f>
        <v>10800.5</v>
      </c>
      <c r="S28" s="31">
        <f>+'[1]PP (EST)'!S27</f>
        <v>10297.200000000001</v>
      </c>
      <c r="T28" s="31">
        <f>+'[1]PP (EST)'!T27</f>
        <v>9632.9</v>
      </c>
      <c r="U28" s="31">
        <f>+'[1]PP (EST)'!U27</f>
        <v>10510.7</v>
      </c>
      <c r="V28" s="31">
        <f>+'[1]PP (EST)'!V27</f>
        <v>10044.799999999999</v>
      </c>
      <c r="W28" s="31">
        <f>+'[1]PP (EST)'!W27</f>
        <v>10033.5</v>
      </c>
      <c r="X28" s="31">
        <f>+'[1]PP (EST)'!X27</f>
        <v>8792.5</v>
      </c>
      <c r="Y28" s="31">
        <f>+'[1]PP (EST)'!Y27</f>
        <v>8971.6</v>
      </c>
      <c r="Z28" s="27">
        <f>SUM(O28:Y28)</f>
        <v>109507.00000000001</v>
      </c>
      <c r="AA28" s="27">
        <f t="shared" si="1"/>
        <v>100.15423671546111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2:78" s="33" customFormat="1" ht="18" customHeight="1">
      <c r="B29" s="35" t="s">
        <v>39</v>
      </c>
      <c r="C29" s="21">
        <f t="shared" ref="C29:Z29" si="12">SUM(C30:C37)</f>
        <v>9510.2999999999975</v>
      </c>
      <c r="D29" s="21">
        <f t="shared" si="12"/>
        <v>7391.7000000000007</v>
      </c>
      <c r="E29" s="21">
        <f t="shared" si="12"/>
        <v>7160.3</v>
      </c>
      <c r="F29" s="21">
        <f t="shared" si="12"/>
        <v>7619.9</v>
      </c>
      <c r="G29" s="21">
        <f t="shared" si="12"/>
        <v>8889.7000000000025</v>
      </c>
      <c r="H29" s="21">
        <f t="shared" si="12"/>
        <v>7298.0000000000009</v>
      </c>
      <c r="I29" s="21">
        <f t="shared" si="12"/>
        <v>7964.7000000000007</v>
      </c>
      <c r="J29" s="21">
        <f t="shared" si="12"/>
        <v>8340.2999999999993</v>
      </c>
      <c r="K29" s="21">
        <f t="shared" si="12"/>
        <v>7878.7999999999984</v>
      </c>
      <c r="L29" s="21">
        <f t="shared" si="12"/>
        <v>8802.4</v>
      </c>
      <c r="M29" s="21">
        <f t="shared" si="12"/>
        <v>7320.9999999999991</v>
      </c>
      <c r="N29" s="22">
        <f t="shared" si="12"/>
        <v>88177.099999999991</v>
      </c>
      <c r="O29" s="21">
        <f t="shared" si="12"/>
        <v>9999.4999999999982</v>
      </c>
      <c r="P29" s="21">
        <f t="shared" si="12"/>
        <v>7809.2000000000007</v>
      </c>
      <c r="Q29" s="21">
        <f t="shared" si="12"/>
        <v>7591.2</v>
      </c>
      <c r="R29" s="21">
        <f t="shared" si="12"/>
        <v>8046.3</v>
      </c>
      <c r="S29" s="21">
        <f t="shared" si="12"/>
        <v>8930.8000000000011</v>
      </c>
      <c r="T29" s="21">
        <f t="shared" si="12"/>
        <v>7994</v>
      </c>
      <c r="U29" s="21">
        <f t="shared" si="12"/>
        <v>8219.5999999999985</v>
      </c>
      <c r="V29" s="21">
        <f t="shared" si="12"/>
        <v>9430.7000000000007</v>
      </c>
      <c r="W29" s="21">
        <f t="shared" si="12"/>
        <v>8226.2000000000007</v>
      </c>
      <c r="X29" s="21">
        <f t="shared" si="12"/>
        <v>9075.9000000000015</v>
      </c>
      <c r="Y29" s="21">
        <f t="shared" si="12"/>
        <v>8137.9</v>
      </c>
      <c r="Z29" s="22">
        <f t="shared" si="12"/>
        <v>93461.3</v>
      </c>
      <c r="AA29" s="22">
        <f t="shared" si="1"/>
        <v>94.346109031224685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2:78" s="33" customFormat="1" ht="18" customHeight="1">
      <c r="B30" s="34" t="s">
        <v>40</v>
      </c>
      <c r="C30" s="31">
        <f>+[1]DGII!O30</f>
        <v>3757.8</v>
      </c>
      <c r="D30" s="31">
        <f>+[1]DGII!P30</f>
        <v>3085.9</v>
      </c>
      <c r="E30" s="31">
        <f>+[1]DGII!Q30</f>
        <v>2978.9</v>
      </c>
      <c r="F30" s="31">
        <f>+[1]DGII!R30</f>
        <v>2939.9</v>
      </c>
      <c r="G30" s="31">
        <f>+[1]DGII!S30</f>
        <v>3666.4</v>
      </c>
      <c r="H30" s="31">
        <f>+[1]DGII!T30</f>
        <v>2898.9</v>
      </c>
      <c r="I30" s="31">
        <f>+[1]DGII!U30</f>
        <v>3304.2</v>
      </c>
      <c r="J30" s="31">
        <f>+[1]DGII!V30</f>
        <v>3639.2</v>
      </c>
      <c r="K30" s="31">
        <f>+[1]DGII!W30</f>
        <v>3281.1</v>
      </c>
      <c r="L30" s="31">
        <f>+[1]DGII!X30</f>
        <v>3780.7</v>
      </c>
      <c r="M30" s="31">
        <f>+[1]DGII!Y30</f>
        <v>3053.3</v>
      </c>
      <c r="N30" s="27">
        <f t="shared" ref="N30:N37" si="13">SUM(C30:M30)</f>
        <v>36386.300000000003</v>
      </c>
      <c r="O30" s="31">
        <f>+'[1]PP (EST)'!O30</f>
        <v>3755.6</v>
      </c>
      <c r="P30" s="31">
        <f>+'[1]PP (EST)'!P30</f>
        <v>2972.3</v>
      </c>
      <c r="Q30" s="31">
        <f>+'[1]PP (EST)'!Q30</f>
        <v>2980.4</v>
      </c>
      <c r="R30" s="31">
        <f>+'[1]PP (EST)'!R30</f>
        <v>2999.3</v>
      </c>
      <c r="S30" s="31">
        <f>+'[1]PP (EST)'!S30</f>
        <v>3907.9</v>
      </c>
      <c r="T30" s="31">
        <f>+'[1]PP (EST)'!T30</f>
        <v>3001.1</v>
      </c>
      <c r="U30" s="31">
        <f>+'[1]PP (EST)'!U30</f>
        <v>3037</v>
      </c>
      <c r="V30" s="31">
        <f>+'[1]PP (EST)'!V30</f>
        <v>3946.4</v>
      </c>
      <c r="W30" s="31">
        <f>+'[1]PP (EST)'!W30</f>
        <v>2984.5</v>
      </c>
      <c r="X30" s="31">
        <f>+'[1]PP (EST)'!X30</f>
        <v>3945.1</v>
      </c>
      <c r="Y30" s="31">
        <f>+'[1]PP (EST)'!Y30</f>
        <v>3026.7</v>
      </c>
      <c r="Z30" s="27">
        <f t="shared" ref="Z30:Z37" si="14">SUM(O30:Y30)</f>
        <v>36556.299999999996</v>
      </c>
      <c r="AA30" s="27">
        <f t="shared" si="1"/>
        <v>99.534963877635334</v>
      </c>
      <c r="AB30" s="28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2:78" s="33" customFormat="1" ht="18" customHeight="1">
      <c r="B31" s="34" t="s">
        <v>41</v>
      </c>
      <c r="C31" s="31">
        <f>+[1]DGII!O31</f>
        <v>1725.2</v>
      </c>
      <c r="D31" s="31">
        <f>+[1]DGII!P31</f>
        <v>1545.4</v>
      </c>
      <c r="E31" s="31">
        <f>+[1]DGII!Q31</f>
        <v>1502.5</v>
      </c>
      <c r="F31" s="31">
        <f>+[1]DGII!R31</f>
        <v>1595.9</v>
      </c>
      <c r="G31" s="31">
        <f>+[1]DGII!S31</f>
        <v>2033.7</v>
      </c>
      <c r="H31" s="31">
        <f>+[1]DGII!T31</f>
        <v>1452.9</v>
      </c>
      <c r="I31" s="31">
        <f>+[1]DGII!U31</f>
        <v>1576.9</v>
      </c>
      <c r="J31" s="31">
        <f>+[1]DGII!V31</f>
        <v>1819.8</v>
      </c>
      <c r="K31" s="31">
        <f>+[1]DGII!W31</f>
        <v>1518.1</v>
      </c>
      <c r="L31" s="31">
        <f>+[1]DGII!X31</f>
        <v>1884.8</v>
      </c>
      <c r="M31" s="31">
        <f>+[1]DGII!Y31</f>
        <v>1561</v>
      </c>
      <c r="N31" s="27">
        <f t="shared" si="13"/>
        <v>18216.2</v>
      </c>
      <c r="O31" s="31">
        <f>+'[1]PP (EST)'!O31</f>
        <v>1956</v>
      </c>
      <c r="P31" s="31">
        <f>+'[1]PP (EST)'!P31</f>
        <v>1824.5</v>
      </c>
      <c r="Q31" s="31">
        <f>+'[1]PP (EST)'!Q31</f>
        <v>1816.4</v>
      </c>
      <c r="R31" s="31">
        <f>+'[1]PP (EST)'!R31</f>
        <v>1840.7</v>
      </c>
      <c r="S31" s="31">
        <f>+'[1]PP (EST)'!S31</f>
        <v>2088.1</v>
      </c>
      <c r="T31" s="31">
        <f>+'[1]PP (EST)'!T31</f>
        <v>1838.9</v>
      </c>
      <c r="U31" s="31">
        <f>+'[1]PP (EST)'!U31</f>
        <v>1850</v>
      </c>
      <c r="V31" s="31">
        <f>+'[1]PP (EST)'!V31</f>
        <v>2103.6</v>
      </c>
      <c r="W31" s="31">
        <f>+'[1]PP (EST)'!W31</f>
        <v>1812.3</v>
      </c>
      <c r="X31" s="31">
        <f>+'[1]PP (EST)'!X31</f>
        <v>2104.9</v>
      </c>
      <c r="Y31" s="31">
        <f>+'[1]PP (EST)'!Y31</f>
        <v>1839.5</v>
      </c>
      <c r="Z31" s="27">
        <f t="shared" si="14"/>
        <v>21074.9</v>
      </c>
      <c r="AA31" s="27">
        <f t="shared" si="1"/>
        <v>86.435522825731084</v>
      </c>
      <c r="AB31" s="28"/>
      <c r="AC31" s="36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2:78" s="33" customFormat="1" ht="18" customHeight="1">
      <c r="B32" s="34" t="s">
        <v>42</v>
      </c>
      <c r="C32" s="31">
        <f>+[1]DGII!O32</f>
        <v>933.5</v>
      </c>
      <c r="D32" s="31">
        <f>+[1]DGII!P32</f>
        <v>419.2</v>
      </c>
      <c r="E32" s="31">
        <f>+[1]DGII!Q32</f>
        <v>412.3</v>
      </c>
      <c r="F32" s="31">
        <f>+[1]DGII!R32</f>
        <v>478.8</v>
      </c>
      <c r="G32" s="31">
        <f>+[1]DGII!S32</f>
        <v>637.1</v>
      </c>
      <c r="H32" s="31">
        <f>+[1]DGII!T32</f>
        <v>381.2</v>
      </c>
      <c r="I32" s="31">
        <f>+[1]DGII!U32</f>
        <v>414.5</v>
      </c>
      <c r="J32" s="31">
        <f>+[1]DGII!V32</f>
        <v>473.3</v>
      </c>
      <c r="K32" s="31">
        <f>+[1]DGII!W32</f>
        <v>481.9</v>
      </c>
      <c r="L32" s="31">
        <f>+[1]DGII!X32</f>
        <v>474.4</v>
      </c>
      <c r="M32" s="31">
        <f>+[1]DGII!Y32</f>
        <v>517.9</v>
      </c>
      <c r="N32" s="27">
        <f t="shared" si="13"/>
        <v>5624.0999999999985</v>
      </c>
      <c r="O32" s="31">
        <v>1182.4000000000001</v>
      </c>
      <c r="P32" s="31">
        <v>522.5</v>
      </c>
      <c r="Q32" s="31">
        <v>455.8</v>
      </c>
      <c r="R32" s="31">
        <v>451</v>
      </c>
      <c r="S32" s="31">
        <v>504.9</v>
      </c>
      <c r="T32" s="31">
        <v>566.4</v>
      </c>
      <c r="U32" s="31">
        <v>580.6</v>
      </c>
      <c r="V32" s="31">
        <v>590.5</v>
      </c>
      <c r="W32" s="31">
        <v>610.79999999999995</v>
      </c>
      <c r="X32" s="31">
        <v>620.6</v>
      </c>
      <c r="Y32" s="31">
        <v>651.70000000000005</v>
      </c>
      <c r="Z32" s="27">
        <f t="shared" si="14"/>
        <v>6737.2000000000007</v>
      </c>
      <c r="AA32" s="27">
        <f t="shared" si="1"/>
        <v>83.478299590334231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1:78" s="33" customFormat="1" ht="18" customHeight="1">
      <c r="B33" s="34" t="s">
        <v>43</v>
      </c>
      <c r="C33" s="31">
        <f>+[1]DGII!O33</f>
        <v>1860.3</v>
      </c>
      <c r="D33" s="31">
        <f>+[1]DGII!P33</f>
        <v>1138.8</v>
      </c>
      <c r="E33" s="31">
        <f>+[1]DGII!Q33</f>
        <v>1175.3</v>
      </c>
      <c r="F33" s="31">
        <f>+[1]DGII!R33</f>
        <v>1369.5</v>
      </c>
      <c r="G33" s="31">
        <f>+[1]DGII!S33</f>
        <v>1354</v>
      </c>
      <c r="H33" s="31">
        <f>+[1]DGII!T33</f>
        <v>1255.5999999999999</v>
      </c>
      <c r="I33" s="31">
        <f>+[1]DGII!U33</f>
        <v>1479.3</v>
      </c>
      <c r="J33" s="31">
        <f>+[1]DGII!V33</f>
        <v>1156.0999999999999</v>
      </c>
      <c r="K33" s="31">
        <f>+[1]DGII!W33</f>
        <v>1361.1</v>
      </c>
      <c r="L33" s="31">
        <f>+[1]DGII!X33</f>
        <v>1453.4</v>
      </c>
      <c r="M33" s="31">
        <f>+[1]DGII!Y33</f>
        <v>1024.2</v>
      </c>
      <c r="N33" s="27">
        <f t="shared" si="13"/>
        <v>14627.6</v>
      </c>
      <c r="O33" s="37">
        <v>1841.3</v>
      </c>
      <c r="P33" s="37">
        <v>1308.8</v>
      </c>
      <c r="Q33" s="37">
        <v>1150</v>
      </c>
      <c r="R33" s="37">
        <v>1505.3</v>
      </c>
      <c r="S33" s="37">
        <v>1202.9000000000001</v>
      </c>
      <c r="T33" s="37">
        <v>1332.6</v>
      </c>
      <c r="U33" s="37">
        <v>1517.9999999999998</v>
      </c>
      <c r="V33" s="37">
        <v>1558.7</v>
      </c>
      <c r="W33" s="37">
        <v>1563.7</v>
      </c>
      <c r="X33" s="37">
        <v>1257.9000000000001</v>
      </c>
      <c r="Y33" s="37">
        <v>1458.5</v>
      </c>
      <c r="Z33" s="27">
        <f t="shared" si="14"/>
        <v>15697.700000000003</v>
      </c>
      <c r="AA33" s="27">
        <f t="shared" si="1"/>
        <v>93.183077775725096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1:78" s="33" customFormat="1" ht="18" customHeight="1">
      <c r="B34" s="34" t="s">
        <v>44</v>
      </c>
      <c r="C34" s="31">
        <f>+[1]DGII!O34</f>
        <v>46.3</v>
      </c>
      <c r="D34" s="31">
        <f>+[1]DGII!P34</f>
        <v>22.7</v>
      </c>
      <c r="E34" s="31">
        <f>+[1]DGII!Q34</f>
        <v>21.7</v>
      </c>
      <c r="F34" s="31">
        <f>+[1]DGII!R34</f>
        <v>26.2</v>
      </c>
      <c r="G34" s="31">
        <f>+[1]DGII!S34</f>
        <v>28.5</v>
      </c>
      <c r="H34" s="31">
        <f>+[1]DGII!T34</f>
        <v>30.4</v>
      </c>
      <c r="I34" s="31">
        <f>+[1]DGII!U34</f>
        <v>23.8</v>
      </c>
      <c r="J34" s="31">
        <f>+[1]DGII!V34</f>
        <v>28.8</v>
      </c>
      <c r="K34" s="31">
        <f>+[1]DGII!W34</f>
        <v>24.9</v>
      </c>
      <c r="L34" s="31">
        <f>+[1]DGII!X34</f>
        <v>23.6</v>
      </c>
      <c r="M34" s="31">
        <f>+[1]DGII!Y34</f>
        <v>24.7</v>
      </c>
      <c r="N34" s="27">
        <f t="shared" si="13"/>
        <v>301.60000000000002</v>
      </c>
      <c r="O34" s="31">
        <v>54</v>
      </c>
      <c r="P34" s="31">
        <v>23</v>
      </c>
      <c r="Q34" s="31">
        <v>45.9</v>
      </c>
      <c r="R34" s="31">
        <v>18.2</v>
      </c>
      <c r="S34" s="31">
        <v>33.1</v>
      </c>
      <c r="T34" s="31">
        <v>37.5</v>
      </c>
      <c r="U34" s="31">
        <v>42</v>
      </c>
      <c r="V34" s="31">
        <v>31.6</v>
      </c>
      <c r="W34" s="31">
        <v>33.6</v>
      </c>
      <c r="X34" s="31">
        <v>25.3</v>
      </c>
      <c r="Y34" s="31">
        <v>27.3</v>
      </c>
      <c r="Z34" s="27">
        <f t="shared" si="14"/>
        <v>371.50000000000006</v>
      </c>
      <c r="AA34" s="27">
        <f t="shared" si="1"/>
        <v>81.184387617765807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1:78" s="33" customFormat="1" ht="18" customHeight="1">
      <c r="B35" s="34" t="s">
        <v>45</v>
      </c>
      <c r="C35" s="31">
        <f>+[1]DGII!O35</f>
        <v>620.79999999999995</v>
      </c>
      <c r="D35" s="31">
        <f>+[1]DGII!P35</f>
        <v>595.6</v>
      </c>
      <c r="E35" s="31">
        <f>+[1]DGII!Q35</f>
        <v>595.6</v>
      </c>
      <c r="F35" s="31">
        <f>+[1]DGII!R35</f>
        <v>616</v>
      </c>
      <c r="G35" s="31">
        <f>+[1]DGII!S35</f>
        <v>595.70000000000005</v>
      </c>
      <c r="H35" s="31">
        <f>+[1]DGII!T35</f>
        <v>619.1</v>
      </c>
      <c r="I35" s="31">
        <f>+[1]DGII!U35</f>
        <v>610.1</v>
      </c>
      <c r="J35" s="31">
        <f>+[1]DGII!V35</f>
        <v>605.9</v>
      </c>
      <c r="K35" s="31">
        <f>+[1]DGII!W35</f>
        <v>621</v>
      </c>
      <c r="L35" s="31">
        <f>+[1]DGII!X35</f>
        <v>617.6</v>
      </c>
      <c r="M35" s="31">
        <f>+[1]DGII!Y35</f>
        <v>610.5</v>
      </c>
      <c r="N35" s="27">
        <f t="shared" si="13"/>
        <v>6707.9</v>
      </c>
      <c r="O35" s="26">
        <f>+'[1]PP (EST)'!O34</f>
        <v>652.29999999999995</v>
      </c>
      <c r="P35" s="26">
        <f>+'[1]PP (EST)'!P34</f>
        <v>616.29999999999995</v>
      </c>
      <c r="Q35" s="26">
        <f>+'[1]PP (EST)'!Q34</f>
        <v>615.9</v>
      </c>
      <c r="R35" s="26">
        <f>+'[1]PP (EST)'!R34</f>
        <v>628.20000000000005</v>
      </c>
      <c r="S35" s="26">
        <f>+'[1]PP (EST)'!S34</f>
        <v>637.6</v>
      </c>
      <c r="T35" s="26">
        <f>+'[1]PP (EST)'!T34</f>
        <v>649.5</v>
      </c>
      <c r="U35" s="26">
        <f>+'[1]PP (EST)'!U34</f>
        <v>631.20000000000005</v>
      </c>
      <c r="V35" s="26">
        <f>+'[1]PP (EST)'!V34</f>
        <v>639.9</v>
      </c>
      <c r="W35" s="26">
        <f>+'[1]PP (EST)'!W34</f>
        <v>667</v>
      </c>
      <c r="X35" s="26">
        <f>+'[1]PP (EST)'!X34</f>
        <v>614.9</v>
      </c>
      <c r="Y35" s="26">
        <f>+'[1]PP (EST)'!Y34</f>
        <v>617</v>
      </c>
      <c r="Z35" s="27">
        <f t="shared" si="14"/>
        <v>6969.7999999999993</v>
      </c>
      <c r="AA35" s="27">
        <f t="shared" si="1"/>
        <v>96.242359895549384</v>
      </c>
      <c r="AB35" s="28"/>
      <c r="AC35" s="2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</row>
    <row r="36" spans="1:78" s="33" customFormat="1" ht="18" customHeight="1">
      <c r="B36" s="34" t="s">
        <v>46</v>
      </c>
      <c r="C36" s="31">
        <f>+[1]DGII!O36</f>
        <v>565</v>
      </c>
      <c r="D36" s="31">
        <f>+[1]DGII!P36</f>
        <v>584.1</v>
      </c>
      <c r="E36" s="31">
        <f>+[1]DGII!Q36</f>
        <v>473.3</v>
      </c>
      <c r="F36" s="31">
        <f>+[1]DGII!R36</f>
        <v>593.20000000000005</v>
      </c>
      <c r="G36" s="31">
        <f>+[1]DGII!S36</f>
        <v>573.6</v>
      </c>
      <c r="H36" s="31">
        <f>+[1]DGII!T36</f>
        <v>642.1</v>
      </c>
      <c r="I36" s="31">
        <f>+[1]DGII!U36</f>
        <v>555.20000000000005</v>
      </c>
      <c r="J36" s="31">
        <f>+[1]DGII!V36</f>
        <v>616.5</v>
      </c>
      <c r="K36" s="31">
        <f>+[1]DGII!W36</f>
        <v>590</v>
      </c>
      <c r="L36" s="31">
        <f>+[1]DGII!X36</f>
        <v>567.1</v>
      </c>
      <c r="M36" s="31">
        <f>+[1]DGII!Y36</f>
        <v>529.4</v>
      </c>
      <c r="N36" s="27">
        <f t="shared" si="13"/>
        <v>6289.5</v>
      </c>
      <c r="O36" s="26">
        <f>+'[1]PP (EST)'!O35</f>
        <v>557.6</v>
      </c>
      <c r="P36" s="26">
        <f>+'[1]PP (EST)'!P35</f>
        <v>541</v>
      </c>
      <c r="Q36" s="26">
        <f>+'[1]PP (EST)'!Q35</f>
        <v>526.1</v>
      </c>
      <c r="R36" s="26">
        <f>+'[1]PP (EST)'!R35</f>
        <v>603.5</v>
      </c>
      <c r="S36" s="26">
        <f>+'[1]PP (EST)'!S35</f>
        <v>550.6</v>
      </c>
      <c r="T36" s="26">
        <f>+'[1]PP (EST)'!T35</f>
        <v>565.79999999999995</v>
      </c>
      <c r="U36" s="26">
        <f>+'[1]PP (EST)'!U35</f>
        <v>560</v>
      </c>
      <c r="V36" s="26">
        <f>+'[1]PP (EST)'!V35</f>
        <v>558.29999999999995</v>
      </c>
      <c r="W36" s="26">
        <f>+'[1]PP (EST)'!W35</f>
        <v>550.1</v>
      </c>
      <c r="X36" s="26">
        <f>+'[1]PP (EST)'!X35</f>
        <v>503.5</v>
      </c>
      <c r="Y36" s="26">
        <f>+'[1]PP (EST)'!Y35</f>
        <v>515.29999999999995</v>
      </c>
      <c r="Z36" s="27">
        <f t="shared" si="14"/>
        <v>6031.8</v>
      </c>
      <c r="AA36" s="27">
        <f t="shared" si="1"/>
        <v>104.27235651049438</v>
      </c>
      <c r="AB36" s="28"/>
      <c r="AC36" s="2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</row>
    <row r="37" spans="1:78" s="33" customFormat="1" ht="18" customHeight="1">
      <c r="B37" s="34" t="s">
        <v>34</v>
      </c>
      <c r="C37" s="31">
        <f>+[1]DGII!O37</f>
        <v>1.4</v>
      </c>
      <c r="D37" s="31">
        <f>+[1]DGII!P37</f>
        <v>0</v>
      </c>
      <c r="E37" s="31">
        <f>+[1]DGII!Q37</f>
        <v>0.7</v>
      </c>
      <c r="F37" s="31">
        <f>+[1]DGII!R37</f>
        <v>0.4</v>
      </c>
      <c r="G37" s="31">
        <f>+[1]DGII!S37</f>
        <v>0.7</v>
      </c>
      <c r="H37" s="31">
        <f>+[1]DGII!T37</f>
        <v>17.8</v>
      </c>
      <c r="I37" s="31">
        <f>+[1]DGII!U37</f>
        <v>0.7</v>
      </c>
      <c r="J37" s="31">
        <f>+[1]DGII!V37</f>
        <v>0.7</v>
      </c>
      <c r="K37" s="31">
        <f>+[1]DGII!W37</f>
        <v>0.7</v>
      </c>
      <c r="L37" s="31">
        <f>+[1]DGII!X37</f>
        <v>0.8</v>
      </c>
      <c r="M37" s="31">
        <f>+[1]DGII!Y37</f>
        <v>0</v>
      </c>
      <c r="N37" s="27">
        <f t="shared" si="13"/>
        <v>23.9</v>
      </c>
      <c r="O37" s="31">
        <v>0.3</v>
      </c>
      <c r="P37" s="31">
        <v>0.8</v>
      </c>
      <c r="Q37" s="31">
        <v>0.7</v>
      </c>
      <c r="R37" s="31">
        <v>0.1</v>
      </c>
      <c r="S37" s="31">
        <v>5.7</v>
      </c>
      <c r="T37" s="31">
        <v>2.2000000000000002</v>
      </c>
      <c r="U37" s="31">
        <v>0.8</v>
      </c>
      <c r="V37" s="31">
        <v>1.7</v>
      </c>
      <c r="W37" s="31">
        <v>4.2</v>
      </c>
      <c r="X37" s="31">
        <v>3.7</v>
      </c>
      <c r="Y37" s="31">
        <v>1.9</v>
      </c>
      <c r="Z37" s="27">
        <f t="shared" si="14"/>
        <v>22.099999999999998</v>
      </c>
      <c r="AA37" s="27">
        <f t="shared" si="1"/>
        <v>108.1447963800905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</row>
    <row r="38" spans="1:78" s="33" customFormat="1" ht="18" customHeight="1">
      <c r="B38" s="35" t="s">
        <v>47</v>
      </c>
      <c r="C38" s="21">
        <f t="shared" ref="C38:Z38" si="15">SUM(C39:C42)</f>
        <v>2125.0000000000005</v>
      </c>
      <c r="D38" s="21">
        <f t="shared" si="15"/>
        <v>1208.7</v>
      </c>
      <c r="E38" s="21">
        <f t="shared" si="15"/>
        <v>1180.4000000000001</v>
      </c>
      <c r="F38" s="21">
        <f t="shared" si="15"/>
        <v>978.6</v>
      </c>
      <c r="G38" s="21">
        <f t="shared" si="15"/>
        <v>1166.1000000000001</v>
      </c>
      <c r="H38" s="21">
        <f t="shared" si="15"/>
        <v>959.1</v>
      </c>
      <c r="I38" s="21">
        <f t="shared" si="15"/>
        <v>1055</v>
      </c>
      <c r="J38" s="21">
        <f t="shared" si="15"/>
        <v>1092.5999999999999</v>
      </c>
      <c r="K38" s="21">
        <f t="shared" si="15"/>
        <v>1002.5000000000001</v>
      </c>
      <c r="L38" s="21">
        <f t="shared" si="15"/>
        <v>1601.5</v>
      </c>
      <c r="M38" s="21">
        <f t="shared" si="15"/>
        <v>1419.9</v>
      </c>
      <c r="N38" s="22">
        <f t="shared" si="15"/>
        <v>13789.399999999998</v>
      </c>
      <c r="O38" s="21">
        <f t="shared" si="15"/>
        <v>1773.3000000000002</v>
      </c>
      <c r="P38" s="21">
        <f t="shared" si="15"/>
        <v>1160.0000000000002</v>
      </c>
      <c r="Q38" s="21">
        <f t="shared" si="15"/>
        <v>1087.5999999999999</v>
      </c>
      <c r="R38" s="21">
        <f t="shared" si="15"/>
        <v>952.1</v>
      </c>
      <c r="S38" s="21">
        <f t="shared" si="15"/>
        <v>1085.5</v>
      </c>
      <c r="T38" s="21">
        <f t="shared" si="15"/>
        <v>1090.1000000000001</v>
      </c>
      <c r="U38" s="21">
        <f t="shared" si="15"/>
        <v>994.80000000000007</v>
      </c>
      <c r="V38" s="21">
        <f t="shared" si="15"/>
        <v>982.10000000000014</v>
      </c>
      <c r="W38" s="21">
        <f t="shared" si="15"/>
        <v>813.8</v>
      </c>
      <c r="X38" s="21">
        <f t="shared" si="15"/>
        <v>1161.1999999999998</v>
      </c>
      <c r="Y38" s="21">
        <f t="shared" si="15"/>
        <v>1297</v>
      </c>
      <c r="Z38" s="22">
        <f t="shared" si="15"/>
        <v>12397.499999999998</v>
      </c>
      <c r="AA38" s="22">
        <f t="shared" si="1"/>
        <v>111.22726356120185</v>
      </c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</row>
    <row r="39" spans="1:78" s="33" customFormat="1" ht="18" customHeight="1">
      <c r="B39" s="39" t="s">
        <v>48</v>
      </c>
      <c r="C39" s="31">
        <f>+[1]DGII!O39</f>
        <v>994.1</v>
      </c>
      <c r="D39" s="31">
        <f>+[1]DGII!P39</f>
        <v>1039.7</v>
      </c>
      <c r="E39" s="31">
        <f>+[1]DGII!Q39</f>
        <v>1023.6</v>
      </c>
      <c r="F39" s="31">
        <f>+[1]DGII!R39</f>
        <v>834.8</v>
      </c>
      <c r="G39" s="31">
        <f>+[1]DGII!S39</f>
        <v>1013.1</v>
      </c>
      <c r="H39" s="31">
        <f>+[1]DGII!T39</f>
        <v>817.5</v>
      </c>
      <c r="I39" s="31">
        <f>+[1]DGII!U39</f>
        <v>911.9</v>
      </c>
      <c r="J39" s="31">
        <f>+[1]DGII!V39</f>
        <v>947.1</v>
      </c>
      <c r="K39" s="31">
        <f>+[1]DGII!W39</f>
        <v>792.6</v>
      </c>
      <c r="L39" s="31">
        <f>+[1]DGII!X39</f>
        <v>1084.5</v>
      </c>
      <c r="M39" s="31">
        <f>+[1]DGII!Y39</f>
        <v>935.6</v>
      </c>
      <c r="N39" s="27">
        <f>SUM(C39:M39)</f>
        <v>10394.5</v>
      </c>
      <c r="O39" s="31">
        <f>+'[1]PP (EST)'!O38</f>
        <v>834.7</v>
      </c>
      <c r="P39" s="31">
        <f>+'[1]PP (EST)'!P38</f>
        <v>835.9</v>
      </c>
      <c r="Q39" s="31">
        <f>+'[1]PP (EST)'!Q38</f>
        <v>913.2</v>
      </c>
      <c r="R39" s="31">
        <f>+'[1]PP (EST)'!R38</f>
        <v>791.9</v>
      </c>
      <c r="S39" s="31">
        <f>+'[1]PP (EST)'!S38</f>
        <v>924.3</v>
      </c>
      <c r="T39" s="31">
        <f>+'[1]PP (EST)'!T38</f>
        <v>935</v>
      </c>
      <c r="U39" s="31">
        <f>+'[1]PP (EST)'!U38</f>
        <v>833.7</v>
      </c>
      <c r="V39" s="31">
        <f>+'[1]PP (EST)'!V38</f>
        <v>827.2</v>
      </c>
      <c r="W39" s="31">
        <f>+'[1]PP (EST)'!W38</f>
        <v>660.3</v>
      </c>
      <c r="X39" s="31">
        <f>+'[1]PP (EST)'!X38</f>
        <v>797.1</v>
      </c>
      <c r="Y39" s="31">
        <f>+'[1]PP (EST)'!Y38</f>
        <v>794.5</v>
      </c>
      <c r="Z39" s="27">
        <f>SUM(O39:Y39)</f>
        <v>9147.7999999999993</v>
      </c>
      <c r="AA39" s="27">
        <f t="shared" si="1"/>
        <v>113.62841338901157</v>
      </c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</row>
    <row r="40" spans="1:78" s="33" customFormat="1" ht="18" customHeight="1">
      <c r="B40" s="39" t="s">
        <v>49</v>
      </c>
      <c r="C40" s="31">
        <f>+[1]DGII!O40</f>
        <v>1019.2</v>
      </c>
      <c r="D40" s="31">
        <f>+[1]DGII!P40</f>
        <v>59.6</v>
      </c>
      <c r="E40" s="31">
        <f>+[1]DGII!Q40</f>
        <v>48.9</v>
      </c>
      <c r="F40" s="31">
        <f>+[1]DGII!R40</f>
        <v>41.1</v>
      </c>
      <c r="G40" s="31">
        <f>+[1]DGII!S40</f>
        <v>45.7</v>
      </c>
      <c r="H40" s="31">
        <f>+[1]DGII!T40</f>
        <v>34.200000000000003</v>
      </c>
      <c r="I40" s="31">
        <f>+[1]DGII!U40</f>
        <v>39.200000000000003</v>
      </c>
      <c r="J40" s="31">
        <f>+[1]DGII!V40</f>
        <v>38.6</v>
      </c>
      <c r="K40" s="31">
        <f>+[1]DGII!W40</f>
        <v>106</v>
      </c>
      <c r="L40" s="31">
        <f>+[1]DGII!X40</f>
        <v>414</v>
      </c>
      <c r="M40" s="31">
        <f>+[1]DGII!Y40</f>
        <v>381.8</v>
      </c>
      <c r="N40" s="27">
        <f>SUM(C40:M40)</f>
        <v>2228.3000000000002</v>
      </c>
      <c r="O40" s="31">
        <f>+'[1]PP (EST)'!O39</f>
        <v>826.1</v>
      </c>
      <c r="P40" s="31">
        <f>+'[1]PP (EST)'!P39</f>
        <v>209.5</v>
      </c>
      <c r="Q40" s="31">
        <f>+'[1]PP (EST)'!Q39</f>
        <v>62.2</v>
      </c>
      <c r="R40" s="31">
        <f>+'[1]PP (EST)'!R39</f>
        <v>51.5</v>
      </c>
      <c r="S40" s="31">
        <f>+'[1]PP (EST)'!S39</f>
        <v>47.7</v>
      </c>
      <c r="T40" s="31">
        <f>+'[1]PP (EST)'!T39</f>
        <v>45.9</v>
      </c>
      <c r="U40" s="31">
        <f>+'[1]PP (EST)'!U39</f>
        <v>46.6</v>
      </c>
      <c r="V40" s="31">
        <f>+'[1]PP (EST)'!V39</f>
        <v>45.2</v>
      </c>
      <c r="W40" s="31">
        <f>+'[1]PP (EST)'!W39</f>
        <v>39.200000000000003</v>
      </c>
      <c r="X40" s="31">
        <f>+'[1]PP (EST)'!X39</f>
        <v>255</v>
      </c>
      <c r="Y40" s="31">
        <f>+'[1]PP (EST)'!Y39</f>
        <v>391.6</v>
      </c>
      <c r="Z40" s="27">
        <f>SUM(O40:Y40)</f>
        <v>2020.5</v>
      </c>
      <c r="AA40" s="27">
        <f t="shared" si="1"/>
        <v>110.28458302400396</v>
      </c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</row>
    <row r="41" spans="1:78" s="33" customFormat="1" ht="18" customHeight="1">
      <c r="B41" s="34" t="s">
        <v>50</v>
      </c>
      <c r="C41" s="31">
        <f>+[1]DGII!O41</f>
        <v>88.3</v>
      </c>
      <c r="D41" s="31">
        <f>+[1]DGII!P41</f>
        <v>86.2</v>
      </c>
      <c r="E41" s="31">
        <f>+[1]DGII!Q41</f>
        <v>83.9</v>
      </c>
      <c r="F41" s="31">
        <f>+[1]DGII!R41</f>
        <v>77.7</v>
      </c>
      <c r="G41" s="31">
        <f>+[1]DGII!S41</f>
        <v>83.9</v>
      </c>
      <c r="H41" s="31">
        <f>+[1]DGII!T41</f>
        <v>83.4</v>
      </c>
      <c r="I41" s="31">
        <f>+[1]DGII!U41</f>
        <v>80</v>
      </c>
      <c r="J41" s="31">
        <f>+[1]DGII!V41</f>
        <v>83.6</v>
      </c>
      <c r="K41" s="31">
        <f>+[1]DGII!W41</f>
        <v>80.7</v>
      </c>
      <c r="L41" s="31">
        <f>+[1]DGII!X41</f>
        <v>79.7</v>
      </c>
      <c r="M41" s="31">
        <f>+[1]DGII!Y41</f>
        <v>79.400000000000006</v>
      </c>
      <c r="N41" s="27">
        <f>SUM(C41:M41)</f>
        <v>906.80000000000007</v>
      </c>
      <c r="O41" s="31">
        <f>+'[1]PP (EST)'!O43</f>
        <v>88.1</v>
      </c>
      <c r="P41" s="31">
        <f>+'[1]PP (EST)'!P43</f>
        <v>90.2</v>
      </c>
      <c r="Q41" s="31">
        <f>+'[1]PP (EST)'!Q43</f>
        <v>88.1</v>
      </c>
      <c r="R41" s="31">
        <f>+'[1]PP (EST)'!R43</f>
        <v>84.6</v>
      </c>
      <c r="S41" s="31">
        <f>+'[1]PP (EST)'!S43</f>
        <v>87.9</v>
      </c>
      <c r="T41" s="31">
        <f>+'[1]PP (EST)'!T43</f>
        <v>84.8</v>
      </c>
      <c r="U41" s="31">
        <f>+'[1]PP (EST)'!U43</f>
        <v>89.7</v>
      </c>
      <c r="V41" s="31">
        <f>+'[1]PP (EST)'!V43</f>
        <v>85.2</v>
      </c>
      <c r="W41" s="31">
        <f>+'[1]PP (EST)'!W43</f>
        <v>88.5</v>
      </c>
      <c r="X41" s="31">
        <f>+'[1]PP (EST)'!X43</f>
        <v>84.3</v>
      </c>
      <c r="Y41" s="31">
        <f>+'[1]PP (EST)'!Y43</f>
        <v>85.5</v>
      </c>
      <c r="Z41" s="27">
        <f>SUM(O41:Y41)</f>
        <v>956.9</v>
      </c>
      <c r="AA41" s="27">
        <f t="shared" si="1"/>
        <v>94.76434319155608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</row>
    <row r="42" spans="1:78" s="33" customFormat="1" ht="18" customHeight="1">
      <c r="B42" s="34" t="s">
        <v>51</v>
      </c>
      <c r="C42" s="31">
        <f>+[1]DGII!O42</f>
        <v>23.4</v>
      </c>
      <c r="D42" s="31">
        <f>+[1]DGII!P42</f>
        <v>23.2</v>
      </c>
      <c r="E42" s="31">
        <f>+[1]DGII!Q42</f>
        <v>24</v>
      </c>
      <c r="F42" s="31">
        <f>+[1]DGII!R42</f>
        <v>25</v>
      </c>
      <c r="G42" s="31">
        <f>+[1]DGII!S42</f>
        <v>23.4</v>
      </c>
      <c r="H42" s="31">
        <f>+[1]DGII!T42</f>
        <v>24</v>
      </c>
      <c r="I42" s="31">
        <f>+[1]DGII!U42</f>
        <v>23.9</v>
      </c>
      <c r="J42" s="31">
        <f>+[1]DGII!V42</f>
        <v>23.3</v>
      </c>
      <c r="K42" s="31">
        <f>+[1]DGII!W42</f>
        <v>23.2</v>
      </c>
      <c r="L42" s="31">
        <f>+[1]DGII!X42</f>
        <v>23.3</v>
      </c>
      <c r="M42" s="31">
        <f>+[1]DGII!Y42</f>
        <v>23.1</v>
      </c>
      <c r="N42" s="27">
        <f>SUM(C42:M42)</f>
        <v>259.8</v>
      </c>
      <c r="O42" s="31">
        <f>+'[1]PP (EST)'!O44</f>
        <v>24.4</v>
      </c>
      <c r="P42" s="31">
        <f>+'[1]PP (EST)'!P44</f>
        <v>24.4</v>
      </c>
      <c r="Q42" s="31">
        <f>+'[1]PP (EST)'!Q44</f>
        <v>24.1</v>
      </c>
      <c r="R42" s="31">
        <f>+'[1]PP (EST)'!R44</f>
        <v>24.1</v>
      </c>
      <c r="S42" s="31">
        <f>+'[1]PP (EST)'!S44</f>
        <v>25.6</v>
      </c>
      <c r="T42" s="31">
        <f>+'[1]PP (EST)'!T44</f>
        <v>24.4</v>
      </c>
      <c r="U42" s="31">
        <f>+'[1]PP (EST)'!U44</f>
        <v>24.8</v>
      </c>
      <c r="V42" s="31">
        <f>+'[1]PP (EST)'!V44</f>
        <v>24.5</v>
      </c>
      <c r="W42" s="31">
        <f>+'[1]PP (EST)'!W44</f>
        <v>25.8</v>
      </c>
      <c r="X42" s="31">
        <f>+'[1]PP (EST)'!X44</f>
        <v>24.8</v>
      </c>
      <c r="Y42" s="31">
        <f>+'[1]PP (EST)'!Y44</f>
        <v>25.4</v>
      </c>
      <c r="Z42" s="27">
        <f>SUM(O42:Y42)</f>
        <v>272.3</v>
      </c>
      <c r="AA42" s="27">
        <f t="shared" si="1"/>
        <v>95.409474843922155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</row>
    <row r="43" spans="1:78" s="33" customFormat="1" ht="18" customHeight="1">
      <c r="B43" s="29" t="s">
        <v>52</v>
      </c>
      <c r="C43" s="21">
        <f>+[1]DGII!O43</f>
        <v>93</v>
      </c>
      <c r="D43" s="21">
        <f>+[1]DGII!P43</f>
        <v>81.3</v>
      </c>
      <c r="E43" s="21">
        <f>+[1]DGII!Q43</f>
        <v>110.7</v>
      </c>
      <c r="F43" s="21">
        <f>+[1]DGII!R43</f>
        <v>107.1</v>
      </c>
      <c r="G43" s="21">
        <f>+[1]DGII!S43</f>
        <v>137</v>
      </c>
      <c r="H43" s="21">
        <f>+[1]DGII!T43</f>
        <v>105.5</v>
      </c>
      <c r="I43" s="21">
        <f>+[1]DGII!U43</f>
        <v>112.7</v>
      </c>
      <c r="J43" s="21">
        <f>+[1]DGII!V43</f>
        <v>127.3</v>
      </c>
      <c r="K43" s="21">
        <f>+[1]DGII!W43</f>
        <v>117</v>
      </c>
      <c r="L43" s="21">
        <f>+[1]DGII!X43</f>
        <v>121.8</v>
      </c>
      <c r="M43" s="21">
        <f>+[1]DGII!Y43</f>
        <v>113</v>
      </c>
      <c r="N43" s="24">
        <f>SUM(C43:M43)</f>
        <v>1226.4000000000001</v>
      </c>
      <c r="O43" s="21">
        <v>99.2</v>
      </c>
      <c r="P43" s="21">
        <v>84.2</v>
      </c>
      <c r="Q43" s="21">
        <v>86.9</v>
      </c>
      <c r="R43" s="21">
        <v>91.3</v>
      </c>
      <c r="S43" s="21">
        <v>112</v>
      </c>
      <c r="T43" s="21">
        <v>99.7</v>
      </c>
      <c r="U43" s="21">
        <v>124.1</v>
      </c>
      <c r="V43" s="21">
        <v>95</v>
      </c>
      <c r="W43" s="21">
        <v>92.4</v>
      </c>
      <c r="X43" s="21">
        <v>88.4</v>
      </c>
      <c r="Y43" s="21">
        <v>93.9</v>
      </c>
      <c r="Z43" s="24">
        <f>SUM(O43:Y43)</f>
        <v>1067.1000000000001</v>
      </c>
      <c r="AA43" s="27">
        <f t="shared" si="1"/>
        <v>114.92831037391061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</row>
    <row r="44" spans="1:78" s="33" customFormat="1" ht="18" customHeight="1">
      <c r="B44" s="40" t="s">
        <v>53</v>
      </c>
      <c r="C44" s="21">
        <f t="shared" ref="C44:Z44" si="16">SUM(C45:C46)</f>
        <v>693</v>
      </c>
      <c r="D44" s="21">
        <f t="shared" si="16"/>
        <v>669.8</v>
      </c>
      <c r="E44" s="21">
        <f t="shared" si="16"/>
        <v>676.6</v>
      </c>
      <c r="F44" s="21">
        <f t="shared" si="16"/>
        <v>704.1</v>
      </c>
      <c r="G44" s="21">
        <f t="shared" si="16"/>
        <v>620.90000000000009</v>
      </c>
      <c r="H44" s="21">
        <f t="shared" si="16"/>
        <v>570.59999999999991</v>
      </c>
      <c r="I44" s="21">
        <f t="shared" si="16"/>
        <v>639.4</v>
      </c>
      <c r="J44" s="21">
        <f t="shared" si="16"/>
        <v>638</v>
      </c>
      <c r="K44" s="21">
        <f t="shared" si="16"/>
        <v>571.29999999999995</v>
      </c>
      <c r="L44" s="21">
        <f t="shared" si="16"/>
        <v>427.5</v>
      </c>
      <c r="M44" s="21">
        <f t="shared" si="16"/>
        <v>474.1</v>
      </c>
      <c r="N44" s="22">
        <f t="shared" si="16"/>
        <v>6685.3</v>
      </c>
      <c r="O44" s="21">
        <f t="shared" si="16"/>
        <v>640.69999999999993</v>
      </c>
      <c r="P44" s="21">
        <f t="shared" si="16"/>
        <v>609.79999999999995</v>
      </c>
      <c r="Q44" s="21">
        <f t="shared" si="16"/>
        <v>625.20000000000005</v>
      </c>
      <c r="R44" s="21">
        <f t="shared" si="16"/>
        <v>705.80000000000007</v>
      </c>
      <c r="S44" s="21">
        <f t="shared" si="16"/>
        <v>641.6</v>
      </c>
      <c r="T44" s="21">
        <f t="shared" si="16"/>
        <v>633.30000000000007</v>
      </c>
      <c r="U44" s="21">
        <f t="shared" si="16"/>
        <v>653</v>
      </c>
      <c r="V44" s="21">
        <f t="shared" si="16"/>
        <v>722</v>
      </c>
      <c r="W44" s="21">
        <f t="shared" si="16"/>
        <v>696.1</v>
      </c>
      <c r="X44" s="21">
        <f t="shared" si="16"/>
        <v>626.79999999999995</v>
      </c>
      <c r="Y44" s="21">
        <f t="shared" si="16"/>
        <v>643.5</v>
      </c>
      <c r="Z44" s="22">
        <f t="shared" si="16"/>
        <v>7197.8000000000011</v>
      </c>
      <c r="AA44" s="22">
        <f t="shared" si="1"/>
        <v>92.879768818250014</v>
      </c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</row>
    <row r="45" spans="1:78" s="33" customFormat="1" ht="18" customHeight="1">
      <c r="B45" s="34" t="s">
        <v>54</v>
      </c>
      <c r="C45" s="31">
        <f>+[1]DGII!O45</f>
        <v>692.8</v>
      </c>
      <c r="D45" s="31">
        <f>+[1]DGII!P45</f>
        <v>669.5</v>
      </c>
      <c r="E45" s="31">
        <f>+[1]DGII!Q45</f>
        <v>676.6</v>
      </c>
      <c r="F45" s="31">
        <f>+[1]DGII!R45</f>
        <v>703.7</v>
      </c>
      <c r="G45" s="31">
        <f>+[1]DGII!S45</f>
        <v>620.70000000000005</v>
      </c>
      <c r="H45" s="31">
        <f>+[1]DGII!T45</f>
        <v>570.29999999999995</v>
      </c>
      <c r="I45" s="31">
        <f>+[1]DGII!U45</f>
        <v>639.29999999999995</v>
      </c>
      <c r="J45" s="31">
        <f>+[1]DGII!V45</f>
        <v>637.9</v>
      </c>
      <c r="K45" s="31">
        <f>+[1]DGII!W45</f>
        <v>571</v>
      </c>
      <c r="L45" s="31">
        <f>+[1]DGII!X45</f>
        <v>427.5</v>
      </c>
      <c r="M45" s="31">
        <f>+[1]DGII!Y45</f>
        <v>473.5</v>
      </c>
      <c r="N45" s="27">
        <f>SUM(C45:M45)</f>
        <v>6682.8</v>
      </c>
      <c r="O45" s="31">
        <f>+'[1]PP (EST)'!O52</f>
        <v>640.29999999999995</v>
      </c>
      <c r="P45" s="31">
        <f>+'[1]PP (EST)'!P52</f>
        <v>609.4</v>
      </c>
      <c r="Q45" s="31">
        <f>+'[1]PP (EST)'!Q52</f>
        <v>625.1</v>
      </c>
      <c r="R45" s="31">
        <f>+'[1]PP (EST)'!R52</f>
        <v>705.7</v>
      </c>
      <c r="S45" s="31">
        <f>+'[1]PP (EST)'!S52</f>
        <v>641</v>
      </c>
      <c r="T45" s="31">
        <f>+'[1]PP (EST)'!T52</f>
        <v>633.20000000000005</v>
      </c>
      <c r="U45" s="31">
        <f>+'[1]PP (EST)'!U52</f>
        <v>652.79999999999995</v>
      </c>
      <c r="V45" s="31">
        <f>+'[1]PP (EST)'!V52</f>
        <v>721.8</v>
      </c>
      <c r="W45" s="31">
        <f>+'[1]PP (EST)'!W52</f>
        <v>696.1</v>
      </c>
      <c r="X45" s="31">
        <f>+'[1]PP (EST)'!X52</f>
        <v>626.79999999999995</v>
      </c>
      <c r="Y45" s="31">
        <f>+'[1]PP (EST)'!Y52</f>
        <v>643.5</v>
      </c>
      <c r="Z45" s="27">
        <f>SUM(O45:Y45)</f>
        <v>7195.7000000000007</v>
      </c>
      <c r="AA45" s="27">
        <f t="shared" si="1"/>
        <v>92.872131967702927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</row>
    <row r="46" spans="1:78" s="33" customFormat="1" ht="18" customHeight="1">
      <c r="B46" s="34" t="s">
        <v>34</v>
      </c>
      <c r="C46" s="31">
        <f>+[1]DGII!O46</f>
        <v>0.2</v>
      </c>
      <c r="D46" s="31">
        <f>+[1]DGII!P46</f>
        <v>0.3</v>
      </c>
      <c r="E46" s="31">
        <f>+[1]DGII!Q46</f>
        <v>0</v>
      </c>
      <c r="F46" s="31">
        <f>+[1]DGII!R46</f>
        <v>0.4</v>
      </c>
      <c r="G46" s="31">
        <f>+[1]DGII!S46</f>
        <v>0.2</v>
      </c>
      <c r="H46" s="31">
        <f>+[1]DGII!T46</f>
        <v>0.3</v>
      </c>
      <c r="I46" s="31">
        <f>+[1]DGII!U46</f>
        <v>0.1</v>
      </c>
      <c r="J46" s="31">
        <f>+[1]DGII!V46</f>
        <v>0.1</v>
      </c>
      <c r="K46" s="31">
        <f>+[1]DGII!W46</f>
        <v>0.3</v>
      </c>
      <c r="L46" s="31">
        <f>+[1]DGII!X46</f>
        <v>0</v>
      </c>
      <c r="M46" s="31">
        <f>+[1]DGII!Y46</f>
        <v>0.6</v>
      </c>
      <c r="N46" s="27">
        <f>SUM(C46:M46)</f>
        <v>2.5000000000000004</v>
      </c>
      <c r="O46" s="31">
        <v>0.4</v>
      </c>
      <c r="P46" s="31">
        <v>0.4</v>
      </c>
      <c r="Q46" s="31">
        <v>0.1</v>
      </c>
      <c r="R46" s="31">
        <v>0.1</v>
      </c>
      <c r="S46" s="31">
        <v>0.6</v>
      </c>
      <c r="T46" s="31">
        <v>0.1</v>
      </c>
      <c r="U46" s="31">
        <v>0.2</v>
      </c>
      <c r="V46" s="31">
        <v>0.2</v>
      </c>
      <c r="W46" s="31">
        <v>0</v>
      </c>
      <c r="X46" s="31">
        <v>0</v>
      </c>
      <c r="Y46" s="31">
        <v>0</v>
      </c>
      <c r="Z46" s="27">
        <f>SUM(O46:Y46)</f>
        <v>2.1</v>
      </c>
      <c r="AA46" s="27">
        <f t="shared" si="1"/>
        <v>119.04761904761907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</row>
    <row r="47" spans="1:78" ht="18" customHeight="1">
      <c r="B47" s="40" t="s">
        <v>55</v>
      </c>
      <c r="C47" s="21">
        <f>+[1]DGII!O47</f>
        <v>70</v>
      </c>
      <c r="D47" s="21">
        <f>+[1]DGII!P47</f>
        <v>72.7</v>
      </c>
      <c r="E47" s="21">
        <f>+[1]DGII!Q47</f>
        <v>74.900000000000006</v>
      </c>
      <c r="F47" s="21">
        <f>+[1]DGII!R47</f>
        <v>59.8</v>
      </c>
      <c r="G47" s="21">
        <f>+[1]DGII!S47</f>
        <v>74.2</v>
      </c>
      <c r="H47" s="21">
        <f>+[1]DGII!T47</f>
        <v>58.4</v>
      </c>
      <c r="I47" s="21">
        <f>+[1]DGII!U47</f>
        <v>69.7</v>
      </c>
      <c r="J47" s="21">
        <f>+[1]DGII!V47</f>
        <v>73.7</v>
      </c>
      <c r="K47" s="21">
        <f>+[1]DGII!W47</f>
        <v>56.5</v>
      </c>
      <c r="L47" s="21">
        <f>+[1]DGII!X47</f>
        <v>78.599999999999994</v>
      </c>
      <c r="M47" s="21">
        <f>+[1]DGII!Y47</f>
        <v>69.099999999999994</v>
      </c>
      <c r="N47" s="24">
        <f>SUM(C47:M47)</f>
        <v>757.6</v>
      </c>
      <c r="O47" s="21">
        <f>+'[1]PP (EST)'!O55</f>
        <v>75.099999999999994</v>
      </c>
      <c r="P47" s="21">
        <f>+'[1]PP (EST)'!P55</f>
        <v>60.3</v>
      </c>
      <c r="Q47" s="21">
        <f>+'[1]PP (EST)'!Q55</f>
        <v>67.400000000000006</v>
      </c>
      <c r="R47" s="21">
        <f>+'[1]PP (EST)'!R55</f>
        <v>74.599999999999994</v>
      </c>
      <c r="S47" s="21">
        <f>+'[1]PP (EST)'!S55</f>
        <v>66.3</v>
      </c>
      <c r="T47" s="21">
        <f>+'[1]PP (EST)'!T55</f>
        <v>67.2</v>
      </c>
      <c r="U47" s="21">
        <f>+'[1]PP (EST)'!U55</f>
        <v>63.8</v>
      </c>
      <c r="V47" s="21">
        <f>+'[1]PP (EST)'!V55</f>
        <v>67.2</v>
      </c>
      <c r="W47" s="21">
        <f>+'[1]PP (EST)'!W55</f>
        <v>65.2</v>
      </c>
      <c r="X47" s="21">
        <f>+'[1]PP (EST)'!X55</f>
        <v>69.8</v>
      </c>
      <c r="Y47" s="21">
        <f>+'[1]PP (EST)'!Y55</f>
        <v>54.3</v>
      </c>
      <c r="Z47" s="24">
        <f>SUM(O47:Y47)</f>
        <v>731.19999999999993</v>
      </c>
      <c r="AA47" s="24">
        <f t="shared" si="1"/>
        <v>103.61050328227573</v>
      </c>
      <c r="AB47" s="3"/>
      <c r="AC47" s="3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78" ht="18" customHeight="1">
      <c r="A48" s="41"/>
      <c r="B48" s="40" t="s">
        <v>56</v>
      </c>
      <c r="C48" s="21">
        <f>+[1]DGII!O48</f>
        <v>0.3</v>
      </c>
      <c r="D48" s="21">
        <f>+[1]DGII!P48</f>
        <v>0</v>
      </c>
      <c r="E48" s="21">
        <f>+[1]DGII!Q48</f>
        <v>0.1</v>
      </c>
      <c r="F48" s="21">
        <f>+[1]DGII!R48</f>
        <v>0.1</v>
      </c>
      <c r="G48" s="21">
        <f>+[1]DGII!S48</f>
        <v>0.4</v>
      </c>
      <c r="H48" s="21">
        <f>+[1]DGII!T48</f>
        <v>0.1</v>
      </c>
      <c r="I48" s="21">
        <f>+[1]DGII!U48</f>
        <v>0</v>
      </c>
      <c r="J48" s="21">
        <f>+[1]DGII!V48</f>
        <v>0.1</v>
      </c>
      <c r="K48" s="21">
        <f>+[1]DGII!W48</f>
        <v>0.1</v>
      </c>
      <c r="L48" s="21">
        <f>+[1]DGII!X48</f>
        <v>0.1</v>
      </c>
      <c r="M48" s="21">
        <f>+[1]DGII!Y48</f>
        <v>0.2</v>
      </c>
      <c r="N48" s="24">
        <f>SUM(C48:M48)</f>
        <v>1.5000000000000002</v>
      </c>
      <c r="O48" s="21">
        <f>+'[1]PP (EST)'!O56</f>
        <v>0.1</v>
      </c>
      <c r="P48" s="21">
        <f>+'[1]PP (EST)'!P56</f>
        <v>0.1</v>
      </c>
      <c r="Q48" s="21">
        <f>+'[1]PP (EST)'!Q56</f>
        <v>0</v>
      </c>
      <c r="R48" s="21">
        <f>+'[1]PP (EST)'!R56</f>
        <v>0.1</v>
      </c>
      <c r="S48" s="21">
        <f>+'[1]PP (EST)'!S56</f>
        <v>0.1</v>
      </c>
      <c r="T48" s="21">
        <f>+'[1]PP (EST)'!T56</f>
        <v>0.1</v>
      </c>
      <c r="U48" s="21">
        <f>+'[1]PP (EST)'!U56</f>
        <v>0.1</v>
      </c>
      <c r="V48" s="21">
        <f>+'[1]PP (EST)'!V56</f>
        <v>0.1</v>
      </c>
      <c r="W48" s="21">
        <f>+'[1]PP (EST)'!W56</f>
        <v>0.1</v>
      </c>
      <c r="X48" s="21">
        <f>+'[1]PP (EST)'!X56</f>
        <v>0</v>
      </c>
      <c r="Y48" s="21">
        <f>+'[1]PP (EST)'!Y56</f>
        <v>0</v>
      </c>
      <c r="Z48" s="24">
        <f>SUM(O48:Y48)</f>
        <v>0.79999999999999993</v>
      </c>
      <c r="AA48" s="24">
        <f t="shared" si="1"/>
        <v>187.50000000000006</v>
      </c>
      <c r="AB48" s="3"/>
      <c r="AC48" s="3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251" ht="18" customHeight="1">
      <c r="B49" s="20" t="s">
        <v>57</v>
      </c>
      <c r="C49" s="21">
        <f t="shared" ref="C49:Z49" si="17">+C50+C53+C56</f>
        <v>266.50000000000006</v>
      </c>
      <c r="D49" s="21">
        <f t="shared" si="17"/>
        <v>396</v>
      </c>
      <c r="E49" s="21">
        <f t="shared" si="17"/>
        <v>361.1</v>
      </c>
      <c r="F49" s="21">
        <f t="shared" si="17"/>
        <v>388.3</v>
      </c>
      <c r="G49" s="21">
        <f t="shared" si="17"/>
        <v>314.79999999999995</v>
      </c>
      <c r="H49" s="21">
        <f t="shared" si="17"/>
        <v>294.50000000000006</v>
      </c>
      <c r="I49" s="21">
        <f t="shared" si="17"/>
        <v>260.39999999999998</v>
      </c>
      <c r="J49" s="21">
        <f t="shared" si="17"/>
        <v>263.49999999999994</v>
      </c>
      <c r="K49" s="21">
        <f t="shared" si="17"/>
        <v>245</v>
      </c>
      <c r="L49" s="21">
        <f t="shared" si="17"/>
        <v>242.6</v>
      </c>
      <c r="M49" s="21">
        <f t="shared" si="17"/>
        <v>263.80000000000007</v>
      </c>
      <c r="N49" s="22">
        <f t="shared" si="17"/>
        <v>3296.4999999999995</v>
      </c>
      <c r="O49" s="21">
        <f t="shared" si="17"/>
        <v>168.1</v>
      </c>
      <c r="P49" s="21">
        <f t="shared" si="17"/>
        <v>201.79999999999998</v>
      </c>
      <c r="Q49" s="21">
        <f t="shared" si="17"/>
        <v>196.39999999999998</v>
      </c>
      <c r="R49" s="21">
        <f t="shared" si="17"/>
        <v>228.4</v>
      </c>
      <c r="S49" s="21">
        <f t="shared" si="17"/>
        <v>228.014196</v>
      </c>
      <c r="T49" s="21">
        <f t="shared" si="17"/>
        <v>228.70000000000002</v>
      </c>
      <c r="U49" s="21">
        <f t="shared" si="17"/>
        <v>240.20000000000002</v>
      </c>
      <c r="V49" s="21">
        <f t="shared" si="17"/>
        <v>249.3</v>
      </c>
      <c r="W49" s="21">
        <f t="shared" si="17"/>
        <v>254.39999999999998</v>
      </c>
      <c r="X49" s="21">
        <f t="shared" si="17"/>
        <v>221.20000000000002</v>
      </c>
      <c r="Y49" s="21">
        <f t="shared" si="17"/>
        <v>221.29999999999998</v>
      </c>
      <c r="Z49" s="22">
        <f t="shared" si="17"/>
        <v>2437.8141959999994</v>
      </c>
      <c r="AA49" s="22">
        <f t="shared" si="1"/>
        <v>135.22359519478326</v>
      </c>
      <c r="AB49" s="3"/>
      <c r="AC49" s="3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251" ht="18" customHeight="1">
      <c r="B50" s="42" t="s">
        <v>58</v>
      </c>
      <c r="C50" s="21">
        <f t="shared" ref="C50:Z50" si="18">+C51+C52</f>
        <v>0.1</v>
      </c>
      <c r="D50" s="21">
        <f t="shared" si="18"/>
        <v>0</v>
      </c>
      <c r="E50" s="21">
        <f t="shared" si="18"/>
        <v>0.2</v>
      </c>
      <c r="F50" s="21">
        <f t="shared" si="18"/>
        <v>0.1</v>
      </c>
      <c r="G50" s="21">
        <f t="shared" si="18"/>
        <v>0</v>
      </c>
      <c r="H50" s="21">
        <f t="shared" si="18"/>
        <v>1.1000000000000001</v>
      </c>
      <c r="I50" s="21">
        <f t="shared" si="18"/>
        <v>0.1</v>
      </c>
      <c r="J50" s="21">
        <f t="shared" si="18"/>
        <v>0</v>
      </c>
      <c r="K50" s="21">
        <f t="shared" si="18"/>
        <v>0.1</v>
      </c>
      <c r="L50" s="21">
        <f t="shared" si="18"/>
        <v>0.1</v>
      </c>
      <c r="M50" s="21">
        <f t="shared" si="18"/>
        <v>0.1</v>
      </c>
      <c r="N50" s="22">
        <f t="shared" si="18"/>
        <v>1.9000000000000004</v>
      </c>
      <c r="O50" s="21">
        <f t="shared" si="18"/>
        <v>0.1</v>
      </c>
      <c r="P50" s="21">
        <f t="shared" si="18"/>
        <v>0</v>
      </c>
      <c r="Q50" s="21">
        <f t="shared" si="18"/>
        <v>0.5</v>
      </c>
      <c r="R50" s="21">
        <f t="shared" si="18"/>
        <v>0.1</v>
      </c>
      <c r="S50" s="21">
        <f t="shared" si="18"/>
        <v>1.4196000000000002E-2</v>
      </c>
      <c r="T50" s="21">
        <f t="shared" si="18"/>
        <v>0.1</v>
      </c>
      <c r="U50" s="21">
        <f t="shared" si="18"/>
        <v>0.1</v>
      </c>
      <c r="V50" s="21">
        <f t="shared" si="18"/>
        <v>0</v>
      </c>
      <c r="W50" s="21">
        <f t="shared" si="18"/>
        <v>0.7</v>
      </c>
      <c r="X50" s="21">
        <f t="shared" si="18"/>
        <v>0.5</v>
      </c>
      <c r="Y50" s="21">
        <f t="shared" si="18"/>
        <v>0.2</v>
      </c>
      <c r="Z50" s="22">
        <f t="shared" si="18"/>
        <v>2.3141959999999999</v>
      </c>
      <c r="AA50" s="24">
        <f t="shared" si="1"/>
        <v>82.101948149594946</v>
      </c>
      <c r="AB50" s="3"/>
      <c r="AC50" s="3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</row>
    <row r="51" spans="1:251" ht="18" customHeight="1">
      <c r="B51" s="39" t="s">
        <v>59</v>
      </c>
      <c r="C51" s="31">
        <f>+[1]DGII!O51</f>
        <v>0.1</v>
      </c>
      <c r="D51" s="31">
        <f>+[1]DGII!P51</f>
        <v>0</v>
      </c>
      <c r="E51" s="31">
        <f>+[1]DGII!Q51</f>
        <v>0.2</v>
      </c>
      <c r="F51" s="31">
        <f>+[1]DGII!R51</f>
        <v>0.1</v>
      </c>
      <c r="G51" s="31">
        <f>+[1]DGII!S51</f>
        <v>0</v>
      </c>
      <c r="H51" s="31">
        <f>+[1]DGII!T51</f>
        <v>1.1000000000000001</v>
      </c>
      <c r="I51" s="31">
        <f>+[1]DGII!U51</f>
        <v>0.1</v>
      </c>
      <c r="J51" s="31">
        <f>+[1]DGII!V51</f>
        <v>0</v>
      </c>
      <c r="K51" s="31">
        <f>+[1]DGII!W51</f>
        <v>0.1</v>
      </c>
      <c r="L51" s="31">
        <f>+[1]DGII!X51</f>
        <v>0.1</v>
      </c>
      <c r="M51" s="31">
        <f>+[1]DGII!Y51</f>
        <v>0.1</v>
      </c>
      <c r="N51" s="27">
        <f>SUM(C51:M51)</f>
        <v>1.9000000000000004</v>
      </c>
      <c r="O51" s="31">
        <v>0.1</v>
      </c>
      <c r="P51" s="31">
        <v>0</v>
      </c>
      <c r="Q51" s="31">
        <v>0.5</v>
      </c>
      <c r="R51" s="31">
        <v>0.1</v>
      </c>
      <c r="S51" s="31">
        <v>1.4196000000000002E-2</v>
      </c>
      <c r="T51" s="31">
        <v>0.1</v>
      </c>
      <c r="U51" s="31">
        <v>0.1</v>
      </c>
      <c r="V51" s="31">
        <v>0</v>
      </c>
      <c r="W51" s="31">
        <v>0.7</v>
      </c>
      <c r="X51" s="31">
        <v>0.5</v>
      </c>
      <c r="Y51" s="31">
        <v>0.2</v>
      </c>
      <c r="Z51" s="27">
        <f>SUM(O51:Y51)</f>
        <v>2.3141959999999999</v>
      </c>
      <c r="AA51" s="27">
        <f t="shared" si="1"/>
        <v>82.101948149594946</v>
      </c>
      <c r="AB51" s="3"/>
      <c r="AC51" s="3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</row>
    <row r="52" spans="1:251" ht="18" customHeight="1">
      <c r="B52" s="39" t="s">
        <v>60</v>
      </c>
      <c r="C52" s="31">
        <f>+[1]DGII!O52</f>
        <v>0</v>
      </c>
      <c r="D52" s="31">
        <f>+[1]DGII!P52</f>
        <v>0</v>
      </c>
      <c r="E52" s="31">
        <f>+[1]DGII!Q52</f>
        <v>0</v>
      </c>
      <c r="F52" s="31">
        <f>+[1]DGII!R52</f>
        <v>0</v>
      </c>
      <c r="G52" s="31">
        <f>+[1]DGII!S52</f>
        <v>0</v>
      </c>
      <c r="H52" s="31">
        <f>+[1]DGII!T52</f>
        <v>0</v>
      </c>
      <c r="I52" s="31">
        <f>+[1]DGII!U52</f>
        <v>0</v>
      </c>
      <c r="J52" s="31">
        <f>+[1]DGII!V52</f>
        <v>0</v>
      </c>
      <c r="K52" s="31">
        <f>+[1]DGII!W52</f>
        <v>0</v>
      </c>
      <c r="L52" s="31">
        <f>+[1]DGII!X52</f>
        <v>0</v>
      </c>
      <c r="M52" s="31">
        <f>+[1]DGII!Y52</f>
        <v>0</v>
      </c>
      <c r="N52" s="27">
        <f>SUM(C52:M52)</f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27">
        <f>SUM(O52:Y52)</f>
        <v>0</v>
      </c>
      <c r="AA52" s="43" t="s">
        <v>61</v>
      </c>
      <c r="AB52" s="3"/>
      <c r="AC52" s="3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</row>
    <row r="53" spans="1:251" ht="18" customHeight="1">
      <c r="B53" s="42" t="s">
        <v>62</v>
      </c>
      <c r="C53" s="21">
        <f t="shared" ref="C53:Z53" si="19">+C54+C55</f>
        <v>262.10000000000002</v>
      </c>
      <c r="D53" s="21">
        <f t="shared" si="19"/>
        <v>391</v>
      </c>
      <c r="E53" s="21">
        <f t="shared" si="19"/>
        <v>355.6</v>
      </c>
      <c r="F53" s="21">
        <f t="shared" si="19"/>
        <v>383.5</v>
      </c>
      <c r="G53" s="21">
        <f t="shared" si="19"/>
        <v>309.09999999999997</v>
      </c>
      <c r="H53" s="21">
        <f t="shared" si="19"/>
        <v>288.8</v>
      </c>
      <c r="I53" s="21">
        <f t="shared" si="19"/>
        <v>255</v>
      </c>
      <c r="J53" s="21">
        <f t="shared" si="19"/>
        <v>258.59999999999997</v>
      </c>
      <c r="K53" s="21">
        <f t="shared" si="19"/>
        <v>240.4</v>
      </c>
      <c r="L53" s="21">
        <f t="shared" si="19"/>
        <v>237.2</v>
      </c>
      <c r="M53" s="21">
        <f t="shared" si="19"/>
        <v>259.10000000000002</v>
      </c>
      <c r="N53" s="22">
        <f t="shared" si="19"/>
        <v>3240.3999999999996</v>
      </c>
      <c r="O53" s="21">
        <f t="shared" si="19"/>
        <v>167.7</v>
      </c>
      <c r="P53" s="21">
        <f t="shared" si="19"/>
        <v>201.7</v>
      </c>
      <c r="Q53" s="21">
        <f t="shared" si="19"/>
        <v>195.79999999999998</v>
      </c>
      <c r="R53" s="21">
        <f t="shared" si="19"/>
        <v>228.20000000000002</v>
      </c>
      <c r="S53" s="21">
        <f t="shared" si="19"/>
        <v>228</v>
      </c>
      <c r="T53" s="21">
        <f t="shared" si="19"/>
        <v>227.8</v>
      </c>
      <c r="U53" s="21">
        <f t="shared" si="19"/>
        <v>239.10000000000002</v>
      </c>
      <c r="V53" s="21">
        <f t="shared" si="19"/>
        <v>248.4</v>
      </c>
      <c r="W53" s="21">
        <f t="shared" si="19"/>
        <v>253.7</v>
      </c>
      <c r="X53" s="21">
        <f t="shared" si="19"/>
        <v>220.3</v>
      </c>
      <c r="Y53" s="21">
        <f t="shared" si="19"/>
        <v>220.6</v>
      </c>
      <c r="Z53" s="22">
        <f t="shared" si="19"/>
        <v>2431.2999999999997</v>
      </c>
      <c r="AA53" s="22">
        <f t="shared" ref="AA53:AA64" si="20">+N53/Z53*100</f>
        <v>133.27849298729075</v>
      </c>
      <c r="AB53" s="3"/>
      <c r="AC53" s="3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</row>
    <row r="54" spans="1:251" ht="18" customHeight="1">
      <c r="A54" s="44"/>
      <c r="B54" s="34" t="s">
        <v>63</v>
      </c>
      <c r="C54" s="31">
        <f>+[1]DGII!O54</f>
        <v>259.3</v>
      </c>
      <c r="D54" s="31">
        <f>+[1]DGII!P54</f>
        <v>388.3</v>
      </c>
      <c r="E54" s="31">
        <f>+[1]DGII!Q54</f>
        <v>352.8</v>
      </c>
      <c r="F54" s="31">
        <f>+[1]DGII!R54</f>
        <v>380.8</v>
      </c>
      <c r="G54" s="31">
        <f>+[1]DGII!S54</f>
        <v>305.89999999999998</v>
      </c>
      <c r="H54" s="31">
        <f>+[1]DGII!T54</f>
        <v>286.2</v>
      </c>
      <c r="I54" s="31">
        <f>+[1]DGII!U54</f>
        <v>252.1</v>
      </c>
      <c r="J54" s="31">
        <f>+[1]DGII!V54</f>
        <v>255.7</v>
      </c>
      <c r="K54" s="31">
        <f>+[1]DGII!W54</f>
        <v>237.8</v>
      </c>
      <c r="L54" s="31">
        <f>+[1]DGII!X54</f>
        <v>234.2</v>
      </c>
      <c r="M54" s="31">
        <f>+[1]DGII!Y54</f>
        <v>256.60000000000002</v>
      </c>
      <c r="N54" s="27">
        <f>SUM(C54:M54)</f>
        <v>3209.7</v>
      </c>
      <c r="O54" s="31">
        <f>+'[1]PP (EST)'!O72</f>
        <v>166</v>
      </c>
      <c r="P54" s="31">
        <f>+'[1]PP (EST)'!P72</f>
        <v>199.6</v>
      </c>
      <c r="Q54" s="31">
        <f>+'[1]PP (EST)'!Q72</f>
        <v>193.1</v>
      </c>
      <c r="R54" s="31">
        <f>+'[1]PP (EST)'!R72</f>
        <v>225.3</v>
      </c>
      <c r="S54" s="31">
        <f>+'[1]PP (EST)'!S72</f>
        <v>225.9</v>
      </c>
      <c r="T54" s="31">
        <f>+'[1]PP (EST)'!T72</f>
        <v>225</v>
      </c>
      <c r="U54" s="31">
        <f>+'[1]PP (EST)'!U72</f>
        <v>236.3</v>
      </c>
      <c r="V54" s="31">
        <f>+'[1]PP (EST)'!V72</f>
        <v>245.5</v>
      </c>
      <c r="W54" s="31">
        <f>+'[1]PP (EST)'!W72</f>
        <v>251</v>
      </c>
      <c r="X54" s="31">
        <f>+'[1]PP (EST)'!X72</f>
        <v>219</v>
      </c>
      <c r="Y54" s="31">
        <f>+'[1]PP (EST)'!Y72</f>
        <v>219</v>
      </c>
      <c r="Z54" s="27">
        <f>SUM(O54:Y54)</f>
        <v>2405.6999999999998</v>
      </c>
      <c r="AA54" s="27">
        <f t="shared" si="20"/>
        <v>133.42062601321859</v>
      </c>
      <c r="AB54" s="3"/>
      <c r="AC54" s="3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</row>
    <row r="55" spans="1:251" ht="18" customHeight="1">
      <c r="B55" s="34" t="s">
        <v>34</v>
      </c>
      <c r="C55" s="31">
        <f>+[1]DGII!O55</f>
        <v>2.8</v>
      </c>
      <c r="D55" s="31">
        <f>+[1]DGII!P55</f>
        <v>2.7</v>
      </c>
      <c r="E55" s="31">
        <f>+[1]DGII!Q55</f>
        <v>2.8</v>
      </c>
      <c r="F55" s="31">
        <f>+[1]DGII!R55</f>
        <v>2.7</v>
      </c>
      <c r="G55" s="31">
        <f>+[1]DGII!S55</f>
        <v>3.2</v>
      </c>
      <c r="H55" s="31">
        <f>+[1]DGII!T55</f>
        <v>2.6</v>
      </c>
      <c r="I55" s="31">
        <f>+[1]DGII!U55</f>
        <v>2.9</v>
      </c>
      <c r="J55" s="31">
        <f>+[1]DGII!V55</f>
        <v>2.9</v>
      </c>
      <c r="K55" s="31">
        <f>+[1]DGII!W55</f>
        <v>2.6</v>
      </c>
      <c r="L55" s="31">
        <f>+[1]DGII!X55</f>
        <v>3</v>
      </c>
      <c r="M55" s="31">
        <f>+[1]DGII!Y55</f>
        <v>2.5</v>
      </c>
      <c r="N55" s="27">
        <f>SUM(C55:M55)</f>
        <v>30.7</v>
      </c>
      <c r="O55" s="31">
        <f>+'[1]PP (EST)'!O74</f>
        <v>1.7</v>
      </c>
      <c r="P55" s="31">
        <f>+'[1]PP (EST)'!P74</f>
        <v>2.1</v>
      </c>
      <c r="Q55" s="31">
        <f>+'[1]PP (EST)'!Q74</f>
        <v>2.7</v>
      </c>
      <c r="R55" s="31">
        <f>+'[1]PP (EST)'!R74</f>
        <v>2.9</v>
      </c>
      <c r="S55" s="31">
        <f>+'[1]PP (EST)'!S74</f>
        <v>2.1</v>
      </c>
      <c r="T55" s="31">
        <f>+'[1]PP (EST)'!T74</f>
        <v>2.8</v>
      </c>
      <c r="U55" s="31">
        <f>+'[1]PP (EST)'!U74</f>
        <v>2.8</v>
      </c>
      <c r="V55" s="31">
        <f>+'[1]PP (EST)'!V74</f>
        <v>2.9</v>
      </c>
      <c r="W55" s="31">
        <f>+'[1]PP (EST)'!W74</f>
        <v>2.7</v>
      </c>
      <c r="X55" s="31">
        <f>+'[1]PP (EST)'!X74</f>
        <v>1.3</v>
      </c>
      <c r="Y55" s="31">
        <f>+'[1]PP (EST)'!Y74</f>
        <v>1.6</v>
      </c>
      <c r="Z55" s="27">
        <f>SUM(O55:Y55)</f>
        <v>25.6</v>
      </c>
      <c r="AA55" s="27">
        <f t="shared" si="20"/>
        <v>119.921875</v>
      </c>
      <c r="AB55" s="3"/>
      <c r="AC55" s="3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</row>
    <row r="56" spans="1:251" ht="18" customHeight="1">
      <c r="B56" s="42" t="s">
        <v>64</v>
      </c>
      <c r="C56" s="21">
        <f>+[1]DGII!O56</f>
        <v>4.3</v>
      </c>
      <c r="D56" s="21">
        <f>+[1]DGII!P56</f>
        <v>5</v>
      </c>
      <c r="E56" s="21">
        <f>+[1]DGII!Q56</f>
        <v>5.3</v>
      </c>
      <c r="F56" s="21">
        <f>+[1]DGII!R56</f>
        <v>4.7</v>
      </c>
      <c r="G56" s="21">
        <f>+[1]DGII!S56</f>
        <v>5.7</v>
      </c>
      <c r="H56" s="21">
        <f>+[1]DGII!T56</f>
        <v>4.5999999999999996</v>
      </c>
      <c r="I56" s="21">
        <f>+[1]DGII!U56</f>
        <v>5.3</v>
      </c>
      <c r="J56" s="21">
        <f>+[1]DGII!V56</f>
        <v>4.9000000000000004</v>
      </c>
      <c r="K56" s="21">
        <f>+[1]DGII!W56</f>
        <v>4.5</v>
      </c>
      <c r="L56" s="21">
        <f>+[1]DGII!X56</f>
        <v>5.3</v>
      </c>
      <c r="M56" s="21">
        <f>+[1]DGII!Y56</f>
        <v>4.5999999999999996</v>
      </c>
      <c r="N56" s="24">
        <f>SUM(C56:M56)</f>
        <v>54.199999999999996</v>
      </c>
      <c r="O56" s="21">
        <f>+'[1]PP (EST)'!O75</f>
        <v>0.3</v>
      </c>
      <c r="P56" s="21">
        <f>+'[1]PP (EST)'!P75</f>
        <v>0.1</v>
      </c>
      <c r="Q56" s="21">
        <f>+'[1]PP (EST)'!Q75</f>
        <v>0.1</v>
      </c>
      <c r="R56" s="21">
        <f>+'[1]PP (EST)'!R75</f>
        <v>0.1</v>
      </c>
      <c r="S56" s="21">
        <f>+'[1]PP (EST)'!S75</f>
        <v>0</v>
      </c>
      <c r="T56" s="21">
        <f>+'[1]PP (EST)'!T75</f>
        <v>0.8</v>
      </c>
      <c r="U56" s="21">
        <f>+'[1]PP (EST)'!U75</f>
        <v>1</v>
      </c>
      <c r="V56" s="21">
        <f>+'[1]PP (EST)'!V75</f>
        <v>0.9</v>
      </c>
      <c r="W56" s="21">
        <f>+'[1]PP (EST)'!W75</f>
        <v>0</v>
      </c>
      <c r="X56" s="21">
        <f>+'[1]PP (EST)'!X75</f>
        <v>0.4</v>
      </c>
      <c r="Y56" s="21">
        <f>+'[1]PP (EST)'!Y75</f>
        <v>0.5</v>
      </c>
      <c r="Z56" s="24">
        <f>SUM(O56:Y56)</f>
        <v>4.1999999999999993</v>
      </c>
      <c r="AA56" s="24">
        <f t="shared" si="20"/>
        <v>1290.4761904761906</v>
      </c>
      <c r="AB56" s="3"/>
      <c r="AC56" s="3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</row>
    <row r="57" spans="1:251" ht="18" customHeight="1">
      <c r="B57" s="45" t="s">
        <v>65</v>
      </c>
      <c r="C57" s="21">
        <f t="shared" ref="C57:Z57" si="21">+C58+C62+C63</f>
        <v>742.6</v>
      </c>
      <c r="D57" s="21">
        <f t="shared" si="21"/>
        <v>806</v>
      </c>
      <c r="E57" s="21">
        <f t="shared" si="21"/>
        <v>920.1</v>
      </c>
      <c r="F57" s="21">
        <f t="shared" si="21"/>
        <v>702.8</v>
      </c>
      <c r="G57" s="21">
        <f t="shared" si="21"/>
        <v>873.40000000000009</v>
      </c>
      <c r="H57" s="21">
        <f t="shared" si="21"/>
        <v>1529.4</v>
      </c>
      <c r="I57" s="21">
        <f t="shared" si="21"/>
        <v>995.8</v>
      </c>
      <c r="J57" s="21">
        <f t="shared" si="21"/>
        <v>1252.2</v>
      </c>
      <c r="K57" s="21">
        <f t="shared" si="21"/>
        <v>919.6</v>
      </c>
      <c r="L57" s="21">
        <f t="shared" si="21"/>
        <v>1150.5</v>
      </c>
      <c r="M57" s="21">
        <f t="shared" si="21"/>
        <v>1011.3</v>
      </c>
      <c r="N57" s="22">
        <f t="shared" si="21"/>
        <v>10903.7</v>
      </c>
      <c r="O57" s="21">
        <f t="shared" si="21"/>
        <v>766.19999999999993</v>
      </c>
      <c r="P57" s="21">
        <f t="shared" si="21"/>
        <v>943.5</v>
      </c>
      <c r="Q57" s="21">
        <f t="shared" si="21"/>
        <v>781.5</v>
      </c>
      <c r="R57" s="21">
        <f t="shared" si="21"/>
        <v>969.5</v>
      </c>
      <c r="S57" s="21">
        <f t="shared" si="21"/>
        <v>994.5</v>
      </c>
      <c r="T57" s="21">
        <f t="shared" si="21"/>
        <v>976.4</v>
      </c>
      <c r="U57" s="21">
        <f t="shared" si="21"/>
        <v>1006.2</v>
      </c>
      <c r="V57" s="21">
        <f t="shared" si="21"/>
        <v>1002.7</v>
      </c>
      <c r="W57" s="21">
        <f t="shared" si="21"/>
        <v>939.4</v>
      </c>
      <c r="X57" s="21">
        <f t="shared" si="21"/>
        <v>903.81417220130561</v>
      </c>
      <c r="Y57" s="21">
        <f t="shared" si="21"/>
        <v>908.80000000000007</v>
      </c>
      <c r="Z57" s="22">
        <f t="shared" si="21"/>
        <v>10192.514172201305</v>
      </c>
      <c r="AA57" s="22">
        <f t="shared" si="20"/>
        <v>106.97753091909705</v>
      </c>
      <c r="AB57" s="3"/>
      <c r="AC57" s="3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</row>
    <row r="58" spans="1:251" s="46" customFormat="1" ht="18" customHeight="1">
      <c r="B58" s="45" t="s">
        <v>66</v>
      </c>
      <c r="C58" s="21">
        <f t="shared" ref="C58:Z58" si="22">+C59</f>
        <v>202.8</v>
      </c>
      <c r="D58" s="21">
        <f t="shared" si="22"/>
        <v>210.4</v>
      </c>
      <c r="E58" s="21">
        <f t="shared" si="22"/>
        <v>161.4</v>
      </c>
      <c r="F58" s="21">
        <f t="shared" si="22"/>
        <v>167.1</v>
      </c>
      <c r="G58" s="21">
        <f t="shared" si="22"/>
        <v>151.69999999999999</v>
      </c>
      <c r="H58" s="21">
        <f t="shared" si="22"/>
        <v>180.60000000000002</v>
      </c>
      <c r="I58" s="21">
        <f t="shared" si="22"/>
        <v>178.6</v>
      </c>
      <c r="J58" s="21">
        <f t="shared" si="22"/>
        <v>204.5</v>
      </c>
      <c r="K58" s="21">
        <f t="shared" si="22"/>
        <v>173.5</v>
      </c>
      <c r="L58" s="21">
        <f t="shared" si="22"/>
        <v>229.1</v>
      </c>
      <c r="M58" s="21">
        <f t="shared" si="22"/>
        <v>176.8</v>
      </c>
      <c r="N58" s="22">
        <f t="shared" si="22"/>
        <v>2036.4999999999998</v>
      </c>
      <c r="O58" s="21">
        <f t="shared" si="22"/>
        <v>141.89999999999998</v>
      </c>
      <c r="P58" s="21">
        <f t="shared" si="22"/>
        <v>155</v>
      </c>
      <c r="Q58" s="21">
        <f t="shared" si="22"/>
        <v>182</v>
      </c>
      <c r="R58" s="21">
        <f t="shared" si="22"/>
        <v>176.8</v>
      </c>
      <c r="S58" s="21">
        <f t="shared" si="22"/>
        <v>164.2</v>
      </c>
      <c r="T58" s="21">
        <f t="shared" si="22"/>
        <v>159.80000000000001</v>
      </c>
      <c r="U58" s="21">
        <f t="shared" si="22"/>
        <v>202.3</v>
      </c>
      <c r="V58" s="21">
        <f t="shared" si="22"/>
        <v>208.3</v>
      </c>
      <c r="W58" s="21">
        <f t="shared" si="22"/>
        <v>187.5</v>
      </c>
      <c r="X58" s="21">
        <f t="shared" si="22"/>
        <v>154.5</v>
      </c>
      <c r="Y58" s="21">
        <f t="shared" si="22"/>
        <v>205.3</v>
      </c>
      <c r="Z58" s="22">
        <f t="shared" si="22"/>
        <v>1937.6000000000001</v>
      </c>
      <c r="AA58" s="22">
        <f t="shared" si="20"/>
        <v>105.10425268373243</v>
      </c>
      <c r="AB58" s="47"/>
      <c r="AC58" s="47"/>
    </row>
    <row r="59" spans="1:251" ht="18" customHeight="1">
      <c r="B59" s="42" t="s">
        <v>67</v>
      </c>
      <c r="C59" s="21">
        <f t="shared" ref="C59:Z59" si="23">+C60+C61</f>
        <v>202.8</v>
      </c>
      <c r="D59" s="21">
        <f t="shared" si="23"/>
        <v>210.4</v>
      </c>
      <c r="E59" s="21">
        <f t="shared" si="23"/>
        <v>161.4</v>
      </c>
      <c r="F59" s="21">
        <f t="shared" si="23"/>
        <v>167.1</v>
      </c>
      <c r="G59" s="21">
        <f t="shared" si="23"/>
        <v>151.69999999999999</v>
      </c>
      <c r="H59" s="21">
        <f t="shared" si="23"/>
        <v>180.60000000000002</v>
      </c>
      <c r="I59" s="21">
        <f t="shared" si="23"/>
        <v>178.6</v>
      </c>
      <c r="J59" s="21">
        <f t="shared" si="23"/>
        <v>204.5</v>
      </c>
      <c r="K59" s="21">
        <f t="shared" si="23"/>
        <v>173.5</v>
      </c>
      <c r="L59" s="21">
        <f t="shared" si="23"/>
        <v>229.1</v>
      </c>
      <c r="M59" s="21">
        <f t="shared" si="23"/>
        <v>176.8</v>
      </c>
      <c r="N59" s="22">
        <f t="shared" si="23"/>
        <v>2036.4999999999998</v>
      </c>
      <c r="O59" s="21">
        <f t="shared" si="23"/>
        <v>141.89999999999998</v>
      </c>
      <c r="P59" s="21">
        <f t="shared" si="23"/>
        <v>155</v>
      </c>
      <c r="Q59" s="21">
        <f t="shared" si="23"/>
        <v>182</v>
      </c>
      <c r="R59" s="21">
        <f t="shared" si="23"/>
        <v>176.8</v>
      </c>
      <c r="S59" s="21">
        <f t="shared" si="23"/>
        <v>164.2</v>
      </c>
      <c r="T59" s="21">
        <f t="shared" si="23"/>
        <v>159.80000000000001</v>
      </c>
      <c r="U59" s="21">
        <f t="shared" si="23"/>
        <v>202.3</v>
      </c>
      <c r="V59" s="21">
        <f t="shared" si="23"/>
        <v>208.3</v>
      </c>
      <c r="W59" s="21">
        <f t="shared" si="23"/>
        <v>187.5</v>
      </c>
      <c r="X59" s="21">
        <f t="shared" si="23"/>
        <v>154.5</v>
      </c>
      <c r="Y59" s="21">
        <f t="shared" si="23"/>
        <v>205.3</v>
      </c>
      <c r="Z59" s="22">
        <f t="shared" si="23"/>
        <v>1937.6000000000001</v>
      </c>
      <c r="AA59" s="22">
        <f t="shared" si="20"/>
        <v>105.10425268373243</v>
      </c>
      <c r="AB59" s="3"/>
      <c r="AC59" s="3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</row>
    <row r="60" spans="1:251" s="48" customFormat="1" ht="18" customHeight="1">
      <c r="B60" s="34" t="s">
        <v>68</v>
      </c>
      <c r="C60" s="31">
        <f>+[1]DGII!O60</f>
        <v>202.8</v>
      </c>
      <c r="D60" s="31">
        <f>+[1]DGII!P60</f>
        <v>210.3</v>
      </c>
      <c r="E60" s="31">
        <f>+[1]DGII!Q60</f>
        <v>161.4</v>
      </c>
      <c r="F60" s="31">
        <f>+[1]DGII!R60</f>
        <v>167.1</v>
      </c>
      <c r="G60" s="31">
        <f>+[1]DGII!S60</f>
        <v>151.69999999999999</v>
      </c>
      <c r="H60" s="31">
        <f>+[1]DGII!T60</f>
        <v>179.3</v>
      </c>
      <c r="I60" s="31">
        <f>+[1]DGII!U60</f>
        <v>178.6</v>
      </c>
      <c r="J60" s="31">
        <f>+[1]DGII!V60</f>
        <v>204.5</v>
      </c>
      <c r="K60" s="31">
        <f>+[1]DGII!W60</f>
        <v>172.9</v>
      </c>
      <c r="L60" s="31">
        <f>+[1]DGII!X60</f>
        <v>229.1</v>
      </c>
      <c r="M60" s="31">
        <f>+[1]DGII!Y60</f>
        <v>176.8</v>
      </c>
      <c r="N60" s="27">
        <f t="shared" ref="N60:N65" si="24">SUM(C60:M60)</f>
        <v>2034.4999999999998</v>
      </c>
      <c r="O60" s="31">
        <f>+'[1]PP (EST)'!O82</f>
        <v>132.19999999999999</v>
      </c>
      <c r="P60" s="31">
        <f>+'[1]PP (EST)'!P82</f>
        <v>155</v>
      </c>
      <c r="Q60" s="31">
        <f>+'[1]PP (EST)'!Q82</f>
        <v>182</v>
      </c>
      <c r="R60" s="31">
        <f>+'[1]PP (EST)'!R82</f>
        <v>176.8</v>
      </c>
      <c r="S60" s="31">
        <f>+'[1]PP (EST)'!S82</f>
        <v>164.1</v>
      </c>
      <c r="T60" s="31">
        <f>+'[1]PP (EST)'!T82</f>
        <v>159.80000000000001</v>
      </c>
      <c r="U60" s="31">
        <f>+'[1]PP (EST)'!U82</f>
        <v>202.3</v>
      </c>
      <c r="V60" s="31">
        <f>+'[1]PP (EST)'!V82</f>
        <v>208.3</v>
      </c>
      <c r="W60" s="31">
        <f>+'[1]PP (EST)'!W82</f>
        <v>187.4</v>
      </c>
      <c r="X60" s="31">
        <f>+'[1]PP (EST)'!X82</f>
        <v>154.5</v>
      </c>
      <c r="Y60" s="31">
        <f>+'[1]PP (EST)'!Y82</f>
        <v>205.3</v>
      </c>
      <c r="Z60" s="27">
        <f t="shared" ref="Z60:Z65" si="25">SUM(O60:Y60)</f>
        <v>1927.7</v>
      </c>
      <c r="AA60" s="27">
        <f t="shared" si="20"/>
        <v>105.54028116408153</v>
      </c>
      <c r="AB60" s="49"/>
      <c r="AC60" s="49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 t="s">
        <v>69</v>
      </c>
      <c r="CO60" s="50" t="s">
        <v>69</v>
      </c>
      <c r="CP60" s="50" t="s">
        <v>69</v>
      </c>
      <c r="CQ60" s="50" t="s">
        <v>69</v>
      </c>
      <c r="CR60" s="50" t="s">
        <v>69</v>
      </c>
      <c r="CS60" s="50" t="s">
        <v>69</v>
      </c>
      <c r="CT60" s="50" t="s">
        <v>69</v>
      </c>
      <c r="CU60" s="50" t="s">
        <v>69</v>
      </c>
      <c r="CV60" s="50" t="s">
        <v>69</v>
      </c>
      <c r="CW60" s="50" t="s">
        <v>69</v>
      </c>
      <c r="CX60" s="50" t="s">
        <v>69</v>
      </c>
      <c r="CY60" s="50" t="s">
        <v>69</v>
      </c>
      <c r="CZ60" s="50" t="s">
        <v>69</v>
      </c>
      <c r="DA60" s="50" t="s">
        <v>69</v>
      </c>
      <c r="DB60" s="50" t="s">
        <v>69</v>
      </c>
      <c r="DC60" s="50" t="s">
        <v>69</v>
      </c>
      <c r="DD60" s="50" t="s">
        <v>69</v>
      </c>
      <c r="DE60" s="50" t="s">
        <v>69</v>
      </c>
      <c r="DF60" s="50" t="s">
        <v>69</v>
      </c>
      <c r="DG60" s="50" t="s">
        <v>69</v>
      </c>
      <c r="DH60" s="50" t="s">
        <v>69</v>
      </c>
      <c r="DI60" s="50" t="s">
        <v>69</v>
      </c>
      <c r="DJ60" s="50" t="s">
        <v>69</v>
      </c>
      <c r="DK60" s="50" t="s">
        <v>69</v>
      </c>
      <c r="DL60" s="50" t="s">
        <v>69</v>
      </c>
      <c r="DM60" s="50" t="s">
        <v>69</v>
      </c>
      <c r="DN60" s="50" t="s">
        <v>69</v>
      </c>
      <c r="DO60" s="50" t="s">
        <v>69</v>
      </c>
      <c r="DP60" s="50" t="s">
        <v>69</v>
      </c>
      <c r="DQ60" s="50" t="s">
        <v>69</v>
      </c>
      <c r="DR60" s="50" t="s">
        <v>69</v>
      </c>
      <c r="DS60" s="50" t="s">
        <v>69</v>
      </c>
      <c r="DT60" s="50" t="s">
        <v>69</v>
      </c>
      <c r="DU60" s="50" t="s">
        <v>69</v>
      </c>
      <c r="DV60" s="50" t="s">
        <v>69</v>
      </c>
      <c r="DW60" s="50" t="s">
        <v>69</v>
      </c>
      <c r="DX60" s="50" t="s">
        <v>69</v>
      </c>
      <c r="DY60" s="50" t="s">
        <v>69</v>
      </c>
      <c r="DZ60" s="50" t="s">
        <v>69</v>
      </c>
      <c r="EA60" s="50" t="s">
        <v>69</v>
      </c>
      <c r="EB60" s="50" t="s">
        <v>69</v>
      </c>
      <c r="EC60" s="50" t="s">
        <v>69</v>
      </c>
      <c r="ED60" s="50" t="s">
        <v>69</v>
      </c>
      <c r="EE60" s="50" t="s">
        <v>69</v>
      </c>
      <c r="EF60" s="50" t="s">
        <v>69</v>
      </c>
      <c r="EG60" s="50" t="s">
        <v>69</v>
      </c>
      <c r="EH60" s="50" t="s">
        <v>69</v>
      </c>
      <c r="EI60" s="50" t="s">
        <v>69</v>
      </c>
      <c r="EJ60" s="50" t="s">
        <v>69</v>
      </c>
      <c r="EK60" s="50" t="s">
        <v>69</v>
      </c>
      <c r="EL60" s="50" t="s">
        <v>69</v>
      </c>
      <c r="EM60" s="50" t="s">
        <v>69</v>
      </c>
      <c r="EN60" s="50" t="s">
        <v>69</v>
      </c>
      <c r="EO60" s="50" t="s">
        <v>69</v>
      </c>
      <c r="EP60" s="50" t="s">
        <v>69</v>
      </c>
      <c r="EQ60" s="50" t="s">
        <v>69</v>
      </c>
      <c r="ER60" s="50" t="s">
        <v>69</v>
      </c>
      <c r="ES60" s="50" t="s">
        <v>69</v>
      </c>
      <c r="ET60" s="50" t="s">
        <v>69</v>
      </c>
      <c r="EU60" s="50" t="s">
        <v>69</v>
      </c>
      <c r="EV60" s="50" t="s">
        <v>69</v>
      </c>
      <c r="EW60" s="50" t="s">
        <v>69</v>
      </c>
      <c r="EX60" s="50" t="s">
        <v>69</v>
      </c>
      <c r="EY60" s="50" t="s">
        <v>69</v>
      </c>
      <c r="EZ60" s="50" t="s">
        <v>69</v>
      </c>
      <c r="FA60" s="50" t="s">
        <v>69</v>
      </c>
      <c r="FB60" s="50" t="s">
        <v>69</v>
      </c>
      <c r="FC60" s="50" t="s">
        <v>69</v>
      </c>
      <c r="FD60" s="50" t="s">
        <v>69</v>
      </c>
      <c r="FE60" s="50" t="s">
        <v>69</v>
      </c>
      <c r="FF60" s="50" t="s">
        <v>69</v>
      </c>
      <c r="FG60" s="50" t="s">
        <v>69</v>
      </c>
      <c r="FH60" s="50" t="s">
        <v>69</v>
      </c>
      <c r="FI60" s="50" t="s">
        <v>69</v>
      </c>
      <c r="FJ60" s="50" t="s">
        <v>69</v>
      </c>
      <c r="FK60" s="50" t="s">
        <v>69</v>
      </c>
      <c r="FL60" s="50" t="s">
        <v>69</v>
      </c>
      <c r="FM60" s="50" t="s">
        <v>69</v>
      </c>
      <c r="FN60" s="50" t="s">
        <v>69</v>
      </c>
      <c r="FO60" s="50" t="s">
        <v>69</v>
      </c>
      <c r="FP60" s="50" t="s">
        <v>69</v>
      </c>
      <c r="FQ60" s="50" t="s">
        <v>69</v>
      </c>
      <c r="FR60" s="50" t="s">
        <v>69</v>
      </c>
      <c r="FS60" s="50" t="s">
        <v>69</v>
      </c>
      <c r="FT60" s="50" t="s">
        <v>69</v>
      </c>
      <c r="FU60" s="50" t="s">
        <v>69</v>
      </c>
      <c r="FV60" s="50" t="s">
        <v>69</v>
      </c>
      <c r="FW60" s="50" t="s">
        <v>69</v>
      </c>
      <c r="FX60" s="50" t="s">
        <v>69</v>
      </c>
      <c r="FY60" s="50" t="s">
        <v>69</v>
      </c>
      <c r="FZ60" s="50" t="s">
        <v>69</v>
      </c>
      <c r="GA60" s="50" t="s">
        <v>69</v>
      </c>
      <c r="GB60" s="50" t="s">
        <v>69</v>
      </c>
      <c r="GC60" s="50" t="s">
        <v>69</v>
      </c>
      <c r="GD60" s="50" t="s">
        <v>69</v>
      </c>
      <c r="GE60" s="50" t="s">
        <v>69</v>
      </c>
      <c r="GF60" s="50" t="s">
        <v>69</v>
      </c>
      <c r="GG60" s="50" t="s">
        <v>69</v>
      </c>
      <c r="GH60" s="50" t="s">
        <v>69</v>
      </c>
      <c r="GI60" s="50" t="s">
        <v>69</v>
      </c>
      <c r="GJ60" s="50" t="s">
        <v>69</v>
      </c>
      <c r="GK60" s="50" t="s">
        <v>69</v>
      </c>
      <c r="GL60" s="50" t="s">
        <v>69</v>
      </c>
      <c r="GM60" s="50" t="s">
        <v>69</v>
      </c>
      <c r="GN60" s="50" t="s">
        <v>69</v>
      </c>
      <c r="GO60" s="50" t="s">
        <v>69</v>
      </c>
      <c r="GP60" s="50" t="s">
        <v>69</v>
      </c>
      <c r="GQ60" s="50" t="s">
        <v>69</v>
      </c>
      <c r="GR60" s="50" t="s">
        <v>69</v>
      </c>
      <c r="GS60" s="50" t="s">
        <v>69</v>
      </c>
      <c r="GT60" s="50" t="s">
        <v>69</v>
      </c>
      <c r="GU60" s="50" t="s">
        <v>69</v>
      </c>
      <c r="GV60" s="50" t="s">
        <v>69</v>
      </c>
      <c r="GW60" s="50" t="s">
        <v>69</v>
      </c>
      <c r="GX60" s="50" t="s">
        <v>69</v>
      </c>
      <c r="GY60" s="50" t="s">
        <v>69</v>
      </c>
      <c r="GZ60" s="50" t="s">
        <v>69</v>
      </c>
      <c r="HA60" s="50" t="s">
        <v>69</v>
      </c>
      <c r="HB60" s="50" t="s">
        <v>69</v>
      </c>
      <c r="HC60" s="50" t="s">
        <v>69</v>
      </c>
      <c r="HD60" s="50" t="s">
        <v>69</v>
      </c>
      <c r="HE60" s="50" t="s">
        <v>69</v>
      </c>
      <c r="HF60" s="50" t="s">
        <v>69</v>
      </c>
      <c r="HG60" s="50" t="s">
        <v>69</v>
      </c>
      <c r="HH60" s="50" t="s">
        <v>69</v>
      </c>
      <c r="HI60" s="50" t="s">
        <v>69</v>
      </c>
      <c r="HJ60" s="50" t="s">
        <v>69</v>
      </c>
      <c r="HK60" s="50" t="s">
        <v>69</v>
      </c>
      <c r="HL60" s="50" t="s">
        <v>69</v>
      </c>
      <c r="HM60" s="50" t="s">
        <v>69</v>
      </c>
      <c r="HN60" s="50" t="s">
        <v>69</v>
      </c>
      <c r="HO60" s="50" t="s">
        <v>69</v>
      </c>
      <c r="HP60" s="50" t="s">
        <v>69</v>
      </c>
      <c r="HQ60" s="50" t="s">
        <v>69</v>
      </c>
      <c r="HR60" s="50" t="s">
        <v>69</v>
      </c>
      <c r="HS60" s="50" t="s">
        <v>69</v>
      </c>
      <c r="HT60" s="50" t="s">
        <v>69</v>
      </c>
      <c r="HU60" s="50" t="s">
        <v>69</v>
      </c>
      <c r="HV60" s="50" t="s">
        <v>69</v>
      </c>
      <c r="HW60" s="50" t="s">
        <v>69</v>
      </c>
      <c r="HX60" s="50" t="s">
        <v>69</v>
      </c>
      <c r="HY60" s="50" t="s">
        <v>69</v>
      </c>
      <c r="HZ60" s="50" t="s">
        <v>69</v>
      </c>
      <c r="IA60" s="50" t="s">
        <v>69</v>
      </c>
      <c r="IB60" s="50" t="s">
        <v>69</v>
      </c>
      <c r="IC60" s="50" t="s">
        <v>69</v>
      </c>
      <c r="ID60" s="50" t="s">
        <v>69</v>
      </c>
      <c r="IE60" s="50" t="s">
        <v>69</v>
      </c>
      <c r="IF60" s="50" t="s">
        <v>69</v>
      </c>
      <c r="IG60" s="50" t="s">
        <v>69</v>
      </c>
      <c r="IH60" s="50" t="s">
        <v>69</v>
      </c>
      <c r="II60" s="50" t="s">
        <v>69</v>
      </c>
      <c r="IJ60" s="50" t="s">
        <v>69</v>
      </c>
      <c r="IK60" s="50" t="s">
        <v>69</v>
      </c>
      <c r="IL60" s="50" t="s">
        <v>69</v>
      </c>
      <c r="IM60" s="50" t="s">
        <v>69</v>
      </c>
      <c r="IN60" s="50" t="s">
        <v>69</v>
      </c>
      <c r="IO60" s="50" t="s">
        <v>69</v>
      </c>
      <c r="IP60" s="50" t="s">
        <v>69</v>
      </c>
      <c r="IQ60" s="50" t="s">
        <v>69</v>
      </c>
    </row>
    <row r="61" spans="1:251" ht="18" customHeight="1">
      <c r="B61" s="34" t="s">
        <v>34</v>
      </c>
      <c r="C61" s="31">
        <f>+[1]DGII!O61</f>
        <v>0</v>
      </c>
      <c r="D61" s="31">
        <f>+[1]DGII!P61</f>
        <v>0.1</v>
      </c>
      <c r="E61" s="31">
        <f>+[1]DGII!Q61</f>
        <v>0</v>
      </c>
      <c r="F61" s="31">
        <f>+[1]DGII!R61</f>
        <v>0</v>
      </c>
      <c r="G61" s="31">
        <f>+[1]DGII!S61</f>
        <v>0</v>
      </c>
      <c r="H61" s="31">
        <f>+[1]DGII!T61</f>
        <v>1.3</v>
      </c>
      <c r="I61" s="31">
        <f>+[1]DGII!U61</f>
        <v>0</v>
      </c>
      <c r="J61" s="31">
        <f>+[1]DGII!V61</f>
        <v>0</v>
      </c>
      <c r="K61" s="31">
        <f>+[1]DGII!W61</f>
        <v>0.6</v>
      </c>
      <c r="L61" s="31">
        <f>+[1]DGII!X61</f>
        <v>0</v>
      </c>
      <c r="M61" s="31">
        <f>+[1]DGII!Y61</f>
        <v>0</v>
      </c>
      <c r="N61" s="27">
        <f t="shared" si="24"/>
        <v>2</v>
      </c>
      <c r="O61" s="31">
        <v>9.6999999999999993</v>
      </c>
      <c r="P61" s="31">
        <v>0</v>
      </c>
      <c r="Q61" s="31">
        <v>0</v>
      </c>
      <c r="R61" s="31">
        <v>0</v>
      </c>
      <c r="S61" s="31">
        <v>0.1</v>
      </c>
      <c r="T61" s="31">
        <v>0</v>
      </c>
      <c r="U61" s="31">
        <v>0</v>
      </c>
      <c r="V61" s="31">
        <v>0</v>
      </c>
      <c r="W61" s="31">
        <v>0.1</v>
      </c>
      <c r="X61" s="31">
        <v>0</v>
      </c>
      <c r="Y61" s="31">
        <v>0</v>
      </c>
      <c r="Z61" s="27">
        <f t="shared" si="25"/>
        <v>9.8999999999999986</v>
      </c>
      <c r="AA61" s="27">
        <f t="shared" si="20"/>
        <v>20.202020202020204</v>
      </c>
      <c r="AB61" s="3"/>
      <c r="AC61" s="3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</row>
    <row r="62" spans="1:251" ht="18" customHeight="1">
      <c r="B62" s="42" t="s">
        <v>70</v>
      </c>
      <c r="C62" s="21">
        <f>+[1]DGII!O62</f>
        <v>18.8</v>
      </c>
      <c r="D62" s="21">
        <f>+[1]DGII!P62</f>
        <v>15.8</v>
      </c>
      <c r="E62" s="21">
        <f>+[1]DGII!Q62</f>
        <v>17.600000000000001</v>
      </c>
      <c r="F62" s="21">
        <f>+[1]DGII!R62</f>
        <v>31</v>
      </c>
      <c r="G62" s="21">
        <f>+[1]DGII!S62</f>
        <v>28</v>
      </c>
      <c r="H62" s="21">
        <f>+[1]DGII!T62</f>
        <v>22.5</v>
      </c>
      <c r="I62" s="21">
        <f>+[1]DGII!U62</f>
        <v>21.2</v>
      </c>
      <c r="J62" s="21">
        <f>+[1]DGII!V62</f>
        <v>30.2</v>
      </c>
      <c r="K62" s="21">
        <f>+[1]DGII!W62</f>
        <v>23.4</v>
      </c>
      <c r="L62" s="21">
        <f>+[1]DGII!X62</f>
        <v>20</v>
      </c>
      <c r="M62" s="21">
        <f>+[1]DGII!Y62</f>
        <v>20</v>
      </c>
      <c r="N62" s="24">
        <f t="shared" si="24"/>
        <v>248.49999999999997</v>
      </c>
      <c r="O62" s="21">
        <f>+'[1]PP (EST)'!O84</f>
        <v>13.4</v>
      </c>
      <c r="P62" s="21">
        <f>+'[1]PP (EST)'!P84</f>
        <v>10.5</v>
      </c>
      <c r="Q62" s="21">
        <f>+'[1]PP (EST)'!Q84</f>
        <v>13.2</v>
      </c>
      <c r="R62" s="21">
        <f>+'[1]PP (EST)'!R84</f>
        <v>17.5</v>
      </c>
      <c r="S62" s="21">
        <v>25</v>
      </c>
      <c r="T62" s="21">
        <v>12.2</v>
      </c>
      <c r="U62" s="21">
        <f>+'[1]PP (EST)'!U84</f>
        <v>13.8</v>
      </c>
      <c r="V62" s="21">
        <f>+'[1]PP (EST)'!V84</f>
        <v>14.9</v>
      </c>
      <c r="W62" s="21">
        <v>10.1</v>
      </c>
      <c r="X62" s="21">
        <v>13.7</v>
      </c>
      <c r="Y62" s="21">
        <v>8.8000000000000007</v>
      </c>
      <c r="Z62" s="24">
        <f t="shared" si="25"/>
        <v>153.1</v>
      </c>
      <c r="AA62" s="24">
        <f t="shared" si="20"/>
        <v>162.31221423905941</v>
      </c>
      <c r="AB62" s="3"/>
      <c r="AC62" s="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</row>
    <row r="63" spans="1:251" ht="18" customHeight="1">
      <c r="B63" s="42" t="s">
        <v>71</v>
      </c>
      <c r="C63" s="21">
        <f>+[1]DGII!O63</f>
        <v>521</v>
      </c>
      <c r="D63" s="21">
        <f>+[1]DGII!P63</f>
        <v>579.79999999999995</v>
      </c>
      <c r="E63" s="21">
        <f>+[1]DGII!Q63</f>
        <v>741.1</v>
      </c>
      <c r="F63" s="21">
        <f>+[1]DGII!R63</f>
        <v>504.7</v>
      </c>
      <c r="G63" s="21">
        <f>+[1]DGII!S63</f>
        <v>693.7</v>
      </c>
      <c r="H63" s="21">
        <f>+[1]DGII!T63</f>
        <v>1326.3</v>
      </c>
      <c r="I63" s="21">
        <f>+[1]DGII!U63</f>
        <v>796</v>
      </c>
      <c r="J63" s="21">
        <f>+[1]DGII!V63</f>
        <v>1017.5</v>
      </c>
      <c r="K63" s="21">
        <f>+[1]DGII!W63</f>
        <v>722.7</v>
      </c>
      <c r="L63" s="21">
        <f>+[1]DGII!X63</f>
        <v>901.4</v>
      </c>
      <c r="M63" s="21">
        <f>+[1]DGII!Y63</f>
        <v>814.5</v>
      </c>
      <c r="N63" s="24">
        <f t="shared" si="24"/>
        <v>8618.7000000000007</v>
      </c>
      <c r="O63" s="21">
        <v>610.9</v>
      </c>
      <c r="P63" s="21">
        <v>778</v>
      </c>
      <c r="Q63" s="21">
        <v>586.29999999999995</v>
      </c>
      <c r="R63" s="21">
        <v>775.2</v>
      </c>
      <c r="S63" s="21">
        <v>805.3</v>
      </c>
      <c r="T63" s="21">
        <v>804.4</v>
      </c>
      <c r="U63" s="21">
        <v>790.1</v>
      </c>
      <c r="V63" s="21">
        <v>779.5</v>
      </c>
      <c r="W63" s="21">
        <v>741.8</v>
      </c>
      <c r="X63" s="21">
        <v>735.61417220130556</v>
      </c>
      <c r="Y63" s="21">
        <v>694.7</v>
      </c>
      <c r="Z63" s="24">
        <f t="shared" si="25"/>
        <v>8101.8141722013052</v>
      </c>
      <c r="AA63" s="24">
        <f t="shared" si="20"/>
        <v>106.37987760287342</v>
      </c>
      <c r="AB63" s="3"/>
      <c r="AC63" s="3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</row>
    <row r="64" spans="1:251" ht="18" customHeight="1">
      <c r="B64" s="39" t="s">
        <v>72</v>
      </c>
      <c r="C64" s="31">
        <f>+[1]DGII!O64</f>
        <v>518</v>
      </c>
      <c r="D64" s="31">
        <f>+[1]DGII!P64</f>
        <v>575.4</v>
      </c>
      <c r="E64" s="31">
        <f>+[1]DGII!Q64</f>
        <v>735.2</v>
      </c>
      <c r="F64" s="31">
        <f>+[1]DGII!R64</f>
        <v>501.8</v>
      </c>
      <c r="G64" s="31">
        <f>+[1]DGII!S64</f>
        <v>689.7</v>
      </c>
      <c r="H64" s="31">
        <f>+[1]DGII!T64</f>
        <v>1323.4</v>
      </c>
      <c r="I64" s="31">
        <f>+[1]DGII!U64</f>
        <v>792.3</v>
      </c>
      <c r="J64" s="31">
        <f>+[1]DGII!V64</f>
        <v>1008.7</v>
      </c>
      <c r="K64" s="31">
        <f>+[1]DGII!W64</f>
        <v>716.7</v>
      </c>
      <c r="L64" s="31">
        <f>+[1]DGII!X64</f>
        <v>897.4</v>
      </c>
      <c r="M64" s="31">
        <f>+[1]DGII!Y64</f>
        <v>809.3</v>
      </c>
      <c r="N64" s="27">
        <f t="shared" si="24"/>
        <v>8567.9</v>
      </c>
      <c r="O64" s="31">
        <v>590</v>
      </c>
      <c r="P64" s="31">
        <v>750</v>
      </c>
      <c r="Q64" s="31">
        <v>560</v>
      </c>
      <c r="R64" s="31">
        <v>750</v>
      </c>
      <c r="S64" s="31">
        <v>780</v>
      </c>
      <c r="T64" s="31">
        <v>780</v>
      </c>
      <c r="U64" s="31">
        <v>760</v>
      </c>
      <c r="V64" s="31">
        <v>750</v>
      </c>
      <c r="W64" s="31">
        <v>720</v>
      </c>
      <c r="X64" s="31">
        <v>710</v>
      </c>
      <c r="Y64" s="31">
        <v>670</v>
      </c>
      <c r="Z64" s="27">
        <f t="shared" si="25"/>
        <v>7820</v>
      </c>
      <c r="AA64" s="27">
        <f t="shared" si="20"/>
        <v>109.56393861892582</v>
      </c>
      <c r="AB64" s="3"/>
      <c r="AC64" s="28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</row>
    <row r="65" spans="2:78" ht="18" customHeight="1">
      <c r="B65" s="51" t="s">
        <v>73</v>
      </c>
      <c r="C65" s="21">
        <f>+[1]DGII!O66</f>
        <v>0</v>
      </c>
      <c r="D65" s="21">
        <f>+[1]DGII!P66</f>
        <v>0</v>
      </c>
      <c r="E65" s="21">
        <f>+[1]DGII!Q66</f>
        <v>0</v>
      </c>
      <c r="F65" s="21">
        <f>+[1]DGII!R66</f>
        <v>0</v>
      </c>
      <c r="G65" s="21">
        <f>+[1]DGII!S66</f>
        <v>0</v>
      </c>
      <c r="H65" s="21">
        <f>+[1]DGII!T66</f>
        <v>0</v>
      </c>
      <c r="I65" s="21">
        <f>+[1]DGII!U66</f>
        <v>0</v>
      </c>
      <c r="J65" s="21">
        <f>+[1]DGII!V66</f>
        <v>0</v>
      </c>
      <c r="K65" s="21">
        <f>+[1]DGII!W66</f>
        <v>0</v>
      </c>
      <c r="L65" s="21">
        <f>+[1]DGII!X66</f>
        <v>0</v>
      </c>
      <c r="M65" s="21">
        <f>+[1]DGII!Y66</f>
        <v>0</v>
      </c>
      <c r="N65" s="24">
        <f t="shared" si="24"/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4">
        <f t="shared" si="25"/>
        <v>0</v>
      </c>
      <c r="AA65" s="52" t="s">
        <v>61</v>
      </c>
      <c r="AB65" s="28"/>
      <c r="AC65" s="3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</row>
    <row r="66" spans="2:78" ht="21.75" customHeight="1" thickBot="1">
      <c r="B66" s="53" t="s">
        <v>74</v>
      </c>
      <c r="C66" s="54">
        <f t="shared" ref="C66:Z66" si="26">+C65+C9</f>
        <v>44456.799999999996</v>
      </c>
      <c r="D66" s="54">
        <f t="shared" si="26"/>
        <v>34322.6</v>
      </c>
      <c r="E66" s="54">
        <f t="shared" si="26"/>
        <v>37421.799999999996</v>
      </c>
      <c r="F66" s="54">
        <f t="shared" si="26"/>
        <v>53154.600000000006</v>
      </c>
      <c r="G66" s="54">
        <f t="shared" si="26"/>
        <v>39244.700000000004</v>
      </c>
      <c r="H66" s="54">
        <f t="shared" si="26"/>
        <v>37723.899999999994</v>
      </c>
      <c r="I66" s="54">
        <f t="shared" si="26"/>
        <v>41360.800000000003</v>
      </c>
      <c r="J66" s="54">
        <f t="shared" si="26"/>
        <v>37889.399999999987</v>
      </c>
      <c r="K66" s="54">
        <f t="shared" si="26"/>
        <v>36945.699999999997</v>
      </c>
      <c r="L66" s="54">
        <f t="shared" si="26"/>
        <v>42223.700000000004</v>
      </c>
      <c r="M66" s="54">
        <f t="shared" si="26"/>
        <v>35337.800000000003</v>
      </c>
      <c r="N66" s="54">
        <f t="shared" si="26"/>
        <v>440081.79999999993</v>
      </c>
      <c r="O66" s="54">
        <f t="shared" si="26"/>
        <v>44993.099999999984</v>
      </c>
      <c r="P66" s="54">
        <f t="shared" si="26"/>
        <v>35379.80000000001</v>
      </c>
      <c r="Q66" s="54">
        <f t="shared" si="26"/>
        <v>36827</v>
      </c>
      <c r="R66" s="54">
        <f t="shared" si="26"/>
        <v>52944.700000000004</v>
      </c>
      <c r="S66" s="54">
        <f t="shared" si="26"/>
        <v>41396.114196000002</v>
      </c>
      <c r="T66" s="54">
        <f t="shared" si="26"/>
        <v>36987.399999999994</v>
      </c>
      <c r="U66" s="54">
        <f t="shared" si="26"/>
        <v>40137.19999999999</v>
      </c>
      <c r="V66" s="54">
        <f t="shared" si="26"/>
        <v>39319.899999999994</v>
      </c>
      <c r="W66" s="54">
        <f t="shared" si="26"/>
        <v>39542.199999999997</v>
      </c>
      <c r="X66" s="54">
        <f t="shared" si="26"/>
        <v>43206.414172201308</v>
      </c>
      <c r="Y66" s="54">
        <f t="shared" si="26"/>
        <v>38519.800000000017</v>
      </c>
      <c r="Z66" s="54">
        <f t="shared" si="26"/>
        <v>449253.62836820126</v>
      </c>
      <c r="AA66" s="54">
        <f>+N66/Z66*100</f>
        <v>97.958429762378188</v>
      </c>
      <c r="AB66" s="28"/>
      <c r="AC66" s="28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</row>
    <row r="67" spans="2:78" ht="18" customHeight="1" thickTop="1">
      <c r="B67" s="55" t="s">
        <v>75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6"/>
      <c r="AA67" s="56"/>
      <c r="AB67" s="28"/>
      <c r="AC67" s="3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</row>
    <row r="68" spans="2:78" ht="14.25">
      <c r="B68" s="58" t="s">
        <v>76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1"/>
      <c r="AB68" s="3"/>
      <c r="AC68" s="3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</row>
    <row r="69" spans="2:78" ht="12.75" customHeight="1">
      <c r="B69" s="62" t="s">
        <v>77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59"/>
      <c r="AA69" s="64"/>
      <c r="AB69" s="3"/>
      <c r="AC69" s="3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</row>
    <row r="70" spans="2:78" ht="12" customHeight="1">
      <c r="B70" s="62" t="s">
        <v>78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6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6"/>
      <c r="AA70" s="66"/>
      <c r="AB70" s="3"/>
      <c r="AC70" s="3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</row>
    <row r="71" spans="2:78" ht="14.25">
      <c r="B71" s="62" t="s">
        <v>79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3"/>
      <c r="AC71" s="3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</row>
    <row r="72" spans="2:78" ht="14.25">
      <c r="B72" s="67" t="s">
        <v>80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3"/>
      <c r="AC72" s="3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</row>
    <row r="73" spans="2:78" ht="14.25">
      <c r="B73" s="68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3"/>
      <c r="AC73" s="3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</row>
    <row r="74" spans="2:78" ht="14.2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3"/>
      <c r="AC74" s="3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</row>
    <row r="75" spans="2:78" ht="14.2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3"/>
      <c r="AC75" s="3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</row>
    <row r="76" spans="2:78" ht="14.2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3"/>
      <c r="AC76" s="3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</row>
    <row r="77" spans="2:78" ht="14.2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3"/>
      <c r="AC77" s="3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</row>
    <row r="78" spans="2:78" ht="14.25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3"/>
      <c r="AC78" s="3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</row>
    <row r="79" spans="2:78" ht="14.25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3"/>
      <c r="AC79" s="3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</row>
    <row r="80" spans="2:78" ht="14.25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3"/>
      <c r="AC80" s="3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</row>
    <row r="81" spans="2:78" ht="14.25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3"/>
      <c r="AC81" s="3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</row>
    <row r="82" spans="2:78" ht="14.25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3"/>
      <c r="AC82" s="3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</row>
    <row r="83" spans="2:78" ht="14.2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3"/>
      <c r="AC83" s="3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</row>
    <row r="84" spans="2:78" ht="14.25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3"/>
      <c r="AC84" s="3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</row>
    <row r="85" spans="2:78" ht="14.25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3"/>
      <c r="AC85" s="3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</row>
    <row r="86" spans="2:78" ht="14.25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3"/>
      <c r="AC86" s="3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</row>
    <row r="87" spans="2:78" ht="14.25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3"/>
      <c r="AC87" s="3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</row>
    <row r="88" spans="2:78" ht="14.25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3"/>
      <c r="AC88" s="3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</row>
    <row r="89" spans="2:78" ht="14.25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3"/>
      <c r="AC89" s="3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</row>
    <row r="90" spans="2:78" ht="14.25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3"/>
      <c r="AC90" s="3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</row>
    <row r="91" spans="2:78" ht="14.25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3"/>
      <c r="AC91" s="3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</row>
    <row r="92" spans="2:78" ht="14.25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3"/>
      <c r="AC92" s="3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</row>
    <row r="93" spans="2:78" ht="14.25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3"/>
      <c r="AC93" s="3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</row>
    <row r="94" spans="2:78" ht="14.25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3"/>
      <c r="AC94" s="3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</row>
    <row r="95" spans="2:78" ht="14.25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3"/>
      <c r="AC95" s="3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</row>
    <row r="96" spans="2:78" ht="14.25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3"/>
      <c r="AC96" s="3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</row>
    <row r="97" spans="2:78" ht="14.25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3"/>
      <c r="AC97" s="3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</row>
    <row r="98" spans="2:78" ht="14.25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3"/>
      <c r="AC98" s="3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</row>
    <row r="99" spans="2:78" ht="14.25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3"/>
      <c r="AC99" s="3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</row>
    <row r="100" spans="2:78" ht="14.25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3"/>
      <c r="AC100" s="3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</row>
    <row r="101" spans="2:78" ht="14.25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3"/>
      <c r="AC101" s="3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</row>
    <row r="102" spans="2:78" ht="14.25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3"/>
      <c r="AC102" s="3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</row>
    <row r="103" spans="2:78" ht="14.25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3"/>
      <c r="AC103" s="3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</row>
    <row r="104" spans="2:78" ht="14.25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3"/>
      <c r="AC104" s="3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</row>
    <row r="105" spans="2:78" ht="14.25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3"/>
      <c r="AC105" s="3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</row>
    <row r="106" spans="2:78" ht="14.25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3"/>
      <c r="AC106" s="3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</row>
    <row r="107" spans="2:78" ht="14.25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3"/>
      <c r="AC107" s="3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</row>
    <row r="108" spans="2:78" ht="14.25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3"/>
      <c r="AC108" s="3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</row>
    <row r="109" spans="2:78" ht="14.25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3"/>
      <c r="AC109" s="3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</row>
    <row r="110" spans="2:78" ht="14.25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3"/>
      <c r="AC110" s="3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</row>
    <row r="111" spans="2:78" ht="14.25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3"/>
      <c r="AC111" s="3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</row>
    <row r="112" spans="2:78" ht="14.25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3"/>
      <c r="AC112" s="3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</row>
    <row r="113" spans="2:78" ht="14.25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3"/>
      <c r="AC113" s="3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</row>
    <row r="114" spans="2:78" ht="14.25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3"/>
      <c r="AC114" s="3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</row>
    <row r="115" spans="2:78" ht="14.25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3"/>
      <c r="AC115" s="3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</row>
    <row r="116" spans="2:78" ht="14.25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3"/>
      <c r="AC116" s="3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</row>
    <row r="117" spans="2:78" ht="14.25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3"/>
      <c r="AC117" s="3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</row>
    <row r="118" spans="2:78" ht="14.25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3"/>
      <c r="AC118" s="3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</row>
    <row r="119" spans="2:78" ht="14.25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3"/>
      <c r="AC119" s="3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</row>
    <row r="120" spans="2:78" ht="14.25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3"/>
      <c r="AC120" s="3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</row>
    <row r="121" spans="2:78" ht="14.25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3"/>
      <c r="AC121" s="3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</row>
    <row r="122" spans="2:78" ht="14.25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3"/>
      <c r="AC122" s="3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</row>
    <row r="123" spans="2:78" ht="14.25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3"/>
      <c r="AC123" s="3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</row>
    <row r="124" spans="2:78" ht="14.25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3"/>
      <c r="AC124" s="3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</row>
    <row r="125" spans="2:78" ht="14.25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3"/>
      <c r="AC125" s="3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</row>
    <row r="126" spans="2:78" ht="14.25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3"/>
      <c r="AC126" s="3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</row>
    <row r="127" spans="2:78" ht="14.25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3"/>
      <c r="AC127" s="3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</row>
    <row r="128" spans="2:78" ht="14.25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3"/>
      <c r="AC128" s="3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</row>
    <row r="129" spans="2:78" ht="14.25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3"/>
      <c r="AC129" s="3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</row>
    <row r="130" spans="2:78" ht="14.25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3"/>
      <c r="AC130" s="3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</row>
    <row r="131" spans="2:78" ht="14.25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3"/>
      <c r="AC131" s="3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</row>
    <row r="132" spans="2:78" ht="14.25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3"/>
      <c r="AC132" s="3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</row>
    <row r="133" spans="2:78" ht="14.25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3"/>
      <c r="AC133" s="3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</row>
    <row r="134" spans="2:78" ht="14.25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3"/>
      <c r="AC134" s="3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</row>
    <row r="135" spans="2:78" ht="14.25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3"/>
      <c r="AC135" s="3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</row>
    <row r="136" spans="2:78" ht="14.25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3"/>
      <c r="AC136" s="3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</row>
    <row r="137" spans="2:78" ht="14.25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3"/>
      <c r="AC137" s="3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</row>
    <row r="138" spans="2:78" ht="14.25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3"/>
      <c r="AC138" s="3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</row>
    <row r="139" spans="2:78" ht="14.25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3"/>
      <c r="AC139" s="3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</row>
    <row r="140" spans="2:78" ht="14.2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3"/>
      <c r="AC140" s="3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</row>
    <row r="141" spans="2:78" ht="14.2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3"/>
      <c r="AC141" s="3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</row>
    <row r="142" spans="2:78" ht="14.2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3"/>
      <c r="AC142" s="3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</row>
    <row r="143" spans="2:78" ht="14.2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3"/>
      <c r="AC143" s="3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</row>
    <row r="144" spans="2:78" ht="14.2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3"/>
      <c r="AC144" s="3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</row>
    <row r="145" spans="2:78" ht="14.2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3"/>
      <c r="AC145" s="3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</row>
    <row r="146" spans="2:78" ht="14.2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3"/>
      <c r="AC146" s="3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</row>
    <row r="147" spans="2:78" ht="14.2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3"/>
      <c r="AC147" s="3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</row>
    <row r="148" spans="2:78" ht="14.2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3"/>
      <c r="AC148" s="3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</row>
    <row r="149" spans="2:78" ht="14.2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3"/>
      <c r="AC149" s="3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</row>
    <row r="150" spans="2:78" ht="14.2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3"/>
      <c r="AC150" s="3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</row>
    <row r="151" spans="2:78" ht="14.2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3"/>
      <c r="AC151" s="3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</row>
    <row r="152" spans="2:78" ht="14.2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3"/>
      <c r="AC152" s="3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</row>
    <row r="153" spans="2:78" ht="14.2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3"/>
      <c r="AC153" s="3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</row>
    <row r="154" spans="2:78" ht="14.2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3"/>
      <c r="AC154" s="3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</row>
    <row r="155" spans="2:78" ht="14.2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3"/>
      <c r="AC155" s="3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</row>
    <row r="156" spans="2:78" ht="14.2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3"/>
      <c r="AC156" s="3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</row>
    <row r="157" spans="2:78" ht="14.2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3"/>
      <c r="AC157" s="3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</row>
    <row r="158" spans="2:78" ht="14.2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3"/>
      <c r="AC158" s="3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</row>
    <row r="159" spans="2:78" ht="14.2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3"/>
      <c r="AC159" s="3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</row>
    <row r="160" spans="2:78" ht="14.2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3"/>
      <c r="AC160" s="3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</row>
    <row r="161" spans="2:78" ht="14.2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3"/>
      <c r="AC161" s="3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</row>
    <row r="162" spans="2:78" ht="14.2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3"/>
      <c r="AC162" s="3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</row>
    <row r="163" spans="2:78" ht="14.2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3"/>
      <c r="AC163" s="3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</row>
    <row r="164" spans="2:78" ht="14.2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3"/>
      <c r="AC164" s="3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</row>
    <row r="165" spans="2:78" ht="14.2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3"/>
      <c r="AC165" s="3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</row>
    <row r="166" spans="2:78" ht="14.2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3"/>
      <c r="AC166" s="3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</row>
    <row r="167" spans="2:78" ht="14.2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3"/>
      <c r="AC167" s="3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</row>
    <row r="168" spans="2:78" ht="14.2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3"/>
      <c r="AC168" s="3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</row>
    <row r="169" spans="2:78" ht="14.2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3"/>
      <c r="AC169" s="3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</row>
    <row r="170" spans="2:78" ht="14.2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3"/>
      <c r="AC170" s="3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</row>
    <row r="171" spans="2:78" ht="14.2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3"/>
      <c r="AC171" s="3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</row>
    <row r="172" spans="2:78" ht="14.2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3"/>
      <c r="AC172" s="3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</row>
    <row r="173" spans="2:78" ht="14.2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3"/>
      <c r="AC173" s="3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</row>
    <row r="174" spans="2:78" ht="14.2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3"/>
      <c r="AC174" s="3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</row>
    <row r="175" spans="2:78" ht="14.2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3"/>
      <c r="AC175" s="3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</row>
    <row r="176" spans="2:78" ht="14.2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3"/>
      <c r="AC176" s="3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</row>
    <row r="177" spans="2:78" ht="14.2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3"/>
      <c r="AC177" s="3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</row>
    <row r="178" spans="2:78" ht="14.2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3"/>
      <c r="AC178" s="3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</row>
    <row r="179" spans="2:78" ht="14.2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3"/>
      <c r="AC179" s="3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</row>
    <row r="180" spans="2:78" ht="14.2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3"/>
      <c r="AC180" s="3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</row>
    <row r="181" spans="2:78" ht="14.2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3"/>
      <c r="AC181" s="3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</row>
    <row r="182" spans="2:78" ht="14.2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3"/>
      <c r="AC182" s="3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</row>
    <row r="183" spans="2:78" ht="14.2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3"/>
      <c r="AC183" s="3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</row>
    <row r="184" spans="2:78" ht="14.2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3"/>
      <c r="AC184" s="3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</row>
    <row r="185" spans="2:78" ht="14.2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3"/>
      <c r="AC185" s="3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</row>
    <row r="186" spans="2:78" ht="14.2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3"/>
      <c r="AC186" s="3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</row>
    <row r="187" spans="2:78" ht="14.2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3"/>
      <c r="AC187" s="3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</row>
    <row r="188" spans="2:78" ht="14.25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3"/>
      <c r="AC188" s="3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</row>
    <row r="189" spans="2:78" ht="14.25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3"/>
      <c r="AC189" s="3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</row>
    <row r="190" spans="2:78" ht="14.25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3"/>
      <c r="AC190" s="3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</row>
    <row r="191" spans="2:78" ht="14.25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3"/>
      <c r="AC191" s="3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</row>
    <row r="192" spans="2:78" ht="14.25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3"/>
      <c r="AC192" s="3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</row>
    <row r="193" spans="2:78" ht="14.25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3"/>
      <c r="AC193" s="3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</row>
    <row r="194" spans="2:78" ht="14.25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3"/>
      <c r="AC194" s="3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</row>
    <row r="195" spans="2:78" ht="14.2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3"/>
      <c r="AC195" s="3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</row>
    <row r="196" spans="2:78" ht="14.25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3"/>
      <c r="AC196" s="3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</row>
    <row r="197" spans="2:78" ht="14.25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3"/>
      <c r="AC197" s="3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</row>
    <row r="198" spans="2:78" ht="14.25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3"/>
      <c r="AC198" s="3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</row>
    <row r="199" spans="2:78" ht="14.25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3"/>
      <c r="AC199" s="3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</row>
    <row r="200" spans="2:78" ht="14.25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3"/>
      <c r="AC200" s="3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</row>
    <row r="201" spans="2:78" ht="14.25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3"/>
      <c r="AC201" s="3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</row>
    <row r="202" spans="2:78" ht="14.25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3"/>
      <c r="AC202" s="3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</row>
    <row r="203" spans="2:78" ht="14.25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3"/>
      <c r="AC203" s="3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</row>
    <row r="204" spans="2:78" ht="14.25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3"/>
      <c r="AC204" s="3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</row>
    <row r="205" spans="2:78" ht="14.2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3"/>
      <c r="AC205" s="3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</row>
    <row r="206" spans="2:78" ht="14.25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3"/>
      <c r="AC206" s="3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</row>
    <row r="207" spans="2:78" ht="14.25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3"/>
      <c r="AC207" s="3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</row>
    <row r="208" spans="2:78" ht="14.25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3"/>
      <c r="AC208" s="3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</row>
    <row r="209" spans="2:78" ht="14.25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3"/>
      <c r="AC209" s="3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</row>
    <row r="210" spans="2:78" ht="14.25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3"/>
      <c r="AC210" s="3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</row>
    <row r="211" spans="2:78" ht="14.25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3"/>
      <c r="AC211" s="3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</row>
    <row r="212" spans="2:78" ht="14.25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3"/>
      <c r="AC212" s="3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</row>
    <row r="213" spans="2:78" ht="14.25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3"/>
      <c r="AC213" s="3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</row>
    <row r="214" spans="2:78" ht="14.25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3"/>
      <c r="AC214" s="3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</row>
    <row r="215" spans="2:78" ht="14.2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3"/>
      <c r="AC215" s="3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</row>
    <row r="216" spans="2:78" ht="14.25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3"/>
      <c r="AC216" s="3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</row>
    <row r="217" spans="2:78" ht="14.25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3"/>
      <c r="AC217" s="3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</row>
    <row r="218" spans="2:78" ht="14.25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3"/>
      <c r="AC218" s="3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</row>
    <row r="219" spans="2:78" ht="14.2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3"/>
      <c r="AC219" s="3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</row>
    <row r="220" spans="2:78" ht="14.25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3"/>
      <c r="AC220" s="3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</row>
    <row r="221" spans="2:78" ht="14.25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3"/>
      <c r="AC221" s="3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</row>
    <row r="222" spans="2:78" ht="14.25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3"/>
      <c r="AC222" s="3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</row>
    <row r="223" spans="2:78" ht="14.25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3"/>
      <c r="AC223" s="3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</row>
    <row r="224" spans="2:78" ht="14.25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3"/>
      <c r="AC224" s="3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</row>
    <row r="225" spans="2:78" ht="14.2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3"/>
      <c r="AC225" s="3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</row>
    <row r="226" spans="2:78" ht="14.25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3"/>
      <c r="AC226" s="3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</row>
    <row r="227" spans="2:78" ht="14.25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3"/>
      <c r="AC227" s="3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</row>
    <row r="228" spans="2:78" ht="14.25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3"/>
      <c r="AC228" s="3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</row>
    <row r="229" spans="2:78" ht="14.25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3"/>
      <c r="AC229" s="3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</row>
    <row r="230" spans="2:78" ht="14.25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3"/>
      <c r="AC230" s="3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</row>
    <row r="231" spans="2:78" ht="14.25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3"/>
      <c r="AC231" s="3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</row>
    <row r="232" spans="2:78" ht="14.25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3"/>
      <c r="AC232" s="3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</row>
    <row r="233" spans="2:78" ht="14.25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3"/>
      <c r="AC233" s="3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</row>
    <row r="234" spans="2:78" ht="14.25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3"/>
      <c r="AC234" s="3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</row>
    <row r="235" spans="2:78" ht="14.2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3"/>
      <c r="AC235" s="3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</row>
    <row r="236" spans="2:78" ht="14.25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3"/>
      <c r="AC236" s="3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</row>
    <row r="237" spans="2:78" ht="14.25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3"/>
      <c r="AC237" s="3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</row>
    <row r="238" spans="2:78" ht="14.25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3"/>
      <c r="AC238" s="3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</row>
    <row r="239" spans="2:78" ht="14.25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3"/>
      <c r="AC239" s="3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</row>
    <row r="240" spans="2:78" ht="14.25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3"/>
      <c r="AC240" s="3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</row>
    <row r="241" spans="2:78" ht="14.25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3"/>
      <c r="AC241" s="3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</row>
    <row r="242" spans="2:78" ht="14.25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3"/>
      <c r="AC242" s="3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</row>
    <row r="243" spans="2:78" ht="14.25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3"/>
      <c r="AC243" s="3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</row>
    <row r="244" spans="2:78" ht="14.2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3"/>
      <c r="AC244" s="3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</row>
    <row r="245" spans="2:78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3"/>
      <c r="AC245" s="3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</row>
    <row r="246" spans="2:78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3"/>
      <c r="AC246" s="3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</row>
    <row r="247" spans="2:78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3"/>
      <c r="AC247" s="3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</row>
    <row r="248" spans="2:78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3"/>
      <c r="AC248" s="3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</row>
    <row r="249" spans="2:78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3"/>
      <c r="AC249" s="3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</row>
    <row r="250" spans="2:78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3"/>
      <c r="AC250" s="3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</row>
    <row r="251" spans="2:78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3"/>
      <c r="AC251" s="3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</row>
    <row r="252" spans="2:78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3"/>
      <c r="AC252" s="3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</row>
    <row r="253" spans="2:78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3"/>
      <c r="AC253" s="3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</row>
    <row r="254" spans="2:78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3"/>
      <c r="AC254" s="3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</row>
    <row r="255" spans="2:78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3"/>
      <c r="AC255" s="3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</row>
    <row r="256" spans="2:78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3"/>
      <c r="AC256" s="3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</row>
    <row r="257" spans="2:78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3"/>
      <c r="AC257" s="3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</row>
    <row r="258" spans="2:78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3"/>
      <c r="AC258" s="3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</row>
    <row r="259" spans="2:78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3"/>
      <c r="AC259" s="3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</row>
    <row r="260" spans="2:78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3"/>
      <c r="AC260" s="3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</row>
    <row r="261" spans="2:78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3"/>
      <c r="AC261" s="3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</row>
    <row r="262" spans="2:78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3"/>
      <c r="AC262" s="3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</row>
    <row r="263" spans="2:78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3"/>
      <c r="AC263" s="3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</row>
    <row r="264" spans="2:78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3"/>
      <c r="AC264" s="3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</row>
    <row r="265" spans="2:78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3"/>
      <c r="AC265" s="3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</row>
    <row r="266" spans="2:78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3"/>
      <c r="AC266" s="3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</row>
    <row r="267" spans="2:78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3"/>
      <c r="AC267" s="3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</row>
    <row r="268" spans="2:78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3"/>
      <c r="AC268" s="3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</row>
    <row r="269" spans="2:78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3"/>
      <c r="AC269" s="3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</row>
    <row r="270" spans="2:78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3"/>
      <c r="AC270" s="3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</row>
    <row r="271" spans="2:78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3"/>
      <c r="AC271" s="3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</row>
    <row r="272" spans="2:78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3"/>
      <c r="AC272" s="3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</row>
    <row r="273" spans="2:78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3"/>
      <c r="AC273" s="3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</row>
    <row r="274" spans="2:78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3"/>
      <c r="AC274" s="3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</row>
    <row r="275" spans="2:78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3"/>
      <c r="AC275" s="3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</row>
    <row r="276" spans="2:78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3"/>
      <c r="AC276" s="3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</row>
    <row r="277" spans="2:78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3"/>
      <c r="AC277" s="3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</row>
    <row r="278" spans="2:78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3"/>
      <c r="AC278" s="3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</row>
    <row r="279" spans="2:78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3"/>
      <c r="AC279" s="3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</row>
    <row r="280" spans="2:78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3"/>
      <c r="AC280" s="3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</row>
    <row r="281" spans="2:78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3"/>
      <c r="AC281" s="3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</row>
    <row r="282" spans="2:78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3"/>
      <c r="AC282" s="3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</row>
    <row r="283" spans="2:78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3"/>
      <c r="AC283" s="3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</row>
    <row r="284" spans="2:78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3"/>
      <c r="AC284" s="3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</row>
    <row r="285" spans="2:78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3"/>
      <c r="AC285" s="3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</row>
    <row r="286" spans="2:78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3"/>
      <c r="AC286" s="3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</row>
    <row r="287" spans="2:78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3"/>
      <c r="AC287" s="3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</row>
    <row r="288" spans="2:78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3"/>
      <c r="AC288" s="3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</row>
    <row r="289" spans="2:78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3"/>
      <c r="AC289" s="3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</row>
    <row r="290" spans="2:78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3"/>
      <c r="AC290" s="3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</row>
    <row r="291" spans="2:78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3"/>
      <c r="AC291" s="3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</row>
    <row r="292" spans="2:78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3"/>
      <c r="AC292" s="3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</row>
    <row r="293" spans="2:78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3"/>
      <c r="AC293" s="3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</row>
    <row r="294" spans="2:78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3"/>
      <c r="AC294" s="3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</row>
    <row r="295" spans="2:78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3"/>
      <c r="AC295" s="3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</row>
    <row r="296" spans="2:78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3"/>
      <c r="AC296" s="3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</row>
    <row r="297" spans="2:78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3"/>
      <c r="AC297" s="3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</row>
    <row r="298" spans="2:78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3"/>
      <c r="AC298" s="3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</row>
    <row r="299" spans="2:78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3"/>
      <c r="AC299" s="3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</row>
    <row r="300" spans="2:78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3"/>
      <c r="AC300" s="3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</row>
    <row r="301" spans="2:78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3"/>
      <c r="AC301" s="3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</row>
    <row r="302" spans="2:78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3"/>
      <c r="AC302" s="3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</row>
    <row r="303" spans="2:78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3"/>
      <c r="AC303" s="3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</row>
    <row r="304" spans="2:78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3"/>
      <c r="AC304" s="3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</row>
    <row r="305" spans="2:78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3"/>
      <c r="AC305" s="3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</row>
    <row r="306" spans="2:78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3"/>
      <c r="AC306" s="3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</row>
    <row r="307" spans="2:78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3"/>
      <c r="AC307" s="3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</row>
    <row r="308" spans="2:78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3"/>
      <c r="AC308" s="3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</row>
    <row r="309" spans="2:78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3"/>
      <c r="AC309" s="3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</row>
    <row r="310" spans="2:78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3"/>
      <c r="AC310" s="3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</row>
    <row r="311" spans="2:78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3"/>
      <c r="AC311" s="3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</row>
    <row r="312" spans="2:78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3"/>
      <c r="AC312" s="3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</row>
    <row r="313" spans="2:78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3"/>
      <c r="AC313" s="3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</row>
    <row r="314" spans="2:78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3"/>
      <c r="AC314" s="3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</row>
    <row r="315" spans="2:78">
      <c r="B315" s="69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</row>
    <row r="316" spans="2:78">
      <c r="B316" s="69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</row>
    <row r="317" spans="2:78">
      <c r="B317" s="69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</row>
    <row r="318" spans="2:78">
      <c r="B318" s="69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</row>
    <row r="319" spans="2:78">
      <c r="B319" s="69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</row>
    <row r="320" spans="2:78">
      <c r="B320" s="69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</row>
    <row r="321" spans="2:27">
      <c r="B321" s="69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</row>
    <row r="322" spans="2:27">
      <c r="B322" s="69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</row>
    <row r="323" spans="2:27">
      <c r="B323" s="69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</row>
    <row r="324" spans="2:27">
      <c r="B324" s="69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</row>
    <row r="325" spans="2:27">
      <c r="B325" s="69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</row>
    <row r="326" spans="2:27">
      <c r="B326" s="69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</row>
    <row r="327" spans="2:27">
      <c r="B327" s="69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</row>
    <row r="328" spans="2:27">
      <c r="B328" s="69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</row>
    <row r="329" spans="2:27">
      <c r="B329" s="69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</row>
    <row r="330" spans="2:27">
      <c r="B330" s="69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</row>
    <row r="331" spans="2:27">
      <c r="B331" s="69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</row>
    <row r="332" spans="2:27">
      <c r="B332" s="69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</row>
    <row r="333" spans="2:27">
      <c r="B333" s="69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</row>
    <row r="334" spans="2:27">
      <c r="B334" s="69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</row>
    <row r="335" spans="2:27">
      <c r="B335" s="69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</row>
    <row r="336" spans="2:27">
      <c r="B336" s="69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</row>
    <row r="337" spans="2:27">
      <c r="B337" s="69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</row>
    <row r="338" spans="2:27">
      <c r="B338" s="69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</row>
    <row r="339" spans="2:27">
      <c r="B339" s="69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</row>
    <row r="340" spans="2:27">
      <c r="B340" s="69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</row>
    <row r="341" spans="2:27">
      <c r="B341" s="69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</row>
    <row r="342" spans="2:27">
      <c r="B342" s="69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</row>
    <row r="343" spans="2:27">
      <c r="B343" s="69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</row>
    <row r="344" spans="2:27">
      <c r="B344" s="69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</row>
    <row r="345" spans="2:27">
      <c r="B345" s="69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</row>
    <row r="346" spans="2:27">
      <c r="B346" s="69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</row>
    <row r="347" spans="2:27">
      <c r="B347" s="69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</row>
    <row r="348" spans="2:27">
      <c r="B348" s="69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</row>
    <row r="349" spans="2:27">
      <c r="B349" s="69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</row>
    <row r="350" spans="2:27">
      <c r="B350" s="69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</row>
    <row r="351" spans="2:27">
      <c r="B351" s="69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</row>
    <row r="352" spans="2:27">
      <c r="B352" s="69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</row>
    <row r="353" spans="2:27">
      <c r="B353" s="69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</row>
    <row r="354" spans="2:27">
      <c r="B354" s="69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</row>
    <row r="355" spans="2:27">
      <c r="B355" s="69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</row>
    <row r="356" spans="2:27">
      <c r="B356" s="69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</row>
    <row r="357" spans="2:27">
      <c r="B357" s="69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</row>
    <row r="358" spans="2:27">
      <c r="B358" s="69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</row>
    <row r="359" spans="2:27">
      <c r="B359" s="69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</row>
    <row r="360" spans="2:27">
      <c r="B360" s="69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</row>
    <row r="361" spans="2:27">
      <c r="B361" s="69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</row>
    <row r="362" spans="2:27">
      <c r="B362" s="69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</row>
    <row r="363" spans="2:27">
      <c r="B363" s="69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</row>
    <row r="364" spans="2:27">
      <c r="B364" s="69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</row>
    <row r="365" spans="2:27">
      <c r="B365" s="69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</row>
    <row r="366" spans="2:27">
      <c r="B366" s="69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</row>
    <row r="367" spans="2:27">
      <c r="B367" s="69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</row>
    <row r="368" spans="2:27">
      <c r="B368" s="69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</row>
    <row r="369" spans="2:27">
      <c r="B369" s="69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</row>
    <row r="370" spans="2:27">
      <c r="B370" s="69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</row>
    <row r="371" spans="2:27">
      <c r="B371" s="69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</row>
    <row r="372" spans="2:27">
      <c r="B372" s="69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</row>
    <row r="373" spans="2:27">
      <c r="B373" s="69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</row>
    <row r="374" spans="2:27">
      <c r="B374" s="69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</row>
    <row r="375" spans="2:27">
      <c r="B375" s="69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</row>
    <row r="376" spans="2:27">
      <c r="B376" s="69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</row>
    <row r="377" spans="2:27">
      <c r="B377" s="69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</row>
    <row r="378" spans="2:27">
      <c r="B378" s="69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</row>
    <row r="379" spans="2:27">
      <c r="B379" s="69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</row>
    <row r="380" spans="2:27">
      <c r="B380" s="69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</row>
    <row r="381" spans="2:27">
      <c r="B381" s="69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</row>
    <row r="382" spans="2:27">
      <c r="B382" s="69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</row>
    <row r="383" spans="2:27">
      <c r="B383" s="69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</row>
    <row r="384" spans="2:27">
      <c r="B384" s="69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</row>
    <row r="385" spans="2:27">
      <c r="B385" s="69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</row>
    <row r="386" spans="2:27">
      <c r="B386" s="69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</row>
    <row r="387" spans="2:27">
      <c r="B387" s="69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</row>
    <row r="388" spans="2:27">
      <c r="B388" s="69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</row>
    <row r="389" spans="2:27">
      <c r="B389" s="69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</row>
    <row r="390" spans="2:27">
      <c r="B390" s="69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</row>
    <row r="391" spans="2:27">
      <c r="B391" s="69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</row>
    <row r="392" spans="2:27">
      <c r="B392" s="69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</row>
    <row r="393" spans="2:27">
      <c r="B393" s="69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</row>
    <row r="394" spans="2:27">
      <c r="B394" s="69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</row>
    <row r="395" spans="2:27">
      <c r="B395" s="69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</row>
    <row r="396" spans="2:27">
      <c r="B396" s="69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</row>
    <row r="397" spans="2:27">
      <c r="B397" s="69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</row>
    <row r="398" spans="2:27">
      <c r="B398" s="69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</row>
    <row r="399" spans="2:27">
      <c r="B399" s="69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</row>
    <row r="400" spans="2:27">
      <c r="B400" s="69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</row>
    <row r="401" spans="2:27">
      <c r="B401" s="69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</row>
    <row r="402" spans="2:27">
      <c r="B402" s="69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</row>
    <row r="403" spans="2:27">
      <c r="B403" s="69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</row>
    <row r="404" spans="2:27"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</row>
    <row r="405" spans="2:27"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</row>
    <row r="406" spans="2:27"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</row>
    <row r="407" spans="2:27"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</row>
    <row r="408" spans="2:27"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</row>
    <row r="409" spans="2:27"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</row>
    <row r="410" spans="2:27"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</row>
    <row r="411" spans="2:27"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</row>
    <row r="412" spans="2:27"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</row>
    <row r="413" spans="2:27"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</row>
    <row r="414" spans="2:27"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</row>
    <row r="415" spans="2:27"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</row>
    <row r="416" spans="2:27"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</row>
    <row r="417" spans="2:27"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</row>
    <row r="418" spans="2:27"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</row>
    <row r="419" spans="2:27"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</row>
    <row r="420" spans="2:27"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</row>
    <row r="421" spans="2:27"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</row>
    <row r="422" spans="2:27"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</row>
    <row r="423" spans="2:27"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</row>
    <row r="424" spans="2:27"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</row>
    <row r="425" spans="2:27"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</row>
    <row r="426" spans="2:27"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</row>
    <row r="427" spans="2:27"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</row>
    <row r="428" spans="2:27"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</row>
    <row r="429" spans="2:27"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</row>
    <row r="430" spans="2:27"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</row>
    <row r="431" spans="2:27"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</row>
    <row r="432" spans="2:27"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</row>
    <row r="433" spans="2:27"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</row>
    <row r="434" spans="2:27"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</row>
    <row r="435" spans="2:27"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</row>
    <row r="436" spans="2:27"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</row>
    <row r="437" spans="2:27"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</row>
    <row r="438" spans="2:27"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</row>
    <row r="439" spans="2:27"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</row>
    <row r="440" spans="2:27"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</row>
    <row r="441" spans="2:27"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</row>
    <row r="442" spans="2:27"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</row>
    <row r="443" spans="2:27"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</row>
    <row r="444" spans="2:27"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</row>
    <row r="445" spans="2:27"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</row>
    <row r="446" spans="2:27"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</row>
    <row r="447" spans="2:27"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</row>
    <row r="448" spans="2:27"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</row>
    <row r="449" spans="2:27"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</row>
    <row r="450" spans="2:27"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</row>
    <row r="451" spans="2:27"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</row>
    <row r="452" spans="2:27"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</row>
    <row r="453" spans="2:27"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</row>
    <row r="454" spans="2:27"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</row>
    <row r="455" spans="2:27"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</row>
    <row r="456" spans="2:27"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</row>
    <row r="457" spans="2:27"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</row>
    <row r="458" spans="2:27"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</row>
    <row r="459" spans="2:27"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</row>
    <row r="460" spans="2:27"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</row>
    <row r="461" spans="2:27"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</row>
    <row r="462" spans="2:27"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</row>
    <row r="463" spans="2:27"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</row>
    <row r="464" spans="2:27"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</row>
    <row r="465" spans="2:27"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</row>
    <row r="466" spans="2:27"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</row>
    <row r="467" spans="2:27"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</row>
    <row r="468" spans="2:27"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</row>
    <row r="469" spans="2:27"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</row>
    <row r="470" spans="2:27"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</row>
    <row r="471" spans="2:27"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</row>
    <row r="472" spans="2:27"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</row>
    <row r="473" spans="2:27"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</row>
    <row r="474" spans="2:27"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</row>
    <row r="475" spans="2:27"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</row>
    <row r="476" spans="2:27"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</row>
    <row r="477" spans="2:27"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</row>
    <row r="478" spans="2:27"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</row>
    <row r="479" spans="2:27"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</row>
    <row r="480" spans="2:27"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</row>
    <row r="481" spans="2:27"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</row>
    <row r="482" spans="2:27"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</row>
    <row r="483" spans="2:27"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</row>
    <row r="484" spans="2:27"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</row>
    <row r="485" spans="2:27"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</row>
    <row r="486" spans="2:27"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</row>
    <row r="487" spans="2:27"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</row>
    <row r="488" spans="2:27"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</row>
    <row r="489" spans="2:27"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</row>
    <row r="490" spans="2:27"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</row>
    <row r="491" spans="2:27"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</row>
    <row r="492" spans="2:27"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</row>
    <row r="493" spans="2:27"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</row>
    <row r="494" spans="2:27"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</row>
    <row r="495" spans="2:27"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</row>
    <row r="496" spans="2:27"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</row>
    <row r="497" spans="2:27"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</row>
    <row r="498" spans="2:27"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</row>
    <row r="499" spans="2:27"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</row>
    <row r="500" spans="2:27"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</row>
    <row r="501" spans="2:27"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</row>
    <row r="502" spans="2:27"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</row>
    <row r="503" spans="2:27"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</row>
    <row r="504" spans="2:27"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</row>
    <row r="505" spans="2:27"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</row>
    <row r="506" spans="2:27"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</row>
    <row r="507" spans="2:27"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</row>
    <row r="508" spans="2:27"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</row>
    <row r="509" spans="2:27"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</row>
    <row r="510" spans="2:27"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</row>
    <row r="511" spans="2:27"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</row>
    <row r="512" spans="2:27"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</row>
    <row r="513" spans="2:27"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</row>
    <row r="514" spans="2:27"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</row>
    <row r="515" spans="2:27"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</row>
    <row r="516" spans="2:27"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</row>
    <row r="517" spans="2:27"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</row>
    <row r="518" spans="2:27"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</row>
    <row r="519" spans="2:27"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</row>
    <row r="520" spans="2:27"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</row>
    <row r="521" spans="2:27"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</row>
    <row r="522" spans="2:27"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</row>
    <row r="523" spans="2:27"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</row>
    <row r="524" spans="2:27"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</row>
    <row r="525" spans="2:27"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</row>
    <row r="526" spans="2:27"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</row>
    <row r="527" spans="2:27"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</row>
    <row r="528" spans="2:27"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</row>
    <row r="529" spans="2:27"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</row>
    <row r="530" spans="2:27"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</row>
    <row r="531" spans="2:27"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</row>
    <row r="532" spans="2:27"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</row>
    <row r="533" spans="2:27"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</row>
    <row r="534" spans="2:27"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</row>
    <row r="535" spans="2:27"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</row>
    <row r="536" spans="2:27"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</row>
    <row r="537" spans="2:27"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</row>
    <row r="538" spans="2:27"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</row>
    <row r="539" spans="2:27"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</row>
    <row r="540" spans="2:27"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</row>
    <row r="541" spans="2:27"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</row>
    <row r="542" spans="2:27"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</row>
    <row r="543" spans="2:27"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</row>
    <row r="544" spans="2:27"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</row>
    <row r="545" spans="2:27"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</row>
    <row r="546" spans="2:27"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</row>
    <row r="547" spans="2:27"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</row>
    <row r="548" spans="2:27"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</row>
    <row r="549" spans="2:27"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</row>
    <row r="550" spans="2:27"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</row>
    <row r="551" spans="2:27"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</row>
    <row r="552" spans="2:27"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</row>
    <row r="553" spans="2:27"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</row>
    <row r="554" spans="2:27"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</row>
    <row r="555" spans="2:27"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</row>
    <row r="556" spans="2:27"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</row>
    <row r="557" spans="2:27"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</row>
    <row r="558" spans="2:27"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</row>
    <row r="559" spans="2:27"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</row>
    <row r="560" spans="2:27"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</row>
    <row r="561" spans="2:27"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</row>
    <row r="562" spans="2:27"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</row>
    <row r="563" spans="2:27"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</row>
    <row r="564" spans="2:27"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</row>
    <row r="565" spans="2:27"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</row>
    <row r="566" spans="2:27"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</row>
    <row r="567" spans="2:27"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</row>
    <row r="568" spans="2:27"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</row>
    <row r="569" spans="2:27"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</row>
    <row r="570" spans="2:27"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</row>
    <row r="571" spans="2:27"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</row>
    <row r="572" spans="2:27"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</row>
    <row r="573" spans="2:27"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</row>
    <row r="574" spans="2:27"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</row>
    <row r="575" spans="2:27"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</row>
    <row r="576" spans="2:27"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</row>
    <row r="577" spans="2:27"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</row>
    <row r="578" spans="2:27"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</row>
    <row r="579" spans="2:27"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</row>
    <row r="580" spans="2:27"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</row>
    <row r="581" spans="2:27"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</row>
    <row r="582" spans="2:27"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</row>
    <row r="583" spans="2:27"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</row>
    <row r="584" spans="2:27"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</row>
    <row r="585" spans="2:27"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</row>
    <row r="586" spans="2:27"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</row>
    <row r="587" spans="2:27"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</row>
    <row r="588" spans="2:27"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</row>
    <row r="589" spans="2:27"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</row>
    <row r="590" spans="2:27"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</row>
    <row r="591" spans="2:27"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</row>
    <row r="592" spans="2:27"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</row>
    <row r="593" spans="2:27"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</row>
    <row r="594" spans="2:27"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</row>
    <row r="595" spans="2:27"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</row>
    <row r="596" spans="2:27"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</row>
    <row r="597" spans="2:27"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</row>
    <row r="598" spans="2:27"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</row>
    <row r="599" spans="2:27"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</row>
    <row r="600" spans="2:27"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</row>
    <row r="601" spans="2:27"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</row>
    <row r="602" spans="2:27"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</row>
    <row r="603" spans="2:27"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</row>
    <row r="604" spans="2:27"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</row>
    <row r="605" spans="2:27"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</row>
    <row r="606" spans="2:27"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</row>
    <row r="607" spans="2:27"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</row>
    <row r="608" spans="2:27"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</row>
    <row r="609" spans="2:27"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</row>
    <row r="610" spans="2:27"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</row>
    <row r="611" spans="2:27"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</row>
    <row r="612" spans="2:27"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</row>
    <row r="613" spans="2:27"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</row>
    <row r="614" spans="2:27"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</row>
    <row r="615" spans="2:27"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</row>
    <row r="616" spans="2:27"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</row>
    <row r="617" spans="2:27"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</row>
    <row r="618" spans="2:27"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</row>
    <row r="619" spans="2:27"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</row>
    <row r="620" spans="2:27"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</row>
    <row r="621" spans="2:27"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</row>
    <row r="622" spans="2:27"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</row>
    <row r="623" spans="2:27"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</row>
    <row r="624" spans="2:27"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</row>
    <row r="625" spans="2:27"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</row>
    <row r="626" spans="2:27"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</row>
    <row r="627" spans="2:27"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</row>
    <row r="628" spans="2:27"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</row>
    <row r="629" spans="2:27"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</row>
    <row r="630" spans="2:27"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</row>
    <row r="631" spans="2:27"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</row>
    <row r="632" spans="2:27"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</row>
    <row r="633" spans="2:27"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</row>
    <row r="634" spans="2:27"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</row>
    <row r="635" spans="2:27"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</row>
    <row r="636" spans="2:27"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</row>
    <row r="637" spans="2:27"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</row>
    <row r="638" spans="2:27"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</row>
    <row r="639" spans="2:27"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</row>
    <row r="640" spans="2:27"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</row>
    <row r="641" spans="2:27"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</row>
    <row r="642" spans="2:27"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</row>
    <row r="643" spans="2:27"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</row>
    <row r="644" spans="2:27"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</row>
    <row r="645" spans="2:27"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</row>
    <row r="646" spans="2:27"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</row>
    <row r="647" spans="2:27"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</row>
    <row r="648" spans="2:27"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</row>
    <row r="649" spans="2:27"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</row>
    <row r="650" spans="2:27"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</row>
    <row r="651" spans="2:27"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</row>
    <row r="652" spans="2:27"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</row>
    <row r="653" spans="2:27"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</row>
    <row r="654" spans="2:27"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</row>
    <row r="655" spans="2:27"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</row>
    <row r="656" spans="2:27"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</row>
    <row r="657" spans="2:27"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</row>
    <row r="658" spans="2:27"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</row>
    <row r="659" spans="2:27"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</row>
    <row r="660" spans="2:27"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</row>
    <row r="661" spans="2:27"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</row>
    <row r="662" spans="2:27"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</row>
    <row r="663" spans="2:27"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</row>
    <row r="664" spans="2:27"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</row>
    <row r="665" spans="2:27"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</row>
    <row r="666" spans="2:27"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</row>
    <row r="667" spans="2:27"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</row>
    <row r="668" spans="2:27"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</row>
    <row r="669" spans="2:27"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</row>
    <row r="670" spans="2:27"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</row>
    <row r="671" spans="2:27"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</row>
    <row r="672" spans="2:27"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</row>
    <row r="673" spans="2:27"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</row>
    <row r="674" spans="2:27"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</row>
    <row r="675" spans="2:27"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</row>
    <row r="676" spans="2:27"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</row>
    <row r="677" spans="2:27"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</row>
    <row r="678" spans="2:27"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</row>
    <row r="679" spans="2:27"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</row>
    <row r="680" spans="2:27"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</row>
    <row r="681" spans="2:27"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</row>
    <row r="682" spans="2:27"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</row>
    <row r="683" spans="2:27"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</row>
    <row r="684" spans="2:27"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</row>
    <row r="685" spans="2:27"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</row>
    <row r="686" spans="2:27"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</row>
    <row r="687" spans="2:27"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</row>
    <row r="688" spans="2:27"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</row>
    <row r="689" spans="2:27"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</row>
    <row r="690" spans="2:27"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</row>
    <row r="691" spans="2:27"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</row>
    <row r="692" spans="2:27"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</row>
    <row r="693" spans="2:27"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</row>
    <row r="694" spans="2:27"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</row>
    <row r="695" spans="2:27"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</row>
    <row r="696" spans="2:27"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</row>
    <row r="697" spans="2:27"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</row>
    <row r="698" spans="2:27"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</row>
    <row r="699" spans="2:27"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</row>
    <row r="700" spans="2:27"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</row>
    <row r="701" spans="2:27"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</row>
    <row r="702" spans="2:27"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</row>
    <row r="703" spans="2:27"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</row>
    <row r="704" spans="2:27"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</row>
    <row r="705" spans="2:27"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</row>
    <row r="706" spans="2:27"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</row>
    <row r="707" spans="2:27"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</row>
    <row r="708" spans="2:27"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</row>
    <row r="709" spans="2:27"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</row>
    <row r="710" spans="2:27"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</row>
    <row r="711" spans="2:27"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</row>
    <row r="712" spans="2:27"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</row>
    <row r="713" spans="2:27"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</row>
    <row r="714" spans="2:27"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</row>
    <row r="715" spans="2:27"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</row>
    <row r="716" spans="2:27"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</row>
    <row r="717" spans="2:27"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</row>
    <row r="718" spans="2:27"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</row>
    <row r="719" spans="2:27"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</row>
    <row r="720" spans="2:27"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</row>
    <row r="721" spans="2:27"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</row>
    <row r="722" spans="2:27"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</row>
    <row r="723" spans="2:27"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</row>
    <row r="724" spans="2:27"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</row>
    <row r="725" spans="2:27"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</row>
    <row r="726" spans="2:27"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</row>
    <row r="727" spans="2:27"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</row>
    <row r="728" spans="2:27"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</row>
    <row r="729" spans="2:27"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</row>
    <row r="730" spans="2:27"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</row>
    <row r="731" spans="2:27"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</row>
    <row r="732" spans="2:27"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</row>
    <row r="733" spans="2:27"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</row>
    <row r="734" spans="2:27"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</row>
    <row r="735" spans="2:27"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</row>
    <row r="736" spans="2:27"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</row>
    <row r="737" spans="2:27"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</row>
    <row r="738" spans="2:27"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</row>
    <row r="739" spans="2:27"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</row>
    <row r="740" spans="2:27"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</row>
    <row r="741" spans="2:27"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</row>
    <row r="742" spans="2:27"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</row>
    <row r="743" spans="2:27"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</row>
    <row r="744" spans="2:27"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</row>
    <row r="745" spans="2:27"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</row>
    <row r="746" spans="2:27"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</row>
    <row r="747" spans="2:27"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</row>
    <row r="748" spans="2:27"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</row>
    <row r="749" spans="2:27"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</row>
    <row r="750" spans="2:27"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</row>
    <row r="751" spans="2:27"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</row>
    <row r="752" spans="2:27"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</row>
    <row r="753" spans="2:27"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</row>
    <row r="754" spans="2:27"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</row>
    <row r="755" spans="2:27"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</row>
    <row r="756" spans="2:27"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</row>
    <row r="757" spans="2:27"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</row>
    <row r="758" spans="2:27"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</row>
    <row r="759" spans="2:27"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</row>
    <row r="760" spans="2:27"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</row>
    <row r="761" spans="2:27"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</row>
    <row r="762" spans="2:27"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</row>
    <row r="763" spans="2:27"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</row>
    <row r="764" spans="2:27"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</row>
    <row r="765" spans="2:27"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</row>
    <row r="766" spans="2:27"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</row>
    <row r="767" spans="2:27"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</row>
    <row r="768" spans="2:27"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</row>
    <row r="769" spans="2:27"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</row>
    <row r="770" spans="2:27"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</row>
    <row r="771" spans="2:27"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</row>
    <row r="772" spans="2:27"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</row>
    <row r="773" spans="2:27"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</row>
    <row r="774" spans="2:27"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</row>
    <row r="775" spans="2:27"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</row>
    <row r="776" spans="2:27"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</row>
    <row r="777" spans="2:27"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</row>
    <row r="778" spans="2:27"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</row>
    <row r="779" spans="2:27"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</row>
    <row r="780" spans="2:27"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</row>
    <row r="781" spans="2:27"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</row>
    <row r="782" spans="2:27"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</row>
    <row r="783" spans="2:27"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</row>
    <row r="784" spans="2:27"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</row>
    <row r="785" spans="2:27"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</row>
    <row r="786" spans="2:27"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</row>
    <row r="787" spans="2:27"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</row>
    <row r="788" spans="2:27"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</row>
    <row r="789" spans="2:27"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</row>
    <row r="790" spans="2:27"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</row>
    <row r="791" spans="2:27"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</row>
    <row r="792" spans="2:27"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</row>
    <row r="793" spans="2:27"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</row>
    <row r="794" spans="2:27"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</row>
    <row r="795" spans="2:27"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</row>
    <row r="796" spans="2:27"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</row>
    <row r="797" spans="2:27"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</row>
    <row r="798" spans="2:27"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</row>
    <row r="799" spans="2:27"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</row>
    <row r="800" spans="2:27"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</row>
    <row r="801" spans="2:27"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</row>
    <row r="802" spans="2:27"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</row>
    <row r="803" spans="2:27"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</row>
    <row r="804" spans="2:27"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</row>
    <row r="805" spans="2:27"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</row>
    <row r="806" spans="2:27"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</row>
    <row r="807" spans="2:27"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</row>
    <row r="808" spans="2:27"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</row>
    <row r="809" spans="2:27"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</row>
    <row r="810" spans="2:27"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</row>
    <row r="811" spans="2:27"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</row>
    <row r="812" spans="2:27"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</row>
    <row r="813" spans="2:27"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</row>
    <row r="814" spans="2:27"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</row>
    <row r="815" spans="2:27"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</row>
    <row r="816" spans="2:27"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</row>
    <row r="817" spans="2:27"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</row>
    <row r="818" spans="2:27"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</row>
    <row r="819" spans="2:27"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</row>
    <row r="820" spans="2:27"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</row>
    <row r="821" spans="2:27"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</row>
    <row r="822" spans="2:27"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</row>
    <row r="823" spans="2:27"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</row>
    <row r="824" spans="2:27"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</row>
    <row r="825" spans="2:27"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</row>
    <row r="826" spans="2:27"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</row>
    <row r="827" spans="2:27"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</row>
    <row r="828" spans="2:27"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</row>
    <row r="829" spans="2:27"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</row>
    <row r="830" spans="2:27"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</row>
    <row r="831" spans="2:27"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</row>
    <row r="832" spans="2:27"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</row>
    <row r="833" spans="2:27"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</row>
    <row r="834" spans="2:27"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</row>
    <row r="835" spans="2:27"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</row>
    <row r="836" spans="2:27"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</row>
    <row r="837" spans="2:27"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</row>
    <row r="838" spans="2:27"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</row>
    <row r="839" spans="2:27"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</row>
    <row r="840" spans="2:27"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</row>
    <row r="841" spans="2:27"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</row>
    <row r="842" spans="2:27"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</row>
    <row r="843" spans="2:27"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</row>
    <row r="844" spans="2:27"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</row>
    <row r="845" spans="2:27"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</row>
    <row r="846" spans="2:27"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</row>
    <row r="847" spans="2:27"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</row>
    <row r="848" spans="2:27"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</row>
    <row r="849" spans="2:27"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</row>
    <row r="850" spans="2:27"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</row>
    <row r="851" spans="2:27"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</row>
    <row r="852" spans="2:27"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</row>
    <row r="853" spans="2:27"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</row>
    <row r="854" spans="2:27"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</row>
    <row r="855" spans="2:27"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</row>
    <row r="856" spans="2:27"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</row>
    <row r="857" spans="2:27"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</row>
    <row r="858" spans="2:27"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</row>
    <row r="859" spans="2:27"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</row>
    <row r="860" spans="2:27"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</row>
    <row r="861" spans="2:27"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</row>
    <row r="862" spans="2:27"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</row>
    <row r="863" spans="2:27"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</row>
    <row r="864" spans="2:27"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</row>
    <row r="865" spans="2:27"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</row>
    <row r="866" spans="2:27"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</row>
    <row r="867" spans="2:27"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</row>
    <row r="868" spans="2:27"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</row>
    <row r="869" spans="2:27"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</row>
    <row r="870" spans="2:27"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</row>
    <row r="871" spans="2:27"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</row>
    <row r="872" spans="2:27"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</row>
    <row r="873" spans="2:27"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</row>
    <row r="874" spans="2:27"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</row>
    <row r="875" spans="2:27"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</row>
    <row r="876" spans="2:27"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</row>
    <row r="877" spans="2:27"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</row>
    <row r="878" spans="2:27"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</row>
    <row r="879" spans="2:27"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</row>
    <row r="880" spans="2:27"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</row>
    <row r="881" spans="2:27"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</row>
    <row r="882" spans="2:27"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</row>
    <row r="883" spans="2:27"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</row>
    <row r="884" spans="2:27"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</row>
    <row r="885" spans="2:27"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</row>
    <row r="886" spans="2:27"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</row>
    <row r="887" spans="2:27"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</row>
    <row r="888" spans="2:27"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</row>
    <row r="889" spans="2:27"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</row>
    <row r="890" spans="2:27"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</row>
    <row r="891" spans="2:27"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</row>
    <row r="892" spans="2:27"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</row>
    <row r="893" spans="2:27"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</row>
    <row r="894" spans="2:27"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</row>
    <row r="895" spans="2:27"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</row>
  </sheetData>
  <mergeCells count="10">
    <mergeCell ref="B2:AA2"/>
    <mergeCell ref="B4:AA4"/>
    <mergeCell ref="B5:AA5"/>
    <mergeCell ref="B6:AA6"/>
    <mergeCell ref="B7:B8"/>
    <mergeCell ref="C7:M7"/>
    <mergeCell ref="N7:N8"/>
    <mergeCell ref="O7:Y7"/>
    <mergeCell ref="Z7:Z8"/>
    <mergeCell ref="AA7:AA8"/>
  </mergeCells>
  <printOptions horizontalCentered="1"/>
  <pageMargins left="0" right="0" top="0.59055118110236227" bottom="0.78740157480314965" header="0" footer="0.31496062992125984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15"/>
  <sheetViews>
    <sheetView showGridLines="0" topLeftCell="A10" workbookViewId="0">
      <selection activeCell="B43" sqref="B43"/>
    </sheetView>
  </sheetViews>
  <sheetFormatPr baseColWidth="10" defaultColWidth="11.42578125" defaultRowHeight="12.75"/>
  <cols>
    <col min="1" max="1" width="1.28515625" style="71" customWidth="1"/>
    <col min="2" max="2" width="68.7109375" style="71" customWidth="1"/>
    <col min="3" max="12" width="9.85546875" style="71" customWidth="1"/>
    <col min="13" max="13" width="11" style="71" bestFit="1" customWidth="1"/>
    <col min="14" max="14" width="12.140625" style="71" customWidth="1"/>
    <col min="15" max="22" width="8.7109375" style="71" customWidth="1"/>
    <col min="23" max="23" width="11" style="71" bestFit="1" customWidth="1"/>
    <col min="24" max="24" width="11" style="71" customWidth="1"/>
    <col min="25" max="25" width="11" style="71" bestFit="1" customWidth="1"/>
    <col min="26" max="26" width="10.42578125" style="71" customWidth="1"/>
    <col min="27" max="27" width="11.5703125" style="71" customWidth="1"/>
    <col min="28" max="28" width="4.5703125" style="138" customWidth="1"/>
    <col min="29" max="29" width="11.42578125" style="71"/>
    <col min="30" max="32" width="11.42578125" style="138"/>
    <col min="33" max="16384" width="11.42578125" style="71"/>
  </cols>
  <sheetData>
    <row r="1" spans="1:77" ht="17.25">
      <c r="B1" s="72" t="s">
        <v>81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3"/>
      <c r="AD1" s="74"/>
      <c r="AE1" s="74"/>
      <c r="AF1" s="74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</row>
    <row r="2" spans="1:77" ht="17.2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6"/>
      <c r="AC2" s="73"/>
      <c r="AD2" s="74"/>
      <c r="AE2" s="74"/>
      <c r="AF2" s="74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</row>
    <row r="3" spans="1:77" ht="18.75" customHeight="1">
      <c r="B3" s="77" t="s">
        <v>82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8"/>
      <c r="AC3" s="73"/>
      <c r="AD3" s="74"/>
      <c r="AE3" s="74"/>
      <c r="AF3" s="74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</row>
    <row r="4" spans="1:77" ht="18.75" customHeight="1">
      <c r="B4" s="79" t="s">
        <v>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6"/>
      <c r="AC4" s="73"/>
      <c r="AD4" s="74"/>
      <c r="AE4" s="74"/>
      <c r="AF4" s="74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</row>
    <row r="5" spans="1:77" ht="14.25" customHeight="1">
      <c r="B5" s="79" t="s">
        <v>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80"/>
      <c r="AC5" s="73"/>
      <c r="AD5" s="74"/>
      <c r="AE5" s="74"/>
      <c r="AF5" s="74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</row>
    <row r="6" spans="1:77" ht="18" customHeight="1">
      <c r="A6" s="81"/>
      <c r="B6" s="82" t="s">
        <v>4</v>
      </c>
      <c r="C6" s="83">
        <v>2019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5" t="s">
        <v>5</v>
      </c>
      <c r="O6" s="83">
        <v>2019</v>
      </c>
      <c r="P6" s="84"/>
      <c r="Q6" s="84"/>
      <c r="R6" s="84"/>
      <c r="S6" s="84"/>
      <c r="T6" s="84"/>
      <c r="U6" s="84"/>
      <c r="V6" s="84"/>
      <c r="W6" s="84"/>
      <c r="X6" s="84"/>
      <c r="Y6" s="84"/>
      <c r="Z6" s="85" t="s">
        <v>6</v>
      </c>
      <c r="AA6" s="85" t="s">
        <v>7</v>
      </c>
      <c r="AB6" s="86"/>
      <c r="AC6" s="73"/>
      <c r="AD6" s="74"/>
      <c r="AE6" s="74"/>
      <c r="AF6" s="74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</row>
    <row r="7" spans="1:77" ht="17.25" customHeight="1" thickBot="1">
      <c r="A7" s="81"/>
      <c r="B7" s="87"/>
      <c r="C7" s="88" t="s">
        <v>8</v>
      </c>
      <c r="D7" s="88" t="s">
        <v>9</v>
      </c>
      <c r="E7" s="88" t="s">
        <v>10</v>
      </c>
      <c r="F7" s="88" t="s">
        <v>11</v>
      </c>
      <c r="G7" s="88" t="s">
        <v>12</v>
      </c>
      <c r="H7" s="88" t="s">
        <v>13</v>
      </c>
      <c r="I7" s="88" t="s">
        <v>14</v>
      </c>
      <c r="J7" s="88" t="s">
        <v>15</v>
      </c>
      <c r="K7" s="88" t="s">
        <v>16</v>
      </c>
      <c r="L7" s="88" t="s">
        <v>17</v>
      </c>
      <c r="M7" s="88" t="s">
        <v>18</v>
      </c>
      <c r="N7" s="89"/>
      <c r="O7" s="88" t="s">
        <v>8</v>
      </c>
      <c r="P7" s="88" t="s">
        <v>9</v>
      </c>
      <c r="Q7" s="88" t="s">
        <v>10</v>
      </c>
      <c r="R7" s="88" t="s">
        <v>11</v>
      </c>
      <c r="S7" s="88" t="s">
        <v>12</v>
      </c>
      <c r="T7" s="88" t="s">
        <v>13</v>
      </c>
      <c r="U7" s="88" t="s">
        <v>14</v>
      </c>
      <c r="V7" s="88" t="s">
        <v>15</v>
      </c>
      <c r="W7" s="88" t="s">
        <v>16</v>
      </c>
      <c r="X7" s="88" t="s">
        <v>17</v>
      </c>
      <c r="Y7" s="88" t="s">
        <v>18</v>
      </c>
      <c r="Z7" s="89"/>
      <c r="AA7" s="89"/>
      <c r="AB7" s="86"/>
      <c r="AC7" s="73"/>
      <c r="AD7" s="74"/>
      <c r="AE7" s="74"/>
      <c r="AF7" s="74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</row>
    <row r="8" spans="1:77" ht="18" customHeight="1" thickTop="1">
      <c r="A8" s="81"/>
      <c r="B8" s="90" t="s">
        <v>20</v>
      </c>
      <c r="C8" s="91">
        <f t="shared" ref="C8:Z8" si="0">+C9+C20</f>
        <v>11383.7</v>
      </c>
      <c r="D8" s="91">
        <f t="shared" si="0"/>
        <v>9901.5999999999985</v>
      </c>
      <c r="E8" s="91">
        <f t="shared" si="0"/>
        <v>11188.7</v>
      </c>
      <c r="F8" s="91">
        <f t="shared" si="0"/>
        <v>10671.5</v>
      </c>
      <c r="G8" s="91">
        <f t="shared" si="0"/>
        <v>12797.8</v>
      </c>
      <c r="H8" s="91">
        <f t="shared" si="0"/>
        <v>10740.400000000001</v>
      </c>
      <c r="I8" s="91">
        <f t="shared" si="0"/>
        <v>12637.4</v>
      </c>
      <c r="J8" s="91">
        <f t="shared" si="0"/>
        <v>12181.2</v>
      </c>
      <c r="K8" s="91">
        <f t="shared" si="0"/>
        <v>11421.2</v>
      </c>
      <c r="L8" s="91">
        <f t="shared" si="0"/>
        <v>14163.4</v>
      </c>
      <c r="M8" s="91">
        <f t="shared" si="0"/>
        <v>13173.8</v>
      </c>
      <c r="N8" s="91">
        <f t="shared" si="0"/>
        <v>130260.70000000001</v>
      </c>
      <c r="O8" s="91">
        <f t="shared" si="0"/>
        <v>11541.8</v>
      </c>
      <c r="P8" s="91">
        <f t="shared" si="0"/>
        <v>10808.699999999999</v>
      </c>
      <c r="Q8" s="91">
        <f t="shared" si="0"/>
        <v>12052.6</v>
      </c>
      <c r="R8" s="91">
        <f t="shared" si="0"/>
        <v>11699.099999999999</v>
      </c>
      <c r="S8" s="91">
        <f t="shared" si="0"/>
        <v>14018.6</v>
      </c>
      <c r="T8" s="91">
        <f t="shared" si="0"/>
        <v>12714.900000000001</v>
      </c>
      <c r="U8" s="91">
        <f t="shared" si="0"/>
        <v>14582.3</v>
      </c>
      <c r="V8" s="91">
        <f t="shared" si="0"/>
        <v>13847.300000000001</v>
      </c>
      <c r="W8" s="91">
        <f t="shared" si="0"/>
        <v>12147.4</v>
      </c>
      <c r="X8" s="91">
        <f t="shared" si="0"/>
        <v>15757.099999999999</v>
      </c>
      <c r="Y8" s="91">
        <f t="shared" si="0"/>
        <v>15722.399999999998</v>
      </c>
      <c r="Z8" s="91">
        <f t="shared" si="0"/>
        <v>144892.20000000001</v>
      </c>
      <c r="AA8" s="92">
        <f t="shared" ref="AA8:AA13" si="1">+N8/Z8*100</f>
        <v>89.901802857572733</v>
      </c>
      <c r="AB8" s="93"/>
      <c r="AC8" s="73"/>
      <c r="AD8" s="74"/>
      <c r="AE8" s="74"/>
      <c r="AF8" s="94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73"/>
      <c r="AR8" s="96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</row>
    <row r="9" spans="1:77" ht="18" customHeight="1">
      <c r="A9" s="81"/>
      <c r="B9" s="97" t="s">
        <v>83</v>
      </c>
      <c r="C9" s="98">
        <f t="shared" ref="C9:M9" si="2">+C11+C12+C19</f>
        <v>8796.4000000000015</v>
      </c>
      <c r="D9" s="98">
        <f t="shared" si="2"/>
        <v>7568.7</v>
      </c>
      <c r="E9" s="98">
        <f t="shared" si="2"/>
        <v>8621.3000000000011</v>
      </c>
      <c r="F9" s="98">
        <f t="shared" si="2"/>
        <v>8282.7999999999993</v>
      </c>
      <c r="G9" s="98">
        <f t="shared" si="2"/>
        <v>9882.6</v>
      </c>
      <c r="H9" s="98">
        <f t="shared" si="2"/>
        <v>8283.7000000000007</v>
      </c>
      <c r="I9" s="98">
        <f t="shared" si="2"/>
        <v>9784.2999999999993</v>
      </c>
      <c r="J9" s="98">
        <f t="shared" si="2"/>
        <v>9467</v>
      </c>
      <c r="K9" s="98">
        <f t="shared" si="2"/>
        <v>8741.9000000000015</v>
      </c>
      <c r="L9" s="98">
        <f t="shared" si="2"/>
        <v>10812.9</v>
      </c>
      <c r="M9" s="98">
        <f t="shared" si="2"/>
        <v>10008.199999999999</v>
      </c>
      <c r="N9" s="98">
        <f>+N10+N12+N19</f>
        <v>100249.80000000002</v>
      </c>
      <c r="O9" s="98">
        <f t="shared" ref="O9:Z9" si="3">+O11+O12+O19</f>
        <v>8856.6</v>
      </c>
      <c r="P9" s="98">
        <f t="shared" si="3"/>
        <v>8365.6999999999989</v>
      </c>
      <c r="Q9" s="98">
        <f t="shared" si="3"/>
        <v>9276.1</v>
      </c>
      <c r="R9" s="98">
        <f t="shared" si="3"/>
        <v>8946.4</v>
      </c>
      <c r="S9" s="98">
        <f t="shared" si="3"/>
        <v>10917.4</v>
      </c>
      <c r="T9" s="98">
        <f t="shared" si="3"/>
        <v>9799.1</v>
      </c>
      <c r="U9" s="98">
        <f t="shared" si="3"/>
        <v>10606.9</v>
      </c>
      <c r="V9" s="98">
        <f t="shared" si="3"/>
        <v>10681.7</v>
      </c>
      <c r="W9" s="98">
        <f t="shared" si="3"/>
        <v>9273.4</v>
      </c>
      <c r="X9" s="98">
        <f t="shared" si="3"/>
        <v>12056.199999999999</v>
      </c>
      <c r="Y9" s="98">
        <f t="shared" si="3"/>
        <v>12045.699999999999</v>
      </c>
      <c r="Z9" s="98">
        <f t="shared" si="3"/>
        <v>110825.20000000001</v>
      </c>
      <c r="AA9" s="92">
        <f t="shared" si="1"/>
        <v>90.457585458902855</v>
      </c>
      <c r="AB9" s="93"/>
      <c r="AC9" s="73"/>
      <c r="AD9" s="74"/>
      <c r="AE9" s="74"/>
      <c r="AF9" s="94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73"/>
      <c r="AR9" s="96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</row>
    <row r="10" spans="1:77" ht="18" customHeight="1">
      <c r="A10" s="81"/>
      <c r="B10" s="99" t="s">
        <v>37</v>
      </c>
      <c r="C10" s="98">
        <f t="shared" ref="C10:Z10" si="4">+C11</f>
        <v>7646.9</v>
      </c>
      <c r="D10" s="98">
        <f t="shared" si="4"/>
        <v>6473.8</v>
      </c>
      <c r="E10" s="98">
        <f t="shared" si="4"/>
        <v>7342.1</v>
      </c>
      <c r="F10" s="98">
        <f t="shared" si="4"/>
        <v>7056.6</v>
      </c>
      <c r="G10" s="98">
        <f t="shared" si="4"/>
        <v>8572.4</v>
      </c>
      <c r="H10" s="98">
        <f t="shared" si="4"/>
        <v>7187.8</v>
      </c>
      <c r="I10" s="98">
        <f t="shared" si="4"/>
        <v>8528.7000000000007</v>
      </c>
      <c r="J10" s="98">
        <f t="shared" si="4"/>
        <v>8158.9</v>
      </c>
      <c r="K10" s="98">
        <f t="shared" si="4"/>
        <v>7477.5</v>
      </c>
      <c r="L10" s="98">
        <f t="shared" si="4"/>
        <v>9123.1</v>
      </c>
      <c r="M10" s="98">
        <f t="shared" si="4"/>
        <v>8342.4</v>
      </c>
      <c r="N10" s="92">
        <f t="shared" si="4"/>
        <v>85910.200000000012</v>
      </c>
      <c r="O10" s="98">
        <f t="shared" si="4"/>
        <v>7505.8</v>
      </c>
      <c r="P10" s="98">
        <f t="shared" si="4"/>
        <v>7311.7</v>
      </c>
      <c r="Q10" s="98">
        <f t="shared" si="4"/>
        <v>7960.6</v>
      </c>
      <c r="R10" s="98">
        <f t="shared" si="4"/>
        <v>7883.9</v>
      </c>
      <c r="S10" s="98">
        <f t="shared" si="4"/>
        <v>9583.4</v>
      </c>
      <c r="T10" s="98">
        <f t="shared" si="4"/>
        <v>8541.5</v>
      </c>
      <c r="U10" s="98">
        <f t="shared" si="4"/>
        <v>9261.2999999999993</v>
      </c>
      <c r="V10" s="98">
        <f t="shared" si="4"/>
        <v>9374.5</v>
      </c>
      <c r="W10" s="98">
        <f t="shared" si="4"/>
        <v>7961.1</v>
      </c>
      <c r="X10" s="98">
        <f t="shared" si="4"/>
        <v>10457.799999999999</v>
      </c>
      <c r="Y10" s="98">
        <f t="shared" si="4"/>
        <v>10466.5</v>
      </c>
      <c r="Z10" s="92">
        <f t="shared" si="4"/>
        <v>96308.1</v>
      </c>
      <c r="AA10" s="92">
        <f t="shared" si="1"/>
        <v>89.203504170469571</v>
      </c>
      <c r="AB10" s="93"/>
      <c r="AC10" s="73"/>
      <c r="AD10" s="74"/>
      <c r="AE10" s="74"/>
      <c r="AF10" s="94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73"/>
      <c r="AR10" s="96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</row>
    <row r="11" spans="1:77" ht="18" customHeight="1">
      <c r="A11" s="81"/>
      <c r="B11" s="100" t="s">
        <v>38</v>
      </c>
      <c r="C11" s="101">
        <f>+[1]DGA!O11</f>
        <v>7646.9</v>
      </c>
      <c r="D11" s="101">
        <f>+[1]DGA!P11</f>
        <v>6473.8</v>
      </c>
      <c r="E11" s="101">
        <f>+[1]DGA!Q11</f>
        <v>7342.1</v>
      </c>
      <c r="F11" s="101">
        <f>+[1]DGA!R11</f>
        <v>7056.6</v>
      </c>
      <c r="G11" s="101">
        <f>+[1]DGA!S11</f>
        <v>8572.4</v>
      </c>
      <c r="H11" s="101">
        <f>+[1]DGA!T11</f>
        <v>7187.8</v>
      </c>
      <c r="I11" s="101">
        <f>+[1]DGA!U11</f>
        <v>8528.7000000000007</v>
      </c>
      <c r="J11" s="101">
        <f>+[1]DGA!V11</f>
        <v>8158.9</v>
      </c>
      <c r="K11" s="101">
        <f>+[1]DGA!W11</f>
        <v>7477.5</v>
      </c>
      <c r="L11" s="101">
        <f>+[1]DGA!X11</f>
        <v>9123.1</v>
      </c>
      <c r="M11" s="101">
        <f>+[1]DGA!Y11</f>
        <v>8342.4</v>
      </c>
      <c r="N11" s="102">
        <f>SUM(C11:M11)</f>
        <v>85910.200000000012</v>
      </c>
      <c r="O11" s="101">
        <f>+'[1]PP (EST)'!O28</f>
        <v>7505.8</v>
      </c>
      <c r="P11" s="101">
        <f>+'[1]PP (EST)'!P28</f>
        <v>7311.7</v>
      </c>
      <c r="Q11" s="101">
        <f>+'[1]PP (EST)'!Q28</f>
        <v>7960.6</v>
      </c>
      <c r="R11" s="101">
        <f>+'[1]PP (EST)'!R28</f>
        <v>7883.9</v>
      </c>
      <c r="S11" s="101">
        <f>+'[1]PP (EST)'!S28</f>
        <v>9583.4</v>
      </c>
      <c r="T11" s="101">
        <f>+'[1]PP (EST)'!T28</f>
        <v>8541.5</v>
      </c>
      <c r="U11" s="101">
        <f>+'[1]PP (EST)'!U28</f>
        <v>9261.2999999999993</v>
      </c>
      <c r="V11" s="101">
        <f>+'[1]PP (EST)'!V28</f>
        <v>9374.5</v>
      </c>
      <c r="W11" s="101">
        <f>+'[1]PP (EST)'!W28</f>
        <v>7961.1</v>
      </c>
      <c r="X11" s="101">
        <f>+'[1]PP (EST)'!X28</f>
        <v>10457.799999999999</v>
      </c>
      <c r="Y11" s="101">
        <f>+'[1]PP (EST)'!Y28</f>
        <v>10466.5</v>
      </c>
      <c r="Z11" s="102">
        <f>SUM(O11:Y11)</f>
        <v>96308.1</v>
      </c>
      <c r="AA11" s="102">
        <f t="shared" si="1"/>
        <v>89.203504170469571</v>
      </c>
      <c r="AB11" s="93"/>
      <c r="AC11" s="73"/>
      <c r="AD11" s="74"/>
      <c r="AE11" s="74"/>
      <c r="AF11" s="94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73"/>
      <c r="AR11" s="96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</row>
    <row r="12" spans="1:77" ht="18" customHeight="1">
      <c r="A12" s="81"/>
      <c r="B12" s="29" t="s">
        <v>39</v>
      </c>
      <c r="C12" s="103">
        <f t="shared" ref="C12:Z12" si="5">SUM(C13:C18)</f>
        <v>1111.8000000000002</v>
      </c>
      <c r="D12" s="103">
        <f t="shared" si="5"/>
        <v>1070.5</v>
      </c>
      <c r="E12" s="103">
        <f t="shared" si="5"/>
        <v>1248.7</v>
      </c>
      <c r="F12" s="103">
        <f t="shared" si="5"/>
        <v>1199.3</v>
      </c>
      <c r="G12" s="103">
        <f t="shared" si="5"/>
        <v>1269.0999999999999</v>
      </c>
      <c r="H12" s="103">
        <f t="shared" si="5"/>
        <v>1065.3</v>
      </c>
      <c r="I12" s="103">
        <f t="shared" si="5"/>
        <v>1219.8</v>
      </c>
      <c r="J12" s="103">
        <f t="shared" si="5"/>
        <v>1274.9000000000001</v>
      </c>
      <c r="K12" s="103">
        <f t="shared" si="5"/>
        <v>1232.6999999999998</v>
      </c>
      <c r="L12" s="103">
        <f t="shared" si="5"/>
        <v>1658</v>
      </c>
      <c r="M12" s="103">
        <f t="shared" si="5"/>
        <v>1628.5</v>
      </c>
      <c r="N12" s="103">
        <f t="shared" si="5"/>
        <v>13978.599999999999</v>
      </c>
      <c r="O12" s="103">
        <f t="shared" si="5"/>
        <v>1301.9000000000001</v>
      </c>
      <c r="P12" s="103">
        <f t="shared" si="5"/>
        <v>1011.7</v>
      </c>
      <c r="Q12" s="103">
        <f t="shared" si="5"/>
        <v>1271.4000000000001</v>
      </c>
      <c r="R12" s="103">
        <f t="shared" si="5"/>
        <v>1015.2</v>
      </c>
      <c r="S12" s="103">
        <f t="shared" si="5"/>
        <v>1293.7</v>
      </c>
      <c r="T12" s="103">
        <f t="shared" si="5"/>
        <v>1216.6999999999998</v>
      </c>
      <c r="U12" s="103">
        <f t="shared" si="5"/>
        <v>1306.4000000000001</v>
      </c>
      <c r="V12" s="103">
        <f t="shared" si="5"/>
        <v>1265.2</v>
      </c>
      <c r="W12" s="103">
        <f t="shared" si="5"/>
        <v>1267.3</v>
      </c>
      <c r="X12" s="103">
        <f t="shared" si="5"/>
        <v>1551</v>
      </c>
      <c r="Y12" s="103">
        <f t="shared" si="5"/>
        <v>1531.8000000000002</v>
      </c>
      <c r="Z12" s="103">
        <f t="shared" si="5"/>
        <v>14032.300000000001</v>
      </c>
      <c r="AA12" s="104">
        <f t="shared" si="1"/>
        <v>99.61731148849438</v>
      </c>
      <c r="AB12" s="93"/>
      <c r="AC12" s="73"/>
      <c r="AD12" s="74"/>
      <c r="AE12" s="74"/>
      <c r="AF12" s="94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73"/>
      <c r="AR12" s="96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</row>
    <row r="13" spans="1:77" ht="18" customHeight="1">
      <c r="A13" s="81"/>
      <c r="B13" s="105" t="s">
        <v>42</v>
      </c>
      <c r="C13" s="101">
        <f>+[1]DGA!O13</f>
        <v>514.6</v>
      </c>
      <c r="D13" s="101">
        <f>+[1]DGA!P13</f>
        <v>572.4</v>
      </c>
      <c r="E13" s="101">
        <f>+[1]DGA!Q13</f>
        <v>714.3</v>
      </c>
      <c r="F13" s="101">
        <f>+[1]DGA!R13</f>
        <v>680.1</v>
      </c>
      <c r="G13" s="101">
        <f>+[1]DGA!S13</f>
        <v>590.79999999999995</v>
      </c>
      <c r="H13" s="101">
        <f>+[1]DGA!T13</f>
        <v>510</v>
      </c>
      <c r="I13" s="101">
        <f>+[1]DGA!U13</f>
        <v>645.70000000000005</v>
      </c>
      <c r="J13" s="101">
        <f>+[1]DGA!V13</f>
        <v>686.9</v>
      </c>
      <c r="K13" s="101">
        <f>+[1]DGA!W13</f>
        <v>636</v>
      </c>
      <c r="L13" s="101">
        <f>+[1]DGA!X13</f>
        <v>1059.9000000000001</v>
      </c>
      <c r="M13" s="101">
        <f>+[1]DGA!Y13</f>
        <v>868</v>
      </c>
      <c r="N13" s="102">
        <f t="shared" ref="N13:N19" si="6">SUM(C13:M13)</f>
        <v>7478.6999999999989</v>
      </c>
      <c r="O13" s="101">
        <v>535.20000000000005</v>
      </c>
      <c r="P13" s="101">
        <v>513.6</v>
      </c>
      <c r="Q13" s="101">
        <v>567.6</v>
      </c>
      <c r="R13" s="101">
        <v>542</v>
      </c>
      <c r="S13" s="101">
        <v>551.79999999999995</v>
      </c>
      <c r="T13" s="101">
        <v>581.9</v>
      </c>
      <c r="U13" s="101">
        <v>556.5</v>
      </c>
      <c r="V13" s="101">
        <v>595.4</v>
      </c>
      <c r="W13" s="101">
        <v>671.6</v>
      </c>
      <c r="X13" s="101">
        <v>792.8</v>
      </c>
      <c r="Y13" s="101">
        <v>731.1</v>
      </c>
      <c r="Z13" s="102">
        <f t="shared" ref="Z13:Z19" si="7">SUM(O13:Y13)</f>
        <v>6639.5000000000009</v>
      </c>
      <c r="AA13" s="102">
        <f t="shared" si="1"/>
        <v>112.63950598689658</v>
      </c>
      <c r="AB13" s="93"/>
      <c r="AC13" s="73"/>
      <c r="AD13" s="74"/>
      <c r="AE13" s="74"/>
      <c r="AF13" s="94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73"/>
      <c r="AR13" s="96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</row>
    <row r="14" spans="1:77" ht="18" customHeight="1">
      <c r="A14" s="81"/>
      <c r="B14" s="105" t="s">
        <v>84</v>
      </c>
      <c r="C14" s="101">
        <f>+[1]DGA!O14</f>
        <v>0</v>
      </c>
      <c r="D14" s="101">
        <f>+[1]DGA!P14</f>
        <v>0</v>
      </c>
      <c r="E14" s="101">
        <f>+[1]DGA!Q14</f>
        <v>0</v>
      </c>
      <c r="F14" s="101">
        <f>+[1]DGA!R14</f>
        <v>0</v>
      </c>
      <c r="G14" s="101">
        <f>+[1]DGA!S14</f>
        <v>0</v>
      </c>
      <c r="H14" s="101">
        <f>+[1]DGA!T14</f>
        <v>0</v>
      </c>
      <c r="I14" s="101">
        <f>+[1]DGA!U14</f>
        <v>0</v>
      </c>
      <c r="J14" s="101">
        <f>+[1]DGA!V14</f>
        <v>0</v>
      </c>
      <c r="K14" s="101">
        <f>+[1]DGA!W14</f>
        <v>0</v>
      </c>
      <c r="L14" s="101">
        <f>+[1]DGA!X14</f>
        <v>0</v>
      </c>
      <c r="M14" s="101">
        <f>+[1]DGA!Y14</f>
        <v>0</v>
      </c>
      <c r="N14" s="102">
        <f t="shared" si="6"/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2">
        <f t="shared" si="7"/>
        <v>0</v>
      </c>
      <c r="AA14" s="102">
        <v>0</v>
      </c>
      <c r="AB14" s="93"/>
      <c r="AC14" s="73"/>
      <c r="AD14" s="74"/>
      <c r="AE14" s="74"/>
      <c r="AF14" s="94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73"/>
      <c r="AR14" s="96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</row>
    <row r="15" spans="1:77" ht="18" customHeight="1">
      <c r="A15" s="81"/>
      <c r="B15" s="105" t="s">
        <v>44</v>
      </c>
      <c r="C15" s="101">
        <f>+[1]DGA!O15</f>
        <v>321.3</v>
      </c>
      <c r="D15" s="101">
        <f>+[1]DGA!P15</f>
        <v>239.4</v>
      </c>
      <c r="E15" s="101">
        <f>+[1]DGA!Q15</f>
        <v>221.3</v>
      </c>
      <c r="F15" s="101">
        <f>+[1]DGA!R15</f>
        <v>239.7</v>
      </c>
      <c r="G15" s="101">
        <f>+[1]DGA!S15</f>
        <v>334.7</v>
      </c>
      <c r="H15" s="101">
        <f>+[1]DGA!T15</f>
        <v>285.3</v>
      </c>
      <c r="I15" s="101">
        <f>+[1]DGA!U15</f>
        <v>255.5</v>
      </c>
      <c r="J15" s="101">
        <f>+[1]DGA!V15</f>
        <v>257.60000000000002</v>
      </c>
      <c r="K15" s="101">
        <f>+[1]DGA!W15</f>
        <v>297.8</v>
      </c>
      <c r="L15" s="101">
        <f>+[1]DGA!X15</f>
        <v>267.10000000000002</v>
      </c>
      <c r="M15" s="101">
        <f>+[1]DGA!Y15</f>
        <v>413.9</v>
      </c>
      <c r="N15" s="102">
        <f t="shared" si="6"/>
        <v>3133.6000000000004</v>
      </c>
      <c r="O15" s="101">
        <v>529.20000000000005</v>
      </c>
      <c r="P15" s="101">
        <v>252.4</v>
      </c>
      <c r="Q15" s="101">
        <v>363.3</v>
      </c>
      <c r="R15" s="101">
        <v>197.2</v>
      </c>
      <c r="S15" s="101">
        <v>399.6</v>
      </c>
      <c r="T15" s="101">
        <v>320.60000000000002</v>
      </c>
      <c r="U15" s="101">
        <v>426.7</v>
      </c>
      <c r="V15" s="101">
        <v>348.9</v>
      </c>
      <c r="W15" s="101">
        <v>290.89999999999998</v>
      </c>
      <c r="X15" s="101">
        <v>351.8</v>
      </c>
      <c r="Y15" s="101">
        <v>369.8</v>
      </c>
      <c r="Z15" s="102">
        <f t="shared" si="7"/>
        <v>3850.4000000000005</v>
      </c>
      <c r="AA15" s="102">
        <f>+N15/Z15*100</f>
        <v>81.383752337419494</v>
      </c>
      <c r="AB15" s="93"/>
      <c r="AC15" s="73"/>
      <c r="AD15" s="74"/>
      <c r="AE15" s="74"/>
      <c r="AF15" s="94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73"/>
      <c r="AR15" s="96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</row>
    <row r="16" spans="1:77" ht="18" customHeight="1">
      <c r="A16" s="81"/>
      <c r="B16" s="105" t="s">
        <v>85</v>
      </c>
      <c r="C16" s="101">
        <f>+[1]DGA!O16</f>
        <v>103.2</v>
      </c>
      <c r="D16" s="101">
        <f>+[1]DGA!P16</f>
        <v>132.5</v>
      </c>
      <c r="E16" s="101">
        <f>+[1]DGA!Q16</f>
        <v>114.2</v>
      </c>
      <c r="F16" s="101">
        <f>+[1]DGA!R16</f>
        <v>142</v>
      </c>
      <c r="G16" s="101">
        <f>+[1]DGA!S16</f>
        <v>207.3</v>
      </c>
      <c r="H16" s="101">
        <f>+[1]DGA!T16</f>
        <v>133.9</v>
      </c>
      <c r="I16" s="101">
        <f>+[1]DGA!U16</f>
        <v>198</v>
      </c>
      <c r="J16" s="101">
        <f>+[1]DGA!V16</f>
        <v>165.4</v>
      </c>
      <c r="K16" s="101">
        <f>+[1]DGA!W16</f>
        <v>174.6</v>
      </c>
      <c r="L16" s="101">
        <f>+[1]DGA!X16</f>
        <v>208</v>
      </c>
      <c r="M16" s="101">
        <f>+[1]DGA!Y16</f>
        <v>212.3</v>
      </c>
      <c r="N16" s="102">
        <f t="shared" si="6"/>
        <v>1791.3999999999999</v>
      </c>
      <c r="O16" s="101">
        <v>131</v>
      </c>
      <c r="P16" s="101">
        <v>130.5</v>
      </c>
      <c r="Q16" s="101">
        <v>160.9</v>
      </c>
      <c r="R16" s="101">
        <v>145.5</v>
      </c>
      <c r="S16" s="101">
        <v>189.8</v>
      </c>
      <c r="T16" s="101">
        <v>174.6</v>
      </c>
      <c r="U16" s="101">
        <v>191</v>
      </c>
      <c r="V16" s="101">
        <v>150.9</v>
      </c>
      <c r="W16" s="101">
        <v>177.7</v>
      </c>
      <c r="X16" s="101">
        <v>142.9</v>
      </c>
      <c r="Y16" s="101">
        <v>152.30000000000001</v>
      </c>
      <c r="Z16" s="102">
        <f t="shared" si="7"/>
        <v>1747.1000000000004</v>
      </c>
      <c r="AA16" s="102">
        <f>+N16/Z16*100</f>
        <v>102.53563047335581</v>
      </c>
      <c r="AB16" s="93"/>
      <c r="AC16" s="73"/>
      <c r="AD16" s="74"/>
      <c r="AE16" s="74"/>
      <c r="AF16" s="94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73"/>
      <c r="AR16" s="96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</row>
    <row r="17" spans="1:77" ht="18" customHeight="1">
      <c r="A17" s="81"/>
      <c r="B17" s="105" t="s">
        <v>86</v>
      </c>
      <c r="C17" s="101">
        <f>+[1]DGA!O17</f>
        <v>172.7</v>
      </c>
      <c r="D17" s="101">
        <f>+[1]DGA!P17</f>
        <v>126.2</v>
      </c>
      <c r="E17" s="101">
        <f>+[1]DGA!Q17</f>
        <v>198.9</v>
      </c>
      <c r="F17" s="101">
        <f>+[1]DGA!R17</f>
        <v>137.5</v>
      </c>
      <c r="G17" s="101">
        <f>+[1]DGA!S17</f>
        <v>136.30000000000001</v>
      </c>
      <c r="H17" s="101">
        <f>+[1]DGA!T17</f>
        <v>136.1</v>
      </c>
      <c r="I17" s="101">
        <f>+[1]DGA!U17</f>
        <v>120.6</v>
      </c>
      <c r="J17" s="101">
        <f>+[1]DGA!V17</f>
        <v>165</v>
      </c>
      <c r="K17" s="101">
        <f>+[1]DGA!W17</f>
        <v>124.3</v>
      </c>
      <c r="L17" s="101">
        <f>+[1]DGA!X17</f>
        <v>123</v>
      </c>
      <c r="M17" s="101">
        <f>+[1]DGA!Y17</f>
        <v>134.30000000000001</v>
      </c>
      <c r="N17" s="102">
        <f t="shared" si="6"/>
        <v>1574.8999999999999</v>
      </c>
      <c r="O17" s="101">
        <v>106.5</v>
      </c>
      <c r="P17" s="101">
        <v>115.2</v>
      </c>
      <c r="Q17" s="101">
        <v>179.6</v>
      </c>
      <c r="R17" s="101">
        <v>130.5</v>
      </c>
      <c r="S17" s="101">
        <v>152.5</v>
      </c>
      <c r="T17" s="101">
        <v>139.6</v>
      </c>
      <c r="U17" s="101">
        <v>132.19999999999999</v>
      </c>
      <c r="V17" s="101">
        <v>170</v>
      </c>
      <c r="W17" s="101">
        <v>127.1</v>
      </c>
      <c r="X17" s="101">
        <v>263.5</v>
      </c>
      <c r="Y17" s="101">
        <v>278.60000000000002</v>
      </c>
      <c r="Z17" s="102">
        <f t="shared" si="7"/>
        <v>1795.2999999999997</v>
      </c>
      <c r="AA17" s="102">
        <f>+N17/Z17*100</f>
        <v>87.723500250654496</v>
      </c>
      <c r="AB17" s="93"/>
      <c r="AC17" s="73"/>
      <c r="AD17" s="74"/>
      <c r="AE17" s="74"/>
      <c r="AF17" s="94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73"/>
      <c r="AR17" s="96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</row>
    <row r="18" spans="1:77" ht="14.25">
      <c r="A18" s="81"/>
      <c r="B18" s="105" t="s">
        <v>34</v>
      </c>
      <c r="C18" s="101">
        <f>+[1]DGA!O18</f>
        <v>0</v>
      </c>
      <c r="D18" s="101">
        <f>+[1]DGA!P18</f>
        <v>0</v>
      </c>
      <c r="E18" s="101">
        <f>+[1]DGA!Q18</f>
        <v>0</v>
      </c>
      <c r="F18" s="101">
        <f>+[1]DGA!R18</f>
        <v>0</v>
      </c>
      <c r="G18" s="101">
        <f>+[1]DGA!S18</f>
        <v>0</v>
      </c>
      <c r="H18" s="101">
        <f>+[1]DGA!T18</f>
        <v>0</v>
      </c>
      <c r="I18" s="101">
        <f>+[1]DGA!U18</f>
        <v>0</v>
      </c>
      <c r="J18" s="101">
        <f>+[1]DGA!V18</f>
        <v>0</v>
      </c>
      <c r="K18" s="101">
        <f>+[1]DGA!W18</f>
        <v>0</v>
      </c>
      <c r="L18" s="101">
        <f>+[1]DGA!X18</f>
        <v>0</v>
      </c>
      <c r="M18" s="101">
        <f>+[1]DGA!Y18</f>
        <v>0</v>
      </c>
      <c r="N18" s="102">
        <f t="shared" si="6"/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2">
        <f t="shared" si="7"/>
        <v>0</v>
      </c>
      <c r="AA18" s="106">
        <v>0</v>
      </c>
      <c r="AB18" s="93"/>
      <c r="AC18" s="73"/>
      <c r="AD18" s="74"/>
      <c r="AE18" s="74"/>
      <c r="AF18" s="94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73"/>
      <c r="AR18" s="96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</row>
    <row r="19" spans="1:77" ht="14.25">
      <c r="A19" s="81"/>
      <c r="B19" s="107" t="s">
        <v>52</v>
      </c>
      <c r="C19" s="103">
        <f>+[1]DGA!O20</f>
        <v>37.700000000000003</v>
      </c>
      <c r="D19" s="103">
        <f>+[1]DGA!P20</f>
        <v>24.4</v>
      </c>
      <c r="E19" s="103">
        <f>+[1]DGA!Q20</f>
        <v>30.5</v>
      </c>
      <c r="F19" s="103">
        <f>+[1]DGA!R20</f>
        <v>26.9</v>
      </c>
      <c r="G19" s="103">
        <f>+[1]DGA!S20</f>
        <v>41.1</v>
      </c>
      <c r="H19" s="103">
        <f>+[1]DGA!T20</f>
        <v>30.6</v>
      </c>
      <c r="I19" s="103">
        <f>+[1]DGA!U20</f>
        <v>35.799999999999997</v>
      </c>
      <c r="J19" s="103">
        <f>+[1]DGA!V20</f>
        <v>33.200000000000003</v>
      </c>
      <c r="K19" s="103">
        <f>+[1]DGA!W20</f>
        <v>31.7</v>
      </c>
      <c r="L19" s="103">
        <f>+[1]DGA!X20</f>
        <v>31.8</v>
      </c>
      <c r="M19" s="103">
        <f>+[1]DGA!Y20</f>
        <v>37.299999999999997</v>
      </c>
      <c r="N19" s="104">
        <f t="shared" si="6"/>
        <v>361</v>
      </c>
      <c r="O19" s="103">
        <v>48.9</v>
      </c>
      <c r="P19" s="103">
        <v>42.3</v>
      </c>
      <c r="Q19" s="103">
        <v>44.1</v>
      </c>
      <c r="R19" s="103">
        <v>47.3</v>
      </c>
      <c r="S19" s="103">
        <v>40.299999999999997</v>
      </c>
      <c r="T19" s="103">
        <v>40.9</v>
      </c>
      <c r="U19" s="103">
        <v>39.200000000000003</v>
      </c>
      <c r="V19" s="103">
        <v>42</v>
      </c>
      <c r="W19" s="103">
        <v>45</v>
      </c>
      <c r="X19" s="103">
        <v>47.4</v>
      </c>
      <c r="Y19" s="103">
        <v>47.4</v>
      </c>
      <c r="Z19" s="104">
        <f t="shared" si="7"/>
        <v>484.7999999999999</v>
      </c>
      <c r="AA19" s="104">
        <f>+N19/Z19*100</f>
        <v>74.463696369636978</v>
      </c>
      <c r="AB19" s="93"/>
      <c r="AC19" s="73"/>
      <c r="AD19" s="74"/>
      <c r="AE19" s="74"/>
      <c r="AF19" s="94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73"/>
      <c r="AR19" s="96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</row>
    <row r="20" spans="1:77" ht="18" customHeight="1">
      <c r="A20" s="81"/>
      <c r="B20" s="108" t="s">
        <v>87</v>
      </c>
      <c r="C20" s="103">
        <f t="shared" ref="C20:Z20" si="8">+C21+C24+C25</f>
        <v>2587.2999999999997</v>
      </c>
      <c r="D20" s="103">
        <f t="shared" si="8"/>
        <v>2332.8999999999996</v>
      </c>
      <c r="E20" s="103">
        <f t="shared" si="8"/>
        <v>2567.4</v>
      </c>
      <c r="F20" s="103">
        <f t="shared" si="8"/>
        <v>2388.6999999999998</v>
      </c>
      <c r="G20" s="103">
        <f t="shared" si="8"/>
        <v>2915.2</v>
      </c>
      <c r="H20" s="103">
        <f t="shared" si="8"/>
        <v>2456.6999999999998</v>
      </c>
      <c r="I20" s="103">
        <f t="shared" si="8"/>
        <v>2853.1000000000004</v>
      </c>
      <c r="J20" s="103">
        <f t="shared" si="8"/>
        <v>2714.2</v>
      </c>
      <c r="K20" s="103">
        <f t="shared" si="8"/>
        <v>2679.2999999999997</v>
      </c>
      <c r="L20" s="103">
        <f t="shared" si="8"/>
        <v>3350.5</v>
      </c>
      <c r="M20" s="103">
        <f t="shared" si="8"/>
        <v>3165.6</v>
      </c>
      <c r="N20" s="104">
        <f t="shared" si="8"/>
        <v>30010.9</v>
      </c>
      <c r="O20" s="103">
        <f t="shared" si="8"/>
        <v>2685.2</v>
      </c>
      <c r="P20" s="103">
        <f t="shared" si="8"/>
        <v>2443</v>
      </c>
      <c r="Q20" s="103">
        <f t="shared" si="8"/>
        <v>2776.5</v>
      </c>
      <c r="R20" s="103">
        <f t="shared" si="8"/>
        <v>2752.7</v>
      </c>
      <c r="S20" s="103">
        <f t="shared" si="8"/>
        <v>3101.2000000000003</v>
      </c>
      <c r="T20" s="103">
        <f t="shared" si="8"/>
        <v>2915.8</v>
      </c>
      <c r="U20" s="103">
        <f t="shared" si="8"/>
        <v>3975.3999999999996</v>
      </c>
      <c r="V20" s="103">
        <f t="shared" si="8"/>
        <v>3165.6</v>
      </c>
      <c r="W20" s="103">
        <f t="shared" si="8"/>
        <v>2874</v>
      </c>
      <c r="X20" s="103">
        <f t="shared" si="8"/>
        <v>3700.9</v>
      </c>
      <c r="Y20" s="103">
        <f t="shared" si="8"/>
        <v>3676.7</v>
      </c>
      <c r="Z20" s="104">
        <f t="shared" si="8"/>
        <v>34067</v>
      </c>
      <c r="AA20" s="104">
        <f>+N20/Z20*100</f>
        <v>88.093756421170056</v>
      </c>
      <c r="AB20" s="93"/>
      <c r="AC20" s="73"/>
      <c r="AD20" s="74"/>
      <c r="AE20" s="74"/>
      <c r="AF20" s="94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73"/>
      <c r="AR20" s="96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</row>
    <row r="21" spans="1:77" ht="18" customHeight="1">
      <c r="A21" s="81"/>
      <c r="B21" s="99" t="s">
        <v>88</v>
      </c>
      <c r="C21" s="103">
        <f t="shared" ref="C21:Z21" si="9">+C22+C23</f>
        <v>2539.6999999999998</v>
      </c>
      <c r="D21" s="103">
        <f t="shared" si="9"/>
        <v>2312.1999999999998</v>
      </c>
      <c r="E21" s="103">
        <f t="shared" si="9"/>
        <v>2538.3000000000002</v>
      </c>
      <c r="F21" s="103">
        <f t="shared" si="9"/>
        <v>2353.5</v>
      </c>
      <c r="G21" s="103">
        <f t="shared" si="9"/>
        <v>2882.7</v>
      </c>
      <c r="H21" s="103">
        <f t="shared" si="9"/>
        <v>2435.1999999999998</v>
      </c>
      <c r="I21" s="103">
        <f t="shared" si="9"/>
        <v>2820.8</v>
      </c>
      <c r="J21" s="103">
        <f t="shared" si="9"/>
        <v>2686.1</v>
      </c>
      <c r="K21" s="103">
        <f t="shared" si="9"/>
        <v>2656.7</v>
      </c>
      <c r="L21" s="103">
        <f t="shared" si="9"/>
        <v>3328.3</v>
      </c>
      <c r="M21" s="103">
        <f t="shared" si="9"/>
        <v>3142</v>
      </c>
      <c r="N21" s="104">
        <f t="shared" si="9"/>
        <v>29695.5</v>
      </c>
      <c r="O21" s="103">
        <f t="shared" si="9"/>
        <v>2661.7</v>
      </c>
      <c r="P21" s="103">
        <f t="shared" si="9"/>
        <v>2420.1999999999998</v>
      </c>
      <c r="Q21" s="103">
        <f t="shared" si="9"/>
        <v>2754.1</v>
      </c>
      <c r="R21" s="103">
        <f t="shared" si="9"/>
        <v>2731.7</v>
      </c>
      <c r="S21" s="103">
        <f t="shared" si="9"/>
        <v>3075.3</v>
      </c>
      <c r="T21" s="103">
        <f t="shared" si="9"/>
        <v>2894.9</v>
      </c>
      <c r="U21" s="103">
        <f t="shared" si="9"/>
        <v>3951.2</v>
      </c>
      <c r="V21" s="103">
        <f t="shared" si="9"/>
        <v>3140.2</v>
      </c>
      <c r="W21" s="103">
        <f t="shared" si="9"/>
        <v>2850.7</v>
      </c>
      <c r="X21" s="103">
        <f t="shared" si="9"/>
        <v>3676.8</v>
      </c>
      <c r="Y21" s="103">
        <f t="shared" si="9"/>
        <v>3651.5</v>
      </c>
      <c r="Z21" s="104">
        <f t="shared" si="9"/>
        <v>33808.300000000003</v>
      </c>
      <c r="AA21" s="104">
        <f>+N21/Z21*100</f>
        <v>87.834939940783769</v>
      </c>
      <c r="AB21" s="93"/>
      <c r="AC21" s="73"/>
      <c r="AD21" s="74"/>
      <c r="AE21" s="74"/>
      <c r="AF21" s="94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73"/>
      <c r="AR21" s="96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</row>
    <row r="22" spans="1:77" ht="18" customHeight="1">
      <c r="A22" s="81"/>
      <c r="B22" s="34" t="s">
        <v>89</v>
      </c>
      <c r="C22" s="101">
        <f>+[1]DGA!O23</f>
        <v>2539.6999999999998</v>
      </c>
      <c r="D22" s="101">
        <f>+[1]DGA!P23</f>
        <v>2312.1999999999998</v>
      </c>
      <c r="E22" s="101">
        <f>+[1]DGA!Q23</f>
        <v>2538.3000000000002</v>
      </c>
      <c r="F22" s="101">
        <f>+[1]DGA!R23</f>
        <v>2353.5</v>
      </c>
      <c r="G22" s="101">
        <f>+[1]DGA!S23</f>
        <v>2882.7</v>
      </c>
      <c r="H22" s="101">
        <f>+[1]DGA!T23</f>
        <v>2435.1999999999998</v>
      </c>
      <c r="I22" s="101">
        <f>+[1]DGA!U23</f>
        <v>2820.8</v>
      </c>
      <c r="J22" s="101">
        <f>+[1]DGA!V23</f>
        <v>2686.1</v>
      </c>
      <c r="K22" s="101">
        <f>+[1]DGA!W23</f>
        <v>2656.7</v>
      </c>
      <c r="L22" s="101">
        <f>+[1]DGA!X23</f>
        <v>3328.3</v>
      </c>
      <c r="M22" s="101">
        <f>+[1]DGA!Y23</f>
        <v>3142</v>
      </c>
      <c r="N22" s="102">
        <f>SUM(C22:M22)</f>
        <v>29695.5</v>
      </c>
      <c r="O22" s="101">
        <f>+'[1]PP (EST)'!O48</f>
        <v>2612</v>
      </c>
      <c r="P22" s="101">
        <f>+'[1]PP (EST)'!P48</f>
        <v>2370.6</v>
      </c>
      <c r="Q22" s="101">
        <f>+'[1]PP (EST)'!Q48</f>
        <v>2656.6</v>
      </c>
      <c r="R22" s="101">
        <f>+'[1]PP (EST)'!R48</f>
        <v>2731.7</v>
      </c>
      <c r="S22" s="101">
        <f>+'[1]PP (EST)'!S48</f>
        <v>3075.3</v>
      </c>
      <c r="T22" s="101">
        <f>+'[1]PP (EST)'!T48</f>
        <v>2894.9</v>
      </c>
      <c r="U22" s="101">
        <f>+'[1]PP (EST)'!U48</f>
        <v>3116.7</v>
      </c>
      <c r="V22" s="101">
        <f>+'[1]PP (EST)'!V48</f>
        <v>3140.2</v>
      </c>
      <c r="W22" s="101">
        <f>+'[1]PP (EST)'!W48</f>
        <v>2826</v>
      </c>
      <c r="X22" s="101">
        <f>+'[1]PP (EST)'!X48</f>
        <v>3676.8</v>
      </c>
      <c r="Y22" s="101">
        <f>+'[1]PP (EST)'!Y48</f>
        <v>3651.5</v>
      </c>
      <c r="Z22" s="102">
        <f>SUM(O22:Y22)</f>
        <v>32752.3</v>
      </c>
      <c r="AA22" s="102">
        <f>+N22/Z22*100</f>
        <v>90.666914995282781</v>
      </c>
      <c r="AB22" s="93"/>
      <c r="AC22" s="73"/>
      <c r="AD22" s="74"/>
      <c r="AE22" s="74"/>
      <c r="AF22" s="94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73"/>
      <c r="AR22" s="96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</row>
    <row r="23" spans="1:77" ht="18" customHeight="1">
      <c r="A23" s="81"/>
      <c r="B23" s="34" t="s">
        <v>90</v>
      </c>
      <c r="C23" s="101">
        <f>+[1]DGA!O24</f>
        <v>0</v>
      </c>
      <c r="D23" s="101">
        <f>+[1]DGA!P24</f>
        <v>0</v>
      </c>
      <c r="E23" s="101">
        <f>+[1]DGA!Q24</f>
        <v>0</v>
      </c>
      <c r="F23" s="101">
        <f>+[1]DGA!R24</f>
        <v>0</v>
      </c>
      <c r="G23" s="101">
        <f>+[1]DGA!S24</f>
        <v>0</v>
      </c>
      <c r="H23" s="101">
        <f>+[1]DGA!T24</f>
        <v>0</v>
      </c>
      <c r="I23" s="101">
        <f>+[1]DGA!U24</f>
        <v>0</v>
      </c>
      <c r="J23" s="101">
        <f>+[1]DGA!V24</f>
        <v>0</v>
      </c>
      <c r="K23" s="101">
        <f>+[1]DGA!W24</f>
        <v>0</v>
      </c>
      <c r="L23" s="101">
        <f>+[1]DGA!X24</f>
        <v>0</v>
      </c>
      <c r="M23" s="101">
        <f>+[1]DGA!Y24</f>
        <v>0</v>
      </c>
      <c r="N23" s="102">
        <f>SUM(C23:M23)</f>
        <v>0</v>
      </c>
      <c r="O23" s="101">
        <f>+'[1]PP (EST)'!O49</f>
        <v>49.7</v>
      </c>
      <c r="P23" s="101">
        <f>+'[1]PP (EST)'!P49</f>
        <v>49.6</v>
      </c>
      <c r="Q23" s="101">
        <f>+'[1]PP (EST)'!Q49</f>
        <v>97.5</v>
      </c>
      <c r="R23" s="101">
        <f>+'[1]PP (EST)'!R49</f>
        <v>0</v>
      </c>
      <c r="S23" s="101">
        <f>+'[1]PP (EST)'!S49</f>
        <v>0</v>
      </c>
      <c r="T23" s="101">
        <f>+'[1]PP (EST)'!T49</f>
        <v>0</v>
      </c>
      <c r="U23" s="101">
        <f>+'[1]PP (EST)'!U49</f>
        <v>834.5</v>
      </c>
      <c r="V23" s="101">
        <f>+'[1]PP (EST)'!V49</f>
        <v>0</v>
      </c>
      <c r="W23" s="101">
        <f>+'[1]PP (EST)'!W49</f>
        <v>24.7</v>
      </c>
      <c r="X23" s="101">
        <f>+'[1]PP (EST)'!X49</f>
        <v>0</v>
      </c>
      <c r="Y23" s="101">
        <f>+'[1]PP (EST)'!Y49</f>
        <v>0</v>
      </c>
      <c r="Z23" s="102">
        <f>SUM(O23:Y23)</f>
        <v>1056</v>
      </c>
      <c r="AA23" s="106">
        <v>0</v>
      </c>
      <c r="AB23" s="93"/>
      <c r="AC23" s="73"/>
      <c r="AD23" s="74"/>
      <c r="AE23" s="74"/>
      <c r="AF23" s="94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73"/>
      <c r="AR23" s="96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</row>
    <row r="24" spans="1:77" ht="18" customHeight="1">
      <c r="A24" s="81"/>
      <c r="B24" s="99" t="s">
        <v>91</v>
      </c>
      <c r="C24" s="103">
        <f>+[1]DGA!O25</f>
        <v>0</v>
      </c>
      <c r="D24" s="103">
        <f>+[1]DGA!P25</f>
        <v>0</v>
      </c>
      <c r="E24" s="103">
        <f>+[1]DGA!Q25</f>
        <v>0</v>
      </c>
      <c r="F24" s="103">
        <f>+[1]DGA!R25</f>
        <v>0</v>
      </c>
      <c r="G24" s="103">
        <f>+[1]DGA!S25</f>
        <v>0</v>
      </c>
      <c r="H24" s="103">
        <f>+[1]DGA!T25</f>
        <v>0</v>
      </c>
      <c r="I24" s="103">
        <f>+[1]DGA!U25</f>
        <v>0</v>
      </c>
      <c r="J24" s="103">
        <f>+[1]DGA!V25</f>
        <v>0</v>
      </c>
      <c r="K24" s="103">
        <f>+[1]DGA!W25</f>
        <v>0</v>
      </c>
      <c r="L24" s="103">
        <f>+[1]DGA!X25</f>
        <v>0</v>
      </c>
      <c r="M24" s="103">
        <f>+[1]DGA!Y25</f>
        <v>0</v>
      </c>
      <c r="N24" s="104">
        <f>SUM(C24:M24)</f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4">
        <f>SUM(O24:Y24)</f>
        <v>0</v>
      </c>
      <c r="AA24" s="110">
        <v>0</v>
      </c>
      <c r="AB24" s="93"/>
      <c r="AC24" s="73"/>
      <c r="AD24" s="111"/>
      <c r="AE24" s="74"/>
      <c r="AF24" s="94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73"/>
      <c r="AR24" s="96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</row>
    <row r="25" spans="1:77" ht="18" customHeight="1">
      <c r="A25" s="81"/>
      <c r="B25" s="99" t="s">
        <v>92</v>
      </c>
      <c r="C25" s="21">
        <f t="shared" ref="C25:Z25" si="10">+C26+C27</f>
        <v>47.6</v>
      </c>
      <c r="D25" s="21">
        <f t="shared" si="10"/>
        <v>20.7</v>
      </c>
      <c r="E25" s="21">
        <f t="shared" si="10"/>
        <v>29.099999999999998</v>
      </c>
      <c r="F25" s="21">
        <f t="shared" si="10"/>
        <v>35.199999999999996</v>
      </c>
      <c r="G25" s="21">
        <f t="shared" si="10"/>
        <v>32.5</v>
      </c>
      <c r="H25" s="21">
        <f t="shared" si="10"/>
        <v>21.5</v>
      </c>
      <c r="I25" s="21">
        <f t="shared" si="10"/>
        <v>32.299999999999997</v>
      </c>
      <c r="J25" s="21">
        <f t="shared" si="10"/>
        <v>28.1</v>
      </c>
      <c r="K25" s="21">
        <f t="shared" si="10"/>
        <v>22.6</v>
      </c>
      <c r="L25" s="21">
        <f t="shared" si="10"/>
        <v>22.2</v>
      </c>
      <c r="M25" s="21">
        <f t="shared" si="10"/>
        <v>23.6</v>
      </c>
      <c r="N25" s="22">
        <f t="shared" si="10"/>
        <v>315.40000000000009</v>
      </c>
      <c r="O25" s="21">
        <f t="shared" si="10"/>
        <v>23.5</v>
      </c>
      <c r="P25" s="21">
        <f t="shared" si="10"/>
        <v>22.8</v>
      </c>
      <c r="Q25" s="21">
        <f t="shared" si="10"/>
        <v>22.4</v>
      </c>
      <c r="R25" s="21">
        <f t="shared" si="10"/>
        <v>21</v>
      </c>
      <c r="S25" s="21">
        <f t="shared" si="10"/>
        <v>25.9</v>
      </c>
      <c r="T25" s="21">
        <f t="shared" si="10"/>
        <v>20.900000000000002</v>
      </c>
      <c r="U25" s="21">
        <f t="shared" si="10"/>
        <v>24.200000000000003</v>
      </c>
      <c r="V25" s="21">
        <f t="shared" si="10"/>
        <v>25.400000000000002</v>
      </c>
      <c r="W25" s="21">
        <f t="shared" si="10"/>
        <v>23.3</v>
      </c>
      <c r="X25" s="21">
        <f t="shared" si="10"/>
        <v>24.1</v>
      </c>
      <c r="Y25" s="21">
        <f t="shared" si="10"/>
        <v>25.2</v>
      </c>
      <c r="Z25" s="22">
        <f t="shared" si="10"/>
        <v>258.7</v>
      </c>
      <c r="AA25" s="22">
        <f t="shared" ref="AA25:AA31" si="11">+N25/Z25*100</f>
        <v>121.91727870119836</v>
      </c>
      <c r="AB25" s="93"/>
      <c r="AC25" s="73"/>
      <c r="AD25" s="111"/>
      <c r="AE25" s="74"/>
      <c r="AF25" s="94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73"/>
      <c r="AR25" s="96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7" ht="18" customHeight="1">
      <c r="A26" s="81"/>
      <c r="B26" s="34" t="s">
        <v>93</v>
      </c>
      <c r="C26" s="31">
        <f>+[1]DGA!O27</f>
        <v>44.2</v>
      </c>
      <c r="D26" s="31">
        <f>+[1]DGA!P27</f>
        <v>19</v>
      </c>
      <c r="E26" s="31">
        <f>+[1]DGA!Q27</f>
        <v>25.9</v>
      </c>
      <c r="F26" s="31">
        <f>+[1]DGA!R27</f>
        <v>31.9</v>
      </c>
      <c r="G26" s="31">
        <f>+[1]DGA!S27</f>
        <v>29</v>
      </c>
      <c r="H26" s="31">
        <f>+[1]DGA!T27</f>
        <v>18.899999999999999</v>
      </c>
      <c r="I26" s="31">
        <f>+[1]DGA!U27</f>
        <v>29.8</v>
      </c>
      <c r="J26" s="31">
        <f>+[1]DGA!V27</f>
        <v>26</v>
      </c>
      <c r="K26" s="31">
        <f>+[1]DGA!W27</f>
        <v>20.5</v>
      </c>
      <c r="L26" s="31">
        <f>+[1]DGA!X27</f>
        <v>17</v>
      </c>
      <c r="M26" s="31">
        <f>+[1]DGA!Y27</f>
        <v>18.600000000000001</v>
      </c>
      <c r="N26" s="102">
        <f>SUM(C26:M26)</f>
        <v>280.80000000000007</v>
      </c>
      <c r="O26" s="31">
        <v>18.399999999999999</v>
      </c>
      <c r="P26" s="31">
        <v>17.5</v>
      </c>
      <c r="Q26" s="31">
        <v>17</v>
      </c>
      <c r="R26" s="31">
        <v>16.8</v>
      </c>
      <c r="S26" s="31">
        <v>20.5</v>
      </c>
      <c r="T26" s="31">
        <v>18.600000000000001</v>
      </c>
      <c r="U26" s="31">
        <v>21.1</v>
      </c>
      <c r="V26" s="31">
        <v>22.1</v>
      </c>
      <c r="W26" s="31">
        <v>20</v>
      </c>
      <c r="X26" s="31">
        <v>13.9</v>
      </c>
      <c r="Y26" s="31">
        <v>15.5</v>
      </c>
      <c r="Z26" s="102">
        <f>SUM(O26:Y26)</f>
        <v>201.4</v>
      </c>
      <c r="AA26" s="102">
        <f t="shared" si="11"/>
        <v>139.42403177755713</v>
      </c>
      <c r="AB26" s="93"/>
      <c r="AC26" s="73"/>
      <c r="AD26" s="112"/>
      <c r="AE26" s="74"/>
      <c r="AF26" s="94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73"/>
      <c r="AR26" s="9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</row>
    <row r="27" spans="1:77" ht="18" customHeight="1">
      <c r="A27" s="81"/>
      <c r="B27" s="113" t="s">
        <v>34</v>
      </c>
      <c r="C27" s="31">
        <f>+[1]DGA!O28</f>
        <v>3.4</v>
      </c>
      <c r="D27" s="31">
        <f>+[1]DGA!P28</f>
        <v>1.7</v>
      </c>
      <c r="E27" s="31">
        <f>+[1]DGA!Q28</f>
        <v>3.2</v>
      </c>
      <c r="F27" s="31">
        <f>+[1]DGA!R28</f>
        <v>3.3</v>
      </c>
      <c r="G27" s="31">
        <f>+[1]DGA!S28</f>
        <v>3.5</v>
      </c>
      <c r="H27" s="31">
        <f>+[1]DGA!T28</f>
        <v>2.6</v>
      </c>
      <c r="I27" s="31">
        <f>+[1]DGA!U28</f>
        <v>2.5</v>
      </c>
      <c r="J27" s="31">
        <f>+[1]DGA!V28</f>
        <v>2.1</v>
      </c>
      <c r="K27" s="31">
        <f>+[1]DGA!W28</f>
        <v>2.1</v>
      </c>
      <c r="L27" s="31">
        <f>+[1]DGA!X28</f>
        <v>5.2</v>
      </c>
      <c r="M27" s="31">
        <f>+[1]DGA!Y28</f>
        <v>5</v>
      </c>
      <c r="N27" s="102">
        <f>SUM(C27:M27)</f>
        <v>34.600000000000009</v>
      </c>
      <c r="O27" s="31">
        <v>5.0999999999999996</v>
      </c>
      <c r="P27" s="31">
        <v>5.3</v>
      </c>
      <c r="Q27" s="31">
        <v>5.4</v>
      </c>
      <c r="R27" s="31">
        <v>4.2</v>
      </c>
      <c r="S27" s="31">
        <v>5.4</v>
      </c>
      <c r="T27" s="31">
        <v>2.2999999999999998</v>
      </c>
      <c r="U27" s="31">
        <v>3.1</v>
      </c>
      <c r="V27" s="31">
        <v>3.3</v>
      </c>
      <c r="W27" s="31">
        <v>3.3</v>
      </c>
      <c r="X27" s="31">
        <v>10.199999999999999</v>
      </c>
      <c r="Y27" s="31">
        <v>9.6999999999999993</v>
      </c>
      <c r="Z27" s="102">
        <f>SUM(O27:Y27)</f>
        <v>57.3</v>
      </c>
      <c r="AA27" s="102">
        <f t="shared" si="11"/>
        <v>60.383944153577687</v>
      </c>
      <c r="AB27" s="93"/>
      <c r="AC27" s="73"/>
      <c r="AD27" s="112"/>
      <c r="AE27" s="74"/>
      <c r="AF27" s="94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73"/>
      <c r="AR27" s="96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</row>
    <row r="28" spans="1:77" ht="18" customHeight="1">
      <c r="A28" s="81"/>
      <c r="B28" s="114" t="s">
        <v>94</v>
      </c>
      <c r="C28" s="21">
        <f>+[1]DGA!O29</f>
        <v>0.1</v>
      </c>
      <c r="D28" s="21">
        <f>+[1]DGA!P29</f>
        <v>0.1</v>
      </c>
      <c r="E28" s="21">
        <f>+[1]DGA!Q29</f>
        <v>0.3</v>
      </c>
      <c r="F28" s="21">
        <f>+[1]DGA!R29</f>
        <v>0.2</v>
      </c>
      <c r="G28" s="21">
        <f>+[1]DGA!S29</f>
        <v>0.2</v>
      </c>
      <c r="H28" s="21">
        <f>+[1]DGA!T29</f>
        <v>0.1</v>
      </c>
      <c r="I28" s="21">
        <f>+[1]DGA!U29</f>
        <v>0.1</v>
      </c>
      <c r="J28" s="21">
        <f>+[1]DGA!V29</f>
        <v>0.4</v>
      </c>
      <c r="K28" s="21">
        <f>+[1]DGA!W29</f>
        <v>0.2</v>
      </c>
      <c r="L28" s="21">
        <f>+[1]DGA!X29</f>
        <v>0.3</v>
      </c>
      <c r="M28" s="21">
        <f>+[1]DGA!Y29</f>
        <v>0.1</v>
      </c>
      <c r="N28" s="104">
        <f>SUM(C28:M28)</f>
        <v>2.1</v>
      </c>
      <c r="O28" s="21">
        <v>0.1</v>
      </c>
      <c r="P28" s="21">
        <v>0.3</v>
      </c>
      <c r="Q28" s="21">
        <v>0.2</v>
      </c>
      <c r="R28" s="21">
        <v>0.1</v>
      </c>
      <c r="S28" s="21">
        <v>0.3</v>
      </c>
      <c r="T28" s="21">
        <v>0.1</v>
      </c>
      <c r="U28" s="21">
        <v>0.1</v>
      </c>
      <c r="V28" s="21">
        <v>0.3</v>
      </c>
      <c r="W28" s="21">
        <v>0.1</v>
      </c>
      <c r="X28" s="21">
        <v>0.1</v>
      </c>
      <c r="Y28" s="21">
        <v>0.1</v>
      </c>
      <c r="Z28" s="104">
        <f>SUM(O28:Y28)</f>
        <v>1.8000000000000005</v>
      </c>
      <c r="AA28" s="104">
        <f t="shared" si="11"/>
        <v>116.66666666666663</v>
      </c>
      <c r="AB28" s="93"/>
      <c r="AC28" s="73"/>
      <c r="AD28" s="112"/>
      <c r="AE28" s="74"/>
      <c r="AF28" s="94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73"/>
      <c r="AR28" s="96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</row>
    <row r="29" spans="1:77" ht="18" customHeight="1">
      <c r="A29" s="81"/>
      <c r="B29" s="115" t="s">
        <v>95</v>
      </c>
      <c r="C29" s="23">
        <f t="shared" ref="C29:Z30" si="12">+C30</f>
        <v>80</v>
      </c>
      <c r="D29" s="23">
        <f t="shared" si="12"/>
        <v>37.5</v>
      </c>
      <c r="E29" s="23">
        <f t="shared" si="12"/>
        <v>99.1</v>
      </c>
      <c r="F29" s="23">
        <f t="shared" si="12"/>
        <v>90.6</v>
      </c>
      <c r="G29" s="23">
        <f t="shared" si="12"/>
        <v>128.80000000000001</v>
      </c>
      <c r="H29" s="23">
        <f t="shared" si="12"/>
        <v>149.30000000000001</v>
      </c>
      <c r="I29" s="23">
        <f t="shared" si="12"/>
        <v>93.7</v>
      </c>
      <c r="J29" s="23">
        <f t="shared" si="12"/>
        <v>193.1</v>
      </c>
      <c r="K29" s="23">
        <f t="shared" si="12"/>
        <v>131.9</v>
      </c>
      <c r="L29" s="23">
        <f t="shared" si="12"/>
        <v>58.7</v>
      </c>
      <c r="M29" s="23">
        <f t="shared" si="12"/>
        <v>341.2</v>
      </c>
      <c r="N29" s="23">
        <f t="shared" si="12"/>
        <v>1403.9</v>
      </c>
      <c r="O29" s="23">
        <f t="shared" si="12"/>
        <v>103.2</v>
      </c>
      <c r="P29" s="23">
        <f t="shared" si="12"/>
        <v>98.8</v>
      </c>
      <c r="Q29" s="23">
        <f t="shared" si="12"/>
        <v>113.3</v>
      </c>
      <c r="R29" s="23">
        <f t="shared" si="12"/>
        <v>106.9</v>
      </c>
      <c r="S29" s="23">
        <f t="shared" si="12"/>
        <v>148</v>
      </c>
      <c r="T29" s="23">
        <f t="shared" si="12"/>
        <v>157.4</v>
      </c>
      <c r="U29" s="23">
        <f t="shared" si="12"/>
        <v>112.2</v>
      </c>
      <c r="V29" s="23">
        <f t="shared" si="12"/>
        <v>154.1</v>
      </c>
      <c r="W29" s="23">
        <f t="shared" si="12"/>
        <v>242.3</v>
      </c>
      <c r="X29" s="23">
        <f t="shared" si="12"/>
        <v>286.8</v>
      </c>
      <c r="Y29" s="23">
        <f t="shared" si="12"/>
        <v>203.3</v>
      </c>
      <c r="Z29" s="23">
        <f t="shared" si="12"/>
        <v>1726.3</v>
      </c>
      <c r="AA29" s="24">
        <f t="shared" si="11"/>
        <v>81.324219428836244</v>
      </c>
      <c r="AB29" s="116"/>
      <c r="AC29" s="73"/>
      <c r="AD29" s="111"/>
      <c r="AE29" s="74"/>
      <c r="AF29" s="94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73"/>
      <c r="AR29" s="96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</row>
    <row r="30" spans="1:77" ht="18" customHeight="1">
      <c r="A30" s="81"/>
      <c r="B30" s="117" t="s">
        <v>58</v>
      </c>
      <c r="C30" s="98">
        <f t="shared" si="12"/>
        <v>80</v>
      </c>
      <c r="D30" s="98">
        <f t="shared" si="12"/>
        <v>37.5</v>
      </c>
      <c r="E30" s="98">
        <f t="shared" si="12"/>
        <v>99.1</v>
      </c>
      <c r="F30" s="98">
        <f t="shared" si="12"/>
        <v>90.6</v>
      </c>
      <c r="G30" s="98">
        <f t="shared" si="12"/>
        <v>128.80000000000001</v>
      </c>
      <c r="H30" s="98">
        <f t="shared" si="12"/>
        <v>149.30000000000001</v>
      </c>
      <c r="I30" s="98">
        <f t="shared" si="12"/>
        <v>93.7</v>
      </c>
      <c r="J30" s="98">
        <f t="shared" si="12"/>
        <v>193.1</v>
      </c>
      <c r="K30" s="98">
        <f t="shared" si="12"/>
        <v>131.9</v>
      </c>
      <c r="L30" s="98">
        <f t="shared" si="12"/>
        <v>58.7</v>
      </c>
      <c r="M30" s="98">
        <f t="shared" si="12"/>
        <v>341.2</v>
      </c>
      <c r="N30" s="92">
        <f t="shared" si="12"/>
        <v>1403.9</v>
      </c>
      <c r="O30" s="98">
        <f t="shared" si="12"/>
        <v>103.2</v>
      </c>
      <c r="P30" s="98">
        <f t="shared" si="12"/>
        <v>98.8</v>
      </c>
      <c r="Q30" s="98">
        <f t="shared" si="12"/>
        <v>113.3</v>
      </c>
      <c r="R30" s="98">
        <f t="shared" si="12"/>
        <v>106.9</v>
      </c>
      <c r="S30" s="98">
        <f t="shared" si="12"/>
        <v>148</v>
      </c>
      <c r="T30" s="98">
        <f t="shared" si="12"/>
        <v>157.4</v>
      </c>
      <c r="U30" s="98">
        <f t="shared" si="12"/>
        <v>112.2</v>
      </c>
      <c r="V30" s="98">
        <f t="shared" si="12"/>
        <v>154.1</v>
      </c>
      <c r="W30" s="98">
        <f t="shared" si="12"/>
        <v>242.3</v>
      </c>
      <c r="X30" s="98">
        <f t="shared" si="12"/>
        <v>286.8</v>
      </c>
      <c r="Y30" s="98">
        <f t="shared" si="12"/>
        <v>203.3</v>
      </c>
      <c r="Z30" s="92">
        <f t="shared" si="12"/>
        <v>1726.3</v>
      </c>
      <c r="AA30" s="92">
        <f t="shared" si="11"/>
        <v>81.324219428836244</v>
      </c>
      <c r="AB30" s="93"/>
      <c r="AC30" s="73"/>
      <c r="AD30" s="111"/>
      <c r="AE30" s="74"/>
      <c r="AF30" s="94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73"/>
      <c r="AR30" s="96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</row>
    <row r="31" spans="1:77" ht="18" customHeight="1">
      <c r="A31" s="81"/>
      <c r="B31" s="118" t="s">
        <v>60</v>
      </c>
      <c r="C31" s="119">
        <f>+[1]DGA!O32</f>
        <v>80</v>
      </c>
      <c r="D31" s="119">
        <f>+[1]DGA!P32</f>
        <v>37.5</v>
      </c>
      <c r="E31" s="119">
        <f>+[1]DGA!Q32</f>
        <v>99.1</v>
      </c>
      <c r="F31" s="119">
        <f>+[1]DGA!R32</f>
        <v>90.6</v>
      </c>
      <c r="G31" s="119">
        <f>+[1]DGA!S32</f>
        <v>128.80000000000001</v>
      </c>
      <c r="H31" s="119">
        <f>+[1]DGA!T32</f>
        <v>149.30000000000001</v>
      </c>
      <c r="I31" s="119">
        <f>+[1]DGA!U32</f>
        <v>93.7</v>
      </c>
      <c r="J31" s="119">
        <f>+[1]DGA!V32</f>
        <v>193.1</v>
      </c>
      <c r="K31" s="119">
        <f>+[1]DGA!W32</f>
        <v>131.9</v>
      </c>
      <c r="L31" s="119">
        <f>+[1]DGA!X32</f>
        <v>58.7</v>
      </c>
      <c r="M31" s="119">
        <f>+[1]DGA!Y32</f>
        <v>341.2</v>
      </c>
      <c r="N31" s="102">
        <f>SUM(C31:M31)</f>
        <v>1403.9</v>
      </c>
      <c r="O31" s="119">
        <v>103.2</v>
      </c>
      <c r="P31" s="119">
        <v>98.8</v>
      </c>
      <c r="Q31" s="119">
        <v>113.3</v>
      </c>
      <c r="R31" s="119">
        <v>106.9</v>
      </c>
      <c r="S31" s="119">
        <v>148</v>
      </c>
      <c r="T31" s="119">
        <v>157.4</v>
      </c>
      <c r="U31" s="119">
        <v>112.2</v>
      </c>
      <c r="V31" s="119">
        <v>154.1</v>
      </c>
      <c r="W31" s="119">
        <v>242.3</v>
      </c>
      <c r="X31" s="119">
        <v>286.8</v>
      </c>
      <c r="Y31" s="119">
        <v>203.3</v>
      </c>
      <c r="Z31" s="102">
        <f>SUM(O31:Y31)</f>
        <v>1726.3</v>
      </c>
      <c r="AA31" s="102">
        <f t="shared" si="11"/>
        <v>81.324219428836244</v>
      </c>
      <c r="AB31" s="120"/>
      <c r="AC31" s="73"/>
      <c r="AD31" s="121"/>
      <c r="AE31" s="74"/>
      <c r="AF31" s="94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73"/>
      <c r="AR31" s="96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</row>
    <row r="32" spans="1:77" ht="18" customHeight="1">
      <c r="A32" s="81"/>
      <c r="B32" s="108" t="s">
        <v>96</v>
      </c>
      <c r="C32" s="98">
        <f>+[1]DGA!O33</f>
        <v>25.2</v>
      </c>
      <c r="D32" s="98">
        <f>+[1]DGA!P33</f>
        <v>0</v>
      </c>
      <c r="E32" s="98">
        <f>+[1]DGA!Q33</f>
        <v>0</v>
      </c>
      <c r="F32" s="98">
        <f>+[1]DGA!R33</f>
        <v>31.7</v>
      </c>
      <c r="G32" s="98">
        <f>+[1]DGA!S33</f>
        <v>0.8</v>
      </c>
      <c r="H32" s="98">
        <f>+[1]DGA!T33</f>
        <v>0</v>
      </c>
      <c r="I32" s="98">
        <f>+[1]DGA!U33</f>
        <v>307.3</v>
      </c>
      <c r="J32" s="98">
        <f>+[1]DGA!V33</f>
        <v>0</v>
      </c>
      <c r="K32" s="98">
        <f>+[1]DGA!W33</f>
        <v>0</v>
      </c>
      <c r="L32" s="98">
        <f>+[1]DGA!X33</f>
        <v>20.2</v>
      </c>
      <c r="M32" s="98">
        <f>+[1]DGA!Y33</f>
        <v>0</v>
      </c>
      <c r="N32" s="98">
        <f>+[1]DGA!Z33</f>
        <v>385.2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v>0</v>
      </c>
      <c r="W32" s="119">
        <v>0</v>
      </c>
      <c r="X32" s="119">
        <v>0</v>
      </c>
      <c r="Y32" s="119">
        <v>0</v>
      </c>
      <c r="Z32" s="102">
        <f>SUM(O32:Y32)</f>
        <v>0</v>
      </c>
      <c r="AA32" s="106">
        <v>0</v>
      </c>
      <c r="AB32" s="120"/>
      <c r="AC32" s="73"/>
      <c r="AD32" s="112"/>
      <c r="AE32" s="122"/>
      <c r="AF32" s="94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73"/>
      <c r="AR32" s="96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</row>
    <row r="33" spans="1:77" ht="18" customHeight="1" thickBot="1">
      <c r="A33" s="123"/>
      <c r="B33" s="53" t="s">
        <v>97</v>
      </c>
      <c r="C33" s="54">
        <f t="shared" ref="C33:N33" si="13">+C8+C28+C29+C32</f>
        <v>11489.000000000002</v>
      </c>
      <c r="D33" s="54">
        <f t="shared" si="13"/>
        <v>9939.1999999999989</v>
      </c>
      <c r="E33" s="54">
        <f t="shared" si="13"/>
        <v>11288.1</v>
      </c>
      <c r="F33" s="54">
        <f t="shared" si="13"/>
        <v>10794.000000000002</v>
      </c>
      <c r="G33" s="54">
        <f t="shared" si="13"/>
        <v>12927.599999999999</v>
      </c>
      <c r="H33" s="54">
        <f t="shared" si="13"/>
        <v>10889.800000000001</v>
      </c>
      <c r="I33" s="54">
        <f t="shared" si="13"/>
        <v>13038.5</v>
      </c>
      <c r="J33" s="54">
        <f t="shared" si="13"/>
        <v>12374.7</v>
      </c>
      <c r="K33" s="54">
        <f t="shared" si="13"/>
        <v>11553.300000000001</v>
      </c>
      <c r="L33" s="54">
        <f t="shared" si="13"/>
        <v>14242.6</v>
      </c>
      <c r="M33" s="54">
        <f t="shared" si="13"/>
        <v>13515.1</v>
      </c>
      <c r="N33" s="54">
        <f t="shared" si="13"/>
        <v>132051.90000000002</v>
      </c>
      <c r="O33" s="54">
        <f t="shared" ref="O33:Z33" si="14">+O8+O28+O29</f>
        <v>11645.1</v>
      </c>
      <c r="P33" s="54">
        <f t="shared" si="14"/>
        <v>10907.799999999997</v>
      </c>
      <c r="Q33" s="54">
        <f t="shared" si="14"/>
        <v>12166.1</v>
      </c>
      <c r="R33" s="54">
        <f t="shared" si="14"/>
        <v>11806.099999999999</v>
      </c>
      <c r="S33" s="54">
        <f t="shared" si="14"/>
        <v>14166.9</v>
      </c>
      <c r="T33" s="54">
        <f t="shared" si="14"/>
        <v>12872.400000000001</v>
      </c>
      <c r="U33" s="54">
        <f t="shared" si="14"/>
        <v>14694.6</v>
      </c>
      <c r="V33" s="54">
        <f t="shared" si="14"/>
        <v>14001.7</v>
      </c>
      <c r="W33" s="54">
        <f t="shared" si="14"/>
        <v>12389.8</v>
      </c>
      <c r="X33" s="54">
        <f t="shared" si="14"/>
        <v>16043.999999999998</v>
      </c>
      <c r="Y33" s="54">
        <f t="shared" si="14"/>
        <v>15925.799999999997</v>
      </c>
      <c r="Z33" s="54">
        <f t="shared" si="14"/>
        <v>146620.29999999999</v>
      </c>
      <c r="AA33" s="124">
        <f>+N33/Z33*100</f>
        <v>90.063858824460212</v>
      </c>
      <c r="AB33" s="125"/>
      <c r="AC33" s="126"/>
      <c r="AD33" s="127"/>
      <c r="AE33" s="122"/>
      <c r="AF33" s="94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73"/>
      <c r="AR33" s="96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</row>
    <row r="34" spans="1:77" ht="18" customHeight="1" thickTop="1">
      <c r="A34" s="128"/>
      <c r="B34" s="129" t="s">
        <v>75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130"/>
      <c r="AC34" s="73"/>
      <c r="AD34" s="74"/>
      <c r="AE34" s="74"/>
      <c r="AF34" s="74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</row>
    <row r="35" spans="1:77" ht="14.25">
      <c r="A35" s="81"/>
      <c r="B35" s="131" t="s">
        <v>76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30"/>
      <c r="AC35" s="74"/>
      <c r="AD35" s="74"/>
      <c r="AE35" s="74"/>
      <c r="AF35" s="74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</row>
    <row r="36" spans="1:77" ht="18" customHeight="1">
      <c r="A36" s="81"/>
      <c r="B36" s="132" t="s">
        <v>98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30"/>
      <c r="AC36" s="74"/>
      <c r="AD36" s="74"/>
      <c r="AE36" s="74"/>
      <c r="AF36" s="74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</row>
    <row r="37" spans="1:77" ht="12" customHeight="1">
      <c r="A37" s="81"/>
      <c r="B37" s="132" t="s">
        <v>99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74"/>
      <c r="AD37" s="74"/>
      <c r="AE37" s="74"/>
      <c r="AF37" s="74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</row>
    <row r="38" spans="1:77" ht="15.75" customHeight="1">
      <c r="A38" s="81"/>
      <c r="B38" s="133" t="s">
        <v>80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20"/>
      <c r="AA38" s="130"/>
      <c r="AB38" s="130"/>
      <c r="AC38" s="74"/>
      <c r="AD38" s="74"/>
      <c r="AE38" s="74"/>
      <c r="AF38" s="74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</row>
    <row r="39" spans="1:77" ht="14.25">
      <c r="A39" s="81"/>
      <c r="B39" s="135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0"/>
      <c r="AA39" s="130"/>
      <c r="AB39" s="130"/>
      <c r="AC39" s="74"/>
      <c r="AD39" s="74"/>
      <c r="AE39" s="74"/>
      <c r="AF39" s="74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</row>
    <row r="40" spans="1:77" ht="14.25">
      <c r="A40" s="81"/>
      <c r="B40" s="130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74"/>
      <c r="AD40" s="74"/>
      <c r="AE40" s="74"/>
      <c r="AF40" s="74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</row>
    <row r="41" spans="1:77" ht="14.25">
      <c r="A41" s="81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74"/>
      <c r="AD41" s="74"/>
      <c r="AE41" s="74"/>
      <c r="AF41" s="74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</row>
    <row r="42" spans="1:77" ht="14.25">
      <c r="A42" s="81"/>
      <c r="B42" s="86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74"/>
      <c r="AD42" s="74"/>
      <c r="AE42" s="74"/>
      <c r="AF42" s="74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</row>
    <row r="43" spans="1:77" ht="14.25">
      <c r="A43" s="81"/>
      <c r="B43" s="86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74"/>
      <c r="AD43" s="74"/>
      <c r="AE43" s="74"/>
      <c r="AF43" s="74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</row>
    <row r="44" spans="1:77" ht="14.25">
      <c r="A44" s="81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74"/>
      <c r="AD44" s="74"/>
      <c r="AE44" s="74"/>
      <c r="AF44" s="74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</row>
    <row r="45" spans="1:77" ht="14.25">
      <c r="A45" s="81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74"/>
      <c r="AD45" s="74"/>
      <c r="AE45" s="74"/>
      <c r="AF45" s="74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</row>
    <row r="46" spans="1:77" ht="14.25">
      <c r="A46" s="81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74"/>
      <c r="AD46" s="74"/>
      <c r="AE46" s="74"/>
      <c r="AF46" s="74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</row>
    <row r="47" spans="1:77" ht="14.25">
      <c r="A47" s="81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74"/>
      <c r="AD47" s="74"/>
      <c r="AE47" s="74"/>
      <c r="AF47" s="74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</row>
    <row r="48" spans="1:77" ht="14.25">
      <c r="A48" s="81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74"/>
      <c r="AD48" s="74"/>
      <c r="AE48" s="74"/>
      <c r="AF48" s="74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</row>
    <row r="49" spans="1:77" ht="14.25">
      <c r="A49" s="81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74"/>
      <c r="AD49" s="74"/>
      <c r="AE49" s="74"/>
      <c r="AF49" s="74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</row>
    <row r="50" spans="1:77" ht="14.25">
      <c r="A50" s="81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74"/>
      <c r="AD50" s="74"/>
      <c r="AE50" s="74"/>
      <c r="AF50" s="74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</row>
    <row r="51" spans="1:77" ht="14.25">
      <c r="A51" s="81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74"/>
      <c r="AD51" s="74"/>
      <c r="AE51" s="74"/>
      <c r="AF51" s="74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</row>
    <row r="52" spans="1:77" ht="14.25">
      <c r="A52" s="81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74"/>
      <c r="AD52" s="74"/>
      <c r="AE52" s="74"/>
      <c r="AF52" s="74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</row>
    <row r="53" spans="1:77" ht="14.25">
      <c r="A53" s="81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74"/>
      <c r="AD53" s="74"/>
      <c r="AE53" s="74"/>
      <c r="AF53" s="74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</row>
    <row r="54" spans="1:77" ht="14.25">
      <c r="A54" s="81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74"/>
      <c r="AD54" s="74"/>
      <c r="AE54" s="74"/>
      <c r="AF54" s="74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</row>
    <row r="55" spans="1:77" ht="14.25">
      <c r="A55" s="81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74"/>
      <c r="AD55" s="74"/>
      <c r="AE55" s="74"/>
      <c r="AF55" s="74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</row>
    <row r="56" spans="1:77" ht="14.25">
      <c r="A56" s="81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74"/>
      <c r="AD56" s="74"/>
      <c r="AE56" s="74"/>
      <c r="AF56" s="74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</row>
    <row r="57" spans="1:77" ht="14.25">
      <c r="A57" s="81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74"/>
      <c r="AD57" s="74"/>
      <c r="AE57" s="74"/>
      <c r="AF57" s="74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</row>
    <row r="58" spans="1:77" ht="14.25">
      <c r="A58" s="81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74"/>
      <c r="AD58" s="74"/>
      <c r="AE58" s="74"/>
      <c r="AF58" s="74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</row>
    <row r="59" spans="1:77" ht="14.25">
      <c r="A59" s="81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74"/>
      <c r="AD59" s="74"/>
      <c r="AE59" s="74"/>
      <c r="AF59" s="74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</row>
    <row r="60" spans="1:77" ht="14.25">
      <c r="A60" s="81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74"/>
      <c r="AD60" s="74"/>
      <c r="AE60" s="74"/>
      <c r="AF60" s="74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</row>
    <row r="61" spans="1:77" ht="14.25">
      <c r="A61" s="81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74"/>
      <c r="AD61" s="74"/>
      <c r="AE61" s="74"/>
      <c r="AF61" s="74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</row>
    <row r="62" spans="1:77" ht="14.25">
      <c r="A62" s="81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74"/>
      <c r="AD62" s="74"/>
      <c r="AE62" s="74"/>
      <c r="AF62" s="74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</row>
    <row r="63" spans="1:77" ht="14.25">
      <c r="A63" s="81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74"/>
      <c r="AD63" s="74"/>
      <c r="AE63" s="74"/>
      <c r="AF63" s="74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</row>
    <row r="64" spans="1:77" ht="14.25">
      <c r="A64" s="81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74"/>
      <c r="AD64" s="74"/>
      <c r="AE64" s="74"/>
      <c r="AF64" s="74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</row>
    <row r="65" spans="1:77" ht="14.25">
      <c r="A65" s="81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74"/>
      <c r="AD65" s="74"/>
      <c r="AE65" s="74"/>
      <c r="AF65" s="74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</row>
    <row r="66" spans="1:77" ht="14.25">
      <c r="A66" s="81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74"/>
      <c r="AD66" s="74"/>
      <c r="AE66" s="74"/>
      <c r="AF66" s="74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</row>
    <row r="67" spans="1:77" ht="14.25">
      <c r="A67" s="81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74"/>
      <c r="AD67" s="74"/>
      <c r="AE67" s="74"/>
      <c r="AF67" s="74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</row>
    <row r="68" spans="1:77" ht="14.25">
      <c r="A68" s="81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74"/>
      <c r="AD68" s="74"/>
      <c r="AE68" s="74"/>
      <c r="AF68" s="74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</row>
    <row r="69" spans="1:77" ht="14.25">
      <c r="A69" s="81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74"/>
      <c r="AD69" s="74"/>
      <c r="AE69" s="74"/>
      <c r="AF69" s="74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</row>
    <row r="70" spans="1:77" ht="14.25">
      <c r="A70" s="81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74"/>
      <c r="AD70" s="74"/>
      <c r="AE70" s="74"/>
      <c r="AF70" s="74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</row>
    <row r="71" spans="1:77" ht="14.25">
      <c r="A71" s="81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74"/>
      <c r="AD71" s="74"/>
      <c r="AE71" s="74"/>
      <c r="AF71" s="74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</row>
    <row r="72" spans="1:77" ht="14.25">
      <c r="A72" s="81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74"/>
      <c r="AD72" s="74"/>
      <c r="AE72" s="74"/>
      <c r="AF72" s="74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</row>
    <row r="73" spans="1:77" ht="14.25">
      <c r="A73" s="81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74"/>
      <c r="AD73" s="74"/>
      <c r="AE73" s="74"/>
      <c r="AF73" s="74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</row>
    <row r="74" spans="1:77" ht="14.25">
      <c r="A74" s="81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74"/>
      <c r="AD74" s="74"/>
      <c r="AE74" s="74"/>
      <c r="AF74" s="74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</row>
    <row r="75" spans="1:77" ht="14.25">
      <c r="A75" s="81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74"/>
      <c r="AD75" s="74"/>
      <c r="AE75" s="74"/>
      <c r="AF75" s="74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</row>
    <row r="76" spans="1:77" ht="14.25">
      <c r="A76" s="81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74"/>
      <c r="AD76" s="74"/>
      <c r="AE76" s="74"/>
      <c r="AF76" s="74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</row>
    <row r="77" spans="1:77" ht="14.25">
      <c r="A77" s="81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74"/>
      <c r="AD77" s="74"/>
      <c r="AE77" s="74"/>
      <c r="AF77" s="74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</row>
    <row r="78" spans="1:77" ht="14.25">
      <c r="A78" s="81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74"/>
      <c r="AD78" s="74"/>
      <c r="AE78" s="74"/>
      <c r="AF78" s="74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</row>
    <row r="79" spans="1:77" ht="14.25">
      <c r="A79" s="81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74"/>
      <c r="AD79" s="74"/>
      <c r="AE79" s="74"/>
      <c r="AF79" s="74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</row>
    <row r="80" spans="1:77" ht="14.25">
      <c r="A80" s="81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74"/>
      <c r="AD80" s="74"/>
      <c r="AE80" s="74"/>
      <c r="AF80" s="74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</row>
    <row r="81" spans="1:77" ht="14.25">
      <c r="A81" s="81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74"/>
      <c r="AD81" s="74"/>
      <c r="AE81" s="74"/>
      <c r="AF81" s="74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</row>
    <row r="82" spans="1:77" ht="14.25">
      <c r="A82" s="81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74"/>
      <c r="AD82" s="74"/>
      <c r="AE82" s="74"/>
      <c r="AF82" s="74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</row>
    <row r="83" spans="1:77" ht="14.25">
      <c r="A83" s="81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74"/>
      <c r="AD83" s="74"/>
      <c r="AE83" s="74"/>
      <c r="AF83" s="74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</row>
    <row r="84" spans="1:77" ht="14.25">
      <c r="A84" s="81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74"/>
      <c r="AD84" s="74"/>
      <c r="AE84" s="74"/>
      <c r="AF84" s="74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</row>
    <row r="85" spans="1:77" ht="14.25">
      <c r="A85" s="81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74"/>
      <c r="AD85" s="74"/>
      <c r="AE85" s="74"/>
      <c r="AF85" s="74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</row>
    <row r="86" spans="1:77" ht="14.25">
      <c r="A86" s="81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74"/>
      <c r="AD86" s="74"/>
      <c r="AE86" s="74"/>
      <c r="AF86" s="74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</row>
    <row r="87" spans="1:77" ht="14.25">
      <c r="A87" s="81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74"/>
      <c r="AD87" s="74"/>
      <c r="AE87" s="74"/>
      <c r="AF87" s="74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</row>
    <row r="88" spans="1:77" ht="14.25">
      <c r="A88" s="81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74"/>
      <c r="AD88" s="74"/>
      <c r="AE88" s="74"/>
      <c r="AF88" s="74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</row>
    <row r="89" spans="1:77" ht="14.25">
      <c r="A89" s="81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74"/>
      <c r="AD89" s="74"/>
      <c r="AE89" s="74"/>
      <c r="AF89" s="74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</row>
    <row r="90" spans="1:77" ht="14.25">
      <c r="A90" s="81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74"/>
      <c r="AD90" s="74"/>
      <c r="AE90" s="74"/>
      <c r="AF90" s="74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</row>
    <row r="91" spans="1:77" ht="14.25">
      <c r="A91" s="81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74"/>
      <c r="AD91" s="74"/>
      <c r="AE91" s="74"/>
      <c r="AF91" s="74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</row>
    <row r="92" spans="1:77" ht="14.25">
      <c r="A92" s="81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74"/>
      <c r="AD92" s="74"/>
      <c r="AE92" s="74"/>
      <c r="AF92" s="74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</row>
    <row r="93" spans="1:77" ht="14.25">
      <c r="A93" s="81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74"/>
      <c r="AD93" s="74"/>
      <c r="AE93" s="74"/>
      <c r="AF93" s="74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</row>
    <row r="94" spans="1:77" ht="14.25">
      <c r="A94" s="81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74"/>
      <c r="AD94" s="74"/>
      <c r="AE94" s="74"/>
      <c r="AF94" s="74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</row>
    <row r="95" spans="1:77" ht="14.25">
      <c r="A95" s="81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74"/>
      <c r="AD95" s="74"/>
      <c r="AE95" s="74"/>
      <c r="AF95" s="74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</row>
    <row r="96" spans="1:77" ht="14.25">
      <c r="A96" s="81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74"/>
      <c r="AD96" s="74"/>
      <c r="AE96" s="74"/>
      <c r="AF96" s="74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</row>
    <row r="97" spans="1:77" ht="14.25">
      <c r="A97" s="81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74"/>
      <c r="AD97" s="74"/>
      <c r="AE97" s="74"/>
      <c r="AF97" s="74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</row>
    <row r="98" spans="1:77" ht="14.25">
      <c r="A98" s="81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74"/>
      <c r="AD98" s="74"/>
      <c r="AE98" s="74"/>
      <c r="AF98" s="74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</row>
    <row r="99" spans="1:77" ht="14.25">
      <c r="A99" s="81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74"/>
      <c r="AD99" s="74"/>
      <c r="AE99" s="74"/>
      <c r="AF99" s="74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</row>
    <row r="100" spans="1:77" ht="14.25">
      <c r="A100" s="81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74"/>
      <c r="AD100" s="74"/>
      <c r="AE100" s="74"/>
      <c r="AF100" s="74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</row>
    <row r="101" spans="1:77" ht="14.25">
      <c r="A101" s="81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74"/>
      <c r="AD101" s="74"/>
      <c r="AE101" s="74"/>
      <c r="AF101" s="74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</row>
    <row r="102" spans="1:77" ht="14.25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74"/>
      <c r="AD102" s="74"/>
      <c r="AE102" s="74"/>
      <c r="AF102" s="74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</row>
    <row r="103" spans="1:77" ht="14.25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74"/>
      <c r="AD103" s="74"/>
      <c r="AE103" s="74"/>
      <c r="AF103" s="74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</row>
    <row r="104" spans="1:77" ht="14.25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74"/>
      <c r="AD104" s="74"/>
      <c r="AE104" s="74"/>
      <c r="AF104" s="74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</row>
    <row r="105" spans="1:77" ht="14.25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74"/>
      <c r="AD105" s="74"/>
      <c r="AE105" s="74"/>
      <c r="AF105" s="74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</row>
    <row r="106" spans="1:77" ht="14.25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74"/>
      <c r="AD106" s="74"/>
      <c r="AE106" s="74"/>
      <c r="AF106" s="74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</row>
    <row r="107" spans="1:77" ht="14.25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74"/>
      <c r="AD107" s="74"/>
      <c r="AE107" s="74"/>
      <c r="AF107" s="74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</row>
    <row r="108" spans="1:77" ht="14.25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74"/>
      <c r="AD108" s="74"/>
      <c r="AE108" s="74"/>
      <c r="AF108" s="74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</row>
    <row r="109" spans="1:77" ht="14.25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74"/>
      <c r="AD109" s="74"/>
      <c r="AE109" s="74"/>
      <c r="AF109" s="74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</row>
    <row r="110" spans="1:77" ht="14.25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74"/>
      <c r="AD110" s="74"/>
      <c r="AE110" s="74"/>
      <c r="AF110" s="74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</row>
    <row r="111" spans="1:77" ht="14.25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74"/>
      <c r="AD111" s="74"/>
      <c r="AE111" s="74"/>
      <c r="AF111" s="74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</row>
    <row r="112" spans="1:77" ht="14.25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74"/>
      <c r="AD112" s="74"/>
      <c r="AE112" s="74"/>
      <c r="AF112" s="74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</row>
    <row r="113" spans="2:77" ht="14.25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74"/>
      <c r="AD113" s="74"/>
      <c r="AE113" s="74"/>
      <c r="AF113" s="74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</row>
    <row r="114" spans="2:77" ht="14.25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74"/>
      <c r="AD114" s="74"/>
      <c r="AE114" s="74"/>
      <c r="AF114" s="74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</row>
    <row r="115" spans="2:77" ht="14.25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74"/>
      <c r="AD115" s="74"/>
      <c r="AE115" s="74"/>
      <c r="AF115" s="74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</row>
    <row r="116" spans="2:77" ht="14.25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74"/>
      <c r="AD116" s="74"/>
      <c r="AE116" s="74"/>
      <c r="AF116" s="74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</row>
    <row r="117" spans="2:77" ht="14.25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74"/>
      <c r="AD117" s="74"/>
      <c r="AE117" s="74"/>
      <c r="AF117" s="74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</row>
    <row r="118" spans="2:77" ht="14.25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74"/>
      <c r="AD118" s="74"/>
      <c r="AE118" s="74"/>
      <c r="AF118" s="74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</row>
    <row r="119" spans="2:77" ht="14.25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74"/>
      <c r="AD119" s="74"/>
      <c r="AE119" s="74"/>
      <c r="AF119" s="74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</row>
    <row r="120" spans="2:77" ht="14.25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74"/>
      <c r="AD120" s="74"/>
      <c r="AE120" s="74"/>
      <c r="AF120" s="74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</row>
    <row r="121" spans="2:77" ht="14.25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74"/>
      <c r="AD121" s="74"/>
      <c r="AE121" s="74"/>
      <c r="AF121" s="74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</row>
    <row r="122" spans="2:77" ht="14.25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74"/>
      <c r="AD122" s="74"/>
      <c r="AE122" s="74"/>
      <c r="AF122" s="74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</row>
    <row r="123" spans="2:77" ht="14.25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74"/>
      <c r="AD123" s="74"/>
      <c r="AE123" s="74"/>
      <c r="AF123" s="74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</row>
    <row r="124" spans="2:77" ht="14.25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74"/>
      <c r="AD124" s="74"/>
      <c r="AE124" s="74"/>
      <c r="AF124" s="74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</row>
    <row r="125" spans="2:77" ht="14.25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74"/>
      <c r="AD125" s="74"/>
      <c r="AE125" s="74"/>
      <c r="AF125" s="74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</row>
    <row r="126" spans="2:77" ht="14.25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74"/>
      <c r="AD126" s="74"/>
      <c r="AE126" s="74"/>
      <c r="AF126" s="74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</row>
    <row r="127" spans="2:77" ht="14.25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74"/>
      <c r="AD127" s="74"/>
      <c r="AE127" s="74"/>
      <c r="AF127" s="74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</row>
    <row r="128" spans="2:77" ht="14.25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74"/>
      <c r="AD128" s="74"/>
      <c r="AE128" s="74"/>
      <c r="AF128" s="74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</row>
    <row r="129" spans="2:77" ht="14.25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74"/>
      <c r="AD129" s="74"/>
      <c r="AE129" s="74"/>
      <c r="AF129" s="74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</row>
    <row r="130" spans="2:77" ht="14.25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74"/>
      <c r="AD130" s="74"/>
      <c r="AE130" s="74"/>
      <c r="AF130" s="74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</row>
    <row r="131" spans="2:77" ht="14.25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74"/>
      <c r="AD131" s="74"/>
      <c r="AE131" s="74"/>
      <c r="AF131" s="74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</row>
    <row r="132" spans="2:77" ht="14.25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74"/>
      <c r="AD132" s="74"/>
      <c r="AE132" s="74"/>
      <c r="AF132" s="74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</row>
    <row r="133" spans="2:77" ht="14.25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74"/>
      <c r="AD133" s="74"/>
      <c r="AE133" s="74"/>
      <c r="AF133" s="74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</row>
    <row r="134" spans="2:77" ht="14.25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74"/>
      <c r="AD134" s="74"/>
      <c r="AE134" s="74"/>
      <c r="AF134" s="74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</row>
    <row r="135" spans="2:77" ht="14.25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74"/>
      <c r="AD135" s="74"/>
      <c r="AE135" s="74"/>
      <c r="AF135" s="74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</row>
    <row r="136" spans="2:77" ht="14.25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74"/>
      <c r="AD136" s="74"/>
      <c r="AE136" s="74"/>
      <c r="AF136" s="74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</row>
    <row r="137" spans="2:77" ht="14.25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74"/>
      <c r="AD137" s="74"/>
      <c r="AE137" s="74"/>
      <c r="AF137" s="74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</row>
    <row r="138" spans="2:77" ht="14.25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74"/>
      <c r="AD138" s="74"/>
      <c r="AE138" s="74"/>
      <c r="AF138" s="74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</row>
    <row r="139" spans="2:77" ht="14.25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74"/>
      <c r="AD139" s="74"/>
      <c r="AE139" s="74"/>
      <c r="AF139" s="74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</row>
    <row r="140" spans="2:77" ht="14.25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74"/>
      <c r="AD140" s="74"/>
      <c r="AE140" s="74"/>
      <c r="AF140" s="74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</row>
    <row r="141" spans="2:77" ht="14.25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74"/>
      <c r="AD141" s="74"/>
      <c r="AE141" s="74"/>
      <c r="AF141" s="74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</row>
    <row r="142" spans="2:77" ht="14.25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74"/>
      <c r="AD142" s="74"/>
      <c r="AE142" s="74"/>
      <c r="AF142" s="74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</row>
    <row r="143" spans="2:77" ht="14.25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74"/>
      <c r="AD143" s="74"/>
      <c r="AE143" s="74"/>
      <c r="AF143" s="74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</row>
    <row r="144" spans="2:77" ht="14.25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74"/>
      <c r="AD144" s="74"/>
      <c r="AE144" s="74"/>
      <c r="AF144" s="74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</row>
    <row r="145" spans="2:77" ht="14.25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74"/>
      <c r="AD145" s="74"/>
      <c r="AE145" s="74"/>
      <c r="AF145" s="74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</row>
    <row r="146" spans="2:77" ht="14.25"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74"/>
      <c r="AD146" s="74"/>
      <c r="AE146" s="74"/>
      <c r="AF146" s="74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</row>
    <row r="147" spans="2:77" ht="14.25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74"/>
      <c r="AD147" s="74"/>
      <c r="AE147" s="74"/>
      <c r="AF147" s="74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</row>
    <row r="148" spans="2:77" ht="14.25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74"/>
      <c r="AD148" s="74"/>
      <c r="AE148" s="74"/>
      <c r="AF148" s="74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</row>
    <row r="149" spans="2:77" ht="14.25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74"/>
      <c r="AD149" s="74"/>
      <c r="AE149" s="74"/>
      <c r="AF149" s="74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</row>
    <row r="150" spans="2:77" ht="14.25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74"/>
      <c r="AD150" s="74"/>
      <c r="AE150" s="74"/>
      <c r="AF150" s="74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</row>
    <row r="151" spans="2:77" ht="14.25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74"/>
      <c r="AD151" s="74"/>
      <c r="AE151" s="74"/>
      <c r="AF151" s="74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</row>
    <row r="152" spans="2:77" ht="14.25"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74"/>
      <c r="AD152" s="74"/>
      <c r="AE152" s="74"/>
      <c r="AF152" s="74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</row>
    <row r="153" spans="2:77" ht="14.25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74"/>
      <c r="AD153" s="74"/>
      <c r="AE153" s="74"/>
      <c r="AF153" s="74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</row>
    <row r="154" spans="2:77" ht="14.25"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74"/>
      <c r="AD154" s="74"/>
      <c r="AE154" s="74"/>
      <c r="AF154" s="74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</row>
    <row r="155" spans="2:77" ht="14.25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74"/>
      <c r="AD155" s="74"/>
      <c r="AE155" s="74"/>
      <c r="AF155" s="74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</row>
    <row r="156" spans="2:77" ht="14.25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74"/>
      <c r="AD156" s="74"/>
      <c r="AE156" s="74"/>
      <c r="AF156" s="74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</row>
    <row r="157" spans="2:77" ht="14.25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74"/>
      <c r="AD157" s="74"/>
      <c r="AE157" s="74"/>
      <c r="AF157" s="74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</row>
    <row r="158" spans="2:77" ht="14.25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74"/>
      <c r="AD158" s="74"/>
      <c r="AE158" s="74"/>
      <c r="AF158" s="74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</row>
    <row r="159" spans="2:77" ht="14.25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74"/>
      <c r="AD159" s="74"/>
      <c r="AE159" s="74"/>
      <c r="AF159" s="74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</row>
    <row r="160" spans="2:77" ht="14.25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74"/>
      <c r="AD160" s="74"/>
      <c r="AE160" s="74"/>
      <c r="AF160" s="74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</row>
    <row r="161" spans="2:77" ht="14.25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74"/>
      <c r="AD161" s="74"/>
      <c r="AE161" s="74"/>
      <c r="AF161" s="74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</row>
    <row r="162" spans="2:77" ht="14.25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74"/>
      <c r="AD162" s="74"/>
      <c r="AE162" s="74"/>
      <c r="AF162" s="74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</row>
    <row r="163" spans="2:77" ht="14.25"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74"/>
      <c r="AD163" s="74"/>
      <c r="AE163" s="74"/>
      <c r="AF163" s="74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</row>
    <row r="164" spans="2:77" ht="14.25"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7"/>
      <c r="AC164" s="73"/>
      <c r="AD164" s="74"/>
      <c r="AE164" s="74"/>
      <c r="AF164" s="74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</row>
    <row r="165" spans="2:77" ht="14.25"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7"/>
      <c r="AC165" s="73"/>
      <c r="AD165" s="74"/>
      <c r="AE165" s="74"/>
      <c r="AF165" s="74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</row>
    <row r="166" spans="2:77" ht="14.25"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7"/>
      <c r="AC166" s="73"/>
      <c r="AD166" s="74"/>
      <c r="AE166" s="74"/>
      <c r="AF166" s="74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</row>
    <row r="167" spans="2:77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4"/>
      <c r="AC167" s="73"/>
      <c r="AD167" s="74"/>
      <c r="AE167" s="74"/>
      <c r="AF167" s="74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</row>
    <row r="168" spans="2:77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4"/>
      <c r="AC168" s="73"/>
      <c r="AD168" s="74"/>
      <c r="AE168" s="74"/>
      <c r="AF168" s="74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</row>
    <row r="169" spans="2:77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4"/>
      <c r="AC169" s="73"/>
      <c r="AD169" s="74"/>
      <c r="AE169" s="74"/>
      <c r="AF169" s="74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</row>
    <row r="170" spans="2:77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4"/>
      <c r="AC170" s="73"/>
      <c r="AD170" s="74"/>
      <c r="AE170" s="74"/>
      <c r="AF170" s="74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</row>
    <row r="171" spans="2:77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4"/>
      <c r="AC171" s="73"/>
      <c r="AD171" s="74"/>
      <c r="AE171" s="74"/>
      <c r="AF171" s="74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</row>
    <row r="172" spans="2:77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4"/>
      <c r="AC172" s="73"/>
      <c r="AD172" s="74"/>
      <c r="AE172" s="74"/>
      <c r="AF172" s="74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</row>
    <row r="173" spans="2:77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4"/>
      <c r="AC173" s="73"/>
      <c r="AD173" s="74"/>
      <c r="AE173" s="74"/>
      <c r="AF173" s="74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</row>
    <row r="174" spans="2:77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4"/>
      <c r="AC174" s="73"/>
      <c r="AD174" s="74"/>
      <c r="AE174" s="74"/>
      <c r="AF174" s="74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</row>
    <row r="175" spans="2:77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4"/>
      <c r="AC175" s="73"/>
      <c r="AD175" s="74"/>
      <c r="AE175" s="74"/>
      <c r="AF175" s="74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</row>
    <row r="176" spans="2:77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4"/>
      <c r="AC176" s="73"/>
      <c r="AD176" s="74"/>
      <c r="AE176" s="74"/>
      <c r="AF176" s="74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</row>
    <row r="177" spans="2:77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4"/>
      <c r="AC177" s="73"/>
      <c r="AD177" s="74"/>
      <c r="AE177" s="74"/>
      <c r="AF177" s="74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</row>
    <row r="178" spans="2:77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4"/>
      <c r="AC178" s="73"/>
      <c r="AD178" s="74"/>
      <c r="AE178" s="74"/>
      <c r="AF178" s="74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</row>
    <row r="179" spans="2:77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4"/>
      <c r="AC179" s="73"/>
      <c r="AD179" s="74"/>
      <c r="AE179" s="74"/>
      <c r="AF179" s="74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</row>
    <row r="180" spans="2:77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4"/>
      <c r="AC180" s="73"/>
      <c r="AD180" s="74"/>
      <c r="AE180" s="74"/>
      <c r="AF180" s="74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</row>
    <row r="181" spans="2:77"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4"/>
      <c r="AC181" s="73"/>
      <c r="AD181" s="74"/>
      <c r="AE181" s="74"/>
      <c r="AF181" s="74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</row>
    <row r="182" spans="2:77"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4"/>
      <c r="AC182" s="73"/>
      <c r="AD182" s="74"/>
      <c r="AE182" s="74"/>
      <c r="AF182" s="74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</row>
    <row r="183" spans="2:77"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4"/>
      <c r="AC183" s="73"/>
      <c r="AD183" s="74"/>
      <c r="AE183" s="74"/>
      <c r="AF183" s="74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</row>
    <row r="184" spans="2:77"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4"/>
      <c r="AC184" s="73"/>
      <c r="AD184" s="74"/>
      <c r="AE184" s="74"/>
      <c r="AF184" s="74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</row>
    <row r="185" spans="2:77"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4"/>
      <c r="AC185" s="73"/>
      <c r="AD185" s="74"/>
      <c r="AE185" s="74"/>
      <c r="AF185" s="74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</row>
    <row r="186" spans="2:77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4"/>
      <c r="AC186" s="73"/>
      <c r="AD186" s="74"/>
      <c r="AE186" s="74"/>
      <c r="AF186" s="74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</row>
    <row r="187" spans="2:77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4"/>
      <c r="AC187" s="73"/>
      <c r="AD187" s="74"/>
      <c r="AE187" s="74"/>
      <c r="AF187" s="74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</row>
    <row r="188" spans="2:77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4"/>
      <c r="AC188" s="73"/>
      <c r="AD188" s="74"/>
      <c r="AE188" s="74"/>
      <c r="AF188" s="74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</row>
    <row r="189" spans="2:77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4"/>
      <c r="AC189" s="73"/>
      <c r="AD189" s="74"/>
      <c r="AE189" s="74"/>
      <c r="AF189" s="74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</row>
    <row r="190" spans="2:77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4"/>
      <c r="AC190" s="73"/>
      <c r="AD190" s="74"/>
      <c r="AE190" s="74"/>
      <c r="AF190" s="74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</row>
    <row r="191" spans="2:77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4"/>
      <c r="AC191" s="73"/>
      <c r="AD191" s="74"/>
      <c r="AE191" s="74"/>
      <c r="AF191" s="74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</row>
    <row r="192" spans="2:77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4"/>
      <c r="AC192" s="73"/>
      <c r="AD192" s="74"/>
      <c r="AE192" s="74"/>
      <c r="AF192" s="74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</row>
    <row r="193" spans="2:77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4"/>
      <c r="AC193" s="73"/>
      <c r="AD193" s="74"/>
      <c r="AE193" s="74"/>
      <c r="AF193" s="74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</row>
    <row r="194" spans="2:77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4"/>
      <c r="AC194" s="73"/>
      <c r="AD194" s="74"/>
      <c r="AE194" s="74"/>
      <c r="AF194" s="74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</row>
    <row r="195" spans="2:77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4"/>
      <c r="AC195" s="73"/>
      <c r="AD195" s="74"/>
      <c r="AE195" s="74"/>
      <c r="AF195" s="74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</row>
    <row r="196" spans="2:77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4"/>
      <c r="AC196" s="73"/>
      <c r="AD196" s="74"/>
      <c r="AE196" s="74"/>
      <c r="AF196" s="74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</row>
    <row r="197" spans="2:77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4"/>
      <c r="AC197" s="73"/>
      <c r="AD197" s="74"/>
      <c r="AE197" s="74"/>
      <c r="AF197" s="74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</row>
    <row r="198" spans="2:77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4"/>
      <c r="AC198" s="73"/>
      <c r="AD198" s="74"/>
      <c r="AE198" s="74"/>
      <c r="AF198" s="74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</row>
    <row r="199" spans="2:77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4"/>
      <c r="AC199" s="73"/>
      <c r="AD199" s="74"/>
      <c r="AE199" s="74"/>
      <c r="AF199" s="74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</row>
    <row r="200" spans="2:77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4"/>
      <c r="AC200" s="73"/>
      <c r="AD200" s="74"/>
      <c r="AE200" s="74"/>
      <c r="AF200" s="74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</row>
    <row r="201" spans="2:77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4"/>
      <c r="AC201" s="73"/>
      <c r="AD201" s="74"/>
      <c r="AE201" s="74"/>
      <c r="AF201" s="74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</row>
    <row r="202" spans="2:77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4"/>
      <c r="AC202" s="73"/>
      <c r="AD202" s="74"/>
      <c r="AE202" s="74"/>
      <c r="AF202" s="74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</row>
    <row r="203" spans="2:77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4"/>
      <c r="AC203" s="73"/>
      <c r="AD203" s="74"/>
      <c r="AE203" s="74"/>
      <c r="AF203" s="74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</row>
    <row r="204" spans="2:77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4"/>
      <c r="AC204" s="73"/>
      <c r="AD204" s="74"/>
      <c r="AE204" s="74"/>
      <c r="AF204" s="74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</row>
    <row r="205" spans="2:77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4"/>
      <c r="AC205" s="73"/>
      <c r="AD205" s="74"/>
      <c r="AE205" s="74"/>
      <c r="AF205" s="74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</row>
    <row r="206" spans="2:77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4"/>
      <c r="AC206" s="73"/>
      <c r="AD206" s="74"/>
      <c r="AE206" s="74"/>
      <c r="AF206" s="74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</row>
    <row r="207" spans="2:77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4"/>
      <c r="AC207" s="73"/>
      <c r="AD207" s="74"/>
      <c r="AE207" s="74"/>
      <c r="AF207" s="74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</row>
    <row r="208" spans="2:77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4"/>
      <c r="AC208" s="73"/>
      <c r="AD208" s="74"/>
      <c r="AE208" s="74"/>
      <c r="AF208" s="74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</row>
    <row r="209" spans="2:77"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4"/>
      <c r="AC209" s="73"/>
      <c r="AD209" s="74"/>
      <c r="AE209" s="74"/>
      <c r="AF209" s="74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</row>
    <row r="210" spans="2:77"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4"/>
      <c r="AC210" s="73"/>
      <c r="AD210" s="74"/>
      <c r="AE210" s="74"/>
      <c r="AF210" s="74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</row>
    <row r="211" spans="2:77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4"/>
      <c r="AC211" s="73"/>
      <c r="AD211" s="74"/>
      <c r="AE211" s="74"/>
      <c r="AF211" s="74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</row>
    <row r="212" spans="2:77"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4"/>
      <c r="AC212" s="73"/>
      <c r="AD212" s="74"/>
      <c r="AE212" s="74"/>
      <c r="AF212" s="74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</row>
    <row r="213" spans="2:77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4"/>
      <c r="AC213" s="73"/>
      <c r="AD213" s="74"/>
      <c r="AE213" s="74"/>
      <c r="AF213" s="74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</row>
    <row r="214" spans="2:77"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4"/>
      <c r="AC214" s="73"/>
      <c r="AD214" s="74"/>
      <c r="AE214" s="74"/>
      <c r="AF214" s="74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</row>
    <row r="215" spans="2:77"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4"/>
      <c r="AC215" s="73"/>
      <c r="AD215" s="74"/>
      <c r="AE215" s="74"/>
      <c r="AF215" s="74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</row>
  </sheetData>
  <mergeCells count="10">
    <mergeCell ref="B1:AB1"/>
    <mergeCell ref="B3:AA3"/>
    <mergeCell ref="B4:AA4"/>
    <mergeCell ref="B5:AA5"/>
    <mergeCell ref="B6:B7"/>
    <mergeCell ref="C6:M6"/>
    <mergeCell ref="N6:N7"/>
    <mergeCell ref="O6:Y6"/>
    <mergeCell ref="Z6:Z7"/>
    <mergeCell ref="AA6:AA7"/>
  </mergeCells>
  <printOptions horizontalCentered="1"/>
  <pageMargins left="0" right="0" top="0.19685039370078741" bottom="0.19685039370078741" header="0" footer="0.19685039370078741"/>
  <pageSetup scale="3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09"/>
  <sheetViews>
    <sheetView showGridLines="0" topLeftCell="A46" workbookViewId="0">
      <selection activeCell="C59" sqref="C59:AA70"/>
    </sheetView>
  </sheetViews>
  <sheetFormatPr baseColWidth="10" defaultColWidth="11.42578125" defaultRowHeight="12.75"/>
  <cols>
    <col min="1" max="1" width="3.42578125" style="71" customWidth="1"/>
    <col min="2" max="2" width="68.5703125" style="71" customWidth="1"/>
    <col min="3" max="10" width="8.42578125" style="71" customWidth="1"/>
    <col min="11" max="11" width="11" style="71" bestFit="1" customWidth="1"/>
    <col min="12" max="12" width="11" style="71" customWidth="1"/>
    <col min="13" max="13" width="11" style="71" bestFit="1" customWidth="1"/>
    <col min="14" max="14" width="11.7109375" style="71" customWidth="1"/>
    <col min="15" max="22" width="8.42578125" style="71" customWidth="1"/>
    <col min="23" max="23" width="11" style="71" bestFit="1" customWidth="1"/>
    <col min="24" max="24" width="10" style="71" customWidth="1"/>
    <col min="25" max="25" width="11" style="71" bestFit="1" customWidth="1"/>
    <col min="26" max="26" width="10.85546875" style="71" customWidth="1"/>
    <col min="27" max="27" width="8.85546875" style="71" customWidth="1"/>
    <col min="28" max="28" width="10.140625" style="138" customWidth="1"/>
    <col min="29" max="29" width="7.5703125" style="71" customWidth="1"/>
    <col min="30" max="30" width="8.140625" style="71" customWidth="1"/>
    <col min="31" max="31" width="8.5703125" style="71" customWidth="1"/>
    <col min="32" max="16384" width="11.42578125" style="71"/>
  </cols>
  <sheetData>
    <row r="1" spans="1:59" ht="16.5">
      <c r="B1" s="139" t="s">
        <v>100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74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</row>
    <row r="2" spans="1:59" ht="14.25" customHeight="1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74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</row>
    <row r="3" spans="1:59" s="141" customFormat="1" ht="16.5">
      <c r="B3" s="142" t="s">
        <v>101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3"/>
    </row>
    <row r="4" spans="1:59" s="141" customFormat="1" ht="16.5">
      <c r="B4" s="79" t="s">
        <v>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143"/>
    </row>
    <row r="5" spans="1:59" s="141" customFormat="1" ht="18" customHeight="1">
      <c r="B5" s="79" t="s">
        <v>102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143"/>
    </row>
    <row r="6" spans="1:59" s="141" customFormat="1" ht="18" customHeight="1">
      <c r="B6" s="144" t="s">
        <v>4</v>
      </c>
      <c r="C6" s="83">
        <v>2019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5" t="s">
        <v>5</v>
      </c>
      <c r="O6" s="83">
        <v>2019</v>
      </c>
      <c r="P6" s="84"/>
      <c r="Q6" s="84"/>
      <c r="R6" s="84"/>
      <c r="S6" s="84"/>
      <c r="T6" s="84"/>
      <c r="U6" s="84"/>
      <c r="V6" s="84"/>
      <c r="W6" s="84"/>
      <c r="X6" s="84"/>
      <c r="Y6" s="84"/>
      <c r="Z6" s="85" t="s">
        <v>6</v>
      </c>
      <c r="AA6" s="82" t="s">
        <v>103</v>
      </c>
      <c r="AB6" s="143"/>
    </row>
    <row r="7" spans="1:59" ht="21" customHeight="1" thickBot="1">
      <c r="A7" s="81"/>
      <c r="B7" s="145"/>
      <c r="C7" s="146" t="s">
        <v>8</v>
      </c>
      <c r="D7" s="146" t="s">
        <v>9</v>
      </c>
      <c r="E7" s="146" t="s">
        <v>10</v>
      </c>
      <c r="F7" s="146" t="s">
        <v>11</v>
      </c>
      <c r="G7" s="146" t="s">
        <v>12</v>
      </c>
      <c r="H7" s="146" t="s">
        <v>13</v>
      </c>
      <c r="I7" s="146" t="s">
        <v>14</v>
      </c>
      <c r="J7" s="146" t="s">
        <v>15</v>
      </c>
      <c r="K7" s="146" t="s">
        <v>16</v>
      </c>
      <c r="L7" s="146" t="s">
        <v>17</v>
      </c>
      <c r="M7" s="146" t="s">
        <v>18</v>
      </c>
      <c r="N7" s="89"/>
      <c r="O7" s="146" t="s">
        <v>8</v>
      </c>
      <c r="P7" s="146" t="s">
        <v>9</v>
      </c>
      <c r="Q7" s="146" t="s">
        <v>10</v>
      </c>
      <c r="R7" s="146" t="s">
        <v>11</v>
      </c>
      <c r="S7" s="146" t="s">
        <v>12</v>
      </c>
      <c r="T7" s="146" t="s">
        <v>13</v>
      </c>
      <c r="U7" s="146" t="s">
        <v>14</v>
      </c>
      <c r="V7" s="146" t="s">
        <v>15</v>
      </c>
      <c r="W7" s="146" t="s">
        <v>16</v>
      </c>
      <c r="X7" s="146" t="s">
        <v>17</v>
      </c>
      <c r="Y7" s="146" t="s">
        <v>18</v>
      </c>
      <c r="Z7" s="89"/>
      <c r="AA7" s="87"/>
      <c r="AB7" s="147"/>
      <c r="AC7" s="147"/>
      <c r="AD7" s="147"/>
      <c r="AE7" s="147"/>
      <c r="AF7" s="147"/>
      <c r="AG7" s="147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</row>
    <row r="8" spans="1:59" ht="18" customHeight="1" thickTop="1">
      <c r="A8" s="81"/>
      <c r="B8" s="148" t="s">
        <v>19</v>
      </c>
      <c r="C8" s="98">
        <f>+C9+C21+C23+C22+C40</f>
        <v>2624.3999999999996</v>
      </c>
      <c r="D8" s="98">
        <f>+D9+D21+D23+D22+D40</f>
        <v>2657.2000000000003</v>
      </c>
      <c r="E8" s="98">
        <f>+E9+E21+E23+E22+E40</f>
        <v>2394.8000000000002</v>
      </c>
      <c r="F8" s="98">
        <f t="shared" ref="F8:M8" si="0">+F9+F21+F23+F22+F40</f>
        <v>2644.5</v>
      </c>
      <c r="G8" s="98">
        <f t="shared" si="0"/>
        <v>3660.2000000000003</v>
      </c>
      <c r="H8" s="98">
        <f t="shared" si="0"/>
        <v>5519.2999999999993</v>
      </c>
      <c r="I8" s="98">
        <f t="shared" si="0"/>
        <v>2270.1999999999998</v>
      </c>
      <c r="J8" s="98">
        <f t="shared" si="0"/>
        <v>2089</v>
      </c>
      <c r="K8" s="98">
        <f t="shared" si="0"/>
        <v>2873.2</v>
      </c>
      <c r="L8" s="98">
        <f t="shared" si="0"/>
        <v>2159</v>
      </c>
      <c r="M8" s="98">
        <f t="shared" si="0"/>
        <v>2334.5</v>
      </c>
      <c r="N8" s="98">
        <f>+N9+N21+N23+N22+N40</f>
        <v>31226.299999999996</v>
      </c>
      <c r="O8" s="98">
        <f>+O9+O21+O23+O22+O40</f>
        <v>3401.5999999999995</v>
      </c>
      <c r="P8" s="98">
        <f>+P9+P21+P23+P22+P40</f>
        <v>2450.8000000000002</v>
      </c>
      <c r="Q8" s="98">
        <f>+Q9+Q21+Q23+Q22+Q40</f>
        <v>2405</v>
      </c>
      <c r="R8" s="98">
        <f t="shared" ref="R8:Y8" si="1">+R9+R21+R23+R22+R40</f>
        <v>2696</v>
      </c>
      <c r="S8" s="98">
        <f>+S9+S21+S23+S22+S40</f>
        <v>2493.6</v>
      </c>
      <c r="T8" s="98">
        <f>+T9+T21+T23+T22+T40</f>
        <v>5571.298503</v>
      </c>
      <c r="U8" s="98">
        <f t="shared" ref="U8:X8" si="2">+U9+U21+U23+U22+U40</f>
        <v>2454.5</v>
      </c>
      <c r="V8" s="98">
        <f t="shared" si="2"/>
        <v>2545.3999999999996</v>
      </c>
      <c r="W8" s="98">
        <f t="shared" si="2"/>
        <v>2646.4</v>
      </c>
      <c r="X8" s="98">
        <f t="shared" si="2"/>
        <v>3259.9999999999995</v>
      </c>
      <c r="Y8" s="98">
        <f t="shared" si="1"/>
        <v>2689</v>
      </c>
      <c r="Z8" s="98">
        <f>+Z9+Z21+Z23+Z22+Z40</f>
        <v>32613.598503000001</v>
      </c>
      <c r="AA8" s="98">
        <f t="shared" ref="AA8:AA16" si="3">+N8/Z8*100</f>
        <v>95.746257491725757</v>
      </c>
      <c r="AB8" s="147"/>
      <c r="AC8" s="147"/>
      <c r="AD8" s="147"/>
      <c r="AE8" s="147"/>
      <c r="AF8" s="147"/>
      <c r="AG8" s="147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</row>
    <row r="9" spans="1:59" ht="18" customHeight="1">
      <c r="A9" s="81"/>
      <c r="B9" s="149" t="s">
        <v>20</v>
      </c>
      <c r="C9" s="98">
        <f>+C10+C19</f>
        <v>33.099999999999994</v>
      </c>
      <c r="D9" s="98">
        <f>+D10+D19</f>
        <v>199.4</v>
      </c>
      <c r="E9" s="98">
        <f>+E10+E19</f>
        <v>139.5</v>
      </c>
      <c r="F9" s="98">
        <f t="shared" ref="F9:M9" si="4">+F10+F19</f>
        <v>21.5</v>
      </c>
      <c r="G9" s="98">
        <f t="shared" si="4"/>
        <v>196</v>
      </c>
      <c r="H9" s="98">
        <f t="shared" si="4"/>
        <v>246</v>
      </c>
      <c r="I9" s="98">
        <f t="shared" si="4"/>
        <v>140.29999999999998</v>
      </c>
      <c r="J9" s="98">
        <f t="shared" si="4"/>
        <v>114.9</v>
      </c>
      <c r="K9" s="98">
        <f t="shared" si="4"/>
        <v>23.9</v>
      </c>
      <c r="L9" s="98">
        <f t="shared" si="4"/>
        <v>130.19999999999999</v>
      </c>
      <c r="M9" s="98">
        <f t="shared" si="4"/>
        <v>127.9</v>
      </c>
      <c r="N9" s="92">
        <f>+N10+N19</f>
        <v>1372.7</v>
      </c>
      <c r="O9" s="98">
        <f>+O10+O19</f>
        <v>136.89999999999998</v>
      </c>
      <c r="P9" s="98">
        <f>+P10+P19</f>
        <v>204.9</v>
      </c>
      <c r="Q9" s="98">
        <f>+Q10+Q19</f>
        <v>213.89999999999998</v>
      </c>
      <c r="R9" s="98">
        <f t="shared" ref="R9:Y9" si="5">+R10+R19</f>
        <v>146.70000000000002</v>
      </c>
      <c r="S9" s="98">
        <f t="shared" si="5"/>
        <v>219.7</v>
      </c>
      <c r="T9" s="98">
        <f t="shared" si="5"/>
        <v>218.79999999999998</v>
      </c>
      <c r="U9" s="98">
        <f t="shared" si="5"/>
        <v>229.79999999999998</v>
      </c>
      <c r="V9" s="98">
        <f t="shared" si="5"/>
        <v>154</v>
      </c>
      <c r="W9" s="98">
        <f t="shared" si="5"/>
        <v>236</v>
      </c>
      <c r="X9" s="98">
        <f t="shared" si="5"/>
        <v>166.79999999999998</v>
      </c>
      <c r="Y9" s="98">
        <f t="shared" si="5"/>
        <v>256.10000000000002</v>
      </c>
      <c r="Z9" s="92">
        <f>+Z10+Z19</f>
        <v>2183.6</v>
      </c>
      <c r="AA9" s="92">
        <f t="shared" si="3"/>
        <v>62.864077669902919</v>
      </c>
      <c r="AB9" s="150"/>
      <c r="AC9" s="147"/>
      <c r="AD9" s="147"/>
      <c r="AE9" s="147"/>
      <c r="AF9" s="147"/>
      <c r="AG9" s="147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</row>
    <row r="10" spans="1:59" ht="18" customHeight="1">
      <c r="A10" s="81"/>
      <c r="B10" s="149" t="s">
        <v>83</v>
      </c>
      <c r="C10" s="98">
        <f t="shared" ref="C10:Z10" si="6">+C11+C14</f>
        <v>18.899999999999999</v>
      </c>
      <c r="D10" s="98">
        <f t="shared" si="6"/>
        <v>187.3</v>
      </c>
      <c r="E10" s="98">
        <f t="shared" si="6"/>
        <v>126.19999999999999</v>
      </c>
      <c r="F10" s="98">
        <f t="shared" si="6"/>
        <v>9.8999999999999986</v>
      </c>
      <c r="G10" s="98">
        <f t="shared" si="6"/>
        <v>181.8</v>
      </c>
      <c r="H10" s="98">
        <f t="shared" si="6"/>
        <v>233.4</v>
      </c>
      <c r="I10" s="98">
        <f t="shared" si="6"/>
        <v>124.89999999999999</v>
      </c>
      <c r="J10" s="98">
        <f t="shared" si="6"/>
        <v>101.10000000000001</v>
      </c>
      <c r="K10" s="98">
        <f t="shared" si="6"/>
        <v>11.2</v>
      </c>
      <c r="L10" s="98">
        <f t="shared" si="6"/>
        <v>116.5</v>
      </c>
      <c r="M10" s="98">
        <f t="shared" si="6"/>
        <v>116.5</v>
      </c>
      <c r="N10" s="92">
        <f t="shared" si="6"/>
        <v>1227.7</v>
      </c>
      <c r="O10" s="98">
        <f t="shared" si="6"/>
        <v>123.39999999999999</v>
      </c>
      <c r="P10" s="98">
        <f t="shared" si="6"/>
        <v>193.5</v>
      </c>
      <c r="Q10" s="98">
        <f t="shared" si="6"/>
        <v>200.89999999999998</v>
      </c>
      <c r="R10" s="98">
        <f t="shared" si="6"/>
        <v>133.9</v>
      </c>
      <c r="S10" s="98">
        <f t="shared" si="6"/>
        <v>206</v>
      </c>
      <c r="T10" s="98">
        <f t="shared" si="6"/>
        <v>204.7</v>
      </c>
      <c r="U10" s="98">
        <f t="shared" si="6"/>
        <v>213.99999999999997</v>
      </c>
      <c r="V10" s="98">
        <f t="shared" si="6"/>
        <v>139</v>
      </c>
      <c r="W10" s="98">
        <f t="shared" si="6"/>
        <v>223.1</v>
      </c>
      <c r="X10" s="98">
        <f t="shared" si="6"/>
        <v>149.19999999999999</v>
      </c>
      <c r="Y10" s="98">
        <f t="shared" si="6"/>
        <v>236.40000000000003</v>
      </c>
      <c r="Z10" s="92">
        <f t="shared" si="6"/>
        <v>2024.1</v>
      </c>
      <c r="AA10" s="92">
        <f t="shared" si="3"/>
        <v>60.654117879551407</v>
      </c>
      <c r="AB10" s="150"/>
      <c r="AC10" s="147"/>
      <c r="AD10" s="147"/>
      <c r="AE10" s="147"/>
      <c r="AF10" s="147"/>
      <c r="AG10" s="147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</row>
    <row r="11" spans="1:59" ht="18" customHeight="1">
      <c r="A11" s="81"/>
      <c r="B11" s="151" t="s">
        <v>39</v>
      </c>
      <c r="C11" s="98">
        <f t="shared" ref="C11:Z11" si="7">+C12+C13</f>
        <v>0</v>
      </c>
      <c r="D11" s="98">
        <f t="shared" si="7"/>
        <v>177.4</v>
      </c>
      <c r="E11" s="98">
        <f t="shared" si="7"/>
        <v>113.1</v>
      </c>
      <c r="F11" s="98">
        <f t="shared" si="7"/>
        <v>0</v>
      </c>
      <c r="G11" s="98">
        <f t="shared" si="7"/>
        <v>169.8</v>
      </c>
      <c r="H11" s="98">
        <f t="shared" si="7"/>
        <v>225.6</v>
      </c>
      <c r="I11" s="98">
        <f t="shared" si="7"/>
        <v>109.6</v>
      </c>
      <c r="J11" s="98">
        <f t="shared" si="7"/>
        <v>89.4</v>
      </c>
      <c r="K11" s="98">
        <f t="shared" si="7"/>
        <v>0</v>
      </c>
      <c r="L11" s="98">
        <f t="shared" si="7"/>
        <v>103.4</v>
      </c>
      <c r="M11" s="98">
        <f t="shared" si="7"/>
        <v>83.5</v>
      </c>
      <c r="N11" s="98">
        <f t="shared" si="7"/>
        <v>1071.8</v>
      </c>
      <c r="O11" s="98">
        <f t="shared" si="7"/>
        <v>112.1</v>
      </c>
      <c r="P11" s="98">
        <f t="shared" si="7"/>
        <v>183.4</v>
      </c>
      <c r="Q11" s="98">
        <f t="shared" si="7"/>
        <v>188.7</v>
      </c>
      <c r="R11" s="98">
        <f t="shared" si="7"/>
        <v>122.9</v>
      </c>
      <c r="S11" s="98">
        <f t="shared" si="7"/>
        <v>191.6</v>
      </c>
      <c r="T11" s="98">
        <f t="shared" si="7"/>
        <v>191.89999999999998</v>
      </c>
      <c r="U11" s="98">
        <f t="shared" si="7"/>
        <v>196.89999999999998</v>
      </c>
      <c r="V11" s="98">
        <f t="shared" si="7"/>
        <v>125</v>
      </c>
      <c r="W11" s="98">
        <f t="shared" si="7"/>
        <v>212.6</v>
      </c>
      <c r="X11" s="98">
        <f t="shared" si="7"/>
        <v>131.1</v>
      </c>
      <c r="Y11" s="98">
        <f t="shared" si="7"/>
        <v>217.10000000000002</v>
      </c>
      <c r="Z11" s="98">
        <f t="shared" si="7"/>
        <v>1873.3</v>
      </c>
      <c r="AA11" s="22">
        <f t="shared" si="3"/>
        <v>57.214541184006826</v>
      </c>
      <c r="AB11" s="150"/>
      <c r="AC11" s="147"/>
      <c r="AD11" s="147"/>
      <c r="AE11" s="147"/>
      <c r="AF11" s="147"/>
      <c r="AG11" s="147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</row>
    <row r="12" spans="1:59" ht="18" customHeight="1">
      <c r="A12" s="81"/>
      <c r="B12" s="152" t="s">
        <v>104</v>
      </c>
      <c r="C12" s="31">
        <f>+[1]TESORERIA!O12</f>
        <v>0</v>
      </c>
      <c r="D12" s="31">
        <f>+[1]TESORERIA!P12</f>
        <v>60.1</v>
      </c>
      <c r="E12" s="31">
        <f>+[1]TESORERIA!Q12</f>
        <v>0</v>
      </c>
      <c r="F12" s="31">
        <f>+[1]TESORERIA!R12</f>
        <v>0</v>
      </c>
      <c r="G12" s="31">
        <f>+[1]TESORERIA!S12</f>
        <v>61.4</v>
      </c>
      <c r="H12" s="31">
        <f>+[1]TESORERIA!T12</f>
        <v>0</v>
      </c>
      <c r="I12" s="31">
        <f>+[1]TESORERIA!U12</f>
        <v>0</v>
      </c>
      <c r="J12" s="31">
        <f>+[1]TESORERIA!V12</f>
        <v>0</v>
      </c>
      <c r="K12" s="31">
        <f>+[1]TESORERIA!W12</f>
        <v>0</v>
      </c>
      <c r="L12" s="31">
        <f>+[1]TESORERIA!X12</f>
        <v>0</v>
      </c>
      <c r="M12" s="31">
        <f>+[1]TESORERIA!Y12</f>
        <v>0</v>
      </c>
      <c r="N12" s="153">
        <f>SUM(C12:M12)</f>
        <v>121.5</v>
      </c>
      <c r="O12" s="31">
        <v>0</v>
      </c>
      <c r="P12" s="31">
        <v>65.2</v>
      </c>
      <c r="Q12" s="31">
        <v>67.900000000000006</v>
      </c>
      <c r="R12" s="31">
        <v>0</v>
      </c>
      <c r="S12" s="31">
        <v>63.8</v>
      </c>
      <c r="T12" s="31">
        <v>63.2</v>
      </c>
      <c r="U12" s="31">
        <v>66.7</v>
      </c>
      <c r="V12" s="31">
        <v>0</v>
      </c>
      <c r="W12" s="31">
        <v>85.6</v>
      </c>
      <c r="X12" s="31">
        <v>0</v>
      </c>
      <c r="Y12" s="154">
        <v>86.2</v>
      </c>
      <c r="Z12" s="153">
        <f>SUM(O12:Y12)</f>
        <v>498.59999999999997</v>
      </c>
      <c r="AA12" s="153">
        <f t="shared" si="3"/>
        <v>24.36823104693141</v>
      </c>
      <c r="AB12" s="150"/>
      <c r="AC12" s="147"/>
      <c r="AD12" s="147"/>
      <c r="AE12" s="147"/>
      <c r="AF12" s="147"/>
      <c r="AG12" s="147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</row>
    <row r="13" spans="1:59" ht="18" customHeight="1">
      <c r="A13" s="81"/>
      <c r="B13" s="152" t="s">
        <v>105</v>
      </c>
      <c r="C13" s="31">
        <f>+[1]TESORERIA!O13</f>
        <v>0</v>
      </c>
      <c r="D13" s="31">
        <f>+[1]TESORERIA!P13</f>
        <v>117.3</v>
      </c>
      <c r="E13" s="31">
        <f>+[1]TESORERIA!Q13</f>
        <v>113.1</v>
      </c>
      <c r="F13" s="31">
        <f>+[1]TESORERIA!R13</f>
        <v>0</v>
      </c>
      <c r="G13" s="31">
        <f>+[1]TESORERIA!S13</f>
        <v>108.4</v>
      </c>
      <c r="H13" s="31">
        <f>+[1]TESORERIA!T13</f>
        <v>225.6</v>
      </c>
      <c r="I13" s="31">
        <f>+[1]TESORERIA!U13</f>
        <v>109.6</v>
      </c>
      <c r="J13" s="31">
        <f>+[1]TESORERIA!V13</f>
        <v>89.4</v>
      </c>
      <c r="K13" s="31">
        <f>+[1]TESORERIA!W13</f>
        <v>0</v>
      </c>
      <c r="L13" s="31">
        <f>+[1]TESORERIA!X13</f>
        <v>103.4</v>
      </c>
      <c r="M13" s="31">
        <f>+[1]TESORERIA!Y13</f>
        <v>83.5</v>
      </c>
      <c r="N13" s="153">
        <f>SUM(C13:M13)</f>
        <v>950.3</v>
      </c>
      <c r="O13" s="31">
        <v>112.1</v>
      </c>
      <c r="P13" s="31">
        <v>118.2</v>
      </c>
      <c r="Q13" s="31">
        <v>120.8</v>
      </c>
      <c r="R13" s="31">
        <v>122.9</v>
      </c>
      <c r="S13" s="31">
        <v>127.8</v>
      </c>
      <c r="T13" s="31">
        <v>128.69999999999999</v>
      </c>
      <c r="U13" s="31">
        <v>130.19999999999999</v>
      </c>
      <c r="V13" s="31">
        <v>125</v>
      </c>
      <c r="W13" s="31">
        <v>127</v>
      </c>
      <c r="X13" s="31">
        <v>131.1</v>
      </c>
      <c r="Y13" s="155">
        <v>130.9</v>
      </c>
      <c r="Z13" s="153">
        <f>SUM(O13:Y13)</f>
        <v>1374.7</v>
      </c>
      <c r="AA13" s="153">
        <f t="shared" si="3"/>
        <v>69.127809703935398</v>
      </c>
      <c r="AB13" s="150"/>
      <c r="AC13" s="147"/>
      <c r="AD13" s="147"/>
      <c r="AE13" s="147"/>
      <c r="AF13" s="147"/>
      <c r="AG13" s="147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</row>
    <row r="14" spans="1:59" ht="18" customHeight="1">
      <c r="A14" s="81"/>
      <c r="B14" s="156" t="s">
        <v>106</v>
      </c>
      <c r="C14" s="21">
        <f t="shared" ref="C14:Z14" si="8">+C15</f>
        <v>18.899999999999999</v>
      </c>
      <c r="D14" s="21">
        <f t="shared" si="8"/>
        <v>9.9</v>
      </c>
      <c r="E14" s="21">
        <f t="shared" si="8"/>
        <v>13.1</v>
      </c>
      <c r="F14" s="21">
        <f t="shared" si="8"/>
        <v>9.8999999999999986</v>
      </c>
      <c r="G14" s="21">
        <f t="shared" si="8"/>
        <v>12</v>
      </c>
      <c r="H14" s="21">
        <f t="shared" si="8"/>
        <v>7.8</v>
      </c>
      <c r="I14" s="21">
        <f t="shared" si="8"/>
        <v>15.299999999999999</v>
      </c>
      <c r="J14" s="21">
        <f t="shared" si="8"/>
        <v>11.700000000000001</v>
      </c>
      <c r="K14" s="21">
        <f t="shared" si="8"/>
        <v>11.2</v>
      </c>
      <c r="L14" s="21">
        <f t="shared" si="8"/>
        <v>13.100000000000001</v>
      </c>
      <c r="M14" s="21">
        <f t="shared" si="8"/>
        <v>33</v>
      </c>
      <c r="N14" s="21">
        <f t="shared" ref="N14" si="9">+N15+N18</f>
        <v>155.9</v>
      </c>
      <c r="O14" s="21">
        <f t="shared" si="8"/>
        <v>11.3</v>
      </c>
      <c r="P14" s="21">
        <f t="shared" si="8"/>
        <v>10.1</v>
      </c>
      <c r="Q14" s="21">
        <f t="shared" si="8"/>
        <v>12.2</v>
      </c>
      <c r="R14" s="21">
        <f t="shared" si="8"/>
        <v>11</v>
      </c>
      <c r="S14" s="21">
        <f t="shared" si="8"/>
        <v>14.4</v>
      </c>
      <c r="T14" s="21">
        <f t="shared" si="8"/>
        <v>12.8</v>
      </c>
      <c r="U14" s="21">
        <f t="shared" si="8"/>
        <v>17.100000000000001</v>
      </c>
      <c r="V14" s="21">
        <f t="shared" si="8"/>
        <v>14</v>
      </c>
      <c r="W14" s="21">
        <f t="shared" si="8"/>
        <v>10.5</v>
      </c>
      <c r="X14" s="21">
        <f t="shared" si="8"/>
        <v>18.100000000000001</v>
      </c>
      <c r="Y14" s="21">
        <f t="shared" si="8"/>
        <v>19.3</v>
      </c>
      <c r="Z14" s="21">
        <f t="shared" si="8"/>
        <v>150.80000000000001</v>
      </c>
      <c r="AA14" s="22">
        <f t="shared" si="3"/>
        <v>103.38196286472147</v>
      </c>
      <c r="AB14" s="157"/>
      <c r="AC14" s="147"/>
      <c r="AD14" s="147"/>
      <c r="AE14" s="147"/>
      <c r="AF14" s="147"/>
      <c r="AG14" s="147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</row>
    <row r="15" spans="1:59" ht="18" customHeight="1">
      <c r="A15" s="81"/>
      <c r="B15" s="158" t="s">
        <v>107</v>
      </c>
      <c r="C15" s="26">
        <f>+[1]TESORERIA!O15</f>
        <v>18.899999999999999</v>
      </c>
      <c r="D15" s="26">
        <f>+[1]TESORERIA!P15</f>
        <v>9.9</v>
      </c>
      <c r="E15" s="26">
        <f>+[1]TESORERIA!Q15</f>
        <v>13.1</v>
      </c>
      <c r="F15" s="26">
        <f>+[1]TESORERIA!R15</f>
        <v>9.8999999999999986</v>
      </c>
      <c r="G15" s="26">
        <f>+[1]TESORERIA!S15</f>
        <v>12</v>
      </c>
      <c r="H15" s="26">
        <f>+[1]TESORERIA!T15</f>
        <v>7.8</v>
      </c>
      <c r="I15" s="26">
        <f>+[1]TESORERIA!U15</f>
        <v>15.299999999999999</v>
      </c>
      <c r="J15" s="26">
        <f>+[1]TESORERIA!V15</f>
        <v>11.700000000000001</v>
      </c>
      <c r="K15" s="26">
        <f>+[1]TESORERIA!W15</f>
        <v>11.2</v>
      </c>
      <c r="L15" s="26">
        <f>+[1]TESORERIA!X15</f>
        <v>13.100000000000001</v>
      </c>
      <c r="M15" s="26">
        <f>+[1]TESORERIA!Y15</f>
        <v>33</v>
      </c>
      <c r="N15" s="153">
        <f>SUM(C15:M15)</f>
        <v>155.9</v>
      </c>
      <c r="O15" s="26">
        <f>+'[1]PP (EST)'!O40</f>
        <v>11.3</v>
      </c>
      <c r="P15" s="26">
        <f>+'[1]PP (EST)'!P40</f>
        <v>10.1</v>
      </c>
      <c r="Q15" s="26">
        <f>+'[1]PP (EST)'!Q40</f>
        <v>12.2</v>
      </c>
      <c r="R15" s="26">
        <f>+'[1]PP (EST)'!R40</f>
        <v>11</v>
      </c>
      <c r="S15" s="26">
        <f>+'[1]PP (EST)'!S40</f>
        <v>14.4</v>
      </c>
      <c r="T15" s="26">
        <f>+'[1]PP (EST)'!T40</f>
        <v>12.8</v>
      </c>
      <c r="U15" s="26">
        <f>+'[1]PP (EST)'!U40</f>
        <v>17.100000000000001</v>
      </c>
      <c r="V15" s="26">
        <f>+'[1]PP (EST)'!V40</f>
        <v>14</v>
      </c>
      <c r="W15" s="26">
        <f>+'[1]PP (EST)'!W40</f>
        <v>10.5</v>
      </c>
      <c r="X15" s="26">
        <f>+'[1]PP (EST)'!X40</f>
        <v>18.100000000000001</v>
      </c>
      <c r="Y15" s="26">
        <f>+'[1]PP (EST)'!Y40</f>
        <v>19.3</v>
      </c>
      <c r="Z15" s="153">
        <f>SUM(O15:Y15)</f>
        <v>150.80000000000001</v>
      </c>
      <c r="AA15" s="153">
        <f t="shared" si="3"/>
        <v>103.38196286472147</v>
      </c>
      <c r="AB15" s="150"/>
      <c r="AC15" s="147"/>
      <c r="AD15" s="147"/>
      <c r="AE15" s="147"/>
      <c r="AF15" s="147"/>
      <c r="AG15" s="147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</row>
    <row r="16" spans="1:59" ht="18" customHeight="1">
      <c r="A16" s="81"/>
      <c r="B16" s="159" t="s">
        <v>108</v>
      </c>
      <c r="C16" s="26">
        <f>+[1]TESORERIA!O16</f>
        <v>18.899999999999999</v>
      </c>
      <c r="D16" s="26">
        <f>+[1]TESORERIA!P16</f>
        <v>9.9</v>
      </c>
      <c r="E16" s="26">
        <f>+[1]TESORERIA!Q16</f>
        <v>12.9</v>
      </c>
      <c r="F16" s="26">
        <f>+[1]TESORERIA!R16</f>
        <v>9.6999999999999993</v>
      </c>
      <c r="G16" s="26">
        <f>+[1]TESORERIA!S16</f>
        <v>11.6</v>
      </c>
      <c r="H16" s="26">
        <f>+[1]TESORERIA!T16</f>
        <v>7.3</v>
      </c>
      <c r="I16" s="26">
        <f>+[1]TESORERIA!U16</f>
        <v>14.6</v>
      </c>
      <c r="J16" s="26">
        <f>+[1]TESORERIA!V16</f>
        <v>10.3</v>
      </c>
      <c r="K16" s="26">
        <f>+[1]TESORERIA!W16</f>
        <v>9.1</v>
      </c>
      <c r="L16" s="26">
        <f>+[1]TESORERIA!X16</f>
        <v>9.9</v>
      </c>
      <c r="M16" s="26">
        <f>+[1]TESORERIA!Y16</f>
        <v>25.9</v>
      </c>
      <c r="N16" s="153">
        <f t="shared" ref="N16:N17" si="10">SUM(C16:M16)</f>
        <v>140.1</v>
      </c>
      <c r="O16" s="26">
        <v>11.3</v>
      </c>
      <c r="P16" s="26">
        <v>10.1</v>
      </c>
      <c r="Q16" s="26">
        <v>12.2</v>
      </c>
      <c r="R16" s="26">
        <v>11</v>
      </c>
      <c r="S16" s="26">
        <v>14.4</v>
      </c>
      <c r="T16" s="26">
        <v>12.8</v>
      </c>
      <c r="U16" s="26">
        <v>17.100000000000001</v>
      </c>
      <c r="V16" s="26">
        <v>14</v>
      </c>
      <c r="W16" s="26">
        <v>10.5</v>
      </c>
      <c r="X16" s="26">
        <v>18.100000000000001</v>
      </c>
      <c r="Y16" s="26">
        <v>0</v>
      </c>
      <c r="Z16" s="153">
        <f t="shared" ref="Z16:Z17" si="11">SUM(O16:Y16)</f>
        <v>131.5</v>
      </c>
      <c r="AA16" s="153">
        <f t="shared" si="3"/>
        <v>106.53992395437261</v>
      </c>
      <c r="AB16" s="150"/>
      <c r="AC16" s="147"/>
      <c r="AD16" s="147"/>
      <c r="AE16" s="147"/>
      <c r="AF16" s="147"/>
      <c r="AG16" s="147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</row>
    <row r="17" spans="1:59" ht="18" customHeight="1">
      <c r="A17" s="81"/>
      <c r="B17" s="159" t="s">
        <v>109</v>
      </c>
      <c r="C17" s="26">
        <f>+[1]TESORERIA!O17</f>
        <v>0</v>
      </c>
      <c r="D17" s="26">
        <f>+[1]TESORERIA!P17</f>
        <v>0</v>
      </c>
      <c r="E17" s="26">
        <f>+[1]TESORERIA!Q17</f>
        <v>0.2</v>
      </c>
      <c r="F17" s="26">
        <f>+[1]TESORERIA!R17</f>
        <v>0.2</v>
      </c>
      <c r="G17" s="26">
        <f>+[1]TESORERIA!S17</f>
        <v>0.4</v>
      </c>
      <c r="H17" s="26">
        <f>+[1]TESORERIA!T17</f>
        <v>0.5</v>
      </c>
      <c r="I17" s="26">
        <f>+[1]TESORERIA!U17</f>
        <v>0.7</v>
      </c>
      <c r="J17" s="26">
        <f>+[1]TESORERIA!V17</f>
        <v>1.4</v>
      </c>
      <c r="K17" s="26">
        <f>+[1]TESORERIA!W17</f>
        <v>2.1</v>
      </c>
      <c r="L17" s="26">
        <f>+[1]TESORERIA!X17</f>
        <v>3.2</v>
      </c>
      <c r="M17" s="26">
        <f>+[1]TESORERIA!Y17</f>
        <v>7.1</v>
      </c>
      <c r="N17" s="153">
        <f t="shared" si="10"/>
        <v>15.799999999999999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153">
        <f t="shared" si="11"/>
        <v>0</v>
      </c>
      <c r="AA17" s="160">
        <v>0</v>
      </c>
      <c r="AB17" s="150"/>
      <c r="AC17" s="147"/>
      <c r="AD17" s="147"/>
      <c r="AE17" s="147"/>
      <c r="AF17" s="147"/>
      <c r="AG17" s="147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</row>
    <row r="18" spans="1:59" ht="18" customHeight="1">
      <c r="A18" s="81"/>
      <c r="B18" s="158" t="s">
        <v>34</v>
      </c>
      <c r="C18" s="26">
        <f>+[1]TESORERIA!O18</f>
        <v>0</v>
      </c>
      <c r="D18" s="26">
        <f>+[1]TESORERIA!P18</f>
        <v>0</v>
      </c>
      <c r="E18" s="26">
        <f>+[1]TESORERIA!Q18</f>
        <v>0</v>
      </c>
      <c r="F18" s="26">
        <f>+[1]TESORERIA!R18</f>
        <v>0</v>
      </c>
      <c r="G18" s="26">
        <f>+[1]TESORERIA!S18</f>
        <v>0</v>
      </c>
      <c r="H18" s="26">
        <f>+[1]TESORERIA!T18</f>
        <v>0</v>
      </c>
      <c r="I18" s="26">
        <f>+[1]TESORERIA!U18</f>
        <v>0</v>
      </c>
      <c r="J18" s="26">
        <f>+[1]TESORERIA!V18</f>
        <v>0</v>
      </c>
      <c r="K18" s="26">
        <f>+[1]TESORERIA!W18</f>
        <v>0</v>
      </c>
      <c r="L18" s="26">
        <f>+[1]TESORERIA!X18</f>
        <v>0</v>
      </c>
      <c r="M18" s="26">
        <f>+[1]TESORERIA!Y18</f>
        <v>0</v>
      </c>
      <c r="N18" s="153">
        <f>SUM(C18:M18)</f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153">
        <f>SUM(O18:Y18)</f>
        <v>0</v>
      </c>
      <c r="AA18" s="153">
        <v>0</v>
      </c>
      <c r="AB18" s="150"/>
      <c r="AC18" s="147"/>
      <c r="AD18" s="147"/>
      <c r="AE18" s="147"/>
      <c r="AF18" s="147"/>
      <c r="AG18" s="147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</row>
    <row r="19" spans="1:59" ht="18" customHeight="1">
      <c r="A19" s="81"/>
      <c r="B19" s="151" t="s">
        <v>87</v>
      </c>
      <c r="C19" s="23">
        <f t="shared" ref="C19:Z19" si="12">+C20</f>
        <v>14.2</v>
      </c>
      <c r="D19" s="23">
        <f t="shared" si="12"/>
        <v>12.1</v>
      </c>
      <c r="E19" s="23">
        <f t="shared" si="12"/>
        <v>13.3</v>
      </c>
      <c r="F19" s="23">
        <f t="shared" si="12"/>
        <v>11.6</v>
      </c>
      <c r="G19" s="23">
        <f t="shared" si="12"/>
        <v>14.2</v>
      </c>
      <c r="H19" s="23">
        <f t="shared" si="12"/>
        <v>12.6</v>
      </c>
      <c r="I19" s="23">
        <f t="shared" si="12"/>
        <v>15.4</v>
      </c>
      <c r="J19" s="23">
        <f t="shared" si="12"/>
        <v>13.8</v>
      </c>
      <c r="K19" s="23">
        <f t="shared" si="12"/>
        <v>12.7</v>
      </c>
      <c r="L19" s="23">
        <f t="shared" si="12"/>
        <v>13.7</v>
      </c>
      <c r="M19" s="23">
        <f t="shared" si="12"/>
        <v>11.4</v>
      </c>
      <c r="N19" s="24">
        <f t="shared" si="12"/>
        <v>145</v>
      </c>
      <c r="O19" s="23">
        <f t="shared" si="12"/>
        <v>13.5</v>
      </c>
      <c r="P19" s="23">
        <f t="shared" si="12"/>
        <v>11.4</v>
      </c>
      <c r="Q19" s="23">
        <f t="shared" si="12"/>
        <v>13</v>
      </c>
      <c r="R19" s="23">
        <f t="shared" si="12"/>
        <v>12.8</v>
      </c>
      <c r="S19" s="23">
        <f t="shared" si="12"/>
        <v>13.7</v>
      </c>
      <c r="T19" s="23">
        <f t="shared" si="12"/>
        <v>14.1</v>
      </c>
      <c r="U19" s="23">
        <f t="shared" si="12"/>
        <v>15.8</v>
      </c>
      <c r="V19" s="23">
        <f t="shared" si="12"/>
        <v>15</v>
      </c>
      <c r="W19" s="23">
        <f t="shared" si="12"/>
        <v>12.9</v>
      </c>
      <c r="X19" s="23">
        <f t="shared" si="12"/>
        <v>17.600000000000001</v>
      </c>
      <c r="Y19" s="23">
        <f t="shared" si="12"/>
        <v>19.7</v>
      </c>
      <c r="Z19" s="24">
        <f t="shared" si="12"/>
        <v>159.5</v>
      </c>
      <c r="AA19" s="24">
        <f>+N19/Z19*100</f>
        <v>90.909090909090907</v>
      </c>
      <c r="AB19" s="150"/>
      <c r="AC19" s="147"/>
      <c r="AD19" s="147"/>
      <c r="AE19" s="147"/>
      <c r="AF19" s="147"/>
      <c r="AG19" s="147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</row>
    <row r="20" spans="1:59" ht="18" customHeight="1">
      <c r="A20" s="81"/>
      <c r="B20" s="158" t="s">
        <v>110</v>
      </c>
      <c r="C20" s="119">
        <f>+[1]TESORERIA!O20</f>
        <v>14.2</v>
      </c>
      <c r="D20" s="119">
        <f>+[1]TESORERIA!P20</f>
        <v>12.1</v>
      </c>
      <c r="E20" s="119">
        <f>+[1]TESORERIA!Q20</f>
        <v>13.3</v>
      </c>
      <c r="F20" s="119">
        <f>+[1]TESORERIA!R20</f>
        <v>11.6</v>
      </c>
      <c r="G20" s="119">
        <f>+[1]TESORERIA!S20</f>
        <v>14.2</v>
      </c>
      <c r="H20" s="119">
        <f>+[1]TESORERIA!T20</f>
        <v>12.6</v>
      </c>
      <c r="I20" s="119">
        <f>+[1]TESORERIA!U20</f>
        <v>15.4</v>
      </c>
      <c r="J20" s="119">
        <f>+[1]TESORERIA!V20</f>
        <v>13.8</v>
      </c>
      <c r="K20" s="119">
        <f>+[1]TESORERIA!W20</f>
        <v>12.7</v>
      </c>
      <c r="L20" s="119">
        <f>+[1]TESORERIA!X20</f>
        <v>13.7</v>
      </c>
      <c r="M20" s="119">
        <f>+[1]TESORERIA!Y20</f>
        <v>11.4</v>
      </c>
      <c r="N20" s="153">
        <f>SUM(C20:M20)</f>
        <v>145</v>
      </c>
      <c r="O20" s="119">
        <f>+'[1]PP (EST)'!O53</f>
        <v>13.5</v>
      </c>
      <c r="P20" s="119">
        <f>+'[1]PP (EST)'!P53</f>
        <v>11.4</v>
      </c>
      <c r="Q20" s="119">
        <f>+'[1]PP (EST)'!Q53</f>
        <v>13</v>
      </c>
      <c r="R20" s="119">
        <f>+'[1]PP (EST)'!R53</f>
        <v>12.8</v>
      </c>
      <c r="S20" s="119">
        <f>+'[1]PP (EST)'!S53</f>
        <v>13.7</v>
      </c>
      <c r="T20" s="119">
        <f>+'[1]PP (EST)'!T53</f>
        <v>14.1</v>
      </c>
      <c r="U20" s="119">
        <f>+'[1]PP (EST)'!U53</f>
        <v>15.8</v>
      </c>
      <c r="V20" s="119">
        <f>+'[1]PP (EST)'!V53</f>
        <v>15</v>
      </c>
      <c r="W20" s="119">
        <f>+'[1]PP (EST)'!W53</f>
        <v>12.9</v>
      </c>
      <c r="X20" s="119">
        <f>+'[1]PP (EST)'!X53</f>
        <v>17.600000000000001</v>
      </c>
      <c r="Y20" s="119">
        <f>+'[1]PP (EST)'!Y53</f>
        <v>19.7</v>
      </c>
      <c r="Z20" s="153">
        <f>SUM(O20:Y20)</f>
        <v>159.5</v>
      </c>
      <c r="AA20" s="153">
        <f>+N20/Z20*100</f>
        <v>90.909090909090907</v>
      </c>
      <c r="AB20" s="150"/>
      <c r="AC20" s="147"/>
      <c r="AD20" s="147"/>
      <c r="AE20" s="147"/>
      <c r="AF20" s="147"/>
      <c r="AG20" s="147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</row>
    <row r="21" spans="1:59" ht="18" customHeight="1">
      <c r="A21" s="81"/>
      <c r="B21" s="161" t="s">
        <v>111</v>
      </c>
      <c r="C21" s="98">
        <f>+[1]TESORERIA!O21</f>
        <v>192.8</v>
      </c>
      <c r="D21" s="98">
        <f>+[1]TESORERIA!P21</f>
        <v>176.2</v>
      </c>
      <c r="E21" s="98">
        <f>+[1]TESORERIA!Q21</f>
        <v>215.9</v>
      </c>
      <c r="F21" s="98">
        <f>+[1]TESORERIA!R21</f>
        <v>190.4</v>
      </c>
      <c r="G21" s="98">
        <f>+[1]TESORERIA!S21</f>
        <v>183.8</v>
      </c>
      <c r="H21" s="98">
        <f>+[1]TESORERIA!T21</f>
        <v>351.3</v>
      </c>
      <c r="I21" s="98">
        <f>+[1]TESORERIA!U21</f>
        <v>254</v>
      </c>
      <c r="J21" s="98">
        <f>+[1]TESORERIA!V21</f>
        <v>190.8</v>
      </c>
      <c r="K21" s="98">
        <f>+[1]TESORERIA!W21</f>
        <v>201.2</v>
      </c>
      <c r="L21" s="98">
        <f>+[1]TESORERIA!X21</f>
        <v>185.9</v>
      </c>
      <c r="M21" s="98">
        <f>+[1]TESORERIA!Y21</f>
        <v>217</v>
      </c>
      <c r="N21" s="22">
        <f>SUM(C21:M21)</f>
        <v>2359.2999999999997</v>
      </c>
      <c r="O21" s="98">
        <f>+'[1]PP (EST)'!O57</f>
        <v>227.4</v>
      </c>
      <c r="P21" s="98">
        <f>+'[1]PP (EST)'!P57</f>
        <v>225.7</v>
      </c>
      <c r="Q21" s="98">
        <f>+'[1]PP (EST)'!Q57</f>
        <v>245.8</v>
      </c>
      <c r="R21" s="98">
        <f>+'[1]PP (EST)'!R57</f>
        <v>251.6</v>
      </c>
      <c r="S21" s="98">
        <f>+'[1]PP (EST)'!S57</f>
        <v>261.7</v>
      </c>
      <c r="T21" s="98">
        <f>+'[1]PP (EST)'!T57</f>
        <v>246.1</v>
      </c>
      <c r="U21" s="98">
        <f>+'[1]PP (EST)'!U57</f>
        <v>252.7</v>
      </c>
      <c r="V21" s="98">
        <f>+'[1]PP (EST)'!V57</f>
        <v>227.8</v>
      </c>
      <c r="W21" s="98">
        <f>+'[1]PP (EST)'!W57</f>
        <v>245.3</v>
      </c>
      <c r="X21" s="98">
        <f>+'[1]PP (EST)'!X57</f>
        <v>221.5</v>
      </c>
      <c r="Y21" s="98">
        <f>+'[1]PP (EST)'!Y57</f>
        <v>235.7</v>
      </c>
      <c r="Z21" s="22">
        <f>SUM(O21:Y21)</f>
        <v>2641.2999999999997</v>
      </c>
      <c r="AA21" s="22">
        <f>+N21/Z21*100</f>
        <v>89.323439215537803</v>
      </c>
      <c r="AB21" s="150"/>
      <c r="AC21" s="150"/>
      <c r="AD21" s="150"/>
      <c r="AE21" s="150"/>
      <c r="AF21" s="147"/>
      <c r="AG21" s="147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</row>
    <row r="22" spans="1:59" ht="18" customHeight="1">
      <c r="A22" s="81"/>
      <c r="B22" s="161" t="s">
        <v>112</v>
      </c>
      <c r="C22" s="98">
        <f>+[1]TESORERIA!O22</f>
        <v>0</v>
      </c>
      <c r="D22" s="98">
        <f>+[1]TESORERIA!P22</f>
        <v>0</v>
      </c>
      <c r="E22" s="98">
        <f>+[1]TESORERIA!Q22</f>
        <v>0</v>
      </c>
      <c r="F22" s="98">
        <f>+[1]TESORERIA!R22</f>
        <v>0</v>
      </c>
      <c r="G22" s="98">
        <f>+[1]TESORERIA!S22</f>
        <v>0</v>
      </c>
      <c r="H22" s="98">
        <f>+[1]TESORERIA!T22</f>
        <v>0</v>
      </c>
      <c r="I22" s="98">
        <f>+[1]TESORERIA!U22</f>
        <v>0</v>
      </c>
      <c r="J22" s="98">
        <f>+[1]TESORERIA!V22</f>
        <v>0</v>
      </c>
      <c r="K22" s="98">
        <f>+[1]TESORERIA!W22</f>
        <v>0</v>
      </c>
      <c r="L22" s="98">
        <f>+[1]TESORERIA!X22</f>
        <v>0</v>
      </c>
      <c r="M22" s="98">
        <f>+[1]TESORERIA!Y22</f>
        <v>0</v>
      </c>
      <c r="N22" s="22">
        <f>SUM(C22:M22)</f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22">
        <f>SUM(O22:Y22)</f>
        <v>0</v>
      </c>
      <c r="AA22" s="162" t="s">
        <v>61</v>
      </c>
      <c r="AB22" s="150"/>
      <c r="AC22" s="150"/>
      <c r="AD22" s="150"/>
      <c r="AE22" s="150"/>
      <c r="AF22" s="147"/>
      <c r="AG22" s="147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</row>
    <row r="23" spans="1:59" ht="18" customHeight="1">
      <c r="A23" s="81"/>
      <c r="B23" s="161" t="s">
        <v>113</v>
      </c>
      <c r="C23" s="98">
        <f>+C24+C34+C37</f>
        <v>1924.3</v>
      </c>
      <c r="D23" s="98">
        <f t="shared" ref="D23:Y23" si="13">+D24+D34+D37</f>
        <v>1400.7</v>
      </c>
      <c r="E23" s="98">
        <f t="shared" si="13"/>
        <v>1847.5</v>
      </c>
      <c r="F23" s="98">
        <f t="shared" si="13"/>
        <v>1785.9</v>
      </c>
      <c r="G23" s="98">
        <f t="shared" si="13"/>
        <v>1928.9</v>
      </c>
      <c r="H23" s="98">
        <f t="shared" si="13"/>
        <v>1575.3999999999999</v>
      </c>
      <c r="I23" s="98">
        <f t="shared" si="13"/>
        <v>1742.6</v>
      </c>
      <c r="J23" s="98">
        <f t="shared" si="13"/>
        <v>1778.6000000000001</v>
      </c>
      <c r="K23" s="98">
        <f t="shared" si="13"/>
        <v>2289.6</v>
      </c>
      <c r="L23" s="98">
        <f t="shared" si="13"/>
        <v>1822</v>
      </c>
      <c r="M23" s="98">
        <f t="shared" si="13"/>
        <v>1333.8</v>
      </c>
      <c r="N23" s="98">
        <f>+N24+N34+N37</f>
        <v>19429.299999999996</v>
      </c>
      <c r="O23" s="98">
        <f t="shared" si="13"/>
        <v>2150.1</v>
      </c>
      <c r="P23" s="98">
        <f t="shared" si="13"/>
        <v>1753.7</v>
      </c>
      <c r="Q23" s="98">
        <f t="shared" si="13"/>
        <v>1945.3</v>
      </c>
      <c r="R23" s="98">
        <f t="shared" si="13"/>
        <v>1917.2</v>
      </c>
      <c r="S23" s="98">
        <f t="shared" si="13"/>
        <v>2012.1999999999998</v>
      </c>
      <c r="T23" s="98">
        <f t="shared" si="13"/>
        <v>1937.2</v>
      </c>
      <c r="U23" s="98">
        <f t="shared" si="13"/>
        <v>1972</v>
      </c>
      <c r="V23" s="98">
        <f t="shared" si="13"/>
        <v>2163.5999999999995</v>
      </c>
      <c r="W23" s="98">
        <f t="shared" si="13"/>
        <v>1922.1</v>
      </c>
      <c r="X23" s="98">
        <f t="shared" si="13"/>
        <v>2101.6</v>
      </c>
      <c r="Y23" s="98">
        <f t="shared" si="13"/>
        <v>2088</v>
      </c>
      <c r="Z23" s="98">
        <f>+Z24+Z34+Z37</f>
        <v>21963.000000000004</v>
      </c>
      <c r="AA23" s="92">
        <f t="shared" ref="AA23:AA28" si="14">+N23/Z23*100</f>
        <v>88.463779993625607</v>
      </c>
      <c r="AB23" s="150"/>
      <c r="AC23" s="150"/>
      <c r="AD23" s="150"/>
      <c r="AE23" s="150"/>
      <c r="AF23" s="147"/>
      <c r="AG23" s="147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</row>
    <row r="24" spans="1:59" ht="18" customHeight="1">
      <c r="A24" s="81"/>
      <c r="B24" s="163" t="s">
        <v>58</v>
      </c>
      <c r="C24" s="98">
        <f t="shared" ref="C24:Z24" si="15">+C25+C30</f>
        <v>1839.3999999999999</v>
      </c>
      <c r="D24" s="98">
        <f t="shared" si="15"/>
        <v>1336.9</v>
      </c>
      <c r="E24" s="98">
        <f t="shared" si="15"/>
        <v>1775</v>
      </c>
      <c r="F24" s="98">
        <f t="shared" si="15"/>
        <v>1716.9</v>
      </c>
      <c r="G24" s="98">
        <f t="shared" si="15"/>
        <v>1826.3</v>
      </c>
      <c r="H24" s="98">
        <f t="shared" si="15"/>
        <v>1482.1999999999998</v>
      </c>
      <c r="I24" s="98">
        <f t="shared" si="15"/>
        <v>1667.5</v>
      </c>
      <c r="J24" s="98">
        <f t="shared" si="15"/>
        <v>1714.1000000000001</v>
      </c>
      <c r="K24" s="98">
        <f t="shared" si="15"/>
        <v>1525.6</v>
      </c>
      <c r="L24" s="98">
        <f t="shared" si="15"/>
        <v>1455.4</v>
      </c>
      <c r="M24" s="98">
        <f t="shared" si="15"/>
        <v>1296.3999999999999</v>
      </c>
      <c r="N24" s="92">
        <f t="shared" si="15"/>
        <v>17635.699999999997</v>
      </c>
      <c r="O24" s="98">
        <f t="shared" si="15"/>
        <v>2032.9</v>
      </c>
      <c r="P24" s="98">
        <f t="shared" si="15"/>
        <v>1637.4</v>
      </c>
      <c r="Q24" s="98">
        <f t="shared" si="15"/>
        <v>1826.7</v>
      </c>
      <c r="R24" s="98">
        <f t="shared" si="15"/>
        <v>1797.6000000000001</v>
      </c>
      <c r="S24" s="98">
        <f t="shared" si="15"/>
        <v>1893.2999999999997</v>
      </c>
      <c r="T24" s="98">
        <f t="shared" si="15"/>
        <v>1818.4</v>
      </c>
      <c r="U24" s="98">
        <f t="shared" si="15"/>
        <v>1856.9</v>
      </c>
      <c r="V24" s="98">
        <f t="shared" si="15"/>
        <v>2048.3999999999996</v>
      </c>
      <c r="W24" s="98">
        <f t="shared" si="15"/>
        <v>1807</v>
      </c>
      <c r="X24" s="98">
        <f t="shared" si="15"/>
        <v>1985.8</v>
      </c>
      <c r="Y24" s="98">
        <f t="shared" si="15"/>
        <v>1971.2</v>
      </c>
      <c r="Z24" s="92">
        <f t="shared" si="15"/>
        <v>20675.600000000002</v>
      </c>
      <c r="AA24" s="92">
        <f t="shared" si="14"/>
        <v>85.297161871965002</v>
      </c>
      <c r="AB24" s="150"/>
      <c r="AC24" s="150"/>
      <c r="AD24" s="150"/>
      <c r="AE24" s="150"/>
      <c r="AF24" s="147"/>
      <c r="AG24" s="147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</row>
    <row r="25" spans="1:59" ht="18" customHeight="1">
      <c r="A25" s="81"/>
      <c r="B25" s="164" t="s">
        <v>59</v>
      </c>
      <c r="C25" s="98">
        <f t="shared" ref="C25:Z25" si="16">SUM(C26:C29)</f>
        <v>107.8</v>
      </c>
      <c r="D25" s="98">
        <f t="shared" ref="D25:M25" si="17">SUM(D26:D29)</f>
        <v>81.099999999999994</v>
      </c>
      <c r="E25" s="98">
        <f t="shared" si="17"/>
        <v>112.60000000000001</v>
      </c>
      <c r="F25" s="98">
        <f t="shared" si="17"/>
        <v>92</v>
      </c>
      <c r="G25" s="98">
        <f t="shared" si="17"/>
        <v>110.60000000000001</v>
      </c>
      <c r="H25" s="98">
        <f t="shared" si="17"/>
        <v>114.1</v>
      </c>
      <c r="I25" s="98">
        <f t="shared" si="17"/>
        <v>104.19999999999999</v>
      </c>
      <c r="J25" s="98">
        <f t="shared" si="17"/>
        <v>72.5</v>
      </c>
      <c r="K25" s="98">
        <f t="shared" si="17"/>
        <v>85.5</v>
      </c>
      <c r="L25" s="98">
        <f t="shared" si="17"/>
        <v>114.9</v>
      </c>
      <c r="M25" s="98">
        <f t="shared" si="17"/>
        <v>93.100000000000009</v>
      </c>
      <c r="N25" s="92">
        <f t="shared" si="16"/>
        <v>1088.3999999999999</v>
      </c>
      <c r="O25" s="98">
        <f t="shared" si="16"/>
        <v>106</v>
      </c>
      <c r="P25" s="98">
        <f t="shared" ref="P25:Y25" si="18">SUM(P26:P29)</f>
        <v>107.20000000000002</v>
      </c>
      <c r="Q25" s="98">
        <f t="shared" si="18"/>
        <v>119.00000000000001</v>
      </c>
      <c r="R25" s="98">
        <f t="shared" si="18"/>
        <v>107.5</v>
      </c>
      <c r="S25" s="98">
        <f t="shared" si="18"/>
        <v>118.6</v>
      </c>
      <c r="T25" s="98">
        <f t="shared" si="18"/>
        <v>106.4</v>
      </c>
      <c r="U25" s="98">
        <f t="shared" si="18"/>
        <v>108.9</v>
      </c>
      <c r="V25" s="98">
        <f t="shared" si="18"/>
        <v>142.69999999999999</v>
      </c>
      <c r="W25" s="98">
        <f t="shared" si="18"/>
        <v>108.3</v>
      </c>
      <c r="X25" s="98">
        <f t="shared" si="18"/>
        <v>107.8</v>
      </c>
      <c r="Y25" s="98">
        <f t="shared" si="18"/>
        <v>109.49999999999999</v>
      </c>
      <c r="Z25" s="92">
        <f t="shared" si="16"/>
        <v>1241.8999999999999</v>
      </c>
      <c r="AA25" s="92">
        <f t="shared" si="14"/>
        <v>87.639906594733873</v>
      </c>
      <c r="AB25" s="150"/>
      <c r="AC25" s="150"/>
      <c r="AD25" s="150"/>
      <c r="AE25" s="150"/>
      <c r="AF25" s="147"/>
      <c r="AG25" s="147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</row>
    <row r="26" spans="1:59" ht="18" customHeight="1">
      <c r="A26" s="81"/>
      <c r="B26" s="165" t="s">
        <v>114</v>
      </c>
      <c r="C26" s="26">
        <f>+[1]TESORERIA!O26</f>
        <v>81.8</v>
      </c>
      <c r="D26" s="26">
        <f>+[1]TESORERIA!P26</f>
        <v>78.3</v>
      </c>
      <c r="E26" s="26">
        <f>+[1]TESORERIA!Q26</f>
        <v>99.8</v>
      </c>
      <c r="F26" s="26">
        <f>+[1]TESORERIA!R26</f>
        <v>89.2</v>
      </c>
      <c r="G26" s="26">
        <f>+[1]TESORERIA!S26</f>
        <v>107.8</v>
      </c>
      <c r="H26" s="26">
        <f>+[1]TESORERIA!T26</f>
        <v>86</v>
      </c>
      <c r="I26" s="26">
        <f>+[1]TESORERIA!U26</f>
        <v>101.3</v>
      </c>
      <c r="J26" s="26">
        <f>+[1]TESORERIA!V26</f>
        <v>69.8</v>
      </c>
      <c r="K26" s="26">
        <f>+[1]TESORERIA!W26</f>
        <v>82.9</v>
      </c>
      <c r="L26" s="26">
        <f>+[1]TESORERIA!X26</f>
        <v>102.3</v>
      </c>
      <c r="M26" s="26">
        <f>+[1]TESORERIA!Y26</f>
        <v>80.7</v>
      </c>
      <c r="N26" s="153">
        <f>SUM(C26:M26)</f>
        <v>979.89999999999986</v>
      </c>
      <c r="O26" s="26">
        <f>+'[1]PP (EST)'!O63</f>
        <v>100.1</v>
      </c>
      <c r="P26" s="26">
        <f>+'[1]PP (EST)'!P63</f>
        <v>102.4</v>
      </c>
      <c r="Q26" s="26">
        <f>+'[1]PP (EST)'!Q63</f>
        <v>104.7</v>
      </c>
      <c r="R26" s="26">
        <f>+'[1]PP (EST)'!R63</f>
        <v>102.6</v>
      </c>
      <c r="S26" s="26">
        <f>+'[1]PP (EST)'!S63</f>
        <v>104.1</v>
      </c>
      <c r="T26" s="26">
        <f>+'[1]PP (EST)'!T63</f>
        <v>102.2</v>
      </c>
      <c r="U26" s="26">
        <f>+'[1]PP (EST)'!U63</f>
        <v>104.3</v>
      </c>
      <c r="V26" s="26">
        <f>+'[1]PP (EST)'!V63</f>
        <v>105.2</v>
      </c>
      <c r="W26" s="26">
        <f>+'[1]PP (EST)'!W63</f>
        <v>104.5</v>
      </c>
      <c r="X26" s="26">
        <f>+'[1]PP (EST)'!X63</f>
        <v>99.5</v>
      </c>
      <c r="Y26" s="26">
        <f>+'[1]PP (EST)'!Y63</f>
        <v>103.8</v>
      </c>
      <c r="Z26" s="153">
        <f>SUM(O26:Y26)</f>
        <v>1133.3999999999999</v>
      </c>
      <c r="AA26" s="153">
        <f t="shared" si="14"/>
        <v>86.456679018881246</v>
      </c>
      <c r="AB26" s="150"/>
      <c r="AC26" s="150"/>
      <c r="AD26" s="150"/>
      <c r="AE26" s="150"/>
      <c r="AF26" s="147"/>
      <c r="AG26" s="147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</row>
    <row r="27" spans="1:59" ht="18" customHeight="1">
      <c r="A27" s="81"/>
      <c r="B27" s="165" t="s">
        <v>115</v>
      </c>
      <c r="C27" s="26">
        <f>+[1]TESORERIA!O27</f>
        <v>1.2</v>
      </c>
      <c r="D27" s="26">
        <f>+[1]TESORERIA!P27</f>
        <v>2.1</v>
      </c>
      <c r="E27" s="26">
        <f>+[1]TESORERIA!Q27</f>
        <v>2.4</v>
      </c>
      <c r="F27" s="26">
        <f>+[1]TESORERIA!R27</f>
        <v>2</v>
      </c>
      <c r="G27" s="26">
        <f>+[1]TESORERIA!S27</f>
        <v>2.4</v>
      </c>
      <c r="H27" s="26">
        <f>+[1]TESORERIA!T27</f>
        <v>2</v>
      </c>
      <c r="I27" s="26">
        <f>+[1]TESORERIA!U27</f>
        <v>2.6</v>
      </c>
      <c r="J27" s="26">
        <f>+[1]TESORERIA!V27</f>
        <v>2.2999999999999998</v>
      </c>
      <c r="K27" s="26">
        <f>+[1]TESORERIA!W27</f>
        <v>2.1</v>
      </c>
      <c r="L27" s="26">
        <f>+[1]TESORERIA!X27</f>
        <v>2.2000000000000002</v>
      </c>
      <c r="M27" s="26">
        <f>+[1]TESORERIA!Y27</f>
        <v>1.9</v>
      </c>
      <c r="N27" s="153">
        <f>SUM(C27:M27)</f>
        <v>23.2</v>
      </c>
      <c r="O27" s="26">
        <f>+'[1]PP (EST)'!O64</f>
        <v>3.5</v>
      </c>
      <c r="P27" s="26">
        <f>+'[1]PP (EST)'!P64</f>
        <v>2.9</v>
      </c>
      <c r="Q27" s="26">
        <f>+'[1]PP (EST)'!Q64</f>
        <v>2.9</v>
      </c>
      <c r="R27" s="26">
        <f>+'[1]PP (EST)'!R64</f>
        <v>3.2</v>
      </c>
      <c r="S27" s="26">
        <f>+'[1]PP (EST)'!S64</f>
        <v>3.4</v>
      </c>
      <c r="T27" s="26">
        <f>+'[1]PP (EST)'!T64</f>
        <v>2.7</v>
      </c>
      <c r="U27" s="26">
        <f>+'[1]PP (EST)'!U64</f>
        <v>2.9</v>
      </c>
      <c r="V27" s="26">
        <f>+'[1]PP (EST)'!V64</f>
        <v>3.1</v>
      </c>
      <c r="W27" s="26">
        <f>+'[1]PP (EST)'!W64</f>
        <v>2.6</v>
      </c>
      <c r="X27" s="26">
        <f>+'[1]PP (EST)'!X64</f>
        <v>4.5999999999999996</v>
      </c>
      <c r="Y27" s="26">
        <f>+'[1]PP (EST)'!Y64</f>
        <v>4.0999999999999996</v>
      </c>
      <c r="Z27" s="153">
        <f>SUM(O27:Y27)</f>
        <v>35.900000000000006</v>
      </c>
      <c r="AA27" s="153">
        <f t="shared" si="14"/>
        <v>64.623955431754865</v>
      </c>
      <c r="AB27" s="150"/>
      <c r="AC27" s="150"/>
      <c r="AD27" s="150"/>
      <c r="AE27" s="150"/>
      <c r="AF27" s="147"/>
      <c r="AG27" s="147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</row>
    <row r="28" spans="1:59" ht="18" customHeight="1">
      <c r="A28" s="81"/>
      <c r="B28" s="165" t="s">
        <v>116</v>
      </c>
      <c r="C28" s="26">
        <f>+[1]TESORERIA!O28</f>
        <v>24.8</v>
      </c>
      <c r="D28" s="26">
        <f>+[1]TESORERIA!P28</f>
        <v>0.7</v>
      </c>
      <c r="E28" s="26">
        <f>+[1]TESORERIA!Q28</f>
        <v>10.4</v>
      </c>
      <c r="F28" s="26">
        <f>+[1]TESORERIA!R28</f>
        <v>0.8</v>
      </c>
      <c r="G28" s="26">
        <f>+[1]TESORERIA!S28</f>
        <v>0.4</v>
      </c>
      <c r="H28" s="26">
        <f>+[1]TESORERIA!T28</f>
        <v>26.1</v>
      </c>
      <c r="I28" s="26">
        <f>+[1]TESORERIA!U28</f>
        <v>0.3</v>
      </c>
      <c r="J28" s="26">
        <f>+[1]TESORERIA!V28</f>
        <v>0.4</v>
      </c>
      <c r="K28" s="26">
        <f>+[1]TESORERIA!W28</f>
        <v>0.5</v>
      </c>
      <c r="L28" s="26">
        <f>+[1]TESORERIA!X28</f>
        <v>10.4</v>
      </c>
      <c r="M28" s="26">
        <f>+[1]TESORERIA!Y28</f>
        <v>10.5</v>
      </c>
      <c r="N28" s="153">
        <f>SUM(C28:M28)</f>
        <v>85.3</v>
      </c>
      <c r="O28" s="26">
        <f>+'[1]PP (EST)'!O65</f>
        <v>2.4</v>
      </c>
      <c r="P28" s="26">
        <f>+'[1]PP (EST)'!P65</f>
        <v>1.9</v>
      </c>
      <c r="Q28" s="26">
        <f>+'[1]PP (EST)'!Q65</f>
        <v>11.4</v>
      </c>
      <c r="R28" s="26">
        <f>+'[1]PP (EST)'!R65</f>
        <v>1.7</v>
      </c>
      <c r="S28" s="26">
        <f>+'[1]PP (EST)'!S65</f>
        <v>11.1</v>
      </c>
      <c r="T28" s="26">
        <f>+'[1]PP (EST)'!T65</f>
        <v>1.5</v>
      </c>
      <c r="U28" s="26">
        <f>+'[1]PP (EST)'!U65</f>
        <v>1.7</v>
      </c>
      <c r="V28" s="26">
        <f>+'[1]PP (EST)'!V65</f>
        <v>34.4</v>
      </c>
      <c r="W28" s="26">
        <f>+'[1]PP (EST)'!W65</f>
        <v>1.2</v>
      </c>
      <c r="X28" s="26">
        <f>+'[1]PP (EST)'!X65</f>
        <v>3.7</v>
      </c>
      <c r="Y28" s="26">
        <f>+'[1]PP (EST)'!Y65</f>
        <v>1.6</v>
      </c>
      <c r="Z28" s="153">
        <f>SUM(O28:Y28)</f>
        <v>72.599999999999994</v>
      </c>
      <c r="AA28" s="153">
        <f t="shared" si="14"/>
        <v>117.4931129476584</v>
      </c>
      <c r="AB28" s="150"/>
      <c r="AC28" s="150"/>
      <c r="AD28" s="150"/>
      <c r="AE28" s="150"/>
      <c r="AF28" s="147"/>
      <c r="AG28" s="147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</row>
    <row r="29" spans="1:59" ht="18" customHeight="1">
      <c r="A29" s="81"/>
      <c r="B29" s="165" t="s">
        <v>117</v>
      </c>
      <c r="C29" s="26">
        <f>+[1]TESORERIA!O29</f>
        <v>0</v>
      </c>
      <c r="D29" s="26">
        <f>+[1]TESORERIA!P29</f>
        <v>0</v>
      </c>
      <c r="E29" s="26">
        <f>+[1]TESORERIA!Q29</f>
        <v>0</v>
      </c>
      <c r="F29" s="26">
        <f>+[1]TESORERIA!R29</f>
        <v>0</v>
      </c>
      <c r="G29" s="26">
        <f>+[1]TESORERIA!S29</f>
        <v>0</v>
      </c>
      <c r="H29" s="26">
        <f>+[1]TESORERIA!T29</f>
        <v>0</v>
      </c>
      <c r="I29" s="26">
        <f>+[1]TESORERIA!U29</f>
        <v>0</v>
      </c>
      <c r="J29" s="26">
        <f>+[1]TESORERIA!V29</f>
        <v>0</v>
      </c>
      <c r="K29" s="26">
        <f>+[1]TESORERIA!W29</f>
        <v>0</v>
      </c>
      <c r="L29" s="26">
        <f>+[1]TESORERIA!X29</f>
        <v>0</v>
      </c>
      <c r="M29" s="26">
        <f>+[1]TESORERIA!Y29</f>
        <v>0</v>
      </c>
      <c r="N29" s="153">
        <f>SUM(C29:M29)</f>
        <v>0</v>
      </c>
      <c r="O29" s="119">
        <v>0</v>
      </c>
      <c r="P29" s="119">
        <v>0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v>0</v>
      </c>
      <c r="W29" s="119">
        <v>0</v>
      </c>
      <c r="X29" s="119">
        <v>0</v>
      </c>
      <c r="Y29" s="119">
        <v>0</v>
      </c>
      <c r="Z29" s="153">
        <f>SUM(O29:Y29)</f>
        <v>0</v>
      </c>
      <c r="AA29" s="162" t="s">
        <v>61</v>
      </c>
      <c r="AB29" s="150"/>
      <c r="AC29" s="150"/>
      <c r="AD29" s="150"/>
      <c r="AE29" s="150"/>
      <c r="AF29" s="147"/>
      <c r="AG29" s="147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</row>
    <row r="30" spans="1:59" ht="18" customHeight="1">
      <c r="A30" s="81"/>
      <c r="B30" s="164" t="s">
        <v>60</v>
      </c>
      <c r="C30" s="98">
        <f t="shared" ref="C30:Z30" si="19">SUM(C31:C33)</f>
        <v>1731.6</v>
      </c>
      <c r="D30" s="98">
        <f t="shared" si="19"/>
        <v>1255.8000000000002</v>
      </c>
      <c r="E30" s="98">
        <f t="shared" si="19"/>
        <v>1662.4</v>
      </c>
      <c r="F30" s="98">
        <f t="shared" si="19"/>
        <v>1624.9</v>
      </c>
      <c r="G30" s="98">
        <f t="shared" si="19"/>
        <v>1715.7</v>
      </c>
      <c r="H30" s="98">
        <f t="shared" si="19"/>
        <v>1368.1</v>
      </c>
      <c r="I30" s="98">
        <f t="shared" si="19"/>
        <v>1563.3</v>
      </c>
      <c r="J30" s="98">
        <f t="shared" si="19"/>
        <v>1641.6000000000001</v>
      </c>
      <c r="K30" s="98">
        <f t="shared" si="19"/>
        <v>1440.1</v>
      </c>
      <c r="L30" s="98">
        <f t="shared" si="19"/>
        <v>1340.5</v>
      </c>
      <c r="M30" s="98">
        <f t="shared" si="19"/>
        <v>1203.3</v>
      </c>
      <c r="N30" s="92">
        <f t="shared" si="19"/>
        <v>16547.299999999996</v>
      </c>
      <c r="O30" s="98">
        <f>SUM(O31:O33)</f>
        <v>1926.9</v>
      </c>
      <c r="P30" s="98">
        <f>SUM(P31:P33)</f>
        <v>1530.2</v>
      </c>
      <c r="Q30" s="98">
        <f>SUM(Q31:Q33)</f>
        <v>1707.7</v>
      </c>
      <c r="R30" s="98">
        <f t="shared" ref="R30:Y30" si="20">SUM(R31:R33)</f>
        <v>1690.1000000000001</v>
      </c>
      <c r="S30" s="98">
        <f t="shared" si="20"/>
        <v>1774.6999999999998</v>
      </c>
      <c r="T30" s="98">
        <f t="shared" si="20"/>
        <v>1712</v>
      </c>
      <c r="U30" s="98">
        <f t="shared" si="20"/>
        <v>1748</v>
      </c>
      <c r="V30" s="98">
        <f t="shared" si="20"/>
        <v>1905.6999999999998</v>
      </c>
      <c r="W30" s="98">
        <f t="shared" si="20"/>
        <v>1698.7</v>
      </c>
      <c r="X30" s="98">
        <f t="shared" si="20"/>
        <v>1878</v>
      </c>
      <c r="Y30" s="98">
        <f t="shared" si="20"/>
        <v>1861.7</v>
      </c>
      <c r="Z30" s="92">
        <f t="shared" si="19"/>
        <v>19433.7</v>
      </c>
      <c r="AA30" s="92">
        <f>+N30/Z30*100</f>
        <v>85.147450048112276</v>
      </c>
      <c r="AB30" s="150"/>
      <c r="AC30" s="150"/>
      <c r="AD30" s="150"/>
      <c r="AE30" s="150"/>
      <c r="AF30" s="147"/>
      <c r="AG30" s="147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</row>
    <row r="31" spans="1:59" ht="18" customHeight="1">
      <c r="A31" s="81"/>
      <c r="B31" s="165" t="s">
        <v>118</v>
      </c>
      <c r="C31" s="26">
        <f>+[1]TESORERIA!O31</f>
        <v>28.3</v>
      </c>
      <c r="D31" s="26">
        <f>+[1]TESORERIA!P31</f>
        <v>25.9</v>
      </c>
      <c r="E31" s="26">
        <f>+[1]TESORERIA!Q31</f>
        <v>23.9</v>
      </c>
      <c r="F31" s="26">
        <f>+[1]TESORERIA!R31</f>
        <v>22.2</v>
      </c>
      <c r="G31" s="26">
        <f>+[1]TESORERIA!S31</f>
        <v>23.5</v>
      </c>
      <c r="H31" s="26">
        <f>+[1]TESORERIA!T31</f>
        <v>18</v>
      </c>
      <c r="I31" s="26">
        <f>+[1]TESORERIA!U31</f>
        <v>22.5</v>
      </c>
      <c r="J31" s="26">
        <f>+[1]TESORERIA!V31</f>
        <v>18.899999999999999</v>
      </c>
      <c r="K31" s="26">
        <f>+[1]TESORERIA!W31</f>
        <v>18.8</v>
      </c>
      <c r="L31" s="26">
        <f>+[1]TESORERIA!X31</f>
        <v>22.2</v>
      </c>
      <c r="M31" s="26">
        <f>+[1]TESORERIA!Y31</f>
        <v>24</v>
      </c>
      <c r="N31" s="153">
        <f>SUM(C31:M31)</f>
        <v>248.20000000000002</v>
      </c>
      <c r="O31" s="26">
        <f>+'[1]PP (EST)'!O68</f>
        <v>26.9</v>
      </c>
      <c r="P31" s="26">
        <f>+'[1]PP (EST)'!P68</f>
        <v>21.7</v>
      </c>
      <c r="Q31" s="26">
        <f>+'[1]PP (EST)'!Q68</f>
        <v>19</v>
      </c>
      <c r="R31" s="26">
        <f>+'[1]PP (EST)'!R68</f>
        <v>27.4</v>
      </c>
      <c r="S31" s="26">
        <f>+'[1]PP (EST)'!S68</f>
        <v>25.1</v>
      </c>
      <c r="T31" s="26">
        <f>+'[1]PP (EST)'!T68</f>
        <v>20.8</v>
      </c>
      <c r="U31" s="26">
        <f>+'[1]PP (EST)'!U68</f>
        <v>22.6</v>
      </c>
      <c r="V31" s="26">
        <f>+'[1]PP (EST)'!V68</f>
        <v>23.1</v>
      </c>
      <c r="W31" s="26">
        <f>+'[1]PP (EST)'!W68</f>
        <v>18.8</v>
      </c>
      <c r="X31" s="26">
        <f>+'[1]PP (EST)'!X68</f>
        <v>27.4</v>
      </c>
      <c r="Y31" s="26">
        <f>+'[1]PP (EST)'!Y68</f>
        <v>27.7</v>
      </c>
      <c r="Z31" s="153">
        <f>SUM(O31:Y31)</f>
        <v>260.5</v>
      </c>
      <c r="AA31" s="153">
        <f>+N31/Z31*100</f>
        <v>95.27831094049904</v>
      </c>
      <c r="AB31" s="150"/>
      <c r="AC31" s="150"/>
      <c r="AD31" s="150"/>
      <c r="AE31" s="150"/>
      <c r="AF31" s="147"/>
      <c r="AG31" s="147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</row>
    <row r="32" spans="1:59" ht="18" customHeight="1">
      <c r="A32" s="81"/>
      <c r="B32" s="165" t="s">
        <v>119</v>
      </c>
      <c r="C32" s="26">
        <f>+[1]TESORERIA!O32</f>
        <v>1702.3</v>
      </c>
      <c r="D32" s="26">
        <f>+[1]TESORERIA!P32</f>
        <v>1229.2</v>
      </c>
      <c r="E32" s="26">
        <f>+[1]TESORERIA!Q32</f>
        <v>1637.8</v>
      </c>
      <c r="F32" s="26">
        <f>+[1]TESORERIA!R32</f>
        <v>1602.5</v>
      </c>
      <c r="G32" s="26">
        <f>+[1]TESORERIA!S32</f>
        <v>1692.2</v>
      </c>
      <c r="H32" s="26">
        <f>+[1]TESORERIA!T32</f>
        <v>1350.1</v>
      </c>
      <c r="I32" s="26">
        <f>+[1]TESORERIA!U32</f>
        <v>1540.8</v>
      </c>
      <c r="J32" s="26">
        <f>+[1]TESORERIA!V32</f>
        <v>1622.7</v>
      </c>
      <c r="K32" s="26">
        <f>+[1]TESORERIA!W32</f>
        <v>1421.3</v>
      </c>
      <c r="L32" s="26">
        <f>+[1]TESORERIA!X32</f>
        <v>1318.3</v>
      </c>
      <c r="M32" s="26">
        <f>+[1]TESORERIA!Y32</f>
        <v>1179.3</v>
      </c>
      <c r="N32" s="153">
        <f>SUM(C32:M32)</f>
        <v>16296.499999999998</v>
      </c>
      <c r="O32" s="26">
        <f>+'[1]PP (EST)'!O69</f>
        <v>1900</v>
      </c>
      <c r="P32" s="26">
        <f>+'[1]PP (EST)'!P69</f>
        <v>1508.5</v>
      </c>
      <c r="Q32" s="26">
        <f>+'[1]PP (EST)'!Q69</f>
        <v>1688.7</v>
      </c>
      <c r="R32" s="26">
        <f>+'[1]PP (EST)'!R69</f>
        <v>1662.7</v>
      </c>
      <c r="S32" s="26">
        <f>+'[1]PP (EST)'!S69</f>
        <v>1749.6</v>
      </c>
      <c r="T32" s="26">
        <f>+'[1]PP (EST)'!T69</f>
        <v>1691.2</v>
      </c>
      <c r="U32" s="26">
        <f>+'[1]PP (EST)'!U69</f>
        <v>1725.4</v>
      </c>
      <c r="V32" s="26">
        <f>+'[1]PP (EST)'!V69</f>
        <v>1882.6</v>
      </c>
      <c r="W32" s="26">
        <f>+'[1]PP (EST)'!W69</f>
        <v>1679.9</v>
      </c>
      <c r="X32" s="26">
        <f>+'[1]PP (EST)'!X69</f>
        <v>1850.6</v>
      </c>
      <c r="Y32" s="26">
        <f>+'[1]PP (EST)'!Y69</f>
        <v>1834</v>
      </c>
      <c r="Z32" s="153">
        <f>SUM(O32:Y32)</f>
        <v>19173.2</v>
      </c>
      <c r="AA32" s="153">
        <f>+N32/Z32*100</f>
        <v>84.996244758308464</v>
      </c>
      <c r="AB32" s="150"/>
      <c r="AC32" s="150"/>
      <c r="AD32" s="150"/>
      <c r="AE32" s="150"/>
      <c r="AF32" s="147"/>
      <c r="AG32" s="147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</row>
    <row r="33" spans="1:59" ht="18" customHeight="1">
      <c r="A33" s="81"/>
      <c r="B33" s="165" t="s">
        <v>34</v>
      </c>
      <c r="C33" s="26">
        <f>+[1]TESORERIA!O33</f>
        <v>1</v>
      </c>
      <c r="D33" s="26">
        <f>+[1]TESORERIA!P33</f>
        <v>0.7</v>
      </c>
      <c r="E33" s="26">
        <f>+[1]TESORERIA!Q33</f>
        <v>0.7</v>
      </c>
      <c r="F33" s="26">
        <f>+[1]TESORERIA!R33</f>
        <v>0.2</v>
      </c>
      <c r="G33" s="26">
        <f>+[1]TESORERIA!S33</f>
        <v>0</v>
      </c>
      <c r="H33" s="26">
        <f>+[1]TESORERIA!T33</f>
        <v>0</v>
      </c>
      <c r="I33" s="26">
        <f>+[1]TESORERIA!U33</f>
        <v>0</v>
      </c>
      <c r="J33" s="26">
        <f>+[1]TESORERIA!V33</f>
        <v>0</v>
      </c>
      <c r="K33" s="26">
        <f>+[1]TESORERIA!W33</f>
        <v>0</v>
      </c>
      <c r="L33" s="26">
        <f>+[1]TESORERIA!X33</f>
        <v>0</v>
      </c>
      <c r="M33" s="26">
        <f>+[1]TESORERIA!Y33</f>
        <v>0</v>
      </c>
      <c r="N33" s="153">
        <f>SUM(C33:M33)</f>
        <v>2.6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153">
        <f>SUM(O33:Y33)</f>
        <v>0</v>
      </c>
      <c r="AA33" s="160">
        <v>0</v>
      </c>
      <c r="AB33" s="150"/>
      <c r="AC33" s="150"/>
      <c r="AD33" s="150"/>
      <c r="AE33" s="150"/>
      <c r="AF33" s="147"/>
      <c r="AG33" s="147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</row>
    <row r="34" spans="1:59" ht="18" customHeight="1">
      <c r="A34" s="81"/>
      <c r="B34" s="164" t="s">
        <v>62</v>
      </c>
      <c r="C34" s="23">
        <f t="shared" ref="C34:Z34" si="21">+C35+C36</f>
        <v>79.400000000000006</v>
      </c>
      <c r="D34" s="23">
        <f t="shared" si="21"/>
        <v>63.8</v>
      </c>
      <c r="E34" s="23">
        <f t="shared" si="21"/>
        <v>72.5</v>
      </c>
      <c r="F34" s="23">
        <f t="shared" si="21"/>
        <v>69</v>
      </c>
      <c r="G34" s="23">
        <f t="shared" si="21"/>
        <v>68.7</v>
      </c>
      <c r="H34" s="23">
        <f t="shared" si="21"/>
        <v>61.9</v>
      </c>
      <c r="I34" s="23">
        <f t="shared" si="21"/>
        <v>75.099999999999994</v>
      </c>
      <c r="J34" s="23">
        <f t="shared" si="21"/>
        <v>52.7</v>
      </c>
      <c r="K34" s="23">
        <f t="shared" si="21"/>
        <v>43.2</v>
      </c>
      <c r="L34" s="23">
        <f t="shared" si="21"/>
        <v>49.3</v>
      </c>
      <c r="M34" s="23">
        <f t="shared" si="21"/>
        <v>37.4</v>
      </c>
      <c r="N34" s="24">
        <f t="shared" si="21"/>
        <v>673</v>
      </c>
      <c r="O34" s="23">
        <f t="shared" si="21"/>
        <v>117.2</v>
      </c>
      <c r="P34" s="23">
        <f t="shared" si="21"/>
        <v>116.3</v>
      </c>
      <c r="Q34" s="23">
        <f t="shared" si="21"/>
        <v>118.6</v>
      </c>
      <c r="R34" s="23">
        <f t="shared" si="21"/>
        <v>119.6</v>
      </c>
      <c r="S34" s="23">
        <f t="shared" si="21"/>
        <v>118.9</v>
      </c>
      <c r="T34" s="23">
        <f t="shared" si="21"/>
        <v>118.8</v>
      </c>
      <c r="U34" s="23">
        <f t="shared" si="21"/>
        <v>115.1</v>
      </c>
      <c r="V34" s="23">
        <f t="shared" si="21"/>
        <v>115.2</v>
      </c>
      <c r="W34" s="23">
        <f t="shared" si="21"/>
        <v>115.1</v>
      </c>
      <c r="X34" s="23">
        <f t="shared" si="21"/>
        <v>115.8</v>
      </c>
      <c r="Y34" s="23">
        <f t="shared" si="21"/>
        <v>116.8</v>
      </c>
      <c r="Z34" s="24">
        <f t="shared" si="21"/>
        <v>1287.3999999999999</v>
      </c>
      <c r="AA34" s="24">
        <f>+N34/Z34*100</f>
        <v>52.275904924654348</v>
      </c>
      <c r="AB34" s="150"/>
      <c r="AC34" s="150"/>
      <c r="AD34" s="150"/>
      <c r="AE34" s="150"/>
      <c r="AF34" s="147"/>
      <c r="AG34" s="147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</row>
    <row r="35" spans="1:59" ht="16.5" customHeight="1">
      <c r="A35" s="81"/>
      <c r="B35" s="165" t="s">
        <v>120</v>
      </c>
      <c r="C35" s="26">
        <f>+[1]TESORERIA!O35</f>
        <v>79.400000000000006</v>
      </c>
      <c r="D35" s="26">
        <f>+[1]TESORERIA!P35</f>
        <v>63.8</v>
      </c>
      <c r="E35" s="26">
        <f>+[1]TESORERIA!Q35</f>
        <v>72.5</v>
      </c>
      <c r="F35" s="26">
        <f>+[1]TESORERIA!R35</f>
        <v>69</v>
      </c>
      <c r="G35" s="26">
        <f>+[1]TESORERIA!S35</f>
        <v>68.7</v>
      </c>
      <c r="H35" s="26">
        <f>+[1]TESORERIA!T35</f>
        <v>61.9</v>
      </c>
      <c r="I35" s="26">
        <f>+[1]TESORERIA!U35</f>
        <v>75.099999999999994</v>
      </c>
      <c r="J35" s="26">
        <f>+[1]TESORERIA!V35</f>
        <v>52.7</v>
      </c>
      <c r="K35" s="26">
        <f>+[1]TESORERIA!W35</f>
        <v>43.2</v>
      </c>
      <c r="L35" s="26">
        <f>+[1]TESORERIA!X35</f>
        <v>49.3</v>
      </c>
      <c r="M35" s="26">
        <f>+[1]TESORERIA!Y35</f>
        <v>37.4</v>
      </c>
      <c r="N35" s="153">
        <f>SUM(C35:M35)</f>
        <v>673</v>
      </c>
      <c r="O35" s="26">
        <f>+'[1]PP (EST)'!O73</f>
        <v>117.2</v>
      </c>
      <c r="P35" s="26">
        <f>+'[1]PP (EST)'!P73</f>
        <v>116.3</v>
      </c>
      <c r="Q35" s="26">
        <f>+'[1]PP (EST)'!Q73</f>
        <v>118.6</v>
      </c>
      <c r="R35" s="26">
        <f>+'[1]PP (EST)'!R73</f>
        <v>119.6</v>
      </c>
      <c r="S35" s="26">
        <f>+'[1]PP (EST)'!S73</f>
        <v>118.9</v>
      </c>
      <c r="T35" s="26">
        <f>+'[1]PP (EST)'!T73</f>
        <v>118.8</v>
      </c>
      <c r="U35" s="26">
        <f>+'[1]PP (EST)'!U73</f>
        <v>115.1</v>
      </c>
      <c r="V35" s="26">
        <f>+'[1]PP (EST)'!V73</f>
        <v>115.2</v>
      </c>
      <c r="W35" s="26">
        <f>+'[1]PP (EST)'!W73</f>
        <v>115.1</v>
      </c>
      <c r="X35" s="26">
        <f>+'[1]PP (EST)'!X73</f>
        <v>115.8</v>
      </c>
      <c r="Y35" s="26">
        <f>+'[1]PP (EST)'!Y73</f>
        <v>116.8</v>
      </c>
      <c r="Z35" s="153">
        <f>SUM(O35:Y35)</f>
        <v>1287.3999999999999</v>
      </c>
      <c r="AA35" s="153">
        <f>+N35/Z35*100</f>
        <v>52.275904924654348</v>
      </c>
      <c r="AB35" s="150"/>
      <c r="AC35" s="150"/>
      <c r="AD35" s="150"/>
      <c r="AE35" s="150"/>
      <c r="AF35" s="147"/>
      <c r="AG35" s="147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</row>
    <row r="36" spans="1:59" ht="18" customHeight="1">
      <c r="A36" s="81"/>
      <c r="B36" s="165" t="s">
        <v>34</v>
      </c>
      <c r="C36" s="26">
        <f>+[1]TESORERIA!O36</f>
        <v>0</v>
      </c>
      <c r="D36" s="26">
        <f>+[1]TESORERIA!P36</f>
        <v>0</v>
      </c>
      <c r="E36" s="26">
        <f>+[1]TESORERIA!Q36</f>
        <v>0</v>
      </c>
      <c r="F36" s="26">
        <f>+[1]TESORERIA!R36</f>
        <v>0</v>
      </c>
      <c r="G36" s="26">
        <f>+[1]TESORERIA!S36</f>
        <v>0</v>
      </c>
      <c r="H36" s="26">
        <f>+[1]TESORERIA!T36</f>
        <v>0</v>
      </c>
      <c r="I36" s="26">
        <f>+[1]TESORERIA!U36</f>
        <v>0</v>
      </c>
      <c r="J36" s="26">
        <f>+[1]TESORERIA!V36</f>
        <v>0</v>
      </c>
      <c r="K36" s="26">
        <f>+[1]TESORERIA!W36</f>
        <v>0</v>
      </c>
      <c r="L36" s="26">
        <f>+[1]TESORERIA!X36</f>
        <v>0</v>
      </c>
      <c r="M36" s="26">
        <f>+[1]TESORERIA!Y36</f>
        <v>0</v>
      </c>
      <c r="N36" s="153">
        <f>SUM(C36:M36)</f>
        <v>0</v>
      </c>
      <c r="O36" s="119">
        <v>0</v>
      </c>
      <c r="P36" s="119">
        <v>0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v>0</v>
      </c>
      <c r="W36" s="119">
        <v>0</v>
      </c>
      <c r="X36" s="119">
        <v>0</v>
      </c>
      <c r="Y36" s="119">
        <v>0</v>
      </c>
      <c r="Z36" s="153">
        <f>SUM(O36:Y36)</f>
        <v>0</v>
      </c>
      <c r="AA36" s="160">
        <v>0</v>
      </c>
      <c r="AB36" s="150"/>
      <c r="AC36" s="150"/>
      <c r="AD36" s="150"/>
      <c r="AE36" s="150"/>
      <c r="AF36" s="147"/>
      <c r="AG36" s="147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</row>
    <row r="37" spans="1:59" ht="18" customHeight="1">
      <c r="A37" s="81"/>
      <c r="B37" s="164" t="s">
        <v>64</v>
      </c>
      <c r="C37" s="23">
        <f>+[1]TESORERIA!O37</f>
        <v>5.5</v>
      </c>
      <c r="D37" s="23">
        <f>+[1]TESORERIA!P37</f>
        <v>0</v>
      </c>
      <c r="E37" s="23">
        <f>+[1]TESORERIA!Q37</f>
        <v>0</v>
      </c>
      <c r="F37" s="23">
        <f>+[1]TESORERIA!R37</f>
        <v>0</v>
      </c>
      <c r="G37" s="23">
        <f>+[1]TESORERIA!S37</f>
        <v>33.900000000000006</v>
      </c>
      <c r="H37" s="23">
        <f>+[1]TESORERIA!T37</f>
        <v>31.3</v>
      </c>
      <c r="I37" s="23">
        <f>+[1]TESORERIA!U37</f>
        <v>0</v>
      </c>
      <c r="J37" s="23">
        <f>+[1]TESORERIA!V37</f>
        <v>11.8</v>
      </c>
      <c r="K37" s="23">
        <f>+[1]TESORERIA!W37</f>
        <v>720.8</v>
      </c>
      <c r="L37" s="23">
        <f>+[1]TESORERIA!X37</f>
        <v>317.29999999999995</v>
      </c>
      <c r="M37" s="23">
        <f>+[1]TESORERIA!Y37</f>
        <v>0</v>
      </c>
      <c r="N37" s="22">
        <f t="shared" ref="N37:N39" si="22">SUM(C37:M37)</f>
        <v>1120.5999999999999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98">
        <v>0</v>
      </c>
      <c r="W37" s="98">
        <v>0</v>
      </c>
      <c r="X37" s="98">
        <v>0</v>
      </c>
      <c r="Y37" s="98">
        <v>0</v>
      </c>
      <c r="Z37" s="22">
        <f>SUM(O37:Y37)</f>
        <v>0</v>
      </c>
      <c r="AA37" s="160">
        <v>0</v>
      </c>
      <c r="AB37" s="166"/>
      <c r="AC37" s="150"/>
      <c r="AD37" s="150"/>
      <c r="AE37" s="150"/>
      <c r="AF37" s="147"/>
      <c r="AG37" s="147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</row>
    <row r="38" spans="1:59" ht="18" customHeight="1">
      <c r="A38" s="81"/>
      <c r="B38" s="165" t="s">
        <v>119</v>
      </c>
      <c r="C38" s="26">
        <f>+[1]TESORERIA!O38</f>
        <v>5.5</v>
      </c>
      <c r="D38" s="26">
        <f>+[1]TESORERIA!P38</f>
        <v>0</v>
      </c>
      <c r="E38" s="26">
        <f>+[1]TESORERIA!Q38</f>
        <v>0</v>
      </c>
      <c r="F38" s="26">
        <f>+[1]TESORERIA!R38</f>
        <v>0</v>
      </c>
      <c r="G38" s="26">
        <f>+[1]TESORERIA!S38</f>
        <v>22.1</v>
      </c>
      <c r="H38" s="26">
        <f>+[1]TESORERIA!T38</f>
        <v>0</v>
      </c>
      <c r="I38" s="26">
        <f>+[1]TESORERIA!U38</f>
        <v>0</v>
      </c>
      <c r="J38" s="26">
        <f>+[1]TESORERIA!V38</f>
        <v>0</v>
      </c>
      <c r="K38" s="26">
        <f>+[1]TESORERIA!W38</f>
        <v>5.9</v>
      </c>
      <c r="L38" s="26">
        <f>+[1]TESORERIA!X38</f>
        <v>5.9</v>
      </c>
      <c r="M38" s="26">
        <f>+[1]TESORERIA!Y38</f>
        <v>0</v>
      </c>
      <c r="N38" s="153">
        <f t="shared" si="22"/>
        <v>39.4</v>
      </c>
      <c r="O38" s="119">
        <v>0</v>
      </c>
      <c r="P38" s="119">
        <v>0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v>0</v>
      </c>
      <c r="W38" s="119">
        <v>0</v>
      </c>
      <c r="X38" s="119">
        <v>0</v>
      </c>
      <c r="Y38" s="119">
        <v>0</v>
      </c>
      <c r="Z38" s="153">
        <f>SUM(O38:Y38)</f>
        <v>0</v>
      </c>
      <c r="AA38" s="160">
        <v>0</v>
      </c>
      <c r="AB38" s="150"/>
      <c r="AC38" s="150"/>
      <c r="AD38" s="150"/>
      <c r="AE38" s="150"/>
      <c r="AF38" s="147"/>
      <c r="AG38" s="147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</row>
    <row r="39" spans="1:59" ht="18" customHeight="1">
      <c r="A39" s="81"/>
      <c r="B39" s="165" t="s">
        <v>121</v>
      </c>
      <c r="C39" s="26">
        <f>+[1]TESORERIA!O39</f>
        <v>0</v>
      </c>
      <c r="D39" s="26">
        <f>+[1]TESORERIA!P39</f>
        <v>0</v>
      </c>
      <c r="E39" s="26">
        <f>+[1]TESORERIA!Q39</f>
        <v>0</v>
      </c>
      <c r="F39" s="26">
        <f>+[1]TESORERIA!R39</f>
        <v>0</v>
      </c>
      <c r="G39" s="26">
        <f>+[1]TESORERIA!S39</f>
        <v>11.8</v>
      </c>
      <c r="H39" s="26">
        <f>+[1]TESORERIA!T39</f>
        <v>31.3</v>
      </c>
      <c r="I39" s="26">
        <f>+[1]TESORERIA!U39</f>
        <v>0</v>
      </c>
      <c r="J39" s="26">
        <f>+[1]TESORERIA!V39</f>
        <v>11.8</v>
      </c>
      <c r="K39" s="26">
        <f>+[1]TESORERIA!W39</f>
        <v>714.9</v>
      </c>
      <c r="L39" s="26">
        <f>+[1]TESORERIA!X39</f>
        <v>311.39999999999998</v>
      </c>
      <c r="M39" s="26">
        <f>+[1]TESORERIA!Y39</f>
        <v>0</v>
      </c>
      <c r="N39" s="153">
        <f t="shared" si="22"/>
        <v>1081.1999999999998</v>
      </c>
      <c r="O39" s="119">
        <v>0</v>
      </c>
      <c r="P39" s="119">
        <v>0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v>0</v>
      </c>
      <c r="W39" s="119">
        <v>0</v>
      </c>
      <c r="X39" s="119">
        <v>0</v>
      </c>
      <c r="Y39" s="119">
        <v>0</v>
      </c>
      <c r="Z39" s="153">
        <f>SUM(O39:Y39)</f>
        <v>0</v>
      </c>
      <c r="AA39" s="160">
        <v>0</v>
      </c>
      <c r="AB39" s="150"/>
      <c r="AC39" s="150"/>
      <c r="AD39" s="150"/>
      <c r="AE39" s="150"/>
      <c r="AF39" s="147"/>
      <c r="AG39" s="147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</row>
    <row r="40" spans="1:59" ht="18" customHeight="1">
      <c r="A40" s="81"/>
      <c r="B40" s="161" t="s">
        <v>122</v>
      </c>
      <c r="C40" s="98">
        <f t="shared" ref="C40:Z40" si="23">+C41+C54+C55</f>
        <v>474.20000000000005</v>
      </c>
      <c r="D40" s="98">
        <f t="shared" si="23"/>
        <v>880.9</v>
      </c>
      <c r="E40" s="98">
        <f t="shared" si="23"/>
        <v>191.9</v>
      </c>
      <c r="F40" s="98">
        <f t="shared" si="23"/>
        <v>646.70000000000005</v>
      </c>
      <c r="G40" s="98">
        <f t="shared" si="23"/>
        <v>1351.5</v>
      </c>
      <c r="H40" s="98">
        <f t="shared" si="23"/>
        <v>3346.6</v>
      </c>
      <c r="I40" s="98">
        <f t="shared" si="23"/>
        <v>133.30000000000001</v>
      </c>
      <c r="J40" s="98">
        <f t="shared" si="23"/>
        <v>4.7</v>
      </c>
      <c r="K40" s="98">
        <f t="shared" si="23"/>
        <v>358.5</v>
      </c>
      <c r="L40" s="98">
        <f t="shared" si="23"/>
        <v>20.9</v>
      </c>
      <c r="M40" s="98">
        <f t="shared" si="23"/>
        <v>655.80000000000007</v>
      </c>
      <c r="N40" s="92">
        <f t="shared" si="23"/>
        <v>8065</v>
      </c>
      <c r="O40" s="98">
        <f t="shared" si="23"/>
        <v>887.2</v>
      </c>
      <c r="P40" s="98">
        <f t="shared" si="23"/>
        <v>266.5</v>
      </c>
      <c r="Q40" s="98">
        <f t="shared" si="23"/>
        <v>0</v>
      </c>
      <c r="R40" s="98">
        <f t="shared" si="23"/>
        <v>380.5</v>
      </c>
      <c r="S40" s="98">
        <f t="shared" si="23"/>
        <v>0</v>
      </c>
      <c r="T40" s="98">
        <f t="shared" si="23"/>
        <v>3169.1985030000001</v>
      </c>
      <c r="U40" s="98">
        <f t="shared" si="23"/>
        <v>0</v>
      </c>
      <c r="V40" s="98">
        <f t="shared" si="23"/>
        <v>0</v>
      </c>
      <c r="W40" s="98">
        <f t="shared" si="23"/>
        <v>243</v>
      </c>
      <c r="X40" s="98">
        <f t="shared" si="23"/>
        <v>770.1</v>
      </c>
      <c r="Y40" s="98">
        <f t="shared" si="23"/>
        <v>109.20000000000002</v>
      </c>
      <c r="Z40" s="92">
        <f t="shared" si="23"/>
        <v>5825.6985029999996</v>
      </c>
      <c r="AA40" s="22">
        <f>+N40/Z40*100</f>
        <v>138.4383348339577</v>
      </c>
      <c r="AB40" s="150"/>
      <c r="AC40" s="150"/>
      <c r="AD40" s="150"/>
      <c r="AE40" s="150"/>
      <c r="AF40" s="147"/>
      <c r="AG40" s="147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</row>
    <row r="41" spans="1:59" ht="18" customHeight="1">
      <c r="A41" s="81"/>
      <c r="B41" s="149" t="s">
        <v>123</v>
      </c>
      <c r="C41" s="98">
        <f t="shared" ref="C41:Z41" si="24">+C42+C46+C53</f>
        <v>474.20000000000005</v>
      </c>
      <c r="D41" s="98">
        <f t="shared" si="24"/>
        <v>880.9</v>
      </c>
      <c r="E41" s="98">
        <f t="shared" si="24"/>
        <v>191.9</v>
      </c>
      <c r="F41" s="98">
        <f t="shared" si="24"/>
        <v>646.70000000000005</v>
      </c>
      <c r="G41" s="98">
        <f t="shared" si="24"/>
        <v>1351.5</v>
      </c>
      <c r="H41" s="98">
        <f t="shared" si="24"/>
        <v>3346.6</v>
      </c>
      <c r="I41" s="98">
        <f t="shared" si="24"/>
        <v>133.30000000000001</v>
      </c>
      <c r="J41" s="98">
        <f t="shared" si="24"/>
        <v>4.7</v>
      </c>
      <c r="K41" s="98">
        <f t="shared" si="24"/>
        <v>358.5</v>
      </c>
      <c r="L41" s="98">
        <f t="shared" si="24"/>
        <v>20.9</v>
      </c>
      <c r="M41" s="98">
        <f t="shared" si="24"/>
        <v>655.80000000000007</v>
      </c>
      <c r="N41" s="92">
        <f t="shared" si="24"/>
        <v>8065</v>
      </c>
      <c r="O41" s="98">
        <f t="shared" si="24"/>
        <v>887.1</v>
      </c>
      <c r="P41" s="98">
        <f t="shared" si="24"/>
        <v>266.5</v>
      </c>
      <c r="Q41" s="98">
        <f t="shared" si="24"/>
        <v>0</v>
      </c>
      <c r="R41" s="98">
        <f t="shared" si="24"/>
        <v>380.5</v>
      </c>
      <c r="S41" s="98">
        <f t="shared" si="24"/>
        <v>0</v>
      </c>
      <c r="T41" s="98">
        <f t="shared" si="24"/>
        <v>3169.1985030000001</v>
      </c>
      <c r="U41" s="98">
        <f t="shared" si="24"/>
        <v>0</v>
      </c>
      <c r="V41" s="98">
        <f t="shared" si="24"/>
        <v>0</v>
      </c>
      <c r="W41" s="98">
        <f t="shared" si="24"/>
        <v>243</v>
      </c>
      <c r="X41" s="98">
        <f t="shared" si="24"/>
        <v>770.1</v>
      </c>
      <c r="Y41" s="98">
        <f t="shared" si="24"/>
        <v>109.20000000000002</v>
      </c>
      <c r="Z41" s="92">
        <f t="shared" si="24"/>
        <v>5825.5985029999993</v>
      </c>
      <c r="AA41" s="22">
        <f>+N41/Z41*100</f>
        <v>138.44071121356509</v>
      </c>
      <c r="AB41" s="150"/>
      <c r="AC41" s="150"/>
      <c r="AD41" s="150"/>
      <c r="AE41" s="150"/>
      <c r="AF41" s="147"/>
      <c r="AG41" s="147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</row>
    <row r="42" spans="1:59" ht="18" customHeight="1">
      <c r="A42" s="81"/>
      <c r="B42" s="167" t="s">
        <v>124</v>
      </c>
      <c r="C42" s="98">
        <f t="shared" ref="C42:Z42" si="25">SUM(C43:C45)</f>
        <v>0</v>
      </c>
      <c r="D42" s="98">
        <f t="shared" ref="D42:M42" si="26">SUM(D43:D45)</f>
        <v>0</v>
      </c>
      <c r="E42" s="98">
        <f t="shared" si="26"/>
        <v>0</v>
      </c>
      <c r="F42" s="98">
        <f t="shared" si="26"/>
        <v>0</v>
      </c>
      <c r="G42" s="98">
        <f t="shared" si="26"/>
        <v>0</v>
      </c>
      <c r="H42" s="98">
        <f t="shared" si="26"/>
        <v>3150</v>
      </c>
      <c r="I42" s="98">
        <f t="shared" si="26"/>
        <v>0</v>
      </c>
      <c r="J42" s="98">
        <f t="shared" si="26"/>
        <v>0</v>
      </c>
      <c r="K42" s="98">
        <f t="shared" si="26"/>
        <v>0</v>
      </c>
      <c r="L42" s="98">
        <f t="shared" si="26"/>
        <v>0</v>
      </c>
      <c r="M42" s="98">
        <f t="shared" si="26"/>
        <v>0</v>
      </c>
      <c r="N42" s="98">
        <f t="shared" si="25"/>
        <v>3150</v>
      </c>
      <c r="O42" s="98">
        <f t="shared" si="25"/>
        <v>0</v>
      </c>
      <c r="P42" s="98">
        <f t="shared" ref="P42:Y42" si="27">SUM(P43:P45)</f>
        <v>64</v>
      </c>
      <c r="Q42" s="98">
        <f t="shared" si="27"/>
        <v>0</v>
      </c>
      <c r="R42" s="98">
        <f t="shared" si="27"/>
        <v>52.3</v>
      </c>
      <c r="S42" s="98">
        <f t="shared" si="27"/>
        <v>0</v>
      </c>
      <c r="T42" s="98">
        <f t="shared" si="27"/>
        <v>3169.1985030000001</v>
      </c>
      <c r="U42" s="98">
        <f t="shared" si="27"/>
        <v>0</v>
      </c>
      <c r="V42" s="98">
        <f t="shared" si="27"/>
        <v>0</v>
      </c>
      <c r="W42" s="98">
        <f t="shared" si="27"/>
        <v>76.7</v>
      </c>
      <c r="X42" s="98">
        <f t="shared" si="27"/>
        <v>400</v>
      </c>
      <c r="Y42" s="98">
        <f t="shared" si="27"/>
        <v>0</v>
      </c>
      <c r="Z42" s="92">
        <f t="shared" si="25"/>
        <v>3762.1985030000001</v>
      </c>
      <c r="AA42" s="22">
        <f>+N42/Z42*100</f>
        <v>83.727639503555451</v>
      </c>
      <c r="AB42" s="150"/>
      <c r="AC42" s="150"/>
      <c r="AD42" s="150"/>
      <c r="AE42" s="150"/>
      <c r="AF42" s="147"/>
      <c r="AG42" s="147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</row>
    <row r="43" spans="1:59" ht="18" customHeight="1">
      <c r="A43" s="81"/>
      <c r="B43" s="158" t="s">
        <v>125</v>
      </c>
      <c r="C43" s="26">
        <f>+[1]TESORERIA!O43</f>
        <v>0</v>
      </c>
      <c r="D43" s="26">
        <f>+[1]TESORERIA!P43</f>
        <v>0</v>
      </c>
      <c r="E43" s="26">
        <f>+[1]TESORERIA!Q43</f>
        <v>0</v>
      </c>
      <c r="F43" s="26">
        <f>+[1]TESORERIA!R43</f>
        <v>0</v>
      </c>
      <c r="G43" s="26">
        <f>+[1]TESORERIA!S43</f>
        <v>0</v>
      </c>
      <c r="H43" s="26">
        <f>+[1]TESORERIA!T43</f>
        <v>3150</v>
      </c>
      <c r="I43" s="26">
        <f>+[1]TESORERIA!U43</f>
        <v>0</v>
      </c>
      <c r="J43" s="26">
        <f>+[1]TESORERIA!V43</f>
        <v>0</v>
      </c>
      <c r="K43" s="26">
        <f>+[1]TESORERIA!W43</f>
        <v>0</v>
      </c>
      <c r="L43" s="26">
        <f>+[1]TESORERIA!X43</f>
        <v>0</v>
      </c>
      <c r="M43" s="26">
        <f>+[1]TESORERIA!Y43</f>
        <v>0</v>
      </c>
      <c r="N43" s="26">
        <f>+[1]TESORERIA!Z43</f>
        <v>3150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2700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153">
        <f>SUM(O43:Y43)</f>
        <v>2700</v>
      </c>
      <c r="AA43" s="153">
        <f t="shared" ref="AA43:AA45" si="28">+N43/Z43*100</f>
        <v>116.66666666666667</v>
      </c>
      <c r="AB43" s="166"/>
      <c r="AC43" s="166"/>
      <c r="AD43" s="150"/>
      <c r="AE43" s="150"/>
      <c r="AF43" s="147"/>
      <c r="AG43" s="147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</row>
    <row r="44" spans="1:59" ht="18" customHeight="1">
      <c r="A44" s="81"/>
      <c r="B44" s="158" t="s">
        <v>126</v>
      </c>
      <c r="C44" s="26">
        <f>+[1]TESORERIA!O44</f>
        <v>0</v>
      </c>
      <c r="D44" s="26">
        <f>+[1]TESORERIA!P44</f>
        <v>0</v>
      </c>
      <c r="E44" s="26">
        <f>+[1]TESORERIA!Q44</f>
        <v>0</v>
      </c>
      <c r="F44" s="26">
        <f>+[1]TESORERIA!R44</f>
        <v>0</v>
      </c>
      <c r="G44" s="26">
        <f>+[1]TESORERIA!S44</f>
        <v>0</v>
      </c>
      <c r="H44" s="26">
        <f>+[1]TESORERIA!T44</f>
        <v>0</v>
      </c>
      <c r="I44" s="26">
        <f>+[1]TESORERIA!U44</f>
        <v>0</v>
      </c>
      <c r="J44" s="26">
        <f>+[1]TESORERIA!V44</f>
        <v>0</v>
      </c>
      <c r="K44" s="26">
        <f>+[1]TESORERIA!W44</f>
        <v>0</v>
      </c>
      <c r="L44" s="26">
        <f>+[1]TESORERIA!X44</f>
        <v>0</v>
      </c>
      <c r="M44" s="26">
        <f>+[1]TESORERIA!Y44</f>
        <v>0</v>
      </c>
      <c r="N44" s="153">
        <f>SUM(C44:M44)</f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400</v>
      </c>
      <c r="U44" s="26">
        <v>0</v>
      </c>
      <c r="V44" s="26">
        <v>0</v>
      </c>
      <c r="W44" s="26">
        <v>0</v>
      </c>
      <c r="X44" s="26">
        <v>400</v>
      </c>
      <c r="Y44" s="26">
        <v>0</v>
      </c>
      <c r="Z44" s="153">
        <f>SUM(O44:Y44)</f>
        <v>800</v>
      </c>
      <c r="AA44" s="160">
        <f t="shared" si="28"/>
        <v>0</v>
      </c>
      <c r="AB44" s="150"/>
      <c r="AC44" s="150"/>
      <c r="AD44" s="150"/>
      <c r="AE44" s="150"/>
      <c r="AF44" s="147"/>
      <c r="AG44" s="147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</row>
    <row r="45" spans="1:59" ht="18" customHeight="1">
      <c r="A45" s="81"/>
      <c r="B45" s="158" t="s">
        <v>127</v>
      </c>
      <c r="C45" s="26">
        <f>+[1]TESORERIA!O45</f>
        <v>0</v>
      </c>
      <c r="D45" s="26">
        <f>+[1]TESORERIA!P45</f>
        <v>0</v>
      </c>
      <c r="E45" s="26">
        <f>+[1]TESORERIA!Q45</f>
        <v>0</v>
      </c>
      <c r="F45" s="26">
        <f>+[1]TESORERIA!R45</f>
        <v>0</v>
      </c>
      <c r="G45" s="26">
        <f>+[1]TESORERIA!S45</f>
        <v>0</v>
      </c>
      <c r="H45" s="26">
        <f>+[1]TESORERIA!T45</f>
        <v>0</v>
      </c>
      <c r="I45" s="26">
        <f>+[1]TESORERIA!U45</f>
        <v>0</v>
      </c>
      <c r="J45" s="26">
        <f>+[1]TESORERIA!V45</f>
        <v>0</v>
      </c>
      <c r="K45" s="26">
        <f>+[1]TESORERIA!W45</f>
        <v>0</v>
      </c>
      <c r="L45" s="26">
        <f>+[1]TESORERIA!X45</f>
        <v>0</v>
      </c>
      <c r="M45" s="26">
        <f>+[1]TESORERIA!Y45</f>
        <v>0</v>
      </c>
      <c r="N45" s="153">
        <f>SUM(C45:M45)</f>
        <v>0</v>
      </c>
      <c r="O45" s="26">
        <v>0</v>
      </c>
      <c r="P45" s="168">
        <v>64</v>
      </c>
      <c r="Q45" s="168">
        <v>0</v>
      </c>
      <c r="R45" s="168">
        <v>52.3</v>
      </c>
      <c r="S45" s="168">
        <v>0</v>
      </c>
      <c r="T45" s="168">
        <v>69.198503000000002</v>
      </c>
      <c r="U45" s="168">
        <v>0</v>
      </c>
      <c r="V45" s="168">
        <v>0</v>
      </c>
      <c r="W45" s="168">
        <v>76.7</v>
      </c>
      <c r="X45" s="168">
        <v>0</v>
      </c>
      <c r="Y45" s="168">
        <v>0</v>
      </c>
      <c r="Z45" s="153">
        <f>SUM(O45:Y45)</f>
        <v>262.19850300000002</v>
      </c>
      <c r="AA45" s="160">
        <f t="shared" si="28"/>
        <v>0</v>
      </c>
      <c r="AB45" s="150"/>
      <c r="AC45" s="150"/>
      <c r="AD45" s="150"/>
      <c r="AE45" s="150"/>
      <c r="AF45" s="147"/>
      <c r="AG45" s="147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</row>
    <row r="46" spans="1:59" ht="18" customHeight="1">
      <c r="A46" s="81"/>
      <c r="B46" s="151" t="s">
        <v>128</v>
      </c>
      <c r="C46" s="98">
        <f t="shared" ref="C46:Z46" si="29">SUM(C47:C52)</f>
        <v>474.20000000000005</v>
      </c>
      <c r="D46" s="98">
        <f t="shared" si="29"/>
        <v>880.9</v>
      </c>
      <c r="E46" s="98">
        <f t="shared" si="29"/>
        <v>191.9</v>
      </c>
      <c r="F46" s="98">
        <f t="shared" si="29"/>
        <v>646.70000000000005</v>
      </c>
      <c r="G46" s="98">
        <f t="shared" si="29"/>
        <v>1351.5</v>
      </c>
      <c r="H46" s="98">
        <f t="shared" si="29"/>
        <v>196.6</v>
      </c>
      <c r="I46" s="98">
        <f t="shared" si="29"/>
        <v>133.30000000000001</v>
      </c>
      <c r="J46" s="98">
        <f t="shared" si="29"/>
        <v>4.7</v>
      </c>
      <c r="K46" s="98">
        <f t="shared" si="29"/>
        <v>358.5</v>
      </c>
      <c r="L46" s="98">
        <f t="shared" si="29"/>
        <v>20.9</v>
      </c>
      <c r="M46" s="98">
        <f t="shared" si="29"/>
        <v>655.80000000000007</v>
      </c>
      <c r="N46" s="98">
        <f t="shared" si="29"/>
        <v>4915</v>
      </c>
      <c r="O46" s="98">
        <f t="shared" si="29"/>
        <v>887.1</v>
      </c>
      <c r="P46" s="98">
        <f t="shared" si="29"/>
        <v>202.5</v>
      </c>
      <c r="Q46" s="98">
        <f t="shared" si="29"/>
        <v>0</v>
      </c>
      <c r="R46" s="98">
        <f t="shared" si="29"/>
        <v>328.2</v>
      </c>
      <c r="S46" s="98">
        <f t="shared" si="29"/>
        <v>0</v>
      </c>
      <c r="T46" s="98">
        <f t="shared" si="29"/>
        <v>0</v>
      </c>
      <c r="U46" s="98">
        <f t="shared" si="29"/>
        <v>0</v>
      </c>
      <c r="V46" s="98">
        <f t="shared" si="29"/>
        <v>0</v>
      </c>
      <c r="W46" s="98">
        <f t="shared" si="29"/>
        <v>166.3</v>
      </c>
      <c r="X46" s="98">
        <f t="shared" si="29"/>
        <v>370.1</v>
      </c>
      <c r="Y46" s="98">
        <f t="shared" si="29"/>
        <v>109.20000000000002</v>
      </c>
      <c r="Z46" s="98">
        <f t="shared" si="29"/>
        <v>2063.3999999999996</v>
      </c>
      <c r="AA46" s="22">
        <f>+N46/Z46*100</f>
        <v>238.19908888242711</v>
      </c>
      <c r="AB46" s="169"/>
      <c r="AC46" s="150"/>
      <c r="AD46" s="150"/>
      <c r="AE46" s="150"/>
      <c r="AF46" s="147"/>
      <c r="AG46" s="147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</row>
    <row r="47" spans="1:59" ht="18" customHeight="1">
      <c r="A47" s="81"/>
      <c r="B47" s="158" t="s">
        <v>129</v>
      </c>
      <c r="C47" s="119">
        <f>+[1]TESORERIA!O47</f>
        <v>0</v>
      </c>
      <c r="D47" s="119">
        <f>+[1]TESORERIA!P47</f>
        <v>158.6</v>
      </c>
      <c r="E47" s="119">
        <f>+[1]TESORERIA!Q47</f>
        <v>0</v>
      </c>
      <c r="F47" s="119">
        <f>+[1]TESORERIA!R47</f>
        <v>149.69999999999999</v>
      </c>
      <c r="G47" s="119">
        <f>+[1]TESORERIA!S47</f>
        <v>314.60000000000002</v>
      </c>
      <c r="H47" s="119">
        <f>+[1]TESORERIA!T47</f>
        <v>51.7</v>
      </c>
      <c r="I47" s="119">
        <f>+[1]TESORERIA!U47</f>
        <v>42.7</v>
      </c>
      <c r="J47" s="119">
        <f>+[1]TESORERIA!V47</f>
        <v>0</v>
      </c>
      <c r="K47" s="119">
        <f>+[1]TESORERIA!W47</f>
        <v>33.1</v>
      </c>
      <c r="L47" s="119">
        <f>+[1]TESORERIA!X47</f>
        <v>0</v>
      </c>
      <c r="M47" s="119">
        <f>+[1]TESORERIA!Y47</f>
        <v>60.5</v>
      </c>
      <c r="N47" s="153">
        <f t="shared" ref="N47:N57" si="30">SUM(C47:M47)</f>
        <v>810.90000000000009</v>
      </c>
      <c r="O47" s="170">
        <v>0</v>
      </c>
      <c r="P47" s="170">
        <v>0</v>
      </c>
      <c r="Q47" s="170">
        <v>0</v>
      </c>
      <c r="R47" s="170">
        <v>0</v>
      </c>
      <c r="S47" s="170">
        <v>0</v>
      </c>
      <c r="T47" s="170">
        <v>0</v>
      </c>
      <c r="U47" s="170">
        <v>0</v>
      </c>
      <c r="V47" s="170">
        <v>0</v>
      </c>
      <c r="W47" s="170">
        <v>77.8</v>
      </c>
      <c r="X47" s="170">
        <v>0</v>
      </c>
      <c r="Y47" s="171">
        <v>0</v>
      </c>
      <c r="Z47" s="153">
        <f t="shared" ref="Z47:Z55" si="31">SUM(O47:Y47)</f>
        <v>77.8</v>
      </c>
      <c r="AA47" s="153">
        <f t="shared" ref="AA47" si="32">+N47/Z47*100</f>
        <v>1042.2879177377895</v>
      </c>
      <c r="AB47" s="169"/>
      <c r="AC47" s="150"/>
      <c r="AD47" s="150"/>
      <c r="AE47" s="150"/>
      <c r="AF47" s="147"/>
      <c r="AG47" s="147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</row>
    <row r="48" spans="1:59" ht="18" customHeight="1">
      <c r="A48" s="81"/>
      <c r="B48" s="158" t="s">
        <v>130</v>
      </c>
      <c r="C48" s="119">
        <f>+[1]TESORERIA!O48</f>
        <v>5.0999999999999996</v>
      </c>
      <c r="D48" s="119">
        <f>+[1]TESORERIA!P48</f>
        <v>28.3</v>
      </c>
      <c r="E48" s="119">
        <f>+[1]TESORERIA!Q48</f>
        <v>191.9</v>
      </c>
      <c r="F48" s="119">
        <f>+[1]TESORERIA!R48</f>
        <v>60.2</v>
      </c>
      <c r="G48" s="119">
        <f>+[1]TESORERIA!S48</f>
        <v>130.69999999999999</v>
      </c>
      <c r="H48" s="119">
        <f>+[1]TESORERIA!T48</f>
        <v>16.8</v>
      </c>
      <c r="I48" s="119">
        <f>+[1]TESORERIA!U48</f>
        <v>13</v>
      </c>
      <c r="J48" s="119">
        <f>+[1]TESORERIA!V48</f>
        <v>4.7</v>
      </c>
      <c r="K48" s="119">
        <f>+[1]TESORERIA!W48</f>
        <v>9.3000000000000007</v>
      </c>
      <c r="L48" s="119">
        <f>+[1]TESORERIA!X48</f>
        <v>20.9</v>
      </c>
      <c r="M48" s="119">
        <f>+[1]TESORERIA!Y48</f>
        <v>1.6</v>
      </c>
      <c r="N48" s="153">
        <f t="shared" si="30"/>
        <v>482.5</v>
      </c>
      <c r="O48" s="170">
        <v>0</v>
      </c>
      <c r="P48" s="170">
        <v>0</v>
      </c>
      <c r="Q48" s="170">
        <v>0</v>
      </c>
      <c r="R48" s="170">
        <v>0</v>
      </c>
      <c r="S48" s="170">
        <v>0</v>
      </c>
      <c r="T48" s="170">
        <v>0</v>
      </c>
      <c r="U48" s="170">
        <v>0</v>
      </c>
      <c r="V48" s="170">
        <v>0</v>
      </c>
      <c r="W48" s="170">
        <v>0</v>
      </c>
      <c r="X48" s="170">
        <v>0</v>
      </c>
      <c r="Y48" s="171">
        <v>0</v>
      </c>
      <c r="Z48" s="153">
        <f t="shared" si="31"/>
        <v>0</v>
      </c>
      <c r="AA48" s="160">
        <v>0</v>
      </c>
      <c r="AB48" s="169"/>
      <c r="AC48" s="150"/>
      <c r="AD48" s="150"/>
      <c r="AE48" s="150"/>
      <c r="AF48" s="147"/>
      <c r="AG48" s="147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</row>
    <row r="49" spans="1:59" ht="18" customHeight="1">
      <c r="A49" s="81"/>
      <c r="B49" s="158" t="s">
        <v>131</v>
      </c>
      <c r="C49" s="119">
        <f>+[1]TESORERIA!O49</f>
        <v>469.1</v>
      </c>
      <c r="D49" s="119">
        <f>+[1]TESORERIA!P49</f>
        <v>694</v>
      </c>
      <c r="E49" s="119">
        <f>+[1]TESORERIA!Q49</f>
        <v>0</v>
      </c>
      <c r="F49" s="119">
        <f>+[1]TESORERIA!R49</f>
        <v>436.8</v>
      </c>
      <c r="G49" s="119">
        <f>+[1]TESORERIA!S49</f>
        <v>906.2</v>
      </c>
      <c r="H49" s="119">
        <f>+[1]TESORERIA!T49</f>
        <v>128.1</v>
      </c>
      <c r="I49" s="119">
        <f>+[1]TESORERIA!U49</f>
        <v>77.599999999999994</v>
      </c>
      <c r="J49" s="119">
        <f>+[1]TESORERIA!V49</f>
        <v>0</v>
      </c>
      <c r="K49" s="119">
        <f>+[1]TESORERIA!W49</f>
        <v>316.10000000000002</v>
      </c>
      <c r="L49" s="119">
        <f>+[1]TESORERIA!X49</f>
        <v>0</v>
      </c>
      <c r="M49" s="119">
        <f>+[1]TESORERIA!Y49</f>
        <v>593.70000000000005</v>
      </c>
      <c r="N49" s="153">
        <f t="shared" si="30"/>
        <v>3621.5999999999995</v>
      </c>
      <c r="O49" s="170">
        <v>887.1</v>
      </c>
      <c r="P49" s="170">
        <v>202.5</v>
      </c>
      <c r="Q49" s="170">
        <v>0</v>
      </c>
      <c r="R49" s="170">
        <v>0</v>
      </c>
      <c r="S49" s="170">
        <v>0</v>
      </c>
      <c r="T49" s="170">
        <v>0</v>
      </c>
      <c r="U49" s="170">
        <v>0</v>
      </c>
      <c r="V49" s="170">
        <v>0</v>
      </c>
      <c r="W49" s="170">
        <v>0</v>
      </c>
      <c r="X49" s="170">
        <v>0</v>
      </c>
      <c r="Y49" s="171">
        <v>109.20000000000002</v>
      </c>
      <c r="Z49" s="153">
        <f t="shared" si="31"/>
        <v>1198.8</v>
      </c>
      <c r="AA49" s="153">
        <f>+N49/Z49*100</f>
        <v>302.10210210210209</v>
      </c>
      <c r="AB49" s="169"/>
      <c r="AC49" s="150"/>
      <c r="AD49" s="150"/>
      <c r="AE49" s="150"/>
      <c r="AF49" s="147"/>
      <c r="AG49" s="147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</row>
    <row r="50" spans="1:59" ht="18" customHeight="1">
      <c r="A50" s="81"/>
      <c r="B50" s="158" t="s">
        <v>132</v>
      </c>
      <c r="C50" s="119">
        <f>+[1]TESORERIA!O50</f>
        <v>0</v>
      </c>
      <c r="D50" s="119">
        <f>+[1]TESORERIA!P50</f>
        <v>0</v>
      </c>
      <c r="E50" s="119">
        <f>+[1]TESORERIA!Q50</f>
        <v>0</v>
      </c>
      <c r="F50" s="119">
        <f>+[1]TESORERIA!R50</f>
        <v>0</v>
      </c>
      <c r="G50" s="119">
        <f>+[1]TESORERIA!S50</f>
        <v>0</v>
      </c>
      <c r="H50" s="119">
        <f>+[1]TESORERIA!T50</f>
        <v>0</v>
      </c>
      <c r="I50" s="119">
        <f>+[1]TESORERIA!U50</f>
        <v>0</v>
      </c>
      <c r="J50" s="119">
        <f>+[1]TESORERIA!V50</f>
        <v>0</v>
      </c>
      <c r="K50" s="119">
        <f>+[1]TESORERIA!W50</f>
        <v>0</v>
      </c>
      <c r="L50" s="119">
        <f>+[1]TESORERIA!X50</f>
        <v>0</v>
      </c>
      <c r="M50" s="119">
        <f>+[1]TESORERIA!Y50</f>
        <v>0</v>
      </c>
      <c r="N50" s="153">
        <f t="shared" si="30"/>
        <v>0</v>
      </c>
      <c r="O50" s="170">
        <v>0</v>
      </c>
      <c r="P50" s="170">
        <v>0</v>
      </c>
      <c r="Q50" s="170">
        <v>0</v>
      </c>
      <c r="R50" s="170">
        <v>0</v>
      </c>
      <c r="S50" s="170">
        <v>0</v>
      </c>
      <c r="T50" s="170">
        <v>0</v>
      </c>
      <c r="U50" s="170">
        <v>0</v>
      </c>
      <c r="V50" s="170">
        <v>0</v>
      </c>
      <c r="W50" s="170">
        <v>0</v>
      </c>
      <c r="X50" s="170">
        <v>0</v>
      </c>
      <c r="Y50" s="171">
        <v>0</v>
      </c>
      <c r="Z50" s="153">
        <f t="shared" si="31"/>
        <v>0</v>
      </c>
      <c r="AA50" s="160">
        <v>0</v>
      </c>
      <c r="AB50" s="150"/>
      <c r="AC50" s="150"/>
      <c r="AD50" s="150"/>
      <c r="AF50" s="147"/>
      <c r="AG50" s="147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</row>
    <row r="51" spans="1:59" ht="18" customHeight="1">
      <c r="A51" s="81"/>
      <c r="B51" s="158" t="s">
        <v>133</v>
      </c>
      <c r="C51" s="119">
        <f>+[1]TESORERIA!O51</f>
        <v>0</v>
      </c>
      <c r="D51" s="119">
        <f>+[1]TESORERIA!P51</f>
        <v>0</v>
      </c>
      <c r="E51" s="119">
        <f>+[1]TESORERIA!Q51</f>
        <v>0</v>
      </c>
      <c r="F51" s="119">
        <f>+[1]TESORERIA!R51</f>
        <v>0</v>
      </c>
      <c r="G51" s="119">
        <f>+[1]TESORERIA!S51</f>
        <v>0</v>
      </c>
      <c r="H51" s="119">
        <f>+[1]TESORERIA!T51</f>
        <v>0</v>
      </c>
      <c r="I51" s="119">
        <f>+[1]TESORERIA!U51</f>
        <v>0</v>
      </c>
      <c r="J51" s="119">
        <f>+[1]TESORERIA!V51</f>
        <v>0</v>
      </c>
      <c r="K51" s="119">
        <f>+[1]TESORERIA!W51</f>
        <v>0</v>
      </c>
      <c r="L51" s="119">
        <f>+[1]TESORERIA!X51</f>
        <v>0</v>
      </c>
      <c r="M51" s="119">
        <f>+[1]TESORERIA!Y51</f>
        <v>0</v>
      </c>
      <c r="N51" s="153">
        <f t="shared" si="30"/>
        <v>0</v>
      </c>
      <c r="O51" s="170">
        <v>0</v>
      </c>
      <c r="P51" s="170">
        <v>0</v>
      </c>
      <c r="Q51" s="170">
        <v>0</v>
      </c>
      <c r="R51" s="170">
        <v>0</v>
      </c>
      <c r="S51" s="170">
        <v>0</v>
      </c>
      <c r="T51" s="170">
        <v>0</v>
      </c>
      <c r="U51" s="170">
        <v>0</v>
      </c>
      <c r="V51" s="170">
        <v>0</v>
      </c>
      <c r="W51" s="170">
        <v>88.5</v>
      </c>
      <c r="X51" s="170">
        <v>0</v>
      </c>
      <c r="Y51" s="171">
        <v>0</v>
      </c>
      <c r="Z51" s="153">
        <f t="shared" si="31"/>
        <v>88.5</v>
      </c>
      <c r="AA51" s="160">
        <v>0</v>
      </c>
      <c r="AB51" s="150"/>
      <c r="AC51" s="150"/>
      <c r="AD51" s="150"/>
      <c r="AF51" s="147"/>
      <c r="AG51" s="147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</row>
    <row r="52" spans="1:59" ht="18" customHeight="1">
      <c r="A52" s="81"/>
      <c r="B52" s="158" t="s">
        <v>134</v>
      </c>
      <c r="C52" s="119">
        <f>+[1]TESORERIA!O52</f>
        <v>0</v>
      </c>
      <c r="D52" s="119">
        <f>+[1]TESORERIA!P52</f>
        <v>0</v>
      </c>
      <c r="E52" s="119">
        <f>+[1]TESORERIA!Q52</f>
        <v>0</v>
      </c>
      <c r="F52" s="119">
        <f>+[1]TESORERIA!R52</f>
        <v>0</v>
      </c>
      <c r="G52" s="119">
        <f>+[1]TESORERIA!S52</f>
        <v>0</v>
      </c>
      <c r="H52" s="119">
        <f>+[1]TESORERIA!T52</f>
        <v>0</v>
      </c>
      <c r="I52" s="119">
        <f>+[1]TESORERIA!U52</f>
        <v>0</v>
      </c>
      <c r="J52" s="119">
        <f>+[1]TESORERIA!V52</f>
        <v>0</v>
      </c>
      <c r="K52" s="119">
        <f>+[1]TESORERIA!W52</f>
        <v>0</v>
      </c>
      <c r="L52" s="119">
        <f>+[1]TESORERIA!X52</f>
        <v>0</v>
      </c>
      <c r="M52" s="119">
        <f>+[1]TESORERIA!Y52</f>
        <v>0</v>
      </c>
      <c r="N52" s="153">
        <f t="shared" si="30"/>
        <v>0</v>
      </c>
      <c r="O52" s="170">
        <v>0</v>
      </c>
      <c r="P52" s="170">
        <v>0</v>
      </c>
      <c r="Q52" s="170">
        <v>0</v>
      </c>
      <c r="R52" s="170">
        <v>328.2</v>
      </c>
      <c r="S52" s="170">
        <v>0</v>
      </c>
      <c r="T52" s="170">
        <v>0</v>
      </c>
      <c r="U52" s="170">
        <v>0</v>
      </c>
      <c r="V52" s="170">
        <v>0</v>
      </c>
      <c r="W52" s="170">
        <v>0</v>
      </c>
      <c r="X52" s="170">
        <v>370.1</v>
      </c>
      <c r="Y52" s="171">
        <v>0</v>
      </c>
      <c r="Z52" s="153">
        <f t="shared" si="31"/>
        <v>698.3</v>
      </c>
      <c r="AA52" s="160">
        <v>0</v>
      </c>
      <c r="AB52" s="150"/>
      <c r="AC52" s="150"/>
      <c r="AD52" s="150"/>
      <c r="AG52" s="147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</row>
    <row r="53" spans="1:59" ht="18" customHeight="1">
      <c r="A53" s="81"/>
      <c r="B53" s="151" t="s">
        <v>67</v>
      </c>
      <c r="C53" s="172">
        <f>+[1]TESORERIA!O53</f>
        <v>0</v>
      </c>
      <c r="D53" s="172">
        <f>+[1]TESORERIA!P53</f>
        <v>0</v>
      </c>
      <c r="E53" s="172">
        <f>+[1]TESORERIA!Q53</f>
        <v>0</v>
      </c>
      <c r="F53" s="172">
        <f>+[1]TESORERIA!R53</f>
        <v>0</v>
      </c>
      <c r="G53" s="172">
        <f>+[1]TESORERIA!S53</f>
        <v>0</v>
      </c>
      <c r="H53" s="172">
        <f>+[1]TESORERIA!T53</f>
        <v>0</v>
      </c>
      <c r="I53" s="172">
        <f>+[1]TESORERIA!U53</f>
        <v>0</v>
      </c>
      <c r="J53" s="172">
        <f>+[1]TESORERIA!V53</f>
        <v>0</v>
      </c>
      <c r="K53" s="172">
        <f>+[1]TESORERIA!W53</f>
        <v>0</v>
      </c>
      <c r="L53" s="172">
        <f>+[1]TESORERIA!X53</f>
        <v>0</v>
      </c>
      <c r="M53" s="172">
        <f>+[1]TESORERIA!Y53</f>
        <v>0</v>
      </c>
      <c r="N53" s="22">
        <f t="shared" si="30"/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22">
        <f t="shared" si="31"/>
        <v>0</v>
      </c>
      <c r="AA53" s="160">
        <v>0</v>
      </c>
      <c r="AB53" s="150"/>
      <c r="AC53" s="150"/>
      <c r="AD53" s="150"/>
      <c r="AE53" s="150"/>
      <c r="AF53" s="147"/>
      <c r="AG53" s="147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</row>
    <row r="54" spans="1:59" ht="18" customHeight="1">
      <c r="A54" s="81"/>
      <c r="B54" s="151" t="s">
        <v>70</v>
      </c>
      <c r="C54" s="172">
        <f>+[1]TESORERIA!O54</f>
        <v>0</v>
      </c>
      <c r="D54" s="172">
        <f>+[1]TESORERIA!P54</f>
        <v>0</v>
      </c>
      <c r="E54" s="172">
        <f>+[1]TESORERIA!Q54</f>
        <v>0</v>
      </c>
      <c r="F54" s="172">
        <f>+[1]TESORERIA!R54</f>
        <v>0</v>
      </c>
      <c r="G54" s="172">
        <f>+[1]TESORERIA!S54</f>
        <v>0</v>
      </c>
      <c r="H54" s="172">
        <f>+[1]TESORERIA!T54</f>
        <v>0</v>
      </c>
      <c r="I54" s="172">
        <f>+[1]TESORERIA!U54</f>
        <v>0</v>
      </c>
      <c r="J54" s="172">
        <f>+[1]TESORERIA!V54</f>
        <v>0</v>
      </c>
      <c r="K54" s="172">
        <f>+[1]TESORERIA!W54</f>
        <v>0</v>
      </c>
      <c r="L54" s="172">
        <f>+[1]TESORERIA!X54</f>
        <v>0</v>
      </c>
      <c r="M54" s="172">
        <f>+[1]TESORERIA!Y54</f>
        <v>0</v>
      </c>
      <c r="N54" s="22">
        <f t="shared" si="30"/>
        <v>0</v>
      </c>
      <c r="O54" s="109">
        <v>0.1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22">
        <f t="shared" si="31"/>
        <v>0.1</v>
      </c>
      <c r="AA54" s="160">
        <v>0</v>
      </c>
      <c r="AB54" s="150"/>
      <c r="AC54" s="150"/>
      <c r="AD54" s="150"/>
      <c r="AE54" s="150"/>
      <c r="AF54" s="147"/>
      <c r="AG54" s="147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</row>
    <row r="55" spans="1:59" ht="18" customHeight="1">
      <c r="A55" s="81"/>
      <c r="B55" s="151" t="s">
        <v>71</v>
      </c>
      <c r="C55" s="172">
        <f>+[1]TESORERIA!O55</f>
        <v>0</v>
      </c>
      <c r="D55" s="172">
        <f>+[1]TESORERIA!P55</f>
        <v>0</v>
      </c>
      <c r="E55" s="172">
        <f>+[1]TESORERIA!Q55</f>
        <v>0</v>
      </c>
      <c r="F55" s="172">
        <f>+[1]TESORERIA!R55</f>
        <v>0</v>
      </c>
      <c r="G55" s="172">
        <f>+[1]TESORERIA!S55</f>
        <v>0</v>
      </c>
      <c r="H55" s="172">
        <f>+[1]TESORERIA!T55</f>
        <v>0</v>
      </c>
      <c r="I55" s="172">
        <f>+[1]TESORERIA!U55</f>
        <v>0</v>
      </c>
      <c r="J55" s="172">
        <f>+[1]TESORERIA!V55</f>
        <v>0</v>
      </c>
      <c r="K55" s="172">
        <f>+[1]TESORERIA!W55</f>
        <v>0</v>
      </c>
      <c r="L55" s="172">
        <f>+[1]TESORERIA!X55</f>
        <v>0</v>
      </c>
      <c r="M55" s="172">
        <f>+[1]TESORERIA!Y55</f>
        <v>0</v>
      </c>
      <c r="N55" s="22">
        <f t="shared" si="30"/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2">
        <f t="shared" si="31"/>
        <v>0</v>
      </c>
      <c r="AA55" s="160">
        <v>0</v>
      </c>
      <c r="AB55" s="150"/>
      <c r="AC55" s="150"/>
      <c r="AD55" s="150"/>
      <c r="AE55" s="150"/>
      <c r="AF55" s="150"/>
      <c r="AG55" s="147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</row>
    <row r="56" spans="1:59" ht="18" customHeight="1">
      <c r="A56" s="81"/>
      <c r="B56" s="161" t="s">
        <v>73</v>
      </c>
      <c r="C56" s="98">
        <f t="shared" ref="C56:Z56" si="33">+C57</f>
        <v>0</v>
      </c>
      <c r="D56" s="98">
        <f t="shared" si="33"/>
        <v>0</v>
      </c>
      <c r="E56" s="98">
        <f t="shared" si="33"/>
        <v>0</v>
      </c>
      <c r="F56" s="98">
        <f t="shared" si="33"/>
        <v>0</v>
      </c>
      <c r="G56" s="98">
        <f t="shared" si="33"/>
        <v>0</v>
      </c>
      <c r="H56" s="98">
        <f t="shared" si="33"/>
        <v>11.4</v>
      </c>
      <c r="I56" s="98">
        <f t="shared" si="33"/>
        <v>7.7</v>
      </c>
      <c r="J56" s="98">
        <f t="shared" si="33"/>
        <v>0.3</v>
      </c>
      <c r="K56" s="98">
        <f t="shared" si="33"/>
        <v>0</v>
      </c>
      <c r="L56" s="98">
        <f t="shared" si="33"/>
        <v>0</v>
      </c>
      <c r="M56" s="98">
        <f t="shared" si="33"/>
        <v>0.1</v>
      </c>
      <c r="N56" s="22">
        <f t="shared" si="30"/>
        <v>19.500000000000004</v>
      </c>
      <c r="O56" s="98">
        <f t="shared" si="33"/>
        <v>0</v>
      </c>
      <c r="P56" s="98">
        <f t="shared" si="33"/>
        <v>0</v>
      </c>
      <c r="Q56" s="98">
        <f t="shared" si="33"/>
        <v>7.2</v>
      </c>
      <c r="R56" s="98">
        <f t="shared" si="33"/>
        <v>0</v>
      </c>
      <c r="S56" s="98">
        <f t="shared" si="33"/>
        <v>0</v>
      </c>
      <c r="T56" s="98">
        <f t="shared" si="33"/>
        <v>0</v>
      </c>
      <c r="U56" s="98">
        <f t="shared" si="33"/>
        <v>0</v>
      </c>
      <c r="V56" s="98">
        <f t="shared" si="33"/>
        <v>0</v>
      </c>
      <c r="W56" s="98">
        <f t="shared" si="33"/>
        <v>1.4</v>
      </c>
      <c r="X56" s="98">
        <f t="shared" si="33"/>
        <v>0</v>
      </c>
      <c r="Y56" s="98">
        <f t="shared" si="33"/>
        <v>0</v>
      </c>
      <c r="Z56" s="98">
        <f t="shared" si="33"/>
        <v>8.6</v>
      </c>
      <c r="AA56" s="22">
        <f t="shared" ref="AA56:AA57" si="34">+N56/Z56*100</f>
        <v>226.74418604651169</v>
      </c>
      <c r="AB56" s="150"/>
      <c r="AC56" s="150"/>
      <c r="AD56" s="150"/>
      <c r="AE56" s="150"/>
      <c r="AF56" s="150"/>
      <c r="AG56" s="147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</row>
    <row r="57" spans="1:59" ht="18" customHeight="1">
      <c r="A57" s="81"/>
      <c r="B57" s="173" t="s">
        <v>135</v>
      </c>
      <c r="C57" s="119">
        <f>+[1]TESORERIA!O57</f>
        <v>0</v>
      </c>
      <c r="D57" s="119">
        <f>+[1]TESORERIA!P57</f>
        <v>0</v>
      </c>
      <c r="E57" s="119">
        <f>+[1]TESORERIA!Q57</f>
        <v>0</v>
      </c>
      <c r="F57" s="119">
        <f>+[1]TESORERIA!R57</f>
        <v>0</v>
      </c>
      <c r="G57" s="119">
        <f>+[1]TESORERIA!S57</f>
        <v>0</v>
      </c>
      <c r="H57" s="119">
        <f>+[1]TESORERIA!T57</f>
        <v>11.4</v>
      </c>
      <c r="I57" s="119">
        <f>+[1]TESORERIA!U57</f>
        <v>7.7</v>
      </c>
      <c r="J57" s="119">
        <f>+[1]TESORERIA!V57</f>
        <v>0.3</v>
      </c>
      <c r="K57" s="119">
        <f>+[1]TESORERIA!W57</f>
        <v>0</v>
      </c>
      <c r="L57" s="119">
        <f>+[1]TESORERIA!X57</f>
        <v>0</v>
      </c>
      <c r="M57" s="119">
        <f>+[1]TESORERIA!Y57</f>
        <v>0.1</v>
      </c>
      <c r="N57" s="153">
        <f t="shared" si="30"/>
        <v>19.500000000000004</v>
      </c>
      <c r="O57" s="119">
        <f>+'[3]PP (EST)'!N84</f>
        <v>0</v>
      </c>
      <c r="P57" s="119">
        <f>+'[3]PP (EST)'!O84</f>
        <v>0</v>
      </c>
      <c r="Q57" s="119">
        <v>7.2</v>
      </c>
      <c r="R57" s="119">
        <v>0</v>
      </c>
      <c r="S57" s="119">
        <v>0</v>
      </c>
      <c r="T57" s="119">
        <v>0</v>
      </c>
      <c r="U57" s="119">
        <v>0</v>
      </c>
      <c r="V57" s="119">
        <v>0</v>
      </c>
      <c r="W57" s="119">
        <v>1.4</v>
      </c>
      <c r="X57" s="119">
        <v>0</v>
      </c>
      <c r="Y57" s="119">
        <v>0</v>
      </c>
      <c r="Z57" s="153">
        <f>SUM(O57:Y57)</f>
        <v>8.6</v>
      </c>
      <c r="AA57" s="153">
        <f t="shared" si="34"/>
        <v>226.74418604651169</v>
      </c>
      <c r="AB57" s="150"/>
      <c r="AC57" s="150"/>
      <c r="AD57" s="150"/>
      <c r="AE57" s="150"/>
      <c r="AF57" s="147"/>
      <c r="AG57" s="147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</row>
    <row r="58" spans="1:59" ht="27.75" customHeight="1" thickBot="1">
      <c r="A58" s="81"/>
      <c r="B58" s="174" t="s">
        <v>136</v>
      </c>
      <c r="C58" s="175">
        <f>+C56+C8</f>
        <v>2624.3999999999996</v>
      </c>
      <c r="D58" s="175">
        <f>+D56+D8</f>
        <v>2657.2000000000003</v>
      </c>
      <c r="E58" s="175">
        <f>+E56+E8</f>
        <v>2394.8000000000002</v>
      </c>
      <c r="F58" s="175">
        <f t="shared" ref="F58:M58" si="35">+F56+F8</f>
        <v>2644.5</v>
      </c>
      <c r="G58" s="175">
        <f t="shared" si="35"/>
        <v>3660.2000000000003</v>
      </c>
      <c r="H58" s="175">
        <f t="shared" si="35"/>
        <v>5530.6999999999989</v>
      </c>
      <c r="I58" s="175">
        <f t="shared" si="35"/>
        <v>2277.8999999999996</v>
      </c>
      <c r="J58" s="175">
        <f t="shared" si="35"/>
        <v>2089.3000000000002</v>
      </c>
      <c r="K58" s="175">
        <f t="shared" si="35"/>
        <v>2873.2</v>
      </c>
      <c r="L58" s="175">
        <f t="shared" si="35"/>
        <v>2159</v>
      </c>
      <c r="M58" s="175">
        <f t="shared" si="35"/>
        <v>2334.6</v>
      </c>
      <c r="N58" s="175">
        <f>+N56+N8</f>
        <v>31245.799999999996</v>
      </c>
      <c r="O58" s="175">
        <f>+O56+O8</f>
        <v>3401.5999999999995</v>
      </c>
      <c r="P58" s="175">
        <f>+P56+P8</f>
        <v>2450.8000000000002</v>
      </c>
      <c r="Q58" s="175">
        <f>+Q56+Q8</f>
        <v>2412.1999999999998</v>
      </c>
      <c r="R58" s="175">
        <f t="shared" ref="R58:Y58" si="36">+R56+R8</f>
        <v>2696</v>
      </c>
      <c r="S58" s="175">
        <f>+S56+S8</f>
        <v>2493.6</v>
      </c>
      <c r="T58" s="175">
        <f>+T56+T8</f>
        <v>5571.298503</v>
      </c>
      <c r="U58" s="175">
        <f t="shared" ref="U58:X58" si="37">+U56+U8</f>
        <v>2454.5</v>
      </c>
      <c r="V58" s="175">
        <f t="shared" si="37"/>
        <v>2545.3999999999996</v>
      </c>
      <c r="W58" s="175">
        <f t="shared" si="37"/>
        <v>2647.8</v>
      </c>
      <c r="X58" s="175">
        <f t="shared" si="37"/>
        <v>3259.9999999999995</v>
      </c>
      <c r="Y58" s="175">
        <f t="shared" si="36"/>
        <v>2689</v>
      </c>
      <c r="Z58" s="175">
        <f>+Z56+Z8</f>
        <v>32622.198503</v>
      </c>
      <c r="AA58" s="175">
        <f>+N58/Z58*100</f>
        <v>95.780791711896953</v>
      </c>
      <c r="AB58" s="150"/>
      <c r="AC58" s="150"/>
      <c r="AD58" s="150"/>
      <c r="AE58" s="150"/>
      <c r="AF58" s="147"/>
      <c r="AG58" s="147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</row>
    <row r="59" spans="1:59" ht="18" customHeight="1" thickTop="1">
      <c r="A59" s="81"/>
      <c r="B59" s="129" t="s">
        <v>75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50"/>
      <c r="AC59" s="150"/>
      <c r="AD59" s="150"/>
      <c r="AE59" s="150"/>
      <c r="AF59" s="147"/>
      <c r="AG59" s="147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</row>
    <row r="60" spans="1:59" ht="15" customHeight="1">
      <c r="A60" s="81"/>
      <c r="B60" s="131" t="s">
        <v>76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147"/>
      <c r="AC60" s="147"/>
      <c r="AD60" s="147"/>
      <c r="AE60" s="147"/>
      <c r="AF60" s="147"/>
      <c r="AG60" s="147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</row>
    <row r="61" spans="1:59" ht="12" customHeight="1">
      <c r="A61" s="81"/>
      <c r="B61" s="132" t="s">
        <v>77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147"/>
      <c r="AC61" s="147"/>
      <c r="AD61" s="147"/>
      <c r="AE61" s="147"/>
      <c r="AF61" s="147"/>
      <c r="AG61" s="147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</row>
    <row r="62" spans="1:59" ht="12" customHeight="1">
      <c r="A62" s="81"/>
      <c r="B62" s="132" t="s">
        <v>137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47"/>
      <c r="AC62" s="147"/>
      <c r="AD62" s="147"/>
      <c r="AE62" s="147"/>
      <c r="AF62" s="147"/>
      <c r="AG62" s="147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</row>
    <row r="63" spans="1:59" ht="14.25">
      <c r="A63" s="81"/>
      <c r="B63" s="132" t="s">
        <v>138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47"/>
      <c r="AC63" s="147"/>
      <c r="AD63" s="147"/>
      <c r="AE63" s="147"/>
      <c r="AF63" s="147"/>
      <c r="AG63" s="147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</row>
    <row r="64" spans="1:59" ht="14.25">
      <c r="A64" s="81"/>
      <c r="B64" s="133" t="s">
        <v>80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47"/>
      <c r="AC64" s="147"/>
      <c r="AD64" s="147"/>
      <c r="AE64" s="147"/>
      <c r="AF64" s="147"/>
      <c r="AG64" s="147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</row>
    <row r="65" spans="2:59" ht="14.25">
      <c r="B65" s="179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</row>
    <row r="66" spans="2:59" ht="16.5">
      <c r="B66" s="137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</row>
    <row r="67" spans="2:59" ht="14.25">
      <c r="B67" s="137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</row>
    <row r="68" spans="2:59" ht="14.25">
      <c r="B68" s="182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</row>
    <row r="69" spans="2:59" ht="14.25">
      <c r="B69" s="182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</row>
    <row r="70" spans="2:59" ht="14.25">
      <c r="B70" s="182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</row>
    <row r="71" spans="2:59" ht="14.25">
      <c r="B71" s="182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</row>
    <row r="72" spans="2:59" ht="14.25">
      <c r="B72" s="182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83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</row>
    <row r="73" spans="2:59" ht="14.25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</row>
    <row r="74" spans="2:59" ht="14.25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</row>
    <row r="75" spans="2:59" ht="14.25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2:59" ht="14.25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</row>
    <row r="77" spans="2:59" ht="14.25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</row>
    <row r="78" spans="2:59" ht="14.25">
      <c r="B78" s="182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</row>
    <row r="79" spans="2:59" ht="14.25">
      <c r="B79" s="182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</row>
    <row r="80" spans="2:59" ht="14.25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</row>
    <row r="81" spans="2:59" ht="14.25">
      <c r="B81" s="182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</row>
    <row r="82" spans="2:59" ht="14.25">
      <c r="B82" s="182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2:59" ht="14.25">
      <c r="B83" s="182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2:59" ht="14.25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</row>
    <row r="85" spans="2:59" ht="14.25">
      <c r="B85" s="182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</row>
    <row r="86" spans="2:59" ht="14.25">
      <c r="B86" s="182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</row>
    <row r="87" spans="2:59" ht="14.25">
      <c r="B87" s="182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</row>
    <row r="88" spans="2:59" ht="14.25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</row>
    <row r="89" spans="2:59" ht="14.25">
      <c r="B89" s="182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</row>
    <row r="90" spans="2:59" ht="14.25">
      <c r="B90" s="182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</row>
    <row r="91" spans="2:59" ht="14.25">
      <c r="B91" s="182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</row>
    <row r="92" spans="2:59" ht="14.25">
      <c r="B92" s="182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</row>
    <row r="93" spans="2:59" ht="14.25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</row>
    <row r="94" spans="2:59" ht="14.25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</row>
    <row r="95" spans="2:59" ht="14.25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</row>
    <row r="96" spans="2:59" ht="14.25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</row>
    <row r="97" spans="2:59" ht="14.25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</row>
    <row r="98" spans="2:59" ht="14.25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</row>
    <row r="99" spans="2:59" ht="14.25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</row>
    <row r="100" spans="2:59" ht="14.25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</row>
    <row r="101" spans="2:59" ht="14.25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</row>
    <row r="102" spans="2:59" ht="14.25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</row>
    <row r="103" spans="2:59" ht="14.25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</row>
    <row r="104" spans="2:59" ht="14.25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</row>
    <row r="105" spans="2:59" ht="14.25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</row>
    <row r="106" spans="2:59" ht="14.25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</row>
    <row r="107" spans="2:59" ht="14.25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</row>
    <row r="108" spans="2:59" ht="14.25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</row>
    <row r="109" spans="2:59" ht="14.25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</row>
    <row r="110" spans="2:59" ht="14.25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</row>
    <row r="111" spans="2:59" ht="14.25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</row>
    <row r="112" spans="2:59" ht="14.25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</row>
    <row r="113" spans="2:59" ht="14.25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</row>
    <row r="114" spans="2:59" ht="14.25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</row>
    <row r="115" spans="2:59" ht="14.25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</row>
    <row r="116" spans="2:59" ht="14.25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</row>
    <row r="117" spans="2:59" ht="14.25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</row>
    <row r="118" spans="2:59" ht="14.25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</row>
    <row r="119" spans="2:59" ht="14.25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</row>
    <row r="120" spans="2:59" ht="14.25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</row>
    <row r="121" spans="2:59" ht="14.25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</row>
    <row r="122" spans="2:59" ht="14.25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</row>
    <row r="123" spans="2:59" ht="14.25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</row>
    <row r="124" spans="2:59" ht="14.25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</row>
    <row r="125" spans="2:59" ht="14.25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</row>
    <row r="126" spans="2:59" ht="14.25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</row>
    <row r="127" spans="2:59" ht="14.25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</row>
    <row r="128" spans="2:59" ht="14.25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</row>
    <row r="129" spans="2:59" ht="14.25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</row>
    <row r="130" spans="2:59" ht="14.25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</row>
    <row r="131" spans="2:59" ht="14.25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</row>
    <row r="132" spans="2:59" ht="14.25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</row>
    <row r="133" spans="2:59" ht="14.25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</row>
    <row r="134" spans="2:59" ht="14.25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</row>
    <row r="135" spans="2:59" ht="14.25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</row>
    <row r="136" spans="2:59" ht="14.25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</row>
    <row r="137" spans="2:59" ht="14.25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</row>
    <row r="138" spans="2:59" ht="14.25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</row>
    <row r="139" spans="2:59" ht="14.25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</row>
    <row r="140" spans="2:59" ht="14.25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</row>
    <row r="141" spans="2:59" ht="14.25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</row>
    <row r="142" spans="2:59" ht="14.25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</row>
    <row r="143" spans="2:59" ht="14.25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</row>
    <row r="144" spans="2:59" ht="14.25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</row>
    <row r="145" spans="2:59" ht="14.25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</row>
    <row r="146" spans="2:59" ht="14.25"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</row>
    <row r="147" spans="2:59" ht="14.25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</row>
    <row r="148" spans="2:59" ht="14.25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</row>
    <row r="149" spans="2:59" ht="14.25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</row>
    <row r="150" spans="2:59" ht="14.25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</row>
    <row r="151" spans="2:59" ht="14.25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</row>
    <row r="152" spans="2:59" ht="14.25"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</row>
    <row r="153" spans="2:59" ht="14.25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</row>
    <row r="154" spans="2:59" ht="14.25"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</row>
    <row r="155" spans="2:59" ht="14.25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</row>
    <row r="156" spans="2:59" ht="14.25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</row>
    <row r="157" spans="2:59" ht="14.25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</row>
    <row r="158" spans="2:59" ht="14.25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</row>
    <row r="159" spans="2:59" ht="14.25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</row>
    <row r="160" spans="2:59" ht="14.25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</row>
    <row r="161" spans="2:59" ht="14.25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</row>
    <row r="162" spans="2:59" ht="14.25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</row>
    <row r="163" spans="2:59" ht="14.25"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</row>
    <row r="164" spans="2:59" ht="14.25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</row>
    <row r="165" spans="2:59" ht="14.25"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</row>
    <row r="166" spans="2:59" ht="14.25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</row>
    <row r="167" spans="2:59" ht="14.25"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</row>
    <row r="168" spans="2:59" ht="14.25"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</row>
    <row r="169" spans="2:59" ht="14.25"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</row>
    <row r="170" spans="2:59" ht="14.25"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</row>
    <row r="171" spans="2:59" ht="14.25"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</row>
    <row r="172" spans="2:59" ht="14.25"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</row>
    <row r="173" spans="2:59" ht="14.25"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</row>
    <row r="174" spans="2:59" ht="14.25"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</row>
    <row r="175" spans="2:59" ht="14.25"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</row>
    <row r="176" spans="2:59" ht="14.25"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</row>
    <row r="177" spans="2:59" ht="14.25"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</row>
    <row r="178" spans="2:59" ht="14.25"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</row>
    <row r="179" spans="2:59" ht="14.25"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</row>
    <row r="180" spans="2:59" ht="14.25"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</row>
    <row r="181" spans="2:59" ht="14.25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</row>
    <row r="182" spans="2:59" ht="14.25"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</row>
    <row r="183" spans="2:59" ht="14.25"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</row>
    <row r="184" spans="2:59" ht="14.25"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</row>
    <row r="185" spans="2:59" ht="14.25"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</row>
    <row r="186" spans="2:59" ht="14.25"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</row>
    <row r="187" spans="2:59" ht="14.25"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</row>
    <row r="188" spans="2:59" ht="14.25"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</row>
    <row r="189" spans="2:59" ht="14.25"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</row>
    <row r="190" spans="2:59" ht="14.25"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</row>
    <row r="191" spans="2:59" ht="14.25"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</row>
    <row r="192" spans="2:59" ht="14.25"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</row>
    <row r="193" spans="2:59" ht="14.25"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</row>
    <row r="194" spans="2:59" ht="14.25"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</row>
    <row r="195" spans="2:59" ht="14.25"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</row>
    <row r="196" spans="2:59" ht="14.25"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</row>
    <row r="197" spans="2:59" ht="14.25"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</row>
    <row r="198" spans="2:59" ht="14.25"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</row>
    <row r="199" spans="2:59" ht="14.25"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</row>
    <row r="200" spans="2:59" ht="14.25"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</row>
    <row r="201" spans="2:59" ht="14.25"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</row>
    <row r="202" spans="2:59" ht="14.25"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</row>
    <row r="203" spans="2:59" ht="14.25"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</row>
    <row r="204" spans="2:59" ht="14.25"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</row>
    <row r="205" spans="2:59">
      <c r="B205" s="184"/>
      <c r="C205" s="184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</row>
    <row r="206" spans="2:59">
      <c r="B206" s="184"/>
      <c r="C206" s="184"/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</row>
    <row r="207" spans="2:59">
      <c r="B207" s="184"/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</row>
    <row r="208" spans="2:59">
      <c r="B208" s="184"/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</row>
    <row r="209" spans="2:59"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</row>
    <row r="210" spans="2:59">
      <c r="B210" s="184"/>
      <c r="C210" s="184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</row>
    <row r="211" spans="2:59"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</row>
    <row r="212" spans="2:59">
      <c r="B212" s="184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</row>
    <row r="213" spans="2:59"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</row>
    <row r="214" spans="2:59">
      <c r="B214" s="184"/>
      <c r="C214" s="184"/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</row>
    <row r="215" spans="2:59">
      <c r="B215" s="184"/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</row>
    <row r="216" spans="2:59"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8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</row>
    <row r="217" spans="2:59">
      <c r="B217" s="184"/>
      <c r="C217" s="184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</row>
    <row r="218" spans="2:59"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  <c r="Z218" s="184"/>
      <c r="AA218" s="18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</row>
    <row r="219" spans="2:59"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  <c r="AA219" s="18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</row>
    <row r="220" spans="2:59">
      <c r="B220" s="184"/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</row>
    <row r="221" spans="2:59">
      <c r="B221" s="184"/>
      <c r="C221" s="184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  <c r="AA221" s="18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</row>
    <row r="222" spans="2:59">
      <c r="B222" s="184"/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</row>
    <row r="223" spans="2:59"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</row>
    <row r="224" spans="2:59"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</row>
    <row r="225" spans="2:59"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</row>
    <row r="226" spans="2:59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</row>
    <row r="227" spans="2:59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</row>
    <row r="228" spans="2:59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</row>
    <row r="229" spans="2:59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</row>
    <row r="230" spans="2:59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</row>
    <row r="231" spans="2:59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</row>
    <row r="232" spans="2:59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</row>
    <row r="233" spans="2:59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</row>
    <row r="234" spans="2:59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</row>
    <row r="235" spans="2:59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</row>
    <row r="236" spans="2:59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</row>
    <row r="237" spans="2:59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</row>
    <row r="238" spans="2:59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</row>
    <row r="239" spans="2:59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</row>
    <row r="240" spans="2:59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</row>
    <row r="241" spans="2:59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4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</row>
    <row r="242" spans="2:59"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4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</row>
    <row r="243" spans="2:59"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4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</row>
    <row r="244" spans="2:59"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4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</row>
    <row r="245" spans="2:59"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4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</row>
    <row r="246" spans="2:59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4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</row>
    <row r="247" spans="2:59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4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</row>
    <row r="248" spans="2:59"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4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</row>
    <row r="249" spans="2:59"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4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</row>
    <row r="250" spans="2:59"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4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</row>
    <row r="251" spans="2:59"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4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</row>
    <row r="252" spans="2:59"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4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</row>
    <row r="253" spans="2:59"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4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</row>
    <row r="254" spans="2:59"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4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</row>
    <row r="255" spans="2:59"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4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</row>
    <row r="256" spans="2:59"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4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</row>
    <row r="257" spans="2:59"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4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</row>
    <row r="258" spans="2:59"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4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</row>
    <row r="259" spans="2:59"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4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</row>
    <row r="260" spans="2:59"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4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</row>
    <row r="261" spans="2:59"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4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</row>
    <row r="262" spans="2:59"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4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</row>
    <row r="263" spans="2:59"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4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</row>
    <row r="264" spans="2:59"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4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</row>
    <row r="265" spans="2:59"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4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</row>
    <row r="266" spans="2:59"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4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</row>
    <row r="267" spans="2:59"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4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</row>
    <row r="268" spans="2:59"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4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</row>
    <row r="269" spans="2:59"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4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</row>
    <row r="270" spans="2:59"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4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</row>
    <row r="271" spans="2:59"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4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</row>
    <row r="272" spans="2:59"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4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</row>
    <row r="273" spans="2:59"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4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</row>
    <row r="274" spans="2:59"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4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</row>
    <row r="275" spans="2:59"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4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</row>
    <row r="276" spans="2:59"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4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</row>
    <row r="277" spans="2:59"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4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</row>
    <row r="278" spans="2:59"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4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</row>
    <row r="279" spans="2:59"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4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</row>
    <row r="280" spans="2:59"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4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</row>
    <row r="281" spans="2:59"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4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</row>
    <row r="282" spans="2:59"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4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</row>
    <row r="283" spans="2:59"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4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</row>
    <row r="284" spans="2:59"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4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</row>
    <row r="285" spans="2:59"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4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</row>
    <row r="286" spans="2:59"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4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</row>
    <row r="287" spans="2:59"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4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</row>
    <row r="288" spans="2:59"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4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</row>
    <row r="289" spans="2:59"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4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</row>
    <row r="290" spans="2:59"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4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</row>
    <row r="291" spans="2:59"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4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  <c r="BD291" s="73"/>
      <c r="BE291" s="73"/>
      <c r="BF291" s="73"/>
      <c r="BG291" s="73"/>
    </row>
    <row r="292" spans="2:59"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4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</row>
    <row r="293" spans="2:59"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4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</row>
    <row r="294" spans="2:59"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4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</row>
    <row r="295" spans="2:59"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4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</row>
    <row r="296" spans="2:59"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4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  <c r="BD296" s="73"/>
      <c r="BE296" s="73"/>
      <c r="BF296" s="73"/>
      <c r="BG296" s="73"/>
    </row>
    <row r="297" spans="2:59"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4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</row>
    <row r="298" spans="2:59"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4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</row>
    <row r="299" spans="2:59"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4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</row>
    <row r="300" spans="2:59"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4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  <c r="BD300" s="73"/>
      <c r="BE300" s="73"/>
      <c r="BF300" s="73"/>
      <c r="BG300" s="73"/>
    </row>
    <row r="301" spans="2:59"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4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</row>
    <row r="302" spans="2:59"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4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</row>
    <row r="303" spans="2:59"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4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</row>
    <row r="304" spans="2:59"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4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  <c r="BD304" s="73"/>
      <c r="BE304" s="73"/>
      <c r="BF304" s="73"/>
      <c r="BG304" s="73"/>
    </row>
    <row r="305" spans="2:59"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4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</row>
    <row r="306" spans="2:59"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4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73"/>
      <c r="BD306" s="73"/>
      <c r="BE306" s="73"/>
      <c r="BF306" s="73"/>
      <c r="BG306" s="73"/>
    </row>
    <row r="307" spans="2:59"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4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</row>
    <row r="308" spans="2:59"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4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</row>
    <row r="309" spans="2:59"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4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</row>
  </sheetData>
  <mergeCells count="10">
    <mergeCell ref="B1:AA1"/>
    <mergeCell ref="B3:AA3"/>
    <mergeCell ref="B4:AA4"/>
    <mergeCell ref="B5:AA5"/>
    <mergeCell ref="B6:B7"/>
    <mergeCell ref="C6:M6"/>
    <mergeCell ref="N6:N7"/>
    <mergeCell ref="O6:Y6"/>
    <mergeCell ref="Z6:Z7"/>
    <mergeCell ref="AA6:AA7"/>
  </mergeCells>
  <printOptions horizontalCentered="1"/>
  <pageMargins left="0" right="0" top="0" bottom="0" header="0" footer="0"/>
  <pageSetup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DGII (EST)</vt:lpstr>
      <vt:lpstr>DGA (EST)</vt:lpstr>
      <vt:lpstr>TESORERIA (EST)</vt:lpstr>
      <vt:lpstr>'DGII (EST)'!Área_de_impresión</vt:lpstr>
      <vt:lpstr>'TESORERIA (EST)'!Área_de_impresión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2019-12-23T14:58:12Z</dcterms:created>
  <dcterms:modified xsi:type="dcterms:W3CDTF">2019-12-23T15:05:02Z</dcterms:modified>
</cp:coreProperties>
</file>