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erez\Desktop\2024\INGRESOS FISCALES PARA INTERNET 2024\"/>
    </mc:Choice>
  </mc:AlternateContent>
  <xr:revisionPtr revIDLastSave="0" documentId="8_{9BD6E1DB-731C-4970-A45B-310FA40729F8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DGII" sheetId="2" r:id="rId1"/>
    <sheet name="DGA" sheetId="3" r:id="rId2"/>
    <sheet name="TESORERIA" sheetId="4" r:id="rId3"/>
  </sheets>
  <externalReferences>
    <externalReference r:id="rId4"/>
  </externalReferences>
  <definedNames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DGII!$A$1:$T$80</definedName>
    <definedName name="_xlnm.Print_Area" localSheetId="2">TESORERIA!$C$1:$V$132</definedName>
    <definedName name="Button_13">"CLAGA2000_Consolidado_2001_List"</definedName>
    <definedName name="FORMATO">#N/A</definedName>
    <definedName name="FUENTE" localSheetId="1">#REF!</definedName>
    <definedName name="FUENTE" localSheetId="0">#REF!</definedName>
    <definedName name="FUENTE" localSheetId="2">#REF!</definedName>
    <definedName name="FUENTE">#REF!</definedName>
    <definedName name="OCTUBRE">#N/A</definedName>
    <definedName name="RO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5" i="4" l="1"/>
  <c r="AA127" i="4"/>
  <c r="AA92" i="4"/>
  <c r="Z92" i="4"/>
  <c r="AA80" i="4"/>
  <c r="AA69" i="4"/>
  <c r="AA51" i="4"/>
  <c r="AA16" i="4"/>
  <c r="AA24" i="4"/>
  <c r="AA23" i="4" s="1"/>
  <c r="AA29" i="4"/>
  <c r="AA33" i="4"/>
  <c r="AA56" i="4"/>
  <c r="AA61" i="4"/>
  <c r="AA74" i="4"/>
  <c r="AA83" i="4"/>
  <c r="AA103" i="4"/>
  <c r="AA101" i="4" s="1"/>
  <c r="AA106" i="4"/>
  <c r="AA112" i="4"/>
  <c r="AA115" i="4"/>
  <c r="AA118" i="4"/>
  <c r="AA121" i="4"/>
  <c r="H13" i="3"/>
  <c r="Z18" i="3"/>
  <c r="Z15" i="3" s="1"/>
  <c r="Z16" i="3"/>
  <c r="Z29" i="3"/>
  <c r="Z36" i="3"/>
  <c r="Z43" i="3"/>
  <c r="Z42" i="3" s="1"/>
  <c r="Z34" i="2"/>
  <c r="Z15" i="2"/>
  <c r="Z21" i="2"/>
  <c r="Z20" i="2" s="1"/>
  <c r="Z32" i="2"/>
  <c r="Z49" i="2"/>
  <c r="Z60" i="2"/>
  <c r="Z68" i="2"/>
  <c r="Z73" i="2"/>
  <c r="Z81" i="2"/>
  <c r="Z80" i="2" s="1"/>
  <c r="Z79" i="2" s="1"/>
  <c r="Z91" i="2"/>
  <c r="AA98" i="4" l="1"/>
  <c r="AA111" i="4"/>
  <c r="AA91" i="4" s="1"/>
  <c r="AA68" i="4"/>
  <c r="AA67" i="4" s="1"/>
  <c r="AA44" i="4"/>
  <c r="AA43" i="4" s="1"/>
  <c r="AA15" i="4"/>
  <c r="AA13" i="4" s="1"/>
  <c r="Z28" i="3"/>
  <c r="Z14" i="3" s="1"/>
  <c r="Z67" i="2"/>
  <c r="Z31" i="2"/>
  <c r="Z14" i="2" s="1"/>
  <c r="Z16" i="4"/>
  <c r="Z24" i="4"/>
  <c r="Z23" i="4" s="1"/>
  <c r="Z29" i="4"/>
  <c r="Z33" i="4"/>
  <c r="Z45" i="4"/>
  <c r="Z51" i="4"/>
  <c r="Z56" i="4"/>
  <c r="Z61" i="4"/>
  <c r="Z69" i="4"/>
  <c r="Z74" i="4"/>
  <c r="Z83" i="4"/>
  <c r="Z103" i="4"/>
  <c r="Z106" i="4"/>
  <c r="Z112" i="4"/>
  <c r="Z115" i="4"/>
  <c r="Z118" i="4"/>
  <c r="Z121" i="4"/>
  <c r="Y16" i="3"/>
  <c r="Y18" i="3"/>
  <c r="Y29" i="3"/>
  <c r="Y36" i="3"/>
  <c r="Y43" i="3"/>
  <c r="Y42" i="3" s="1"/>
  <c r="X21" i="2"/>
  <c r="Y21" i="2"/>
  <c r="Y20" i="2" s="1"/>
  <c r="Y81" i="2"/>
  <c r="Y80" i="2" s="1"/>
  <c r="Y79" i="2" s="1"/>
  <c r="Y15" i="2"/>
  <c r="Y32" i="2"/>
  <c r="Y34" i="2"/>
  <c r="Y49" i="2"/>
  <c r="Y60" i="2"/>
  <c r="Y68" i="2"/>
  <c r="Y73" i="2"/>
  <c r="Y91" i="2"/>
  <c r="Y92" i="4"/>
  <c r="Z101" i="4" l="1"/>
  <c r="AA12" i="4"/>
  <c r="AA88" i="4" s="1"/>
  <c r="AA90" i="4" s="1"/>
  <c r="AA120" i="4" s="1"/>
  <c r="AA126" i="4" s="1"/>
  <c r="Z13" i="3"/>
  <c r="Z49" i="3"/>
  <c r="Z52" i="3" s="1"/>
  <c r="Z13" i="2"/>
  <c r="Z89" i="2" s="1"/>
  <c r="Z97" i="2" s="1"/>
  <c r="Z15" i="4"/>
  <c r="Z13" i="4" s="1"/>
  <c r="Z111" i="4"/>
  <c r="Z68" i="4"/>
  <c r="Z67" i="4" s="1"/>
  <c r="Z44" i="4"/>
  <c r="Z43" i="4" s="1"/>
  <c r="Z98" i="4"/>
  <c r="Y15" i="3"/>
  <c r="Y28" i="3"/>
  <c r="Y67" i="2"/>
  <c r="Y31" i="2"/>
  <c r="Y14" i="2" s="1"/>
  <c r="X91" i="2"/>
  <c r="Z91" i="4" l="1"/>
  <c r="Z12" i="4"/>
  <c r="Z88" i="4" s="1"/>
  <c r="Z90" i="4" s="1"/>
  <c r="Y14" i="3"/>
  <c r="Y13" i="3" s="1"/>
  <c r="Y13" i="2"/>
  <c r="Y89" i="2" s="1"/>
  <c r="Y97" i="2" s="1"/>
  <c r="X108" i="4"/>
  <c r="Y108" i="4"/>
  <c r="Y106" i="4" s="1"/>
  <c r="Y33" i="4"/>
  <c r="X33" i="4"/>
  <c r="Y121" i="4"/>
  <c r="Y118" i="4"/>
  <c r="Y115" i="4"/>
  <c r="Y112" i="4"/>
  <c r="Y103" i="4"/>
  <c r="Y84" i="4"/>
  <c r="Y83" i="4" s="1"/>
  <c r="Y74" i="4"/>
  <c r="Y69" i="4"/>
  <c r="Y61" i="4"/>
  <c r="Y56" i="4"/>
  <c r="Y51" i="4"/>
  <c r="Y45" i="4"/>
  <c r="Y29" i="4"/>
  <c r="Y24" i="4"/>
  <c r="Y23" i="4" s="1"/>
  <c r="Y16" i="4"/>
  <c r="X43" i="3"/>
  <c r="X42" i="3" s="1"/>
  <c r="X36" i="3"/>
  <c r="X29" i="3"/>
  <c r="X18" i="3"/>
  <c r="X15" i="3" s="1"/>
  <c r="X16" i="3"/>
  <c r="X15" i="2"/>
  <c r="X20" i="2"/>
  <c r="X32" i="2"/>
  <c r="X34" i="2"/>
  <c r="X49" i="2"/>
  <c r="X60" i="2"/>
  <c r="X68" i="2"/>
  <c r="X73" i="2"/>
  <c r="X81" i="2"/>
  <c r="X80" i="2" s="1"/>
  <c r="X79" i="2" s="1"/>
  <c r="C40" i="3"/>
  <c r="F84" i="4"/>
  <c r="F83" i="4" s="1"/>
  <c r="E84" i="4"/>
  <c r="E83" i="4" s="1"/>
  <c r="D84" i="4"/>
  <c r="D83" i="4" s="1"/>
  <c r="Y101" i="4" l="1"/>
  <c r="Y68" i="4"/>
  <c r="Y67" i="4" s="1"/>
  <c r="Y49" i="3"/>
  <c r="Y52" i="3" s="1"/>
  <c r="Z120" i="4"/>
  <c r="Z126" i="4" s="1"/>
  <c r="Y98" i="4"/>
  <c r="Y44" i="4"/>
  <c r="Y43" i="4" s="1"/>
  <c r="Y111" i="4"/>
  <c r="Y15" i="4"/>
  <c r="Y13" i="4" s="1"/>
  <c r="X28" i="3"/>
  <c r="X14" i="3" s="1"/>
  <c r="X13" i="3" s="1"/>
  <c r="X31" i="2"/>
  <c r="X14" i="2" s="1"/>
  <c r="X67" i="2"/>
  <c r="D108" i="4"/>
  <c r="D16" i="4"/>
  <c r="X16" i="4"/>
  <c r="C70" i="2"/>
  <c r="E82" i="4"/>
  <c r="D85" i="2"/>
  <c r="Y91" i="4" l="1"/>
  <c r="Y12" i="4"/>
  <c r="Y88" i="4" s="1"/>
  <c r="Y90" i="4" s="1"/>
  <c r="X49" i="3"/>
  <c r="X52" i="3" s="1"/>
  <c r="X13" i="2"/>
  <c r="X89" i="2" s="1"/>
  <c r="X97" i="2" s="1"/>
  <c r="Y120" i="4" l="1"/>
  <c r="Y126" i="4" s="1"/>
  <c r="D52" i="2"/>
  <c r="E85" i="2" l="1"/>
  <c r="E45" i="3"/>
  <c r="E91" i="2"/>
  <c r="D91" i="2"/>
  <c r="E81" i="2"/>
  <c r="E80" i="2" s="1"/>
  <c r="D81" i="2"/>
  <c r="D80" i="2" s="1"/>
  <c r="D79" i="2" s="1"/>
  <c r="E73" i="2"/>
  <c r="D73" i="2"/>
  <c r="E70" i="2"/>
  <c r="E68" i="2" s="1"/>
  <c r="D70" i="2"/>
  <c r="D68" i="2" s="1"/>
  <c r="E60" i="2"/>
  <c r="D60" i="2"/>
  <c r="E49" i="2"/>
  <c r="D49" i="2"/>
  <c r="E34" i="2"/>
  <c r="D34" i="2"/>
  <c r="E32" i="2"/>
  <c r="D32" i="2"/>
  <c r="E29" i="2"/>
  <c r="E21" i="2" s="1"/>
  <c r="E20" i="2" s="1"/>
  <c r="D21" i="2"/>
  <c r="D20" i="2" s="1"/>
  <c r="C73" i="2"/>
  <c r="C60" i="2"/>
  <c r="C49" i="2"/>
  <c r="C32" i="2"/>
  <c r="E67" i="2" l="1"/>
  <c r="E79" i="2"/>
  <c r="E31" i="2"/>
  <c r="D31" i="2"/>
  <c r="D67" i="2"/>
  <c r="G82" i="4"/>
  <c r="G24" i="4"/>
  <c r="G23" i="4" s="1"/>
  <c r="F108" i="4"/>
  <c r="F107" i="4"/>
  <c r="D33" i="3"/>
  <c r="C33" i="3"/>
  <c r="E33" i="3"/>
  <c r="D14" i="2" l="1"/>
  <c r="F106" i="4"/>
  <c r="E14" i="2"/>
  <c r="E13" i="2" s="1"/>
  <c r="E89" i="2" s="1"/>
  <c r="D13" i="2" l="1"/>
  <c r="D89" i="2" s="1"/>
  <c r="E97" i="2"/>
  <c r="D97" i="2" l="1"/>
  <c r="C34" i="2"/>
  <c r="C31" i="2" l="1"/>
  <c r="F45" i="3"/>
  <c r="F85" i="2"/>
  <c r="G29" i="4" l="1"/>
  <c r="G33" i="4"/>
  <c r="F33" i="4"/>
  <c r="E33" i="4"/>
  <c r="D33" i="4"/>
  <c r="F33" i="3"/>
  <c r="H33" i="4" l="1"/>
  <c r="H29" i="4" l="1"/>
  <c r="G33" i="3" l="1"/>
  <c r="H85" i="2" l="1"/>
  <c r="I82" i="4"/>
  <c r="I110" i="4"/>
  <c r="I33" i="4"/>
  <c r="H64" i="2"/>
  <c r="H48" i="2"/>
  <c r="J16" i="4" l="1"/>
  <c r="J33" i="4"/>
  <c r="K99" i="4" l="1"/>
  <c r="R103" i="4" l="1"/>
  <c r="V61" i="4" l="1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F61" i="4"/>
  <c r="E61" i="4"/>
  <c r="D61" i="4"/>
  <c r="W61" i="4"/>
  <c r="X61" i="4"/>
  <c r="X106" i="4" l="1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8" i="4"/>
  <c r="E112" i="4"/>
  <c r="F112" i="4"/>
  <c r="G112" i="4"/>
  <c r="H112" i="4"/>
  <c r="I112" i="4"/>
  <c r="E115" i="4"/>
  <c r="F115" i="4"/>
  <c r="G115" i="4"/>
  <c r="H115" i="4"/>
  <c r="I115" i="4"/>
  <c r="D115" i="4"/>
  <c r="D112" i="4"/>
  <c r="D92" i="4"/>
  <c r="R115" i="4"/>
  <c r="X115" i="4"/>
  <c r="W115" i="4"/>
  <c r="V115" i="4"/>
  <c r="U115" i="4"/>
  <c r="T115" i="4"/>
  <c r="S115" i="4"/>
  <c r="Q115" i="4"/>
  <c r="P115" i="4"/>
  <c r="O115" i="4"/>
  <c r="N115" i="4"/>
  <c r="M115" i="4"/>
  <c r="L115" i="4"/>
  <c r="K115" i="4"/>
  <c r="J115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T111" i="4" l="1"/>
  <c r="N111" i="4"/>
  <c r="X111" i="4"/>
  <c r="U111" i="4"/>
  <c r="M111" i="4"/>
  <c r="R111" i="4"/>
  <c r="L111" i="4"/>
  <c r="J111" i="4"/>
  <c r="O111" i="4"/>
  <c r="E111" i="4"/>
  <c r="I111" i="4"/>
  <c r="P111" i="4"/>
  <c r="K111" i="4"/>
  <c r="W111" i="4"/>
  <c r="D111" i="4"/>
  <c r="H111" i="4"/>
  <c r="F111" i="4"/>
  <c r="G111" i="4"/>
  <c r="Q111" i="4"/>
  <c r="S111" i="4"/>
  <c r="V111" i="4"/>
  <c r="V51" i="4"/>
  <c r="G84" i="4" l="1"/>
  <c r="G83" i="4" s="1"/>
  <c r="H84" i="4"/>
  <c r="H83" i="4" s="1"/>
  <c r="I84" i="4"/>
  <c r="I83" i="4" s="1"/>
  <c r="J84" i="4"/>
  <c r="J83" i="4" s="1"/>
  <c r="K84" i="4"/>
  <c r="K83" i="4" s="1"/>
  <c r="L84" i="4"/>
  <c r="L83" i="4" s="1"/>
  <c r="M84" i="4"/>
  <c r="M83" i="4" s="1"/>
  <c r="N84" i="4"/>
  <c r="N83" i="4" s="1"/>
  <c r="O84" i="4"/>
  <c r="O83" i="4" s="1"/>
  <c r="P84" i="4"/>
  <c r="P83" i="4" s="1"/>
  <c r="Q84" i="4"/>
  <c r="Q83" i="4" s="1"/>
  <c r="R84" i="4"/>
  <c r="R83" i="4" s="1"/>
  <c r="S84" i="4"/>
  <c r="S83" i="4" s="1"/>
  <c r="T84" i="4"/>
  <c r="T83" i="4" s="1"/>
  <c r="U84" i="4"/>
  <c r="U83" i="4" s="1"/>
  <c r="V84" i="4"/>
  <c r="V83" i="4" s="1"/>
  <c r="W84" i="4"/>
  <c r="W83" i="4" s="1"/>
  <c r="X84" i="4"/>
  <c r="X83" i="4" s="1"/>
  <c r="E16" i="4" l="1"/>
  <c r="F16" i="4"/>
  <c r="G16" i="4"/>
  <c r="H16" i="4"/>
  <c r="I16" i="4"/>
  <c r="E24" i="4"/>
  <c r="E23" i="4" s="1"/>
  <c r="F24" i="4"/>
  <c r="F23" i="4" s="1"/>
  <c r="H24" i="4"/>
  <c r="H23" i="4" s="1"/>
  <c r="I24" i="4"/>
  <c r="I23" i="4" s="1"/>
  <c r="J24" i="4"/>
  <c r="J23" i="4" s="1"/>
  <c r="E29" i="4"/>
  <c r="F29" i="4"/>
  <c r="I29" i="4"/>
  <c r="J29" i="4"/>
  <c r="E45" i="4"/>
  <c r="F45" i="4"/>
  <c r="G45" i="4"/>
  <c r="H45" i="4"/>
  <c r="I45" i="4"/>
  <c r="J45" i="4"/>
  <c r="E51" i="4"/>
  <c r="F51" i="4"/>
  <c r="G51" i="4"/>
  <c r="H51" i="4"/>
  <c r="I51" i="4"/>
  <c r="J51" i="4"/>
  <c r="E56" i="4"/>
  <c r="F56" i="4"/>
  <c r="G56" i="4"/>
  <c r="H56" i="4"/>
  <c r="I56" i="4"/>
  <c r="J56" i="4"/>
  <c r="E69" i="4"/>
  <c r="F69" i="4"/>
  <c r="G69" i="4"/>
  <c r="H69" i="4"/>
  <c r="I69" i="4"/>
  <c r="J69" i="4"/>
  <c r="E74" i="4"/>
  <c r="F74" i="4"/>
  <c r="G74" i="4"/>
  <c r="H74" i="4"/>
  <c r="I74" i="4"/>
  <c r="J74" i="4"/>
  <c r="E76" i="4"/>
  <c r="F76" i="4"/>
  <c r="G76" i="4"/>
  <c r="H76" i="4"/>
  <c r="I76" i="4"/>
  <c r="J76" i="4"/>
  <c r="E92" i="4"/>
  <c r="F92" i="4"/>
  <c r="G92" i="4"/>
  <c r="H92" i="4"/>
  <c r="I92" i="4"/>
  <c r="J92" i="4"/>
  <c r="E99" i="4"/>
  <c r="F99" i="4"/>
  <c r="G99" i="4"/>
  <c r="E103" i="4"/>
  <c r="F103" i="4"/>
  <c r="F101" i="4" s="1"/>
  <c r="G103" i="4"/>
  <c r="G101" i="4" s="1"/>
  <c r="H103" i="4"/>
  <c r="H101" i="4" s="1"/>
  <c r="I103" i="4"/>
  <c r="I101" i="4" s="1"/>
  <c r="J103" i="4"/>
  <c r="J101" i="4" s="1"/>
  <c r="E108" i="4"/>
  <c r="E106" i="4" s="1"/>
  <c r="G108" i="4"/>
  <c r="G106" i="4" s="1"/>
  <c r="H108" i="4"/>
  <c r="H106" i="4" s="1"/>
  <c r="I108" i="4"/>
  <c r="I106" i="4" s="1"/>
  <c r="J108" i="4"/>
  <c r="J106" i="4" s="1"/>
  <c r="E121" i="4"/>
  <c r="F121" i="4"/>
  <c r="G121" i="4"/>
  <c r="H121" i="4"/>
  <c r="I121" i="4"/>
  <c r="J121" i="4"/>
  <c r="K121" i="4"/>
  <c r="K108" i="4"/>
  <c r="K106" i="4" s="1"/>
  <c r="K103" i="4"/>
  <c r="K92" i="4"/>
  <c r="K76" i="4"/>
  <c r="K74" i="4"/>
  <c r="K69" i="4"/>
  <c r="K56" i="4"/>
  <c r="K51" i="4"/>
  <c r="K45" i="4"/>
  <c r="K29" i="4"/>
  <c r="K24" i="4"/>
  <c r="K23" i="4" s="1"/>
  <c r="K16" i="4"/>
  <c r="D16" i="3"/>
  <c r="E16" i="3"/>
  <c r="F16" i="3"/>
  <c r="G16" i="3"/>
  <c r="H16" i="3"/>
  <c r="I16" i="3"/>
  <c r="D18" i="3"/>
  <c r="D15" i="3" s="1"/>
  <c r="E18" i="3"/>
  <c r="E15" i="3" s="1"/>
  <c r="F18" i="3"/>
  <c r="F15" i="3" s="1"/>
  <c r="G18" i="3"/>
  <c r="G15" i="3" s="1"/>
  <c r="H18" i="3"/>
  <c r="H15" i="3" s="1"/>
  <c r="I18" i="3"/>
  <c r="I15" i="3" s="1"/>
  <c r="D29" i="3"/>
  <c r="E29" i="3"/>
  <c r="F29" i="3"/>
  <c r="G29" i="3"/>
  <c r="H29" i="3"/>
  <c r="I29" i="3"/>
  <c r="D36" i="3"/>
  <c r="E36" i="3"/>
  <c r="F36" i="3"/>
  <c r="G36" i="3"/>
  <c r="H36" i="3"/>
  <c r="I36" i="3"/>
  <c r="D43" i="3"/>
  <c r="D42" i="3" s="1"/>
  <c r="E43" i="3"/>
  <c r="E42" i="3" s="1"/>
  <c r="F43" i="3"/>
  <c r="F42" i="3" s="1"/>
  <c r="G43" i="3"/>
  <c r="G42" i="3" s="1"/>
  <c r="H43" i="3"/>
  <c r="H42" i="3" s="1"/>
  <c r="I43" i="3"/>
  <c r="I42" i="3" s="1"/>
  <c r="D50" i="3"/>
  <c r="E50" i="3"/>
  <c r="F50" i="3"/>
  <c r="G50" i="3"/>
  <c r="J50" i="3"/>
  <c r="J43" i="3"/>
  <c r="J42" i="3" s="1"/>
  <c r="J36" i="3"/>
  <c r="J28" i="3" s="1"/>
  <c r="J29" i="3"/>
  <c r="J18" i="3"/>
  <c r="J15" i="3" s="1"/>
  <c r="J16" i="3"/>
  <c r="E101" i="4" l="1"/>
  <c r="K101" i="4"/>
  <c r="K98" i="4" s="1"/>
  <c r="K91" i="4" s="1"/>
  <c r="F98" i="4"/>
  <c r="F91" i="4" s="1"/>
  <c r="F15" i="4"/>
  <c r="J14" i="3"/>
  <c r="E98" i="4"/>
  <c r="E91" i="4" s="1"/>
  <c r="E28" i="3"/>
  <c r="E14" i="3" s="1"/>
  <c r="G98" i="4"/>
  <c r="G91" i="4" s="1"/>
  <c r="H98" i="4"/>
  <c r="H91" i="4" s="1"/>
  <c r="J98" i="4"/>
  <c r="J91" i="4" s="1"/>
  <c r="I98" i="4"/>
  <c r="I91" i="4" s="1"/>
  <c r="K15" i="4"/>
  <c r="K13" i="4" s="1"/>
  <c r="K44" i="4"/>
  <c r="K43" i="4" s="1"/>
  <c r="G68" i="4"/>
  <c r="G67" i="4" s="1"/>
  <c r="G44" i="4"/>
  <c r="G43" i="4" s="1"/>
  <c r="F68" i="4"/>
  <c r="F67" i="4" s="1"/>
  <c r="K68" i="4"/>
  <c r="K67" i="4" s="1"/>
  <c r="E68" i="4"/>
  <c r="E67" i="4" s="1"/>
  <c r="J68" i="4"/>
  <c r="J67" i="4" s="1"/>
  <c r="I68" i="4"/>
  <c r="I67" i="4" s="1"/>
  <c r="J15" i="4"/>
  <c r="J13" i="4" s="1"/>
  <c r="H68" i="4"/>
  <c r="H67" i="4" s="1"/>
  <c r="H15" i="4"/>
  <c r="H13" i="4" s="1"/>
  <c r="J44" i="4"/>
  <c r="J43" i="4" s="1"/>
  <c r="I44" i="4"/>
  <c r="I43" i="4" s="1"/>
  <c r="H44" i="4"/>
  <c r="H43" i="4" s="1"/>
  <c r="F44" i="4"/>
  <c r="F43" i="4" s="1"/>
  <c r="E44" i="4"/>
  <c r="E43" i="4" s="1"/>
  <c r="F13" i="4"/>
  <c r="E15" i="4"/>
  <c r="E13" i="4" s="1"/>
  <c r="I15" i="4"/>
  <c r="I13" i="4" s="1"/>
  <c r="G15" i="4"/>
  <c r="G13" i="4" s="1"/>
  <c r="I28" i="3"/>
  <c r="I14" i="3" s="1"/>
  <c r="I49" i="3" s="1"/>
  <c r="I52" i="3" s="1"/>
  <c r="H28" i="3"/>
  <c r="H14" i="3" s="1"/>
  <c r="G28" i="3"/>
  <c r="G14" i="3" s="1"/>
  <c r="F28" i="3"/>
  <c r="F14" i="3" s="1"/>
  <c r="D28" i="3"/>
  <c r="D14" i="3" s="1"/>
  <c r="J13" i="3"/>
  <c r="J49" i="3"/>
  <c r="J52" i="3" s="1"/>
  <c r="I29" i="2"/>
  <c r="I21" i="2" s="1"/>
  <c r="I20" i="2" s="1"/>
  <c r="I34" i="2"/>
  <c r="H29" i="2"/>
  <c r="H21" i="2" s="1"/>
  <c r="H20" i="2" s="1"/>
  <c r="G29" i="2"/>
  <c r="G21" i="2" s="1"/>
  <c r="G20" i="2" s="1"/>
  <c r="F29" i="2"/>
  <c r="F21" i="2" s="1"/>
  <c r="F20" i="2" s="1"/>
  <c r="C21" i="2"/>
  <c r="C20" i="2" s="1"/>
  <c r="C14" i="2" s="1"/>
  <c r="F15" i="2"/>
  <c r="G15" i="2"/>
  <c r="H15" i="2"/>
  <c r="I15" i="2"/>
  <c r="F32" i="2"/>
  <c r="G32" i="2"/>
  <c r="H32" i="2"/>
  <c r="I32" i="2"/>
  <c r="F34" i="2"/>
  <c r="G34" i="2"/>
  <c r="H34" i="2"/>
  <c r="F49" i="2"/>
  <c r="G49" i="2"/>
  <c r="H49" i="2"/>
  <c r="I49" i="2"/>
  <c r="F60" i="2"/>
  <c r="G60" i="2"/>
  <c r="H60" i="2"/>
  <c r="I60" i="2"/>
  <c r="F70" i="2"/>
  <c r="F68" i="2" s="1"/>
  <c r="F67" i="2" s="1"/>
  <c r="G70" i="2"/>
  <c r="G68" i="2" s="1"/>
  <c r="H70" i="2"/>
  <c r="H68" i="2" s="1"/>
  <c r="I70" i="2"/>
  <c r="I68" i="2" s="1"/>
  <c r="F73" i="2"/>
  <c r="G73" i="2"/>
  <c r="H73" i="2"/>
  <c r="I73" i="2"/>
  <c r="F81" i="2"/>
  <c r="F80" i="2" s="1"/>
  <c r="F79" i="2" s="1"/>
  <c r="G81" i="2"/>
  <c r="G80" i="2" s="1"/>
  <c r="G79" i="2" s="1"/>
  <c r="H81" i="2"/>
  <c r="H80" i="2" s="1"/>
  <c r="H79" i="2" s="1"/>
  <c r="I81" i="2"/>
  <c r="I80" i="2" s="1"/>
  <c r="I79" i="2" s="1"/>
  <c r="F91" i="2"/>
  <c r="G91" i="2"/>
  <c r="H91" i="2"/>
  <c r="I91" i="2"/>
  <c r="J91" i="2"/>
  <c r="J81" i="2"/>
  <c r="J80" i="2" s="1"/>
  <c r="J79" i="2" s="1"/>
  <c r="J73" i="2"/>
  <c r="J70" i="2"/>
  <c r="J68" i="2" s="1"/>
  <c r="J60" i="2"/>
  <c r="J49" i="2"/>
  <c r="J34" i="2"/>
  <c r="J32" i="2"/>
  <c r="J21" i="2"/>
  <c r="J20" i="2" s="1"/>
  <c r="J15" i="2"/>
  <c r="D13" i="3" l="1"/>
  <c r="J67" i="2"/>
  <c r="D49" i="3"/>
  <c r="D52" i="3" s="1"/>
  <c r="G67" i="2"/>
  <c r="H49" i="3"/>
  <c r="H52" i="3" s="1"/>
  <c r="H67" i="2"/>
  <c r="K12" i="4"/>
  <c r="K88" i="4" s="1"/>
  <c r="K90" i="4" s="1"/>
  <c r="K120" i="4" s="1"/>
  <c r="G12" i="4"/>
  <c r="G88" i="4" s="1"/>
  <c r="G90" i="4" s="1"/>
  <c r="G120" i="4" s="1"/>
  <c r="G126" i="4" s="1"/>
  <c r="J12" i="4"/>
  <c r="J88" i="4" s="1"/>
  <c r="J90" i="4" s="1"/>
  <c r="J120" i="4" s="1"/>
  <c r="H12" i="4"/>
  <c r="E12" i="4"/>
  <c r="E88" i="4" s="1"/>
  <c r="E90" i="4" s="1"/>
  <c r="E120" i="4" s="1"/>
  <c r="F12" i="4"/>
  <c r="F88" i="4" s="1"/>
  <c r="F90" i="4" s="1"/>
  <c r="F120" i="4" s="1"/>
  <c r="I13" i="3"/>
  <c r="E13" i="3"/>
  <c r="E49" i="3"/>
  <c r="G13" i="3"/>
  <c r="G49" i="3"/>
  <c r="G52" i="3" s="1"/>
  <c r="F13" i="3"/>
  <c r="F49" i="3"/>
  <c r="F52" i="3" s="1"/>
  <c r="I67" i="2"/>
  <c r="G31" i="2"/>
  <c r="G14" i="2" s="1"/>
  <c r="H31" i="2"/>
  <c r="F31" i="2"/>
  <c r="F14" i="2" s="1"/>
  <c r="F13" i="2" s="1"/>
  <c r="F89" i="2" s="1"/>
  <c r="I31" i="2"/>
  <c r="I14" i="2" s="1"/>
  <c r="J31" i="2"/>
  <c r="J14" i="2" s="1"/>
  <c r="J13" i="2" s="1"/>
  <c r="J89" i="2" s="1"/>
  <c r="X121" i="4"/>
  <c r="X24" i="4"/>
  <c r="X23" i="4" s="1"/>
  <c r="X29" i="4"/>
  <c r="X45" i="4"/>
  <c r="X51" i="4"/>
  <c r="X56" i="4"/>
  <c r="X69" i="4"/>
  <c r="X74" i="4"/>
  <c r="X92" i="4"/>
  <c r="X103" i="4"/>
  <c r="X101" i="4" s="1"/>
  <c r="W16" i="3"/>
  <c r="W18" i="3"/>
  <c r="W15" i="3" s="1"/>
  <c r="W29" i="3"/>
  <c r="W36" i="3"/>
  <c r="W43" i="3"/>
  <c r="W42" i="3" s="1"/>
  <c r="E52" i="3" l="1"/>
  <c r="H88" i="4"/>
  <c r="H90" i="4" s="1"/>
  <c r="H120" i="4" s="1"/>
  <c r="H126" i="4" s="1"/>
  <c r="G13" i="2"/>
  <c r="G89" i="2" s="1"/>
  <c r="G97" i="2" s="1"/>
  <c r="H14" i="2"/>
  <c r="K126" i="4"/>
  <c r="J126" i="4"/>
  <c r="X68" i="4"/>
  <c r="X67" i="4" s="1"/>
  <c r="E126" i="4"/>
  <c r="F126" i="4"/>
  <c r="I13" i="2"/>
  <c r="I89" i="2" s="1"/>
  <c r="I97" i="2" s="1"/>
  <c r="J97" i="2"/>
  <c r="F97" i="2"/>
  <c r="X15" i="4"/>
  <c r="X13" i="4" s="1"/>
  <c r="X44" i="4"/>
  <c r="X43" i="4" s="1"/>
  <c r="X98" i="4"/>
  <c r="X91" i="4" s="1"/>
  <c r="W28" i="3"/>
  <c r="W14" i="3" s="1"/>
  <c r="H13" i="2" l="1"/>
  <c r="H89" i="2" s="1"/>
  <c r="H97" i="2" s="1"/>
  <c r="X12" i="4"/>
  <c r="W13" i="3"/>
  <c r="W49" i="3"/>
  <c r="X88" i="4" l="1"/>
  <c r="W52" i="3"/>
  <c r="X90" i="4" l="1"/>
  <c r="X120" i="4" s="1"/>
  <c r="X126" i="4" s="1"/>
  <c r="W91" i="2" l="1"/>
  <c r="W32" i="2"/>
  <c r="W15" i="2" l="1"/>
  <c r="W21" i="2"/>
  <c r="W20" i="2" s="1"/>
  <c r="W34" i="2"/>
  <c r="W49" i="2"/>
  <c r="W60" i="2"/>
  <c r="W68" i="2"/>
  <c r="W73" i="2"/>
  <c r="W81" i="2"/>
  <c r="W80" i="2" s="1"/>
  <c r="W79" i="2" s="1"/>
  <c r="W31" i="2" l="1"/>
  <c r="W14" i="2" s="1"/>
  <c r="W67" i="2"/>
  <c r="W13" i="2" l="1"/>
  <c r="P121" i="4"/>
  <c r="W89" i="2" l="1"/>
  <c r="W97" i="2" s="1"/>
  <c r="O29" i="3"/>
  <c r="Q56" i="4" l="1"/>
  <c r="W121" i="4" l="1"/>
  <c r="W108" i="4"/>
  <c r="W106" i="4" s="1"/>
  <c r="W103" i="4"/>
  <c r="W101" i="4" s="1"/>
  <c r="W92" i="4"/>
  <c r="W74" i="4"/>
  <c r="W69" i="4"/>
  <c r="W56" i="4"/>
  <c r="W51" i="4"/>
  <c r="W45" i="4"/>
  <c r="W29" i="4"/>
  <c r="D24" i="4"/>
  <c r="D23" i="4" s="1"/>
  <c r="L24" i="4"/>
  <c r="L23" i="4" s="1"/>
  <c r="M24" i="4"/>
  <c r="M23" i="4" s="1"/>
  <c r="N24" i="4"/>
  <c r="N23" i="4" s="1"/>
  <c r="O24" i="4"/>
  <c r="O23" i="4" s="1"/>
  <c r="P24" i="4"/>
  <c r="P23" i="4" s="1"/>
  <c r="Q24" i="4"/>
  <c r="Q23" i="4" s="1"/>
  <c r="R24" i="4"/>
  <c r="R23" i="4" s="1"/>
  <c r="S24" i="4"/>
  <c r="S23" i="4" s="1"/>
  <c r="T24" i="4"/>
  <c r="T23" i="4" s="1"/>
  <c r="U24" i="4"/>
  <c r="U23" i="4" s="1"/>
  <c r="V24" i="4"/>
  <c r="V23" i="4" s="1"/>
  <c r="W24" i="4"/>
  <c r="W23" i="4" s="1"/>
  <c r="W16" i="4"/>
  <c r="V50" i="3"/>
  <c r="V43" i="3"/>
  <c r="V42" i="3" s="1"/>
  <c r="V36" i="3"/>
  <c r="V29" i="3"/>
  <c r="V18" i="3"/>
  <c r="V15" i="3" s="1"/>
  <c r="V16" i="3"/>
  <c r="V91" i="2"/>
  <c r="W68" i="4" l="1"/>
  <c r="W67" i="4" s="1"/>
  <c r="W98" i="4"/>
  <c r="W91" i="4" s="1"/>
  <c r="W44" i="4"/>
  <c r="W43" i="4" s="1"/>
  <c r="W15" i="4"/>
  <c r="W13" i="4" s="1"/>
  <c r="V28" i="3"/>
  <c r="V14" i="3" s="1"/>
  <c r="W12" i="4" l="1"/>
  <c r="W88" i="4" s="1"/>
  <c r="V13" i="3"/>
  <c r="V49" i="3"/>
  <c r="V52" i="3" s="1"/>
  <c r="W90" i="4" l="1"/>
  <c r="W120" i="4" s="1"/>
  <c r="W126" i="4" s="1"/>
  <c r="V81" i="2"/>
  <c r="V80" i="2" s="1"/>
  <c r="V79" i="2" s="1"/>
  <c r="V73" i="2"/>
  <c r="V68" i="2"/>
  <c r="V60" i="2"/>
  <c r="V49" i="2"/>
  <c r="V34" i="2"/>
  <c r="V32" i="2"/>
  <c r="V21" i="2"/>
  <c r="V20" i="2" s="1"/>
  <c r="V15" i="2"/>
  <c r="V67" i="2" l="1"/>
  <c r="V31" i="2"/>
  <c r="V14" i="2" s="1"/>
  <c r="V16" i="4"/>
  <c r="U16" i="4"/>
  <c r="P16" i="4"/>
  <c r="Q16" i="4"/>
  <c r="R16" i="4"/>
  <c r="S16" i="4"/>
  <c r="T16" i="4"/>
  <c r="O16" i="4"/>
  <c r="O92" i="4"/>
  <c r="N92" i="4"/>
  <c r="M16" i="4"/>
  <c r="V13" i="2" l="1"/>
  <c r="V89" i="2" s="1"/>
  <c r="V97" i="2" s="1"/>
  <c r="C43" i="3"/>
  <c r="C42" i="3" s="1"/>
  <c r="K43" i="3"/>
  <c r="K42" i="3" s="1"/>
  <c r="L43" i="3"/>
  <c r="L42" i="3" s="1"/>
  <c r="M43" i="3"/>
  <c r="M42" i="3" s="1"/>
  <c r="N43" i="3"/>
  <c r="N42" i="3" s="1"/>
  <c r="O43" i="3"/>
  <c r="O42" i="3" s="1"/>
  <c r="P43" i="3"/>
  <c r="P42" i="3" s="1"/>
  <c r="Q43" i="3"/>
  <c r="Q42" i="3" s="1"/>
  <c r="R43" i="3"/>
  <c r="R42" i="3" s="1"/>
  <c r="S43" i="3"/>
  <c r="S42" i="3" s="1"/>
  <c r="T43" i="3"/>
  <c r="T42" i="3" s="1"/>
  <c r="U43" i="3"/>
  <c r="U42" i="3" s="1"/>
  <c r="R29" i="3" l="1"/>
  <c r="Q29" i="3"/>
  <c r="P29" i="3"/>
  <c r="T29" i="3"/>
  <c r="U29" i="3"/>
  <c r="S29" i="3"/>
  <c r="C36" i="3" l="1"/>
  <c r="K36" i="3"/>
  <c r="L36" i="3"/>
  <c r="M36" i="3"/>
  <c r="N36" i="3"/>
  <c r="O36" i="3"/>
  <c r="P36" i="3"/>
  <c r="Q36" i="3"/>
  <c r="R36" i="3"/>
  <c r="S36" i="3"/>
  <c r="T36" i="3"/>
  <c r="U36" i="3"/>
  <c r="K49" i="2"/>
  <c r="L49" i="2"/>
  <c r="M49" i="2"/>
  <c r="N49" i="2"/>
  <c r="O49" i="2"/>
  <c r="P49" i="2"/>
  <c r="Q49" i="2"/>
  <c r="R49" i="2"/>
  <c r="S49" i="2"/>
  <c r="T49" i="2"/>
  <c r="U49" i="2"/>
  <c r="R15" i="4" l="1"/>
  <c r="S15" i="4"/>
  <c r="T15" i="4"/>
  <c r="D99" i="4" l="1"/>
  <c r="L99" i="4"/>
  <c r="M99" i="4"/>
  <c r="N99" i="4"/>
  <c r="O99" i="4"/>
  <c r="P99" i="4"/>
  <c r="Q99" i="4"/>
  <c r="R99" i="4"/>
  <c r="S99" i="4"/>
  <c r="T99" i="4"/>
  <c r="U99" i="4"/>
  <c r="V99" i="4"/>
  <c r="D103" i="4"/>
  <c r="L103" i="4"/>
  <c r="L101" i="4" s="1"/>
  <c r="M103" i="4"/>
  <c r="M101" i="4" s="1"/>
  <c r="N103" i="4"/>
  <c r="N101" i="4" s="1"/>
  <c r="O103" i="4"/>
  <c r="O101" i="4" s="1"/>
  <c r="P103" i="4"/>
  <c r="P101" i="4" s="1"/>
  <c r="Q103" i="4"/>
  <c r="S103" i="4"/>
  <c r="T103" i="4"/>
  <c r="T101" i="4" s="1"/>
  <c r="U103" i="4"/>
  <c r="V103" i="4"/>
  <c r="D106" i="4"/>
  <c r="L108" i="4"/>
  <c r="L106" i="4" s="1"/>
  <c r="M108" i="4"/>
  <c r="M106" i="4" s="1"/>
  <c r="N108" i="4"/>
  <c r="N106" i="4" s="1"/>
  <c r="O108" i="4"/>
  <c r="O106" i="4" s="1"/>
  <c r="P108" i="4"/>
  <c r="P106" i="4" s="1"/>
  <c r="Q108" i="4"/>
  <c r="Q106" i="4" s="1"/>
  <c r="R108" i="4"/>
  <c r="S108" i="4"/>
  <c r="S106" i="4" s="1"/>
  <c r="T108" i="4"/>
  <c r="T106" i="4" s="1"/>
  <c r="U108" i="4"/>
  <c r="U106" i="4" s="1"/>
  <c r="V108" i="4"/>
  <c r="V106" i="4" s="1"/>
  <c r="D76" i="4"/>
  <c r="L76" i="4"/>
  <c r="M76" i="4"/>
  <c r="N76" i="4"/>
  <c r="O76" i="4"/>
  <c r="P76" i="4"/>
  <c r="Q76" i="4"/>
  <c r="R76" i="4"/>
  <c r="S76" i="4"/>
  <c r="T76" i="4"/>
  <c r="U76" i="4"/>
  <c r="V76" i="4"/>
  <c r="V101" i="4" l="1"/>
  <c r="U101" i="4"/>
  <c r="S101" i="4"/>
  <c r="Q101" i="4"/>
  <c r="D101" i="4"/>
  <c r="D98" i="4" s="1"/>
  <c r="D91" i="4" s="1"/>
  <c r="S98" i="4"/>
  <c r="L98" i="4"/>
  <c r="M98" i="4"/>
  <c r="R106" i="4"/>
  <c r="V98" i="4"/>
  <c r="Q98" i="4"/>
  <c r="P98" i="4"/>
  <c r="O98" i="4"/>
  <c r="O91" i="4" s="1"/>
  <c r="T98" i="4"/>
  <c r="N98" i="4"/>
  <c r="N91" i="4" s="1"/>
  <c r="U98" i="4"/>
  <c r="R101" i="4" l="1"/>
  <c r="R98" i="4" s="1"/>
  <c r="K73" i="2"/>
  <c r="L73" i="2"/>
  <c r="M73" i="2"/>
  <c r="N73" i="2"/>
  <c r="O73" i="2"/>
  <c r="P73" i="2"/>
  <c r="Q73" i="2"/>
  <c r="R73" i="2"/>
  <c r="S73" i="2"/>
  <c r="T73" i="2"/>
  <c r="U73" i="2"/>
  <c r="C68" i="2"/>
  <c r="C67" i="2" s="1"/>
  <c r="K70" i="2"/>
  <c r="L70" i="2"/>
  <c r="M70" i="2"/>
  <c r="O60" i="2" l="1"/>
  <c r="D56" i="4" l="1"/>
  <c r="L56" i="4"/>
  <c r="M56" i="4"/>
  <c r="N56" i="4"/>
  <c r="O56" i="4"/>
  <c r="P56" i="4"/>
  <c r="R56" i="4"/>
  <c r="S56" i="4"/>
  <c r="T56" i="4"/>
  <c r="U56" i="4"/>
  <c r="V56" i="4"/>
  <c r="V92" i="4"/>
  <c r="V91" i="4" s="1"/>
  <c r="U55" i="4" l="1"/>
  <c r="T55" i="4"/>
  <c r="S55" i="4"/>
  <c r="R55" i="4"/>
  <c r="P60" i="2"/>
  <c r="D15" i="4"/>
  <c r="L16" i="4"/>
  <c r="L15" i="4" s="1"/>
  <c r="M15" i="4"/>
  <c r="N16" i="4"/>
  <c r="N15" i="4" s="1"/>
  <c r="P15" i="4"/>
  <c r="Q15" i="4"/>
  <c r="D29" i="4"/>
  <c r="L29" i="4"/>
  <c r="M29" i="4"/>
  <c r="N29" i="4"/>
  <c r="O29" i="4"/>
  <c r="P29" i="4"/>
  <c r="Q29" i="4"/>
  <c r="D45" i="4"/>
  <c r="L45" i="4"/>
  <c r="M45" i="4"/>
  <c r="N45" i="4"/>
  <c r="O45" i="4"/>
  <c r="P45" i="4"/>
  <c r="Q45" i="4"/>
  <c r="D51" i="4"/>
  <c r="L51" i="4"/>
  <c r="M51" i="4"/>
  <c r="N51" i="4"/>
  <c r="O51" i="4"/>
  <c r="P51" i="4"/>
  <c r="Q51" i="4"/>
  <c r="D69" i="4"/>
  <c r="L69" i="4"/>
  <c r="M69" i="4"/>
  <c r="N69" i="4"/>
  <c r="N68" i="4" s="1"/>
  <c r="O69" i="4"/>
  <c r="P69" i="4"/>
  <c r="Q69" i="4"/>
  <c r="D74" i="4"/>
  <c r="L74" i="4"/>
  <c r="M74" i="4"/>
  <c r="N74" i="4"/>
  <c r="O74" i="4"/>
  <c r="P74" i="4"/>
  <c r="Q74" i="4"/>
  <c r="L92" i="4"/>
  <c r="L91" i="4" s="1"/>
  <c r="M92" i="4"/>
  <c r="M91" i="4" s="1"/>
  <c r="P92" i="4"/>
  <c r="P91" i="4" s="1"/>
  <c r="Q92" i="4"/>
  <c r="Q91" i="4" s="1"/>
  <c r="D121" i="4"/>
  <c r="L121" i="4"/>
  <c r="M121" i="4"/>
  <c r="N121" i="4"/>
  <c r="O121" i="4"/>
  <c r="Q121" i="4"/>
  <c r="V15" i="4"/>
  <c r="V29" i="4"/>
  <c r="V45" i="4"/>
  <c r="V44" i="4" s="1"/>
  <c r="V43" i="4" s="1"/>
  <c r="V69" i="4"/>
  <c r="V74" i="4"/>
  <c r="V121" i="4"/>
  <c r="C16" i="3"/>
  <c r="K16" i="3"/>
  <c r="L16" i="3"/>
  <c r="M16" i="3"/>
  <c r="N16" i="3"/>
  <c r="O16" i="3"/>
  <c r="P16" i="3"/>
  <c r="Q16" i="3"/>
  <c r="C18" i="3"/>
  <c r="C15" i="3" s="1"/>
  <c r="K18" i="3"/>
  <c r="K15" i="3" s="1"/>
  <c r="L18" i="3"/>
  <c r="L15" i="3" s="1"/>
  <c r="M18" i="3"/>
  <c r="M15" i="3" s="1"/>
  <c r="N18" i="3"/>
  <c r="N15" i="3" s="1"/>
  <c r="O18" i="3"/>
  <c r="O15" i="3" s="1"/>
  <c r="P18" i="3"/>
  <c r="P15" i="3" s="1"/>
  <c r="Q18" i="3"/>
  <c r="Q15" i="3" s="1"/>
  <c r="C29" i="3"/>
  <c r="C28" i="3" s="1"/>
  <c r="K29" i="3"/>
  <c r="K28" i="3" s="1"/>
  <c r="L29" i="3"/>
  <c r="L28" i="3" s="1"/>
  <c r="M29" i="3"/>
  <c r="M28" i="3" s="1"/>
  <c r="N29" i="3"/>
  <c r="C50" i="3"/>
  <c r="K50" i="3"/>
  <c r="L50" i="3"/>
  <c r="M50" i="3"/>
  <c r="N50" i="3"/>
  <c r="O50" i="3"/>
  <c r="P50" i="3"/>
  <c r="Q50" i="3"/>
  <c r="U16" i="3"/>
  <c r="U18" i="3"/>
  <c r="U15" i="3" s="1"/>
  <c r="U28" i="3"/>
  <c r="U50" i="3"/>
  <c r="K15" i="2"/>
  <c r="L15" i="2"/>
  <c r="M15" i="2"/>
  <c r="N15" i="2"/>
  <c r="O15" i="2"/>
  <c r="P15" i="2"/>
  <c r="K21" i="2"/>
  <c r="K20" i="2" s="1"/>
  <c r="L21" i="2"/>
  <c r="L20" i="2" s="1"/>
  <c r="M21" i="2"/>
  <c r="M20" i="2" s="1"/>
  <c r="N21" i="2"/>
  <c r="N20" i="2" s="1"/>
  <c r="O21" i="2"/>
  <c r="O20" i="2" s="1"/>
  <c r="P21" i="2"/>
  <c r="P20" i="2" s="1"/>
  <c r="K32" i="2"/>
  <c r="L32" i="2"/>
  <c r="M32" i="2"/>
  <c r="N32" i="2"/>
  <c r="O32" i="2"/>
  <c r="P32" i="2"/>
  <c r="K34" i="2"/>
  <c r="L34" i="2"/>
  <c r="M34" i="2"/>
  <c r="N34" i="2"/>
  <c r="O34" i="2"/>
  <c r="P34" i="2"/>
  <c r="K60" i="2"/>
  <c r="L60" i="2"/>
  <c r="M60" i="2"/>
  <c r="N60" i="2"/>
  <c r="K68" i="2"/>
  <c r="K67" i="2" s="1"/>
  <c r="L68" i="2"/>
  <c r="L67" i="2" s="1"/>
  <c r="M68" i="2"/>
  <c r="M67" i="2" s="1"/>
  <c r="N68" i="2"/>
  <c r="N67" i="2" s="1"/>
  <c r="O68" i="2"/>
  <c r="O67" i="2" s="1"/>
  <c r="P68" i="2"/>
  <c r="P67" i="2" s="1"/>
  <c r="C81" i="2"/>
  <c r="C80" i="2" s="1"/>
  <c r="C79" i="2" s="1"/>
  <c r="K81" i="2"/>
  <c r="K80" i="2" s="1"/>
  <c r="K79" i="2" s="1"/>
  <c r="L81" i="2"/>
  <c r="L80" i="2" s="1"/>
  <c r="L79" i="2" s="1"/>
  <c r="M81" i="2"/>
  <c r="M80" i="2" s="1"/>
  <c r="M79" i="2" s="1"/>
  <c r="N81" i="2"/>
  <c r="N80" i="2" s="1"/>
  <c r="N79" i="2" s="1"/>
  <c r="O81" i="2"/>
  <c r="O80" i="2" s="1"/>
  <c r="O79" i="2" s="1"/>
  <c r="P81" i="2"/>
  <c r="P80" i="2" s="1"/>
  <c r="P79" i="2" s="1"/>
  <c r="C91" i="2"/>
  <c r="K91" i="2"/>
  <c r="L91" i="2"/>
  <c r="M91" i="2"/>
  <c r="N91" i="2"/>
  <c r="O91" i="2"/>
  <c r="P91" i="2"/>
  <c r="U15" i="2"/>
  <c r="U21" i="2"/>
  <c r="U20" i="2" s="1"/>
  <c r="U32" i="2"/>
  <c r="U34" i="2"/>
  <c r="U60" i="2"/>
  <c r="U68" i="2"/>
  <c r="U67" i="2" s="1"/>
  <c r="U81" i="2"/>
  <c r="U80" i="2" s="1"/>
  <c r="U79" i="2" s="1"/>
  <c r="U91" i="2"/>
  <c r="Q91" i="2"/>
  <c r="Q81" i="2"/>
  <c r="Q80" i="2" s="1"/>
  <c r="Q79" i="2" s="1"/>
  <c r="Q68" i="2"/>
  <c r="Q67" i="2" s="1"/>
  <c r="Q60" i="2"/>
  <c r="Q34" i="2"/>
  <c r="Q32" i="2"/>
  <c r="Q21" i="2"/>
  <c r="Q20" i="2" s="1"/>
  <c r="Q15" i="2"/>
  <c r="C13" i="2" l="1"/>
  <c r="C89" i="2" s="1"/>
  <c r="L68" i="4"/>
  <c r="L67" i="4" s="1"/>
  <c r="M68" i="4"/>
  <c r="Q68" i="4"/>
  <c r="Q67" i="4" s="1"/>
  <c r="D68" i="4"/>
  <c r="D67" i="4" s="1"/>
  <c r="V68" i="4"/>
  <c r="V67" i="4" s="1"/>
  <c r="P68" i="4"/>
  <c r="P67" i="4" s="1"/>
  <c r="O68" i="4"/>
  <c r="O67" i="4" s="1"/>
  <c r="L13" i="4"/>
  <c r="O15" i="4"/>
  <c r="O13" i="4" s="1"/>
  <c r="N67" i="4"/>
  <c r="M67" i="4"/>
  <c r="L44" i="4"/>
  <c r="L43" i="4" s="1"/>
  <c r="D44" i="4"/>
  <c r="D43" i="4" s="1"/>
  <c r="N28" i="3"/>
  <c r="N14" i="3" s="1"/>
  <c r="N13" i="3" s="1"/>
  <c r="M31" i="2"/>
  <c r="M14" i="2" s="1"/>
  <c r="M13" i="2" s="1"/>
  <c r="N31" i="2"/>
  <c r="N14" i="2" s="1"/>
  <c r="N13" i="2" s="1"/>
  <c r="N89" i="2" s="1"/>
  <c r="P13" i="4"/>
  <c r="O28" i="3"/>
  <c r="O14" i="3" s="1"/>
  <c r="O13" i="3" s="1"/>
  <c r="L31" i="2"/>
  <c r="Q31" i="2"/>
  <c r="Q14" i="2" s="1"/>
  <c r="Q13" i="2" s="1"/>
  <c r="K31" i="2"/>
  <c r="K14" i="2" s="1"/>
  <c r="K13" i="2" s="1"/>
  <c r="O31" i="2"/>
  <c r="O14" i="2" s="1"/>
  <c r="O13" i="2" s="1"/>
  <c r="P28" i="3"/>
  <c r="P14" i="3" s="1"/>
  <c r="P13" i="3" s="1"/>
  <c r="Q28" i="3"/>
  <c r="Q14" i="3" s="1"/>
  <c r="Q13" i="3" s="1"/>
  <c r="Q44" i="4"/>
  <c r="Q43" i="4" s="1"/>
  <c r="Q13" i="4"/>
  <c r="M44" i="4"/>
  <c r="M43" i="4" s="1"/>
  <c r="N13" i="4"/>
  <c r="P44" i="4"/>
  <c r="P43" i="4" s="1"/>
  <c r="M13" i="4"/>
  <c r="O44" i="4"/>
  <c r="O43" i="4" s="1"/>
  <c r="N44" i="4"/>
  <c r="N43" i="4" s="1"/>
  <c r="D13" i="4"/>
  <c r="P31" i="2"/>
  <c r="P14" i="2" s="1"/>
  <c r="P13" i="2" s="1"/>
  <c r="V13" i="4"/>
  <c r="U14" i="3"/>
  <c r="C14" i="3"/>
  <c r="M14" i="3"/>
  <c r="M13" i="3" s="1"/>
  <c r="L14" i="3"/>
  <c r="L13" i="3" s="1"/>
  <c r="K14" i="3"/>
  <c r="K13" i="3" s="1"/>
  <c r="U31" i="2"/>
  <c r="U14" i="2" s="1"/>
  <c r="U13" i="2" s="1"/>
  <c r="R50" i="3"/>
  <c r="S50" i="3"/>
  <c r="T50" i="3"/>
  <c r="R91" i="2"/>
  <c r="S91" i="2"/>
  <c r="T91" i="2"/>
  <c r="S121" i="4"/>
  <c r="T121" i="4"/>
  <c r="U121" i="4"/>
  <c r="R121" i="4"/>
  <c r="C13" i="3" l="1"/>
  <c r="L14" i="2"/>
  <c r="L13" i="2" s="1"/>
  <c r="L89" i="2" s="1"/>
  <c r="D12" i="4"/>
  <c r="D88" i="4" s="1"/>
  <c r="U49" i="3"/>
  <c r="U52" i="3" s="1"/>
  <c r="U13" i="3"/>
  <c r="M89" i="2"/>
  <c r="K89" i="2"/>
  <c r="O12" i="4"/>
  <c r="O88" i="4" s="1"/>
  <c r="N12" i="4"/>
  <c r="N88" i="4" s="1"/>
  <c r="L12" i="4"/>
  <c r="L88" i="4" s="1"/>
  <c r="Q89" i="2"/>
  <c r="M12" i="4"/>
  <c r="M88" i="4" s="1"/>
  <c r="P89" i="2"/>
  <c r="P12" i="4"/>
  <c r="P88" i="4" s="1"/>
  <c r="O89" i="2"/>
  <c r="O97" i="2" s="1"/>
  <c r="Q12" i="4"/>
  <c r="Q88" i="4" s="1"/>
  <c r="V12" i="4"/>
  <c r="V88" i="4" s="1"/>
  <c r="U89" i="2"/>
  <c r="M49" i="3"/>
  <c r="M52" i="3" s="1"/>
  <c r="O49" i="3"/>
  <c r="O52" i="3" s="1"/>
  <c r="K49" i="3"/>
  <c r="K52" i="3" s="1"/>
  <c r="C49" i="3"/>
  <c r="C52" i="3" s="1"/>
  <c r="Q49" i="3"/>
  <c r="N49" i="3"/>
  <c r="P49" i="3"/>
  <c r="L49" i="3"/>
  <c r="U15" i="4"/>
  <c r="T34" i="2"/>
  <c r="S34" i="2"/>
  <c r="T29" i="4"/>
  <c r="U29" i="4"/>
  <c r="T45" i="4"/>
  <c r="U45" i="4"/>
  <c r="T51" i="4"/>
  <c r="U51" i="4"/>
  <c r="T69" i="4"/>
  <c r="U69" i="4"/>
  <c r="T74" i="4"/>
  <c r="U74" i="4"/>
  <c r="T92" i="4"/>
  <c r="T91" i="4" s="1"/>
  <c r="U92" i="4"/>
  <c r="U91" i="4" s="1"/>
  <c r="S16" i="3"/>
  <c r="T16" i="3"/>
  <c r="S18" i="3"/>
  <c r="S15" i="3" s="1"/>
  <c r="T18" i="3"/>
  <c r="T15" i="3" s="1"/>
  <c r="S81" i="2"/>
  <c r="S80" i="2" s="1"/>
  <c r="S79" i="2" s="1"/>
  <c r="T81" i="2"/>
  <c r="T80" i="2" s="1"/>
  <c r="T79" i="2" s="1"/>
  <c r="S68" i="2"/>
  <c r="S67" i="2" s="1"/>
  <c r="T68" i="2"/>
  <c r="T67" i="2" s="1"/>
  <c r="S60" i="2"/>
  <c r="T60" i="2"/>
  <c r="S32" i="2"/>
  <c r="T32" i="2"/>
  <c r="S21" i="2"/>
  <c r="S20" i="2" s="1"/>
  <c r="T21" i="2"/>
  <c r="T20" i="2" s="1"/>
  <c r="S15" i="2"/>
  <c r="T15" i="2"/>
  <c r="T68" i="4" l="1"/>
  <c r="T67" i="4" s="1"/>
  <c r="U68" i="4"/>
  <c r="U67" i="4" s="1"/>
  <c r="N52" i="3"/>
  <c r="L52" i="3"/>
  <c r="Q97" i="2"/>
  <c r="M97" i="2"/>
  <c r="N97" i="2"/>
  <c r="C97" i="2"/>
  <c r="P97" i="2"/>
  <c r="K97" i="2"/>
  <c r="L97" i="2"/>
  <c r="D90" i="4"/>
  <c r="D120" i="4" s="1"/>
  <c r="D126" i="4" s="1"/>
  <c r="O90" i="4"/>
  <c r="O120" i="4" s="1"/>
  <c r="O126" i="4" s="1"/>
  <c r="V90" i="4"/>
  <c r="V120" i="4" s="1"/>
  <c r="V126" i="4" s="1"/>
  <c r="M90" i="4"/>
  <c r="M120" i="4" s="1"/>
  <c r="M126" i="4" s="1"/>
  <c r="Q90" i="4"/>
  <c r="Q120" i="4" s="1"/>
  <c r="Q126" i="4" s="1"/>
  <c r="P90" i="4"/>
  <c r="P120" i="4" s="1"/>
  <c r="P126" i="4" s="1"/>
  <c r="N90" i="4"/>
  <c r="N120" i="4" s="1"/>
  <c r="N126" i="4" s="1"/>
  <c r="L90" i="4"/>
  <c r="L120" i="4" s="1"/>
  <c r="L126" i="4" s="1"/>
  <c r="U97" i="2"/>
  <c r="T31" i="2"/>
  <c r="T14" i="2" s="1"/>
  <c r="T13" i="2" s="1"/>
  <c r="P52" i="3"/>
  <c r="Q52" i="3"/>
  <c r="U13" i="4"/>
  <c r="S28" i="3"/>
  <c r="S14" i="3" s="1"/>
  <c r="S31" i="2"/>
  <c r="S14" i="2" s="1"/>
  <c r="S13" i="2" s="1"/>
  <c r="U44" i="4"/>
  <c r="U43" i="4" s="1"/>
  <c r="T44" i="4"/>
  <c r="T43" i="4" s="1"/>
  <c r="T13" i="4"/>
  <c r="S74" i="4"/>
  <c r="T28" i="3"/>
  <c r="T14" i="3" s="1"/>
  <c r="R18" i="3"/>
  <c r="R15" i="3" s="1"/>
  <c r="S29" i="4"/>
  <c r="R45" i="4"/>
  <c r="R69" i="4"/>
  <c r="R29" i="4"/>
  <c r="R51" i="4"/>
  <c r="R74" i="4"/>
  <c r="R92" i="4"/>
  <c r="R91" i="4" s="1"/>
  <c r="R16" i="3"/>
  <c r="R60" i="2"/>
  <c r="R68" i="2"/>
  <c r="R67" i="2" s="1"/>
  <c r="R81" i="2"/>
  <c r="R68" i="4" l="1"/>
  <c r="R67" i="4" s="1"/>
  <c r="S49" i="3"/>
  <c r="S13" i="3"/>
  <c r="T49" i="3"/>
  <c r="T52" i="3" s="1"/>
  <c r="T13" i="3"/>
  <c r="S89" i="2"/>
  <c r="T89" i="2"/>
  <c r="T12" i="4"/>
  <c r="T88" i="4" s="1"/>
  <c r="U12" i="4"/>
  <c r="U88" i="4" s="1"/>
  <c r="S45" i="4"/>
  <c r="R13" i="4"/>
  <c r="R44" i="4"/>
  <c r="R43" i="4" s="1"/>
  <c r="S51" i="4"/>
  <c r="S92" i="4"/>
  <c r="S91" i="4" s="1"/>
  <c r="S69" i="4"/>
  <c r="S68" i="4" s="1"/>
  <c r="R28" i="3"/>
  <c r="R14" i="3" s="1"/>
  <c r="R13" i="3" s="1"/>
  <c r="R34" i="2"/>
  <c r="R21" i="2"/>
  <c r="R32" i="2"/>
  <c r="R80" i="2"/>
  <c r="R15" i="2"/>
  <c r="S52" i="3" l="1"/>
  <c r="S97" i="2"/>
  <c r="T97" i="2"/>
  <c r="U90" i="4"/>
  <c r="U120" i="4" s="1"/>
  <c r="T90" i="4"/>
  <c r="T120" i="4" s="1"/>
  <c r="R12" i="4"/>
  <c r="R88" i="4" s="1"/>
  <c r="S44" i="4"/>
  <c r="S43" i="4" s="1"/>
  <c r="S13" i="4"/>
  <c r="R49" i="3"/>
  <c r="R52" i="3" s="1"/>
  <c r="R79" i="2"/>
  <c r="R31" i="2"/>
  <c r="R20" i="2"/>
  <c r="R90" i="4" l="1"/>
  <c r="R120" i="4" s="1"/>
  <c r="T126" i="4"/>
  <c r="U126" i="4"/>
  <c r="S67" i="4"/>
  <c r="R14" i="2"/>
  <c r="R13" i="2" s="1"/>
  <c r="R126" i="4" l="1"/>
  <c r="S12" i="4"/>
  <c r="S88" i="4" s="1"/>
  <c r="S90" i="4" l="1"/>
  <c r="S120" i="4" s="1"/>
  <c r="R89" i="2"/>
  <c r="R97" i="2" l="1"/>
  <c r="S126" i="4"/>
  <c r="I12" i="4" l="1"/>
  <c r="I88" i="4" s="1"/>
  <c r="I90" i="4" s="1"/>
  <c r="I120" i="4" s="1"/>
  <c r="I126" i="4" s="1"/>
</calcChain>
</file>

<file path=xl/sharedStrings.xml><?xml version="1.0" encoding="utf-8"?>
<sst xmlns="http://schemas.openxmlformats.org/spreadsheetml/2006/main" count="436" uniqueCount="206">
  <si>
    <t>Otros</t>
  </si>
  <si>
    <t>Accesorios sobre los Impuestos a  los Ingresos</t>
  </si>
  <si>
    <t>Tarjetas de Turismo</t>
  </si>
  <si>
    <t>PROMESE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</si>
  <si>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</si>
  <si>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</si>
  <si>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</si>
  <si>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>Recuperación de Prestamos Internos</t>
  </si>
  <si>
    <t>Incremento de Pasivos Financieros</t>
  </si>
  <si>
    <t>Incremento de Pasivos Corrientes</t>
  </si>
  <si>
    <t>Incremento de Pasivos No Corrientes</t>
  </si>
  <si>
    <t>Colocación de Títulos, Valores de la Deuda Pública a Largo Plazo</t>
  </si>
  <si>
    <t>De la Deuda Pública Interna a Largo Plazo</t>
  </si>
  <si>
    <t>De la Deuda Pública Externa a Largo Plazo</t>
  </si>
  <si>
    <t>Obtención de Préstamos de la Deuda Pública a Largo Plazo</t>
  </si>
  <si>
    <t>Depósitos a Cargo del Estado o Fondos Especiales y de Terceros</t>
  </si>
  <si>
    <t>Devolución de Recursos a Empleados por Retenciones Excesivas por TSS</t>
  </si>
  <si>
    <t>Ingresos de la CUT No Presupuestaria</t>
  </si>
  <si>
    <t>C:\Documents and Settings\fperez\My Documents\Ingresos Mensuales 2004\Enero 2004.xls</t>
  </si>
  <si>
    <t xml:space="preserve">Fondo para Registro y Devolución de los Depositos en excesos en la Cuenta Unica del Tesoro </t>
  </si>
  <si>
    <t xml:space="preserve">     Excluye los Fondos Especiales y de Terceros e Ingresos de otras Direcciones e Instituciones y los depósitos en exceso de las recaudadoras.  </t>
  </si>
  <si>
    <t xml:space="preserve">Fondo para Registro y Devolución de los Depósitos en excesos en la Cuenta Única del Tesoro </t>
  </si>
  <si>
    <t>Disminición de Activos Financieros</t>
  </si>
  <si>
    <t xml:space="preserve">(1) Cifras sujetas a rectificación.   Incluye los dólares convertidos a la tasa oficial. </t>
  </si>
  <si>
    <t>Devolución impuesto selectivo al consumo de combustibles</t>
  </si>
  <si>
    <t>Impuestos Sobre la Renta de las Personas</t>
  </si>
  <si>
    <t>Impuestos Sobre Los Ingresos de las Empresas</t>
  </si>
  <si>
    <t xml:space="preserve">Impuestos sobre los Ingresos Aplicados sin Distinción de Persona </t>
  </si>
  <si>
    <t>Impuestos sobre la Propiedad y Transacciones Financieras y de Capital</t>
  </si>
  <si>
    <t>Impuestos sobre Activos</t>
  </si>
  <si>
    <t>Impuesto sobre Operaciones Inmobiliarias</t>
  </si>
  <si>
    <t>Impuestos sobre Transferencias de Bienes Muebles</t>
  </si>
  <si>
    <t>Impuesto sobre las Sucesiones y Donaciones</t>
  </si>
  <si>
    <t>Impuesto sobre Cheques</t>
  </si>
  <si>
    <t>Accesorios sobre la Propiedad</t>
  </si>
  <si>
    <t>Impuestos sobre los Bienes y Servicios</t>
  </si>
  <si>
    <t>Impuestos Transferencias de Bienes Industrializados y Servicios</t>
  </si>
  <si>
    <t>Impuestos Adicionales y Selectivos sobre Bienes y Servicios</t>
  </si>
  <si>
    <t>Impuesto específico sobre los hidrocarburos, Ley No. 112-00</t>
  </si>
  <si>
    <t>Impuesto selectivo Ad Valorem sobre hidrocarburos, Ley No.557-05</t>
  </si>
  <si>
    <t>Impuesto adicional de RD$2.0 al consumo de gasoil y gasolina premium-regular</t>
  </si>
  <si>
    <t>Impuestos Selectivos a Productos Derivados del Alcohol</t>
  </si>
  <si>
    <t>Impuesto Selectivo a las Cervezas</t>
  </si>
  <si>
    <t>Impuesto Selectivo al Tabaco y los Cigarrillos</t>
  </si>
  <si>
    <t>Impuestos Selectivo a las Telecomunicaciones</t>
  </si>
  <si>
    <t>Impuestos Selectivo a los Seguros</t>
  </si>
  <si>
    <t>Impuestos Sobre el Uso de Bienes y Licencias</t>
  </si>
  <si>
    <t>Derecho de Circulación Vehículos de Motor</t>
  </si>
  <si>
    <t>Accesorios sobre Impuestos Internos a  Mercancías y  Servicios</t>
  </si>
  <si>
    <t>Salida de Pasajeros al Exterior por Aeropuertos</t>
  </si>
  <si>
    <t>Ventas de Bienes y Servicios</t>
  </si>
  <si>
    <t>Ventas de Mercancías del Estado</t>
  </si>
  <si>
    <t>Ventas Servicios del Estado</t>
  </si>
  <si>
    <t>Tasas</t>
  </si>
  <si>
    <t>Derechos Administrativos</t>
  </si>
  <si>
    <t>Rentas de la Propiedad</t>
  </si>
  <si>
    <t>Arriendo de Activos Tangibles No Producidos</t>
  </si>
  <si>
    <t>Regalia neta por fundicion- RNF</t>
  </si>
  <si>
    <t>Multas y Sanciones</t>
  </si>
  <si>
    <t>Ingresos Diversos</t>
  </si>
  <si>
    <t>Subtotal (I+II)</t>
  </si>
  <si>
    <t>III. Donaciones</t>
  </si>
  <si>
    <t>Subtotal con Donaciones (I+II+III)</t>
  </si>
  <si>
    <t>IV. Fuentes Financieras</t>
  </si>
  <si>
    <t xml:space="preserve">Obtención de Préstamos Internos a Corto Plazo </t>
  </si>
  <si>
    <t>De la Deuda Pública Interna  a Largo Plazo</t>
  </si>
  <si>
    <t>De la Deuda Pública Externa  a Largo Plazo</t>
  </si>
  <si>
    <t>PETROCARIBE</t>
  </si>
  <si>
    <t>V. Aplicaciones Financieras</t>
  </si>
  <si>
    <t>Subtotal con Donaciones, Fuentes y Aplicaciones Financieras (I+II+III+IV+V)</t>
  </si>
  <si>
    <t>VI. Otros Ingresos</t>
  </si>
  <si>
    <t>Total de Ingresos Reportados en el SIGEF (I+II+III+IV+V+VI)</t>
  </si>
  <si>
    <t>Ministerio de Hacienda de la República Dominicana</t>
  </si>
  <si>
    <t>Dirección General de Política y Legislación Tributaria</t>
  </si>
  <si>
    <t>Millones de Pesos Dominicanos (RD$)</t>
  </si>
  <si>
    <t xml:space="preserve"> Ingresos Fiscales por Partidas, Tesorería Nacional</t>
  </si>
  <si>
    <t>Partidas</t>
  </si>
  <si>
    <t>I. Ingresos Corrientes</t>
  </si>
  <si>
    <t>Impuestos</t>
  </si>
  <si>
    <t>Impuestos sobre los Ingresos</t>
  </si>
  <si>
    <t>Impuestos sobre la Propiedad</t>
  </si>
  <si>
    <t>Ingresos Fiscales por Partidas, Dirección General de Impuestos Internos</t>
  </si>
  <si>
    <t>Impuestos Internos sobre Mercancías y Servicios</t>
  </si>
  <si>
    <t xml:space="preserve">Impuestos sobre el Comercio y las Transacciones/Comercio Exterior </t>
  </si>
  <si>
    <t>Impuestos Ecológicos</t>
  </si>
  <si>
    <t>Impuestos Diversos</t>
  </si>
  <si>
    <t>Ingresos por Contraprestación</t>
  </si>
  <si>
    <t xml:space="preserve">Otros Ingresos </t>
  </si>
  <si>
    <t>II. Ingresos de Capital</t>
  </si>
  <si>
    <t>III. Otros Ingresos</t>
  </si>
  <si>
    <t>2) Para el 2015, las donaciones incluyen RD$93,475.6 millones producto de la compra a descuento de la deuda de PETROCARIBE adquirida por el Gobierno Dominicano.</t>
  </si>
  <si>
    <t>Ingresos Fiscales por Partidas, Dirección General de Aduanas</t>
  </si>
  <si>
    <t>Impuesto Selectivo a los Cervezas</t>
  </si>
  <si>
    <t>Impuesto Selectivo a las demás Mercancías</t>
  </si>
  <si>
    <t>Impuestos sobre el Comercio y las Transacciones Comercio Exterior</t>
  </si>
  <si>
    <t>Impuestos sobre las Importaciones</t>
  </si>
  <si>
    <t>Impuestos Arancelarios</t>
  </si>
  <si>
    <t>Subasta contingentes arancelarios</t>
  </si>
  <si>
    <t>Impuestos sobre las Exportaciones</t>
  </si>
  <si>
    <t>Otros Impuestos sobre el Comercio Exterior</t>
  </si>
  <si>
    <t>Salida de Pasajeros por la Región Fronteriza</t>
  </si>
  <si>
    <t>Transferencias Corrientes</t>
  </si>
  <si>
    <t>Subtotal (I)</t>
  </si>
  <si>
    <t>II. Otros Ingresos</t>
  </si>
  <si>
    <t>Total de Ingresos Reportados en el SIGEF (I+II)</t>
  </si>
  <si>
    <t xml:space="preserve">Notas: </t>
  </si>
  <si>
    <t>Fuente: Ministerio de Hacienda, Sistema Integrado de Gestión Financiera (SIGEF), Informe de Ejecución de Ingresos.</t>
  </si>
  <si>
    <t>1. Ingresos Corrientes</t>
  </si>
  <si>
    <t>Impuesto para Contribuir al Desarrollo de las Telecomunicaciones</t>
  </si>
  <si>
    <t>Impuesto por uso de servicio de las telecomunicaciones para el sistema de emergencia 9-1-1</t>
  </si>
  <si>
    <t>Licencias para Portar Armas de Fuego</t>
  </si>
  <si>
    <t>Impuestos sobre el Comercio y las Transacciones/Comercio Exterior</t>
  </si>
  <si>
    <t>Derechos Consulares</t>
  </si>
  <si>
    <t>Contribuciones Sociales</t>
  </si>
  <si>
    <t>Otras Ventas de Mercancías del Gobierno Central</t>
  </si>
  <si>
    <t>Ingresos de las Inst. Centralizadas en mercancías en la CUT</t>
  </si>
  <si>
    <t>Otras Ventas</t>
  </si>
  <si>
    <t>Otras Ventas de Servicios del Gobierno Central</t>
  </si>
  <si>
    <t>Ingresos de las Inst. Centralizadas en Servicios en la CUT</t>
  </si>
  <si>
    <t>Expedición y Renovación de Pasaportes</t>
  </si>
  <si>
    <t xml:space="preserve"> Rentas de Propiedad</t>
  </si>
  <si>
    <t>Dividendos por Inversiones Empresariales</t>
  </si>
  <si>
    <t>Dividendos de la Refinería</t>
  </si>
  <si>
    <t xml:space="preserve">Otros Dividendos </t>
  </si>
  <si>
    <t xml:space="preserve">Intereses </t>
  </si>
  <si>
    <t>Intereses por Colocación de Inversiones Financieras</t>
  </si>
  <si>
    <t xml:space="preserve">II. Ingresos de Capital </t>
  </si>
  <si>
    <t>Ventas de Activos No Financieros</t>
  </si>
  <si>
    <t>-Ingresos por diferencial del gas licuado de petróleo</t>
  </si>
  <si>
    <t>Impuestos sobre los Activos Financieros (Ley No.139-11)</t>
  </si>
  <si>
    <t>Disminución de otros activos financieros externos de largo plazo</t>
  </si>
  <si>
    <t>Venta de Acciones y Participaciones de Capital</t>
  </si>
  <si>
    <t>Impuestos sobre el uso de carreteras y puentes (peajes)</t>
  </si>
  <si>
    <t>Derechos Aeroportuarios</t>
  </si>
  <si>
    <t>17% Registro de Propiedad de Vehículo</t>
  </si>
  <si>
    <t xml:space="preserve">Imp. Específico Bancas de Apuestas de Lotería  </t>
  </si>
  <si>
    <t>Imp. Específico Bancas de Apuestas Deportivas</t>
  </si>
  <si>
    <t>Licencias para Operar Bancas de Apuestas</t>
  </si>
  <si>
    <t>Impuesto Sobre Tramitación de Documentos</t>
  </si>
  <si>
    <t>- Obtención de Préstamos Externos</t>
  </si>
  <si>
    <t>-</t>
  </si>
  <si>
    <t>Ventas de Formularios y Facturas Consulares</t>
  </si>
  <si>
    <t>Ingresos por Especificar</t>
  </si>
  <si>
    <t>Otras ventas de servicios</t>
  </si>
  <si>
    <t xml:space="preserve">Impuesto Selectivo a los Vehículos de Motor                                       </t>
  </si>
  <si>
    <t>Comisión Cambiaria</t>
  </si>
  <si>
    <t xml:space="preserve">Licencias para Operar Bancas de Apuestas  </t>
  </si>
  <si>
    <t>Conseción Falconbridge</t>
  </si>
  <si>
    <t>Ingresos sin Especificar</t>
  </si>
  <si>
    <t>Transferencias Capital</t>
  </si>
  <si>
    <t>Tasas de Expedición y Renovación de Pasaportes</t>
  </si>
  <si>
    <t>2% Adicional a las importaciones</t>
  </si>
  <si>
    <t>Arrendamientos</t>
  </si>
  <si>
    <t>Reliquidación Comisión Cambiaria</t>
  </si>
  <si>
    <t>Fondo General</t>
  </si>
  <si>
    <t xml:space="preserve">Recursos de Captación Directa del Ministerio de Interior y Policia </t>
  </si>
  <si>
    <t>- Licencia por subastas de productos agropecuarios</t>
  </si>
  <si>
    <t>Ventas de Activos Intangibles</t>
  </si>
  <si>
    <t xml:space="preserve">   Licencias sobre Maguina Tragamonedas</t>
  </si>
  <si>
    <t>Servicios de transporte (incluye OMSA, METRO)</t>
  </si>
  <si>
    <t>Ingresos de la CUT No Presupuestaria (10%Dividendos Banreservas)</t>
  </si>
  <si>
    <t>Ingresos de la CUT No Presupuestaria (15% pago de deudas)</t>
  </si>
  <si>
    <t>Ingresos de las Inst. Centralizadas en la CUT Presupuestaria</t>
  </si>
  <si>
    <t>- Otros</t>
  </si>
  <si>
    <t>Incremento de un 30% Selectivo Tabaco y Alcoholes</t>
  </si>
  <si>
    <t xml:space="preserve"> - Recursos de Captación Directa para el Fomento y Desarrollo del Gas Natural en el Parque vehicular</t>
  </si>
  <si>
    <t>Ingresos por Tenencia de Activos Financieros  (Instrumentos Derivados)</t>
  </si>
  <si>
    <t>Recursos de Captación Directa de la Procuradoria General de la República ( multas de tránsito)</t>
  </si>
  <si>
    <t>Venta de  Activos Fijos</t>
  </si>
  <si>
    <t>Recursos de Captación Directa del Ministerio de Salud Pública</t>
  </si>
  <si>
    <t>Fondo Protección Económica, Social, Laboral y  Salud de los  Trabajadores Dominicanos</t>
  </si>
  <si>
    <t>Donaciones Pecuniarias Privadas de Personas Físicas  y Jurídicas por  COVID-19 (CONEP)</t>
  </si>
  <si>
    <t>Transferencias Corrientes Rec. de Inst. Públicas Fin. No Monetarias (Superintendencia de Bancos)</t>
  </si>
  <si>
    <t>Transferencias Corrientes Rec. de Inst. Públicas públicas descentralizadas y autónomas no financieras</t>
  </si>
  <si>
    <t>Transferencias Corrientes de empresas públicas no financieras (Loteria Nacional)</t>
  </si>
  <si>
    <t>-  Otros Ingresos de las Inst. Centralizadas en Servicios en la CUT</t>
  </si>
  <si>
    <t>Fondo Patrimonial de Empresas Reformadas (Fonper)</t>
  </si>
  <si>
    <t>Importes a devengar por primas en colocaciones de títulos valores</t>
  </si>
  <si>
    <t>Incremento de Disponibilidades (Reintegros de Cheques de Períodos Anteriores)</t>
  </si>
  <si>
    <t>valores internos</t>
  </si>
  <si>
    <t>valores externos</t>
  </si>
  <si>
    <t xml:space="preserve">títulos internos </t>
  </si>
  <si>
    <t>títulos externos</t>
  </si>
  <si>
    <t>Intereses corridos internos y externos de largo plazo</t>
  </si>
  <si>
    <t>Primas por colocación de títulos valores internos y externos de largo plazo</t>
  </si>
  <si>
    <t>Contribución Solidaria del 5%</t>
  </si>
  <si>
    <t>Recargo 5% a las Exportaciones</t>
  </si>
  <si>
    <t>Recargo 5% a las Exportaciones-Bancentral</t>
  </si>
  <si>
    <t>Impuesto a la Propiedad Inmobiliaria (IPI) (Impuesto a las Viviendas Suntuarias)</t>
  </si>
  <si>
    <t>Compañías de Seguros</t>
  </si>
  <si>
    <t xml:space="preserve">Habitaciones de Hoteles </t>
  </si>
  <si>
    <t>Impuestos a la Venta de Pasajes al Exterior</t>
  </si>
  <si>
    <t>Dividendos Banco de Reservas</t>
  </si>
  <si>
    <t xml:space="preserve">Diferencial de Petróleo </t>
  </si>
  <si>
    <t>GLP</t>
  </si>
  <si>
    <t xml:space="preserve">Llamadas de Larga Distancia </t>
  </si>
  <si>
    <t>Fondo de Contribución Especial para la Gestión Integral de Residuos</t>
  </si>
  <si>
    <t>Disminución de Instrumentos Derivados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</si>
  <si>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</si>
  <si>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</si>
  <si>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2000-2023</t>
  </si>
  <si>
    <t>Transferencias Corrientes del Gobierno Central</t>
  </si>
  <si>
    <t>Trasnferencias de Instituciones Públicas de la Seguridad Social</t>
  </si>
  <si>
    <t>Disminución de documentos por cobrar de largo plazo</t>
  </si>
  <si>
    <t xml:space="preserve"> - Recursos de Captación Directa del Programa PROMESE CAL (D. No. 308-97)</t>
  </si>
  <si>
    <t>Incremento de documentos por pagar Externo de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</si>
</sst>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* _(#,##0.0_)\ _P_-;* \(#,##0.0\)\ _P_-;_-* &quot;-&quot;??\ _P_-;_-@_-"/>
    <numFmt numFmtId="167" formatCode="_ * #,##0.00_ ;_ * \-#,##0.00_ ;_ * &quot;-&quot;??_ ;_ @_ "/>
    <numFmt numFmtId="168" formatCode="_([$€-2]* #,##0.00_);_([$€-2]* \(#,##0.00\);_([$€-2]* &quot;-&quot;??_)"/>
  </numFmts>
  <fonts count="6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egoe UI"/>
      <family val="2"/>
    </font>
    <font>
      <sz val="10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b/>
      <sz val="10"/>
      <color indexed="8"/>
      <name val="Segoe UI"/>
      <family val="2"/>
    </font>
    <font>
      <sz val="12"/>
      <name val="Courier"/>
      <family val="3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b/>
      <u/>
      <sz val="7"/>
      <color indexed="12"/>
      <name val="Arial"/>
      <family val="2"/>
    </font>
    <font>
      <b/>
      <i/>
      <sz val="11"/>
      <color indexed="8"/>
      <name val="Segoe UI"/>
      <family val="2"/>
    </font>
    <font>
      <b/>
      <i/>
      <sz val="12"/>
      <color indexed="8"/>
      <name val="Segoe UI"/>
      <family val="2"/>
    </font>
    <font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b/>
      <sz val="14"/>
      <color theme="1"/>
      <name val="Segoe UI"/>
      <family val="2"/>
    </font>
    <font>
      <b/>
      <sz val="14"/>
      <color theme="1"/>
      <name val="Gotham"/>
    </font>
    <font>
      <i/>
      <sz val="11"/>
      <color indexed="8"/>
      <name val="Gotham"/>
    </font>
    <font>
      <sz val="11"/>
      <color theme="1"/>
      <name val="Gotham"/>
    </font>
    <font>
      <b/>
      <sz val="11"/>
      <color theme="0"/>
      <name val="Gotham"/>
    </font>
    <font>
      <b/>
      <sz val="10"/>
      <color indexed="8"/>
      <name val="Gotham"/>
    </font>
    <font>
      <sz val="10"/>
      <color indexed="8"/>
      <name val="Gotham"/>
    </font>
    <font>
      <sz val="10"/>
      <name val="Gotham"/>
    </font>
    <font>
      <u/>
      <sz val="10"/>
      <color indexed="8"/>
      <name val="Gotham"/>
    </font>
    <font>
      <b/>
      <sz val="10"/>
      <name val="Gotham"/>
    </font>
    <font>
      <sz val="12"/>
      <color indexed="8"/>
      <name val="Gotham"/>
    </font>
    <font>
      <sz val="12"/>
      <color theme="1"/>
      <name val="Gotham"/>
    </font>
    <font>
      <b/>
      <u/>
      <sz val="10"/>
      <color indexed="8"/>
      <name val="Gotham"/>
    </font>
    <font>
      <sz val="9"/>
      <color indexed="8"/>
      <name val="Gotham"/>
    </font>
    <font>
      <sz val="10"/>
      <color theme="1"/>
      <name val="Gotham"/>
    </font>
    <font>
      <b/>
      <sz val="9"/>
      <name val="Gotham"/>
    </font>
    <font>
      <b/>
      <sz val="8"/>
      <color indexed="8"/>
      <name val="Gotham"/>
    </font>
    <font>
      <sz val="8"/>
      <color indexed="8"/>
      <name val="Gotham"/>
    </font>
    <font>
      <b/>
      <sz val="11"/>
      <color indexed="8"/>
      <name val="Gotham"/>
    </font>
    <font>
      <sz val="11"/>
      <name val="Gotham"/>
    </font>
    <font>
      <b/>
      <sz val="14"/>
      <color indexed="8"/>
      <name val="Gotham"/>
    </font>
    <font>
      <b/>
      <sz val="10"/>
      <color theme="0"/>
      <name val="Gotham"/>
    </font>
    <font>
      <b/>
      <sz val="9"/>
      <color indexed="8"/>
      <name val="Gotham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75">
    <xf numFmtId="0" fontId="0" fillId="0" borderId="0"/>
    <xf numFmtId="43" fontId="2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5">
      <protection hidden="1"/>
    </xf>
    <xf numFmtId="0" fontId="8" fillId="16" borderId="5" applyNumberFormat="0" applyFont="0" applyBorder="0" applyAlignment="0" applyProtection="0">
      <protection hidden="1"/>
    </xf>
    <xf numFmtId="0" fontId="7" fillId="0" borderId="5">
      <protection hidden="1"/>
    </xf>
    <xf numFmtId="166" fontId="9" fillId="0" borderId="8" applyBorder="0">
      <alignment horizontal="center" vertical="center"/>
    </xf>
    <xf numFmtId="0" fontId="10" fillId="4" borderId="0" applyNumberFormat="0" applyBorder="0" applyAlignment="0" applyProtection="0"/>
    <xf numFmtId="0" fontId="11" fillId="16" borderId="9" applyNumberFormat="0" applyAlignment="0" applyProtection="0"/>
    <xf numFmtId="0" fontId="12" fillId="17" borderId="10" applyNumberFormat="0" applyAlignment="0" applyProtection="0"/>
    <xf numFmtId="0" fontId="13" fillId="0" borderId="11" applyNumberFormat="0" applyFill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7" borderId="9" applyNumberFormat="0" applyAlignment="0" applyProtection="0"/>
    <xf numFmtId="168" fontId="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/>
    <xf numFmtId="0" fontId="18" fillId="0" borderId="5">
      <alignment horizontal="left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0" fillId="0" borderId="0">
      <alignment vertical="top"/>
    </xf>
    <xf numFmtId="0" fontId="2" fillId="0" borderId="0"/>
    <xf numFmtId="0" fontId="5" fillId="0" borderId="0"/>
    <xf numFmtId="0" fontId="2" fillId="0" borderId="0"/>
    <xf numFmtId="39" fontId="2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3" borderId="12" applyNumberFormat="0" applyFont="0" applyAlignment="0" applyProtection="0"/>
    <xf numFmtId="0" fontId="2" fillId="23" borderId="12" applyNumberFormat="0" applyFont="0" applyAlignment="0" applyProtection="0"/>
    <xf numFmtId="0" fontId="2" fillId="23" borderId="12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5" applyNumberFormat="0" applyFill="0" applyBorder="0" applyAlignment="0" applyProtection="0">
      <protection hidden="1"/>
    </xf>
    <xf numFmtId="0" fontId="23" fillId="16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14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16" borderId="5"/>
    <xf numFmtId="0" fontId="30" fillId="0" borderId="17" applyNumberFormat="0" applyFill="0" applyAlignment="0" applyProtection="0"/>
    <xf numFmtId="0" fontId="2" fillId="0" borderId="0"/>
    <xf numFmtId="39" fontId="32" fillId="0" borderId="0"/>
    <xf numFmtId="39" fontId="32" fillId="0" borderId="0"/>
    <xf numFmtId="0" fontId="2" fillId="0" borderId="0"/>
  </cellStyleXfs>
  <cellXfs count="309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4" fillId="0" borderId="0" xfId="0" applyFont="1"/>
    <xf numFmtId="164" fontId="3" fillId="0" borderId="0" xfId="0" applyNumberFormat="1" applyFont="1" applyFill="1" applyBorder="1" applyAlignment="1" applyProtection="1"/>
    <xf numFmtId="164" fontId="4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/>
    <xf numFmtId="164" fontId="2" fillId="0" borderId="0" xfId="0" applyNumberFormat="1" applyFont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53" applyFont="1" applyAlignment="1" applyProtection="1"/>
    <xf numFmtId="0" fontId="0" fillId="0" borderId="0" xfId="0" applyFill="1" applyBorder="1"/>
    <xf numFmtId="0" fontId="9" fillId="0" borderId="0" xfId="0" applyFont="1" applyFill="1" applyBorder="1"/>
    <xf numFmtId="0" fontId="9" fillId="0" borderId="0" xfId="0" applyFont="1"/>
    <xf numFmtId="0" fontId="38" fillId="0" borderId="0" xfId="0" applyFont="1" applyFill="1" applyAlignment="1" applyProtection="1">
      <alignment horizontal="center"/>
    </xf>
    <xf numFmtId="0" fontId="39" fillId="0" borderId="0" xfId="0" applyFont="1" applyFill="1" applyBorder="1"/>
    <xf numFmtId="164" fontId="31" fillId="0" borderId="5" xfId="171" applyNumberFormat="1" applyFont="1" applyFill="1" applyBorder="1" applyAlignment="1" applyProtection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Border="1"/>
    <xf numFmtId="0" fontId="31" fillId="0" borderId="0" xfId="0" applyFont="1" applyFill="1"/>
    <xf numFmtId="0" fontId="40" fillId="0" borderId="0" xfId="0" applyFont="1" applyFill="1"/>
    <xf numFmtId="0" fontId="41" fillId="0" borderId="0" xfId="0" applyFont="1" applyFill="1" applyBorder="1"/>
    <xf numFmtId="164" fontId="31" fillId="0" borderId="5" xfId="171" applyNumberFormat="1" applyFont="1" applyFill="1" applyBorder="1" applyProtection="1"/>
    <xf numFmtId="0" fontId="3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43" fontId="3" fillId="0" borderId="5" xfId="1" applyFont="1" applyFill="1" applyBorder="1" applyAlignment="1" applyProtection="1">
      <alignment vertical="center"/>
    </xf>
    <xf numFmtId="164" fontId="31" fillId="0" borderId="5" xfId="112" applyNumberFormat="1" applyFont="1" applyFill="1" applyBorder="1"/>
    <xf numFmtId="0" fontId="37" fillId="0" borderId="0" xfId="0" applyFont="1" applyFill="1" applyAlignment="1" applyProtection="1"/>
    <xf numFmtId="164" fontId="31" fillId="25" borderId="7" xfId="171" applyNumberFormat="1" applyFont="1" applyFill="1" applyBorder="1" applyAlignment="1" applyProtection="1">
      <alignment vertical="center"/>
    </xf>
    <xf numFmtId="164" fontId="31" fillId="0" borderId="5" xfId="171" applyNumberFormat="1" applyFont="1" applyFill="1" applyBorder="1" applyAlignment="1" applyProtection="1">
      <alignment vertical="center"/>
    </xf>
    <xf numFmtId="164" fontId="3" fillId="0" borderId="5" xfId="171" applyNumberFormat="1" applyFont="1" applyFill="1" applyBorder="1" applyAlignment="1" applyProtection="1"/>
    <xf numFmtId="43" fontId="3" fillId="0" borderId="5" xfId="1" applyFont="1" applyFill="1" applyBorder="1" applyAlignment="1" applyProtection="1"/>
    <xf numFmtId="43" fontId="31" fillId="0" borderId="5" xfId="1" applyFont="1" applyFill="1" applyBorder="1" applyAlignment="1" applyProtection="1">
      <alignment vertical="center"/>
    </xf>
    <xf numFmtId="165" fontId="4" fillId="0" borderId="0" xfId="0" applyNumberFormat="1" applyFont="1" applyFill="1" applyBorder="1"/>
    <xf numFmtId="165" fontId="4" fillId="0" borderId="0" xfId="0" applyNumberFormat="1" applyFont="1" applyBorder="1"/>
    <xf numFmtId="165" fontId="2" fillId="0" borderId="0" xfId="0" applyNumberFormat="1" applyFont="1" applyBorder="1"/>
    <xf numFmtId="165" fontId="3" fillId="0" borderId="0" xfId="0" applyNumberFormat="1" applyFont="1" applyFill="1" applyBorder="1" applyAlignment="1" applyProtection="1"/>
    <xf numFmtId="164" fontId="2" fillId="0" borderId="5" xfId="0" applyNumberFormat="1" applyFont="1" applyBorder="1"/>
    <xf numFmtId="164" fontId="2" fillId="0" borderId="5" xfId="0" applyNumberFormat="1" applyFont="1" applyBorder="1" applyAlignment="1">
      <alignment vertical="center"/>
    </xf>
    <xf numFmtId="43" fontId="2" fillId="0" borderId="5" xfId="1" applyFont="1" applyBorder="1"/>
    <xf numFmtId="164" fontId="33" fillId="0" borderId="5" xfId="0" applyNumberFormat="1" applyFont="1" applyBorder="1"/>
    <xf numFmtId="164" fontId="2" fillId="0" borderId="0" xfId="0" applyNumberFormat="1" applyFont="1"/>
    <xf numFmtId="0" fontId="46" fillId="24" borderId="1" xfId="0" applyFont="1" applyFill="1" applyBorder="1" applyAlignment="1">
      <alignment horizontal="center" vertical="center"/>
    </xf>
    <xf numFmtId="0" fontId="46" fillId="24" borderId="7" xfId="0" applyFont="1" applyFill="1" applyBorder="1" applyAlignment="1" applyProtection="1">
      <alignment horizontal="center" vertical="center"/>
    </xf>
    <xf numFmtId="164" fontId="47" fillId="0" borderId="5" xfId="112" applyNumberFormat="1" applyFont="1" applyFill="1" applyBorder="1"/>
    <xf numFmtId="164" fontId="47" fillId="0" borderId="3" xfId="171" applyNumberFormat="1" applyFont="1" applyFill="1" applyBorder="1"/>
    <xf numFmtId="164" fontId="47" fillId="0" borderId="5" xfId="171" applyNumberFormat="1" applyFont="1" applyFill="1" applyBorder="1"/>
    <xf numFmtId="43" fontId="48" fillId="0" borderId="3" xfId="1" applyFont="1" applyFill="1" applyBorder="1" applyAlignment="1" applyProtection="1">
      <alignment vertical="center"/>
    </xf>
    <xf numFmtId="164" fontId="48" fillId="0" borderId="5" xfId="171" applyNumberFormat="1" applyFont="1" applyFill="1" applyBorder="1" applyAlignment="1" applyProtection="1">
      <alignment vertical="center"/>
    </xf>
    <xf numFmtId="165" fontId="48" fillId="0" borderId="3" xfId="1" applyNumberFormat="1" applyFont="1" applyFill="1" applyBorder="1" applyAlignment="1" applyProtection="1">
      <alignment vertical="center"/>
    </xf>
    <xf numFmtId="43" fontId="48" fillId="0" borderId="5" xfId="1" applyFont="1" applyFill="1" applyBorder="1" applyAlignment="1" applyProtection="1">
      <alignment vertical="center"/>
    </xf>
    <xf numFmtId="164" fontId="47" fillId="0" borderId="3" xfId="171" applyNumberFormat="1" applyFont="1" applyFill="1" applyBorder="1" applyProtection="1"/>
    <xf numFmtId="164" fontId="47" fillId="0" borderId="5" xfId="171" applyNumberFormat="1" applyFont="1" applyFill="1" applyBorder="1" applyProtection="1"/>
    <xf numFmtId="43" fontId="49" fillId="0" borderId="5" xfId="1" applyFont="1" applyFill="1" applyBorder="1"/>
    <xf numFmtId="164" fontId="47" fillId="0" borderId="3" xfId="171" applyNumberFormat="1" applyFont="1" applyFill="1" applyBorder="1" applyAlignment="1" applyProtection="1"/>
    <xf numFmtId="164" fontId="47" fillId="0" borderId="5" xfId="171" applyNumberFormat="1" applyFont="1" applyFill="1" applyBorder="1" applyAlignment="1" applyProtection="1"/>
    <xf numFmtId="43" fontId="52" fillId="0" borderId="5" xfId="1" applyFont="1" applyFill="1" applyBorder="1" applyProtection="1"/>
    <xf numFmtId="165" fontId="48" fillId="0" borderId="5" xfId="1" applyNumberFormat="1" applyFont="1" applyFill="1" applyBorder="1" applyProtection="1"/>
    <xf numFmtId="165" fontId="49" fillId="0" borderId="5" xfId="1" applyNumberFormat="1" applyFont="1" applyFill="1" applyBorder="1"/>
    <xf numFmtId="165" fontId="48" fillId="27" borderId="3" xfId="1" applyNumberFormat="1" applyFont="1" applyFill="1" applyBorder="1" applyProtection="1"/>
    <xf numFmtId="165" fontId="48" fillId="0" borderId="3" xfId="1" applyNumberFormat="1" applyFont="1" applyFill="1" applyBorder="1" applyProtection="1"/>
    <xf numFmtId="165" fontId="51" fillId="0" borderId="5" xfId="1" applyNumberFormat="1" applyFont="1" applyFill="1" applyBorder="1"/>
    <xf numFmtId="49" fontId="47" fillId="25" borderId="1" xfId="0" applyNumberFormat="1" applyFont="1" applyFill="1" applyBorder="1" applyAlignment="1" applyProtection="1">
      <alignment horizontal="left" vertical="center"/>
    </xf>
    <xf numFmtId="164" fontId="47" fillId="25" borderId="1" xfId="171" applyNumberFormat="1" applyFont="1" applyFill="1" applyBorder="1" applyAlignment="1">
      <alignment vertical="center"/>
    </xf>
    <xf numFmtId="164" fontId="47" fillId="25" borderId="7" xfId="171" applyNumberFormat="1" applyFont="1" applyFill="1" applyBorder="1" applyAlignment="1">
      <alignment vertical="center"/>
    </xf>
    <xf numFmtId="164" fontId="47" fillId="0" borderId="3" xfId="171" applyNumberFormat="1" applyFont="1" applyFill="1" applyBorder="1" applyAlignment="1" applyProtection="1">
      <alignment vertical="center"/>
    </xf>
    <xf numFmtId="164" fontId="47" fillId="0" borderId="5" xfId="171" applyNumberFormat="1" applyFont="1" applyFill="1" applyBorder="1" applyAlignment="1" applyProtection="1">
      <alignment vertical="center"/>
    </xf>
    <xf numFmtId="164" fontId="47" fillId="25" borderId="1" xfId="0" applyNumberFormat="1" applyFont="1" applyFill="1" applyBorder="1" applyAlignment="1" applyProtection="1">
      <alignment horizontal="right" vertical="center"/>
    </xf>
    <xf numFmtId="164" fontId="47" fillId="25" borderId="7" xfId="0" applyNumberFormat="1" applyFont="1" applyFill="1" applyBorder="1" applyAlignment="1" applyProtection="1">
      <alignment horizontal="right" vertical="center"/>
    </xf>
    <xf numFmtId="164" fontId="47" fillId="25" borderId="1" xfId="0" applyNumberFormat="1" applyFont="1" applyFill="1" applyBorder="1" applyProtection="1"/>
    <xf numFmtId="164" fontId="47" fillId="25" borderId="7" xfId="0" applyNumberFormat="1" applyFont="1" applyFill="1" applyBorder="1" applyProtection="1"/>
    <xf numFmtId="164" fontId="47" fillId="25" borderId="1" xfId="0" applyNumberFormat="1" applyFont="1" applyFill="1" applyBorder="1" applyAlignment="1" applyProtection="1">
      <alignment vertical="center"/>
    </xf>
    <xf numFmtId="164" fontId="47" fillId="25" borderId="7" xfId="0" applyNumberFormat="1" applyFont="1" applyFill="1" applyBorder="1" applyAlignment="1" applyProtection="1">
      <alignment vertical="center"/>
    </xf>
    <xf numFmtId="164" fontId="57" fillId="0" borderId="0" xfId="0" applyNumberFormat="1" applyFont="1"/>
    <xf numFmtId="164" fontId="48" fillId="0" borderId="0" xfId="0" applyNumberFormat="1" applyFont="1" applyFill="1" applyBorder="1" applyAlignment="1" applyProtection="1">
      <alignment vertical="center"/>
    </xf>
    <xf numFmtId="164" fontId="49" fillId="0" borderId="0" xfId="0" applyNumberFormat="1" applyFont="1" applyFill="1" applyBorder="1"/>
    <xf numFmtId="0" fontId="49" fillId="0" borderId="0" xfId="0" applyFont="1" applyFill="1" applyBorder="1"/>
    <xf numFmtId="0" fontId="49" fillId="0" borderId="0" xfId="0" applyFont="1"/>
    <xf numFmtId="49" fontId="58" fillId="0" borderId="0" xfId="0" applyNumberFormat="1" applyFont="1" applyFill="1" applyBorder="1" applyAlignment="1" applyProtection="1"/>
    <xf numFmtId="164" fontId="48" fillId="0" borderId="0" xfId="0" applyNumberFormat="1" applyFont="1" applyFill="1" applyBorder="1"/>
    <xf numFmtId="0" fontId="59" fillId="0" borderId="0" xfId="0" applyFont="1" applyFill="1" applyAlignment="1" applyProtection="1"/>
    <xf numFmtId="164" fontId="59" fillId="0" borderId="0" xfId="0" applyNumberFormat="1" applyFont="1" applyFill="1" applyAlignment="1" applyProtection="1"/>
    <xf numFmtId="164" fontId="60" fillId="0" borderId="0" xfId="0" applyNumberFormat="1" applyFont="1" applyFill="1" applyBorder="1"/>
    <xf numFmtId="164" fontId="55" fillId="0" borderId="0" xfId="0" applyNumberFormat="1" applyFont="1" applyAlignment="1">
      <alignment horizontal="right"/>
    </xf>
    <xf numFmtId="0" fontId="61" fillId="0" borderId="0" xfId="0" applyFont="1"/>
    <xf numFmtId="164" fontId="61" fillId="0" borderId="0" xfId="0" applyNumberFormat="1" applyFont="1"/>
    <xf numFmtId="164" fontId="49" fillId="0" borderId="0" xfId="1" applyNumberFormat="1" applyFont="1" applyFill="1" applyBorder="1"/>
    <xf numFmtId="0" fontId="49" fillId="0" borderId="0" xfId="0" applyFont="1" applyBorder="1"/>
    <xf numFmtId="164" fontId="49" fillId="0" borderId="0" xfId="0" applyNumberFormat="1" applyFont="1"/>
    <xf numFmtId="0" fontId="63" fillId="24" borderId="7" xfId="0" applyFont="1" applyFill="1" applyBorder="1" applyAlignment="1" applyProtection="1">
      <alignment horizontal="center" vertical="center"/>
    </xf>
    <xf numFmtId="164" fontId="47" fillId="0" borderId="6" xfId="112" applyNumberFormat="1" applyFont="1" applyFill="1" applyBorder="1"/>
    <xf numFmtId="164" fontId="49" fillId="0" borderId="3" xfId="171" applyNumberFormat="1" applyFont="1" applyFill="1" applyBorder="1" applyAlignment="1" applyProtection="1">
      <alignment horizontal="right"/>
    </xf>
    <xf numFmtId="164" fontId="49" fillId="0" borderId="5" xfId="171" applyNumberFormat="1" applyFont="1" applyFill="1" applyBorder="1" applyAlignment="1" applyProtection="1">
      <alignment horizontal="right"/>
    </xf>
    <xf numFmtId="164" fontId="49" fillId="0" borderId="5" xfId="0" applyNumberFormat="1" applyFont="1" applyBorder="1"/>
    <xf numFmtId="164" fontId="49" fillId="0" borderId="6" xfId="0" applyNumberFormat="1" applyFont="1" applyBorder="1"/>
    <xf numFmtId="164" fontId="51" fillId="0" borderId="5" xfId="171" applyNumberFormat="1" applyFont="1" applyFill="1" applyBorder="1" applyAlignment="1" applyProtection="1">
      <alignment horizontal="right"/>
    </xf>
    <xf numFmtId="43" fontId="49" fillId="0" borderId="3" xfId="1" applyFont="1" applyFill="1" applyBorder="1" applyAlignment="1" applyProtection="1">
      <alignment horizontal="right"/>
    </xf>
    <xf numFmtId="43" fontId="49" fillId="0" borderId="5" xfId="1" applyFont="1" applyFill="1" applyBorder="1" applyAlignment="1" applyProtection="1">
      <alignment horizontal="right"/>
    </xf>
    <xf numFmtId="43" fontId="49" fillId="0" borderId="5" xfId="1" applyFont="1" applyBorder="1"/>
    <xf numFmtId="43" fontId="49" fillId="0" borderId="6" xfId="1" applyFont="1" applyBorder="1"/>
    <xf numFmtId="43" fontId="49" fillId="0" borderId="3" xfId="1" applyFont="1" applyFill="1" applyBorder="1" applyAlignment="1" applyProtection="1">
      <alignment horizontal="right" vertical="center"/>
    </xf>
    <xf numFmtId="43" fontId="49" fillId="0" borderId="5" xfId="1" applyFont="1" applyFill="1" applyBorder="1" applyAlignment="1" applyProtection="1">
      <alignment horizontal="right" vertical="center"/>
    </xf>
    <xf numFmtId="164" fontId="49" fillId="0" borderId="5" xfId="171" applyNumberFormat="1" applyFont="1" applyFill="1" applyBorder="1" applyAlignment="1" applyProtection="1">
      <alignment horizontal="right" vertical="center"/>
    </xf>
    <xf numFmtId="164" fontId="49" fillId="0" borderId="5" xfId="0" applyNumberFormat="1" applyFont="1" applyBorder="1" applyAlignment="1">
      <alignment vertical="center"/>
    </xf>
    <xf numFmtId="164" fontId="49" fillId="0" borderId="6" xfId="0" applyNumberFormat="1" applyFont="1" applyBorder="1" applyAlignment="1">
      <alignment vertical="center"/>
    </xf>
    <xf numFmtId="165" fontId="49" fillId="0" borderId="3" xfId="1" applyNumberFormat="1" applyFont="1" applyFill="1" applyBorder="1" applyAlignment="1" applyProtection="1">
      <alignment horizontal="right" vertical="center"/>
    </xf>
    <xf numFmtId="164" fontId="49" fillId="0" borderId="3" xfId="1" applyNumberFormat="1" applyFont="1" applyFill="1" applyBorder="1" applyAlignment="1" applyProtection="1">
      <alignment horizontal="right" vertical="center"/>
    </xf>
    <xf numFmtId="164" fontId="51" fillId="0" borderId="3" xfId="171" applyNumberFormat="1" applyFont="1" applyFill="1" applyBorder="1" applyAlignment="1" applyProtection="1">
      <alignment horizontal="right"/>
    </xf>
    <xf numFmtId="43" fontId="51" fillId="0" borderId="5" xfId="1" applyFont="1" applyFill="1" applyBorder="1" applyAlignment="1" applyProtection="1">
      <alignment horizontal="right"/>
    </xf>
    <xf numFmtId="164" fontId="51" fillId="0" borderId="5" xfId="0" applyNumberFormat="1" applyFont="1" applyBorder="1"/>
    <xf numFmtId="164" fontId="51" fillId="0" borderId="6" xfId="0" applyNumberFormat="1" applyFont="1" applyBorder="1"/>
    <xf numFmtId="43" fontId="51" fillId="0" borderId="3" xfId="1" applyFont="1" applyFill="1" applyBorder="1" applyAlignment="1" applyProtection="1">
      <alignment horizontal="right"/>
    </xf>
    <xf numFmtId="164" fontId="47" fillId="0" borderId="6" xfId="171" applyNumberFormat="1" applyFont="1" applyFill="1" applyBorder="1" applyProtection="1"/>
    <xf numFmtId="165" fontId="49" fillId="0" borderId="3" xfId="1" applyNumberFormat="1" applyFont="1" applyFill="1" applyBorder="1" applyAlignment="1" applyProtection="1">
      <alignment horizontal="right"/>
    </xf>
    <xf numFmtId="164" fontId="47" fillId="0" borderId="6" xfId="171" applyNumberFormat="1" applyFont="1" applyFill="1" applyBorder="1" applyAlignment="1" applyProtection="1"/>
    <xf numFmtId="164" fontId="48" fillId="0" borderId="3" xfId="171" applyNumberFormat="1" applyFont="1" applyFill="1" applyBorder="1"/>
    <xf numFmtId="43" fontId="48" fillId="0" borderId="3" xfId="1" applyFont="1" applyFill="1" applyBorder="1"/>
    <xf numFmtId="43" fontId="48" fillId="0" borderId="5" xfId="1" applyFont="1" applyFill="1" applyBorder="1"/>
    <xf numFmtId="164" fontId="47" fillId="25" borderId="7" xfId="171" applyNumberFormat="1" applyFont="1" applyFill="1" applyBorder="1" applyAlignment="1" applyProtection="1">
      <alignment vertical="center"/>
    </xf>
    <xf numFmtId="164" fontId="47" fillId="25" borderId="2" xfId="171" applyNumberFormat="1" applyFont="1" applyFill="1" applyBorder="1" applyAlignment="1" applyProtection="1">
      <alignment vertical="center"/>
    </xf>
    <xf numFmtId="164" fontId="47" fillId="0" borderId="6" xfId="171" applyNumberFormat="1" applyFont="1" applyFill="1" applyBorder="1" applyAlignment="1" applyProtection="1">
      <alignment vertical="center"/>
    </xf>
    <xf numFmtId="164" fontId="48" fillId="0" borderId="0" xfId="171" applyNumberFormat="1" applyFont="1" applyFill="1" applyBorder="1" applyAlignment="1" applyProtection="1">
      <alignment vertical="center"/>
    </xf>
    <xf numFmtId="164" fontId="49" fillId="0" borderId="0" xfId="0" applyNumberFormat="1" applyFont="1" applyBorder="1"/>
    <xf numFmtId="49" fontId="64" fillId="0" borderId="0" xfId="0" applyNumberFormat="1" applyFont="1" applyFill="1" applyBorder="1" applyAlignment="1" applyProtection="1"/>
    <xf numFmtId="164" fontId="64" fillId="0" borderId="0" xfId="0" applyNumberFormat="1" applyFont="1" applyFill="1" applyBorder="1" applyAlignment="1" applyProtection="1"/>
    <xf numFmtId="0" fontId="55" fillId="0" borderId="0" xfId="0" applyFont="1" applyFill="1" applyAlignment="1" applyProtection="1"/>
    <xf numFmtId="164" fontId="55" fillId="0" borderId="0" xfId="0" applyNumberFormat="1" applyFont="1" applyFill="1" applyAlignment="1" applyProtection="1"/>
    <xf numFmtId="164" fontId="49" fillId="0" borderId="0" xfId="171" applyNumberFormat="1" applyFont="1" applyFill="1" applyBorder="1" applyAlignment="1" applyProtection="1">
      <alignment horizontal="right"/>
    </xf>
    <xf numFmtId="164" fontId="61" fillId="0" borderId="0" xfId="0" applyNumberFormat="1" applyFont="1" applyBorder="1"/>
    <xf numFmtId="0" fontId="48" fillId="0" borderId="0" xfId="0" applyFont="1" applyFill="1" applyBorder="1"/>
    <xf numFmtId="0" fontId="63" fillId="24" borderId="7" xfId="0" applyFont="1" applyFill="1" applyBorder="1" applyAlignment="1" applyProtection="1">
      <alignment horizontal="left" vertical="center"/>
    </xf>
    <xf numFmtId="0" fontId="47" fillId="0" borderId="6" xfId="0" applyFont="1" applyFill="1" applyBorder="1" applyAlignment="1" applyProtection="1">
      <alignment horizontal="left" vertical="center"/>
    </xf>
    <xf numFmtId="39" fontId="47" fillId="0" borderId="5" xfId="173" applyFont="1" applyFill="1" applyBorder="1" applyAlignment="1" applyProtection="1"/>
    <xf numFmtId="49" fontId="47" fillId="0" borderId="5" xfId="173" applyNumberFormat="1" applyFont="1" applyFill="1" applyBorder="1" applyAlignment="1" applyProtection="1">
      <alignment horizontal="left" indent="1"/>
    </xf>
    <xf numFmtId="49" fontId="47" fillId="0" borderId="5" xfId="173" applyNumberFormat="1" applyFont="1" applyFill="1" applyBorder="1" applyAlignment="1" applyProtection="1">
      <alignment horizontal="left" indent="2"/>
    </xf>
    <xf numFmtId="0" fontId="49" fillId="0" borderId="5" xfId="171" applyFont="1" applyFill="1" applyBorder="1" applyAlignment="1" applyProtection="1">
      <alignment horizontal="left" indent="3"/>
    </xf>
    <xf numFmtId="49" fontId="47" fillId="0" borderId="5" xfId="171" applyNumberFormat="1" applyFont="1" applyFill="1" applyBorder="1" applyAlignment="1" applyProtection="1">
      <alignment horizontal="left" indent="2"/>
    </xf>
    <xf numFmtId="49" fontId="48" fillId="0" borderId="5" xfId="173" applyNumberFormat="1" applyFont="1" applyFill="1" applyBorder="1" applyAlignment="1" applyProtection="1">
      <alignment horizontal="left" indent="3"/>
    </xf>
    <xf numFmtId="49" fontId="48" fillId="0" borderId="5" xfId="173" applyNumberFormat="1" applyFont="1" applyFill="1" applyBorder="1" applyAlignment="1" applyProtection="1">
      <alignment horizontal="left" wrapText="1" indent="3"/>
    </xf>
    <xf numFmtId="164" fontId="47" fillId="0" borderId="5" xfId="173" applyNumberFormat="1" applyFont="1" applyFill="1" applyBorder="1" applyAlignment="1" applyProtection="1">
      <alignment horizontal="left" indent="2"/>
    </xf>
    <xf numFmtId="0" fontId="51" fillId="0" borderId="5" xfId="0" applyFont="1" applyBorder="1" applyAlignment="1">
      <alignment horizontal="left" indent="1"/>
    </xf>
    <xf numFmtId="49" fontId="48" fillId="0" borderId="5" xfId="171" applyNumberFormat="1" applyFont="1" applyFill="1" applyBorder="1" applyAlignment="1" applyProtection="1">
      <alignment horizontal="left" indent="3"/>
    </xf>
    <xf numFmtId="49" fontId="49" fillId="0" borderId="5" xfId="171" applyNumberFormat="1" applyFont="1" applyFill="1" applyBorder="1" applyAlignment="1" applyProtection="1">
      <alignment horizontal="left" indent="3"/>
    </xf>
    <xf numFmtId="39" fontId="47" fillId="0" borderId="5" xfId="173" applyFont="1" applyFill="1" applyBorder="1"/>
    <xf numFmtId="49" fontId="51" fillId="0" borderId="5" xfId="171" applyNumberFormat="1" applyFont="1" applyFill="1" applyBorder="1" applyAlignment="1" applyProtection="1">
      <alignment horizontal="left"/>
    </xf>
    <xf numFmtId="39" fontId="47" fillId="0" borderId="5" xfId="173" applyFont="1" applyFill="1" applyBorder="1" applyAlignment="1" applyProtection="1">
      <alignment horizontal="left" indent="1"/>
    </xf>
    <xf numFmtId="39" fontId="48" fillId="0" borderId="5" xfId="173" applyFont="1" applyFill="1" applyBorder="1" applyAlignment="1" applyProtection="1">
      <alignment horizontal="left" indent="2"/>
    </xf>
    <xf numFmtId="49" fontId="47" fillId="0" borderId="5" xfId="116" applyNumberFormat="1" applyFont="1" applyFill="1" applyBorder="1" applyAlignment="1" applyProtection="1">
      <alignment horizontal="left"/>
    </xf>
    <xf numFmtId="0" fontId="51" fillId="0" borderId="5" xfId="0" applyFont="1" applyBorder="1"/>
    <xf numFmtId="0" fontId="47" fillId="25" borderId="7" xfId="171" applyFont="1" applyFill="1" applyBorder="1" applyAlignment="1" applyProtection="1">
      <alignment horizontal="left" vertical="center"/>
    </xf>
    <xf numFmtId="0" fontId="47" fillId="0" borderId="4" xfId="171" applyFont="1" applyFill="1" applyBorder="1" applyAlignment="1" applyProtection="1">
      <alignment horizontal="left" vertical="center"/>
    </xf>
    <xf numFmtId="0" fontId="48" fillId="0" borderId="23" xfId="171" applyFont="1" applyFill="1" applyBorder="1" applyAlignment="1" applyProtection="1">
      <alignment horizontal="left" vertical="center" wrapText="1" indent="1"/>
    </xf>
    <xf numFmtId="0" fontId="63" fillId="24" borderId="1" xfId="171" applyFont="1" applyFill="1" applyBorder="1" applyAlignment="1" applyProtection="1">
      <alignment horizontal="center" vertical="center"/>
    </xf>
    <xf numFmtId="0" fontId="63" fillId="24" borderId="7" xfId="171" applyFont="1" applyFill="1" applyBorder="1" applyAlignment="1" applyProtection="1">
      <alignment horizontal="center" vertical="center"/>
    </xf>
    <xf numFmtId="0" fontId="63" fillId="24" borderId="18" xfId="171" applyFont="1" applyFill="1" applyBorder="1" applyAlignment="1" applyProtection="1">
      <alignment horizontal="center" vertical="center"/>
    </xf>
    <xf numFmtId="0" fontId="63" fillId="24" borderId="2" xfId="171" applyFont="1" applyFill="1" applyBorder="1" applyAlignment="1" applyProtection="1">
      <alignment horizontal="center" vertical="center"/>
    </xf>
    <xf numFmtId="164" fontId="47" fillId="0" borderId="0" xfId="112" applyNumberFormat="1" applyFont="1" applyFill="1" applyBorder="1"/>
    <xf numFmtId="164" fontId="47" fillId="0" borderId="0" xfId="171" applyNumberFormat="1" applyFont="1" applyFill="1" applyBorder="1" applyProtection="1"/>
    <xf numFmtId="164" fontId="47" fillId="0" borderId="0" xfId="171" applyNumberFormat="1" applyFont="1" applyFill="1" applyBorder="1" applyAlignment="1" applyProtection="1"/>
    <xf numFmtId="43" fontId="48" fillId="0" borderId="3" xfId="1" applyFont="1" applyFill="1" applyBorder="1" applyAlignment="1" applyProtection="1"/>
    <xf numFmtId="164" fontId="48" fillId="0" borderId="3" xfId="171" applyNumberFormat="1" applyFont="1" applyFill="1" applyBorder="1" applyAlignment="1" applyProtection="1"/>
    <xf numFmtId="164" fontId="48" fillId="0" borderId="5" xfId="171" applyNumberFormat="1" applyFont="1" applyFill="1" applyBorder="1" applyAlignment="1" applyProtection="1"/>
    <xf numFmtId="165" fontId="48" fillId="0" borderId="3" xfId="1" applyNumberFormat="1" applyFont="1" applyFill="1" applyBorder="1" applyAlignment="1" applyProtection="1"/>
    <xf numFmtId="164" fontId="48" fillId="0" borderId="3" xfId="1" applyNumberFormat="1" applyFont="1" applyFill="1" applyBorder="1" applyAlignment="1" applyProtection="1"/>
    <xf numFmtId="164" fontId="48" fillId="0" borderId="5" xfId="1" applyNumberFormat="1" applyFont="1" applyFill="1" applyBorder="1" applyAlignment="1" applyProtection="1"/>
    <xf numFmtId="43" fontId="48" fillId="0" borderId="5" xfId="1" applyFont="1" applyFill="1" applyBorder="1" applyAlignment="1" applyProtection="1"/>
    <xf numFmtId="43" fontId="49" fillId="0" borderId="0" xfId="1" applyFont="1" applyBorder="1"/>
    <xf numFmtId="164" fontId="51" fillId="0" borderId="0" xfId="0" applyNumberFormat="1" applyFont="1" applyBorder="1"/>
    <xf numFmtId="164" fontId="49" fillId="0" borderId="0" xfId="1" applyNumberFormat="1" applyFont="1" applyBorder="1"/>
    <xf numFmtId="164" fontId="49" fillId="0" borderId="6" xfId="1" applyNumberFormat="1" applyFont="1" applyBorder="1"/>
    <xf numFmtId="164" fontId="48" fillId="0" borderId="3" xfId="171" applyNumberFormat="1" applyFont="1" applyFill="1" applyBorder="1" applyAlignment="1" applyProtection="1">
      <alignment vertical="center"/>
    </xf>
    <xf numFmtId="43" fontId="48" fillId="0" borderId="6" xfId="1" applyFont="1" applyFill="1" applyBorder="1" applyAlignment="1" applyProtection="1">
      <alignment vertical="center"/>
    </xf>
    <xf numFmtId="43" fontId="48" fillId="0" borderId="3" xfId="1" applyFont="1" applyFill="1" applyBorder="1" applyAlignment="1" applyProtection="1">
      <alignment horizontal="center"/>
    </xf>
    <xf numFmtId="164" fontId="48" fillId="0" borderId="3" xfId="171" applyNumberFormat="1" applyFont="1" applyFill="1" applyBorder="1" applyAlignment="1" applyProtection="1">
      <alignment horizontal="left" indent="4"/>
    </xf>
    <xf numFmtId="43" fontId="48" fillId="0" borderId="6" xfId="1" applyFont="1" applyFill="1" applyBorder="1" applyAlignment="1" applyProtection="1"/>
    <xf numFmtId="43" fontId="48" fillId="0" borderId="0" xfId="1" applyFont="1" applyFill="1" applyBorder="1" applyAlignment="1" applyProtection="1"/>
    <xf numFmtId="164" fontId="48" fillId="0" borderId="6" xfId="171" applyNumberFormat="1" applyFont="1" applyFill="1" applyBorder="1" applyAlignment="1" applyProtection="1"/>
    <xf numFmtId="43" fontId="47" fillId="0" borderId="3" xfId="1" applyFont="1" applyFill="1" applyBorder="1" applyAlignment="1" applyProtection="1"/>
    <xf numFmtId="43" fontId="47" fillId="0" borderId="5" xfId="1" applyFont="1" applyFill="1" applyBorder="1" applyAlignment="1" applyProtection="1"/>
    <xf numFmtId="43" fontId="49" fillId="0" borderId="0" xfId="0" applyNumberFormat="1" applyFont="1" applyBorder="1"/>
    <xf numFmtId="43" fontId="49" fillId="0" borderId="6" xfId="0" applyNumberFormat="1" applyFont="1" applyBorder="1"/>
    <xf numFmtId="165" fontId="49" fillId="0" borderId="6" xfId="0" applyNumberFormat="1" applyFont="1" applyBorder="1"/>
    <xf numFmtId="165" fontId="47" fillId="0" borderId="3" xfId="1" applyNumberFormat="1" applyFont="1" applyFill="1" applyBorder="1" applyAlignment="1" applyProtection="1"/>
    <xf numFmtId="43" fontId="47" fillId="0" borderId="5" xfId="1" applyFont="1" applyFill="1" applyBorder="1" applyAlignment="1" applyProtection="1">
      <alignment vertical="center"/>
    </xf>
    <xf numFmtId="165" fontId="47" fillId="0" borderId="5" xfId="1" applyNumberFormat="1" applyFont="1" applyFill="1" applyBorder="1" applyAlignment="1" applyProtection="1">
      <alignment vertical="center"/>
    </xf>
    <xf numFmtId="43" fontId="47" fillId="0" borderId="6" xfId="1" applyFont="1" applyFill="1" applyBorder="1" applyAlignment="1" applyProtection="1">
      <alignment vertical="center"/>
    </xf>
    <xf numFmtId="49" fontId="48" fillId="0" borderId="5" xfId="0" applyNumberFormat="1" applyFont="1" applyFill="1" applyBorder="1" applyAlignment="1" applyProtection="1">
      <alignment horizontal="left" indent="1"/>
    </xf>
    <xf numFmtId="164" fontId="49" fillId="0" borderId="0" xfId="0" applyNumberFormat="1" applyFont="1" applyBorder="1" applyAlignment="1">
      <alignment vertical="center"/>
    </xf>
    <xf numFmtId="164" fontId="47" fillId="0" borderId="0" xfId="171" applyNumberFormat="1" applyFont="1" applyFill="1" applyBorder="1" applyAlignment="1" applyProtection="1">
      <alignment vertical="center"/>
    </xf>
    <xf numFmtId="43" fontId="55" fillId="0" borderId="0" xfId="0" applyNumberFormat="1" applyFont="1" applyAlignment="1">
      <alignment horizontal="right"/>
    </xf>
    <xf numFmtId="0" fontId="63" fillId="24" borderId="7" xfId="171" applyFont="1" applyFill="1" applyBorder="1" applyAlignment="1" applyProtection="1">
      <alignment horizontal="left" vertical="center"/>
    </xf>
    <xf numFmtId="0" fontId="47" fillId="0" borderId="5" xfId="171" applyFont="1" applyFill="1" applyBorder="1" applyAlignment="1" applyProtection="1">
      <alignment horizontal="left"/>
    </xf>
    <xf numFmtId="0" fontId="47" fillId="0" borderId="5" xfId="171" applyFont="1" applyFill="1" applyBorder="1" applyAlignment="1" applyProtection="1">
      <alignment horizontal="left" indent="1"/>
    </xf>
    <xf numFmtId="49" fontId="48" fillId="0" borderId="5" xfId="172" applyNumberFormat="1" applyFont="1" applyFill="1" applyBorder="1" applyAlignment="1" applyProtection="1">
      <alignment horizontal="left" indent="2"/>
    </xf>
    <xf numFmtId="49" fontId="48" fillId="0" borderId="5" xfId="172" applyNumberFormat="1" applyFont="1" applyFill="1" applyBorder="1" applyAlignment="1" applyProtection="1">
      <alignment horizontal="left" indent="3"/>
    </xf>
    <xf numFmtId="49" fontId="48" fillId="0" borderId="5" xfId="0" applyNumberFormat="1" applyFont="1" applyFill="1" applyBorder="1" applyAlignment="1" applyProtection="1">
      <alignment horizontal="left" indent="3"/>
    </xf>
    <xf numFmtId="0" fontId="47" fillId="0" borderId="5" xfId="171" applyFont="1" applyFill="1" applyBorder="1" applyAlignment="1" applyProtection="1">
      <alignment horizontal="left" indent="2"/>
    </xf>
    <xf numFmtId="164" fontId="2" fillId="0" borderId="5" xfId="1" applyNumberFormat="1" applyFont="1" applyBorder="1"/>
    <xf numFmtId="49" fontId="48" fillId="0" borderId="5" xfId="171" applyNumberFormat="1" applyFont="1" applyFill="1" applyBorder="1" applyAlignment="1" applyProtection="1">
      <alignment horizontal="left" wrapText="1" indent="3"/>
    </xf>
    <xf numFmtId="49" fontId="48" fillId="0" borderId="5" xfId="116" applyNumberFormat="1" applyFont="1" applyFill="1" applyBorder="1" applyAlignment="1" applyProtection="1">
      <alignment horizontal="left" indent="3"/>
    </xf>
    <xf numFmtId="49" fontId="48" fillId="0" borderId="5" xfId="171" applyNumberFormat="1" applyFont="1" applyFill="1" applyBorder="1" applyAlignment="1" applyProtection="1">
      <alignment horizontal="left" indent="2"/>
    </xf>
    <xf numFmtId="0" fontId="47" fillId="0" borderId="5" xfId="171" applyFont="1" applyFill="1" applyBorder="1" applyAlignment="1" applyProtection="1"/>
    <xf numFmtId="49" fontId="47" fillId="0" borderId="5" xfId="116" applyNumberFormat="1" applyFont="1" applyFill="1" applyBorder="1" applyAlignment="1" applyProtection="1">
      <alignment horizontal="left" indent="1"/>
    </xf>
    <xf numFmtId="49" fontId="47" fillId="0" borderId="5" xfId="116" applyNumberFormat="1" applyFont="1" applyFill="1" applyBorder="1" applyAlignment="1" applyProtection="1">
      <alignment horizontal="left" indent="2"/>
    </xf>
    <xf numFmtId="0" fontId="49" fillId="0" borderId="5" xfId="0" applyFont="1" applyBorder="1" applyAlignment="1">
      <alignment horizontal="left" indent="3"/>
    </xf>
    <xf numFmtId="43" fontId="2" fillId="0" borderId="5" xfId="0" applyNumberFormat="1" applyFont="1" applyBorder="1"/>
    <xf numFmtId="165" fontId="2" fillId="0" borderId="5" xfId="0" applyNumberFormat="1" applyFont="1" applyBorder="1"/>
    <xf numFmtId="49" fontId="48" fillId="0" borderId="5" xfId="116" applyNumberFormat="1" applyFont="1" applyFill="1" applyBorder="1" applyAlignment="1" applyProtection="1">
      <alignment horizontal="left" indent="1"/>
    </xf>
    <xf numFmtId="164" fontId="47" fillId="0" borderId="5" xfId="116" applyNumberFormat="1" applyFont="1" applyFill="1" applyBorder="1" applyProtection="1"/>
    <xf numFmtId="0" fontId="47" fillId="0" borderId="6" xfId="171" applyFont="1" applyFill="1" applyBorder="1" applyAlignment="1" applyProtection="1">
      <alignment horizontal="left" vertical="center"/>
    </xf>
    <xf numFmtId="49" fontId="47" fillId="0" borderId="6" xfId="0" applyNumberFormat="1" applyFont="1" applyFill="1" applyBorder="1" applyAlignment="1" applyProtection="1">
      <alignment horizontal="left"/>
    </xf>
    <xf numFmtId="49" fontId="48" fillId="0" borderId="6" xfId="0" applyNumberFormat="1" applyFont="1" applyFill="1" applyBorder="1" applyAlignment="1" applyProtection="1">
      <alignment horizontal="left" indent="1"/>
    </xf>
    <xf numFmtId="49" fontId="48" fillId="0" borderId="6" xfId="0" applyNumberFormat="1" applyFont="1" applyFill="1" applyBorder="1" applyAlignment="1" applyProtection="1">
      <alignment horizontal="left" wrapText="1" indent="1"/>
    </xf>
    <xf numFmtId="49" fontId="47" fillId="25" borderId="21" xfId="0" applyNumberFormat="1" applyFont="1" applyFill="1" applyBorder="1" applyAlignment="1" applyProtection="1">
      <alignment horizontal="left" vertical="center"/>
    </xf>
    <xf numFmtId="164" fontId="47" fillId="25" borderId="25" xfId="171" applyNumberFormat="1" applyFont="1" applyFill="1" applyBorder="1" applyAlignment="1" applyProtection="1">
      <alignment vertical="center"/>
    </xf>
    <xf numFmtId="164" fontId="47" fillId="25" borderId="21" xfId="171" applyNumberFormat="1" applyFont="1" applyFill="1" applyBorder="1" applyAlignment="1" applyProtection="1">
      <alignment vertical="center"/>
    </xf>
    <xf numFmtId="164" fontId="47" fillId="25" borderId="24" xfId="171" applyNumberFormat="1" applyFont="1" applyFill="1" applyBorder="1" applyAlignment="1" applyProtection="1">
      <alignment vertical="center"/>
    </xf>
    <xf numFmtId="164" fontId="31" fillId="25" borderId="21" xfId="171" applyNumberFormat="1" applyFont="1" applyFill="1" applyBorder="1" applyAlignment="1" applyProtection="1">
      <alignment vertical="center"/>
    </xf>
    <xf numFmtId="0" fontId="46" fillId="24" borderId="7" xfId="0" applyFont="1" applyFill="1" applyBorder="1" applyAlignment="1">
      <alignment horizontal="left" vertical="center"/>
    </xf>
    <xf numFmtId="0" fontId="47" fillId="0" borderId="5" xfId="0" applyFont="1" applyFill="1" applyBorder="1" applyAlignment="1" applyProtection="1">
      <alignment horizontal="left" vertical="center"/>
    </xf>
    <xf numFmtId="49" fontId="47" fillId="0" borderId="5" xfId="0" applyNumberFormat="1" applyFont="1" applyFill="1" applyBorder="1" applyAlignment="1" applyProtection="1">
      <alignment horizontal="left" indent="1"/>
    </xf>
    <xf numFmtId="49" fontId="47" fillId="0" borderId="5" xfId="0" applyNumberFormat="1" applyFont="1" applyFill="1" applyBorder="1" applyAlignment="1" applyProtection="1">
      <alignment horizontal="left" indent="2"/>
    </xf>
    <xf numFmtId="49" fontId="47" fillId="0" borderId="5" xfId="0" applyNumberFormat="1" applyFont="1" applyFill="1" applyBorder="1" applyAlignment="1" applyProtection="1">
      <alignment horizontal="left" indent="3"/>
    </xf>
    <xf numFmtId="0" fontId="48" fillId="0" borderId="5" xfId="0" applyFont="1" applyFill="1" applyBorder="1" applyAlignment="1" applyProtection="1">
      <alignment horizontal="left" indent="4"/>
    </xf>
    <xf numFmtId="0" fontId="48" fillId="0" borderId="5" xfId="0" applyFont="1" applyFill="1" applyBorder="1" applyAlignment="1" applyProtection="1">
      <alignment horizontal="left" wrapText="1" indent="4"/>
    </xf>
    <xf numFmtId="49" fontId="47" fillId="0" borderId="5" xfId="0" applyNumberFormat="1" applyFont="1" applyBorder="1" applyAlignment="1">
      <alignment horizontal="left" indent="3"/>
    </xf>
    <xf numFmtId="49" fontId="50" fillId="0" borderId="5" xfId="0" applyNumberFormat="1" applyFont="1" applyFill="1" applyBorder="1" applyAlignment="1" applyProtection="1">
      <alignment horizontal="left" indent="4"/>
    </xf>
    <xf numFmtId="164" fontId="48" fillId="0" borderId="5" xfId="0" applyNumberFormat="1" applyFont="1" applyFill="1" applyBorder="1" applyAlignment="1" applyProtection="1">
      <alignment horizontal="left" indent="5"/>
    </xf>
    <xf numFmtId="164" fontId="48" fillId="27" borderId="5" xfId="0" applyNumberFormat="1" applyFont="1" applyFill="1" applyBorder="1" applyAlignment="1" applyProtection="1">
      <alignment horizontal="left" indent="5"/>
    </xf>
    <xf numFmtId="49" fontId="48" fillId="0" borderId="5" xfId="0" applyNumberFormat="1" applyFont="1" applyFill="1" applyBorder="1" applyAlignment="1" applyProtection="1">
      <alignment horizontal="left" indent="4"/>
    </xf>
    <xf numFmtId="49" fontId="47" fillId="0" borderId="5" xfId="112" applyNumberFormat="1" applyFont="1" applyFill="1" applyBorder="1" applyAlignment="1" applyProtection="1">
      <alignment horizontal="left" indent="1"/>
    </xf>
    <xf numFmtId="49" fontId="48" fillId="27" borderId="5" xfId="0" applyNumberFormat="1" applyFont="1" applyFill="1" applyBorder="1" applyAlignment="1" applyProtection="1">
      <alignment horizontal="left" indent="1"/>
    </xf>
    <xf numFmtId="49" fontId="48" fillId="27" borderId="5" xfId="0" applyNumberFormat="1" applyFont="1" applyFill="1" applyBorder="1" applyAlignment="1" applyProtection="1">
      <alignment horizontal="left" indent="4"/>
    </xf>
    <xf numFmtId="49" fontId="48" fillId="27" borderId="5" xfId="0" applyNumberFormat="1" applyFont="1" applyFill="1" applyBorder="1" applyAlignment="1" applyProtection="1">
      <alignment horizontal="left" indent="3"/>
    </xf>
    <xf numFmtId="49" fontId="47" fillId="0" borderId="5" xfId="0" applyNumberFormat="1" applyFont="1" applyFill="1" applyBorder="1" applyAlignment="1" applyProtection="1">
      <alignment horizontal="left" vertical="center" indent="2"/>
    </xf>
    <xf numFmtId="49" fontId="47" fillId="0" borderId="5" xfId="0" applyNumberFormat="1" applyFont="1" applyFill="1" applyBorder="1" applyAlignment="1" applyProtection="1">
      <alignment horizontal="left"/>
    </xf>
    <xf numFmtId="49" fontId="50" fillId="0" borderId="5" xfId="0" applyNumberFormat="1" applyFont="1" applyFill="1" applyBorder="1" applyAlignment="1" applyProtection="1">
      <alignment horizontal="left" indent="1"/>
    </xf>
    <xf numFmtId="49" fontId="47" fillId="25" borderId="7" xfId="0" applyNumberFormat="1" applyFont="1" applyFill="1" applyBorder="1" applyAlignment="1" applyProtection="1">
      <alignment horizontal="left" vertical="center"/>
    </xf>
    <xf numFmtId="49" fontId="47" fillId="0" borderId="5" xfId="0" applyNumberFormat="1" applyFont="1" applyFill="1" applyBorder="1" applyAlignment="1" applyProtection="1">
      <alignment vertical="center"/>
    </xf>
    <xf numFmtId="49" fontId="47" fillId="25" borderId="7" xfId="0" applyNumberFormat="1" applyFont="1" applyFill="1" applyBorder="1" applyAlignment="1" applyProtection="1">
      <alignment vertical="center"/>
    </xf>
    <xf numFmtId="49" fontId="47" fillId="0" borderId="5" xfId="0" applyNumberFormat="1" applyFont="1" applyFill="1" applyBorder="1" applyAlignment="1" applyProtection="1"/>
    <xf numFmtId="49" fontId="54" fillId="0" borderId="5" xfId="0" applyNumberFormat="1" applyFont="1" applyFill="1" applyBorder="1" applyAlignment="1" applyProtection="1">
      <alignment horizontal="left" indent="1"/>
    </xf>
    <xf numFmtId="49" fontId="48" fillId="0" borderId="5" xfId="0" applyNumberFormat="1" applyFont="1" applyFill="1" applyBorder="1" applyAlignment="1" applyProtection="1">
      <alignment horizontal="left" indent="2"/>
    </xf>
    <xf numFmtId="49" fontId="48" fillId="0" borderId="5" xfId="0" applyNumberFormat="1" applyFont="1" applyFill="1" applyBorder="1" applyAlignment="1" applyProtection="1">
      <alignment horizontal="left" indent="2"/>
      <protection locked="0"/>
    </xf>
    <xf numFmtId="49" fontId="47" fillId="0" borderId="5" xfId="0" applyNumberFormat="1" applyFont="1" applyFill="1" applyBorder="1" applyAlignment="1" applyProtection="1">
      <alignment horizontal="left" indent="2"/>
      <protection locked="0"/>
    </xf>
    <xf numFmtId="49" fontId="48" fillId="0" borderId="5" xfId="0" applyNumberFormat="1" applyFont="1" applyFill="1" applyBorder="1" applyAlignment="1" applyProtection="1">
      <alignment horizontal="left" indent="3"/>
      <protection locked="0"/>
    </xf>
    <xf numFmtId="49" fontId="48" fillId="0" borderId="5" xfId="0" applyNumberFormat="1" applyFont="1" applyFill="1" applyBorder="1" applyAlignment="1" applyProtection="1">
      <alignment horizontal="left" indent="4"/>
      <protection locked="0"/>
    </xf>
    <xf numFmtId="49" fontId="47" fillId="0" borderId="5" xfId="0" applyNumberFormat="1" applyFont="1" applyFill="1" applyBorder="1" applyAlignment="1" applyProtection="1">
      <alignment horizontal="left" indent="3"/>
      <protection locked="0"/>
    </xf>
    <xf numFmtId="49" fontId="47" fillId="25" borderId="7" xfId="0" applyNumberFormat="1" applyFont="1" applyFill="1" applyBorder="1" applyAlignment="1" applyProtection="1">
      <alignment horizontal="left"/>
    </xf>
    <xf numFmtId="49" fontId="47" fillId="0" borderId="4" xfId="0" applyNumberFormat="1" applyFont="1" applyFill="1" applyBorder="1" applyAlignment="1" applyProtection="1">
      <alignment horizontal="left" indent="1"/>
    </xf>
    <xf numFmtId="0" fontId="51" fillId="25" borderId="7" xfId="0" applyFont="1" applyFill="1" applyBorder="1"/>
    <xf numFmtId="49" fontId="51" fillId="27" borderId="26" xfId="0" applyNumberFormat="1" applyFont="1" applyFill="1" applyBorder="1" applyAlignment="1" applyProtection="1">
      <alignment horizontal="left" vertical="center"/>
    </xf>
    <xf numFmtId="165" fontId="51" fillId="27" borderId="26" xfId="1" applyNumberFormat="1" applyFont="1" applyFill="1" applyBorder="1" applyAlignment="1">
      <alignment horizontal="right" vertical="center"/>
    </xf>
    <xf numFmtId="164" fontId="0" fillId="0" borderId="0" xfId="0" applyNumberFormat="1" applyFont="1" applyBorder="1"/>
    <xf numFmtId="0" fontId="0" fillId="0" borderId="0" xfId="0" applyFont="1" applyBorder="1"/>
    <xf numFmtId="43" fontId="31" fillId="0" borderId="5" xfId="1" applyFont="1" applyFill="1" applyBorder="1" applyAlignment="1" applyProtection="1"/>
    <xf numFmtId="43" fontId="47" fillId="0" borderId="6" xfId="1" applyFont="1" applyFill="1" applyBorder="1" applyAlignment="1" applyProtection="1"/>
    <xf numFmtId="165" fontId="48" fillId="0" borderId="23" xfId="1" applyNumberFormat="1" applyFont="1" applyFill="1" applyBorder="1" applyAlignment="1" applyProtection="1">
      <alignment vertical="center"/>
    </xf>
    <xf numFmtId="165" fontId="51" fillId="0" borderId="3" xfId="171" applyNumberFormat="1" applyFont="1" applyFill="1" applyBorder="1" applyAlignment="1" applyProtection="1">
      <alignment horizontal="right"/>
    </xf>
    <xf numFmtId="165" fontId="48" fillId="0" borderId="3" xfId="171" applyNumberFormat="1" applyFont="1" applyFill="1" applyBorder="1"/>
    <xf numFmtId="165" fontId="49" fillId="0" borderId="3" xfId="171" applyNumberFormat="1" applyFont="1" applyFill="1" applyBorder="1" applyAlignment="1" applyProtection="1">
      <alignment horizontal="right"/>
    </xf>
    <xf numFmtId="165" fontId="49" fillId="27" borderId="5" xfId="1" applyNumberFormat="1" applyFont="1" applyFill="1" applyBorder="1"/>
    <xf numFmtId="165" fontId="47" fillId="0" borderId="3" xfId="1" applyNumberFormat="1" applyFont="1" applyFill="1" applyBorder="1" applyProtection="1"/>
    <xf numFmtId="165" fontId="47" fillId="0" borderId="5" xfId="1" applyNumberFormat="1" applyFont="1" applyFill="1" applyBorder="1" applyProtection="1"/>
    <xf numFmtId="165" fontId="54" fillId="0" borderId="3" xfId="1" applyNumberFormat="1" applyFont="1" applyFill="1" applyBorder="1" applyProtection="1"/>
    <xf numFmtId="165" fontId="54" fillId="0" borderId="5" xfId="1" applyNumberFormat="1" applyFont="1" applyFill="1" applyBorder="1" applyProtection="1"/>
    <xf numFmtId="165" fontId="55" fillId="0" borderId="5" xfId="1" applyNumberFormat="1" applyFont="1" applyFill="1" applyBorder="1" applyProtection="1"/>
    <xf numFmtId="165" fontId="49" fillId="0" borderId="3" xfId="1" applyNumberFormat="1" applyFont="1" applyFill="1" applyBorder="1"/>
    <xf numFmtId="165" fontId="51" fillId="26" borderId="5" xfId="1" applyNumberFormat="1" applyFont="1" applyFill="1" applyBorder="1" applyProtection="1"/>
    <xf numFmtId="165" fontId="51" fillId="26" borderId="3" xfId="1" applyNumberFormat="1" applyFont="1" applyFill="1" applyBorder="1" applyProtection="1"/>
    <xf numFmtId="165" fontId="49" fillId="26" borderId="5" xfId="1" applyNumberFormat="1" applyFont="1" applyFill="1" applyBorder="1" applyProtection="1"/>
    <xf numFmtId="165" fontId="49" fillId="26" borderId="3" xfId="1" applyNumberFormat="1" applyFont="1" applyFill="1" applyBorder="1" applyProtection="1"/>
    <xf numFmtId="165" fontId="48" fillId="26" borderId="3" xfId="1" applyNumberFormat="1" applyFont="1" applyFill="1" applyBorder="1" applyProtection="1"/>
    <xf numFmtId="165" fontId="56" fillId="26" borderId="3" xfId="1" applyNumberFormat="1" applyFont="1" applyFill="1" applyBorder="1"/>
    <xf numFmtId="165" fontId="56" fillId="26" borderId="5" xfId="1" applyNumberFormat="1" applyFont="1" applyFill="1" applyBorder="1"/>
    <xf numFmtId="165" fontId="49" fillId="26" borderId="23" xfId="1" applyNumberFormat="1" applyFont="1" applyFill="1" applyBorder="1" applyProtection="1"/>
    <xf numFmtId="165" fontId="49" fillId="26" borderId="22" xfId="1" applyNumberFormat="1" applyFont="1" applyFill="1" applyBorder="1" applyProtection="1"/>
    <xf numFmtId="165" fontId="47" fillId="0" borderId="19" xfId="1" applyNumberFormat="1" applyFont="1" applyFill="1" applyBorder="1" applyProtection="1"/>
    <xf numFmtId="165" fontId="47" fillId="0" borderId="4" xfId="1" applyNumberFormat="1" applyFont="1" applyFill="1" applyBorder="1" applyProtection="1"/>
    <xf numFmtId="165" fontId="48" fillId="0" borderId="5" xfId="1" applyNumberFormat="1" applyFont="1" applyFill="1" applyBorder="1" applyAlignment="1" applyProtection="1">
      <alignment vertical="center"/>
    </xf>
    <xf numFmtId="165" fontId="51" fillId="27" borderId="5" xfId="1" applyNumberFormat="1" applyFont="1" applyFill="1" applyBorder="1"/>
    <xf numFmtId="165" fontId="47" fillId="27" borderId="3" xfId="1" applyNumberFormat="1" applyFont="1" applyFill="1" applyBorder="1" applyProtection="1"/>
    <xf numFmtId="165" fontId="47" fillId="0" borderId="3" xfId="1" applyNumberFormat="1" applyFont="1" applyFill="1" applyBorder="1"/>
    <xf numFmtId="165" fontId="47" fillId="0" borderId="5" xfId="1" applyNumberFormat="1" applyFont="1" applyFill="1" applyBorder="1"/>
    <xf numFmtId="165" fontId="49" fillId="0" borderId="5" xfId="1" applyNumberFormat="1" applyFont="1" applyFill="1" applyBorder="1" applyAlignment="1">
      <alignment vertical="center"/>
    </xf>
    <xf numFmtId="165" fontId="50" fillId="0" borderId="3" xfId="1" applyNumberFormat="1" applyFont="1" applyFill="1" applyBorder="1" applyProtection="1"/>
    <xf numFmtId="165" fontId="50" fillId="0" borderId="5" xfId="1" applyNumberFormat="1" applyFont="1" applyFill="1" applyBorder="1" applyProtection="1"/>
    <xf numFmtId="165" fontId="48" fillId="27" borderId="5" xfId="1" applyNumberFormat="1" applyFont="1" applyFill="1" applyBorder="1" applyProtection="1"/>
    <xf numFmtId="165" fontId="47" fillId="0" borderId="5" xfId="1" applyNumberFormat="1" applyFont="1" applyFill="1" applyBorder="1" applyAlignment="1" applyProtection="1"/>
    <xf numFmtId="165" fontId="52" fillId="27" borderId="5" xfId="1" applyNumberFormat="1" applyFont="1" applyFill="1" applyBorder="1" applyProtection="1"/>
    <xf numFmtId="165" fontId="52" fillId="27" borderId="3" xfId="1" applyNumberFormat="1" applyFont="1" applyFill="1" applyBorder="1" applyProtection="1"/>
    <xf numFmtId="165" fontId="53" fillId="27" borderId="5" xfId="1" applyNumberFormat="1" applyFont="1" applyFill="1" applyBorder="1"/>
    <xf numFmtId="165" fontId="52" fillId="0" borderId="5" xfId="1" applyNumberFormat="1" applyFont="1" applyFill="1" applyBorder="1" applyProtection="1"/>
    <xf numFmtId="165" fontId="52" fillId="0" borderId="3" xfId="1" applyNumberFormat="1" applyFont="1" applyFill="1" applyBorder="1" applyProtection="1"/>
    <xf numFmtId="165" fontId="52" fillId="26" borderId="5" xfId="1" applyNumberFormat="1" applyFont="1" applyFill="1" applyBorder="1" applyProtection="1"/>
    <xf numFmtId="165" fontId="53" fillId="26" borderId="5" xfId="1" applyNumberFormat="1" applyFont="1" applyFill="1" applyBorder="1"/>
    <xf numFmtId="165" fontId="52" fillId="26" borderId="3" xfId="1" applyNumberFormat="1" applyFont="1" applyFill="1" applyBorder="1" applyProtection="1"/>
    <xf numFmtId="165" fontId="51" fillId="0" borderId="3" xfId="1" applyNumberFormat="1" applyFont="1" applyFill="1" applyBorder="1"/>
    <xf numFmtId="0" fontId="43" fillId="26" borderId="0" xfId="0" applyFont="1" applyFill="1" applyBorder="1" applyAlignment="1">
      <alignment horizontal="center" vertical="center"/>
    </xf>
    <xf numFmtId="0" fontId="62" fillId="0" borderId="0" xfId="0" applyFont="1" applyFill="1" applyAlignment="1" applyProtection="1">
      <alignment horizontal="center"/>
    </xf>
    <xf numFmtId="0" fontId="44" fillId="0" borderId="0" xfId="0" applyFont="1" applyFill="1" applyAlignment="1" applyProtection="1">
      <alignment horizontal="center"/>
    </xf>
    <xf numFmtId="0" fontId="44" fillId="0" borderId="20" xfId="0" applyFont="1" applyFill="1" applyBorder="1" applyAlignment="1" applyProtection="1">
      <alignment horizontal="center"/>
    </xf>
    <xf numFmtId="0" fontId="37" fillId="0" borderId="0" xfId="0" applyFont="1" applyFill="1" applyAlignment="1" applyProtection="1">
      <alignment horizontal="center"/>
    </xf>
    <xf numFmtId="0" fontId="42" fillId="26" borderId="0" xfId="0" applyFont="1" applyFill="1" applyBorder="1" applyAlignment="1">
      <alignment horizontal="center" vertical="center"/>
    </xf>
    <xf numFmtId="0" fontId="45" fillId="26" borderId="20" xfId="0" applyFont="1" applyFill="1" applyBorder="1" applyAlignment="1">
      <alignment horizontal="center" vertical="center"/>
    </xf>
  </cellXfs>
  <cellStyles count="175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Array" xfId="20" xr:uid="{00000000-0005-0000-0000-000012000000}"/>
    <cellStyle name="Array Enter" xfId="21" xr:uid="{00000000-0005-0000-0000-000013000000}"/>
    <cellStyle name="Array_Sheet1" xfId="22" xr:uid="{00000000-0005-0000-0000-000014000000}"/>
    <cellStyle name="base paren" xfId="23" xr:uid="{00000000-0005-0000-0000-000015000000}"/>
    <cellStyle name="Buena 2" xfId="24" xr:uid="{00000000-0005-0000-0000-000016000000}"/>
    <cellStyle name="Cálculo 2" xfId="25" xr:uid="{00000000-0005-0000-0000-000017000000}"/>
    <cellStyle name="Celda de comprobación 2" xfId="26" xr:uid="{00000000-0005-0000-0000-000018000000}"/>
    <cellStyle name="Celda vinculada 2" xfId="27" xr:uid="{00000000-0005-0000-0000-000019000000}"/>
    <cellStyle name="Comma 2" xfId="28" xr:uid="{00000000-0005-0000-0000-00001A000000}"/>
    <cellStyle name="Comma 2 2" xfId="29" xr:uid="{00000000-0005-0000-0000-00001B000000}"/>
    <cellStyle name="Comma 2 3" xfId="30" xr:uid="{00000000-0005-0000-0000-00001C000000}"/>
    <cellStyle name="Comma 2_Sheet1" xfId="31" xr:uid="{00000000-0005-0000-0000-00001D000000}"/>
    <cellStyle name="Comma 3" xfId="32" xr:uid="{00000000-0005-0000-0000-00001E000000}"/>
    <cellStyle name="Comma 3 2" xfId="33" xr:uid="{00000000-0005-0000-0000-00001F000000}"/>
    <cellStyle name="Comma 3 3" xfId="34" xr:uid="{00000000-0005-0000-0000-000020000000}"/>
    <cellStyle name="Comma 4" xfId="35" xr:uid="{00000000-0005-0000-0000-000021000000}"/>
    <cellStyle name="Comma 4 2" xfId="36" xr:uid="{00000000-0005-0000-0000-000022000000}"/>
    <cellStyle name="Comma 4 3" xfId="37" xr:uid="{00000000-0005-0000-0000-000023000000}"/>
    <cellStyle name="Comma 5" xfId="38" xr:uid="{00000000-0005-0000-0000-000024000000}"/>
    <cellStyle name="Comma 6" xfId="39" xr:uid="{00000000-0005-0000-0000-000025000000}"/>
    <cellStyle name="Comma 7" xfId="40" xr:uid="{00000000-0005-0000-0000-000026000000}"/>
    <cellStyle name="Comma 8" xfId="41" xr:uid="{00000000-0005-0000-0000-000027000000}"/>
    <cellStyle name="Comma 9" xfId="42" xr:uid="{00000000-0005-0000-0000-000028000000}"/>
    <cellStyle name="Comma 9 2" xfId="43" xr:uid="{00000000-0005-0000-0000-000029000000}"/>
    <cellStyle name="Encabezado 4 2" xfId="44" xr:uid="{00000000-0005-0000-0000-00002A000000}"/>
    <cellStyle name="Énfasis1 2" xfId="45" xr:uid="{00000000-0005-0000-0000-00002B000000}"/>
    <cellStyle name="Énfasis2 2" xfId="46" xr:uid="{00000000-0005-0000-0000-00002C000000}"/>
    <cellStyle name="Énfasis3 2" xfId="47" xr:uid="{00000000-0005-0000-0000-00002D000000}"/>
    <cellStyle name="Énfasis4 2" xfId="48" xr:uid="{00000000-0005-0000-0000-00002E000000}"/>
    <cellStyle name="Énfasis5 2" xfId="49" xr:uid="{00000000-0005-0000-0000-00002F000000}"/>
    <cellStyle name="Énfasis6 2" xfId="50" xr:uid="{00000000-0005-0000-0000-000030000000}"/>
    <cellStyle name="Entrada 2" xfId="51" xr:uid="{00000000-0005-0000-0000-000031000000}"/>
    <cellStyle name="Euro" xfId="52" xr:uid="{00000000-0005-0000-0000-000032000000}"/>
    <cellStyle name="Hipervínculo 2" xfId="53" xr:uid="{00000000-0005-0000-0000-000033000000}"/>
    <cellStyle name="Incorrecto 2" xfId="54" xr:uid="{00000000-0005-0000-0000-000034000000}"/>
    <cellStyle name="MacroCode" xfId="55" xr:uid="{00000000-0005-0000-0000-000035000000}"/>
    <cellStyle name="Millares" xfId="1" builtinId="3"/>
    <cellStyle name="Millares 10" xfId="56" xr:uid="{00000000-0005-0000-0000-000037000000}"/>
    <cellStyle name="Millares 10 2" xfId="57" xr:uid="{00000000-0005-0000-0000-000038000000}"/>
    <cellStyle name="Millares 10 2 2" xfId="58" xr:uid="{00000000-0005-0000-0000-000039000000}"/>
    <cellStyle name="Millares 10 3" xfId="59" xr:uid="{00000000-0005-0000-0000-00003A000000}"/>
    <cellStyle name="Millares 10 4" xfId="60" xr:uid="{00000000-0005-0000-0000-00003B000000}"/>
    <cellStyle name="Millares 10 5" xfId="61" xr:uid="{00000000-0005-0000-0000-00003C000000}"/>
    <cellStyle name="Millares 10 6" xfId="62" xr:uid="{00000000-0005-0000-0000-00003D000000}"/>
    <cellStyle name="Millares 11" xfId="63" xr:uid="{00000000-0005-0000-0000-00003E000000}"/>
    <cellStyle name="Millares 11 2" xfId="64" xr:uid="{00000000-0005-0000-0000-00003F000000}"/>
    <cellStyle name="Millares 12" xfId="65" xr:uid="{00000000-0005-0000-0000-000040000000}"/>
    <cellStyle name="Millares 13" xfId="66" xr:uid="{00000000-0005-0000-0000-000041000000}"/>
    <cellStyle name="Millares 14" xfId="67" xr:uid="{00000000-0005-0000-0000-000042000000}"/>
    <cellStyle name="Millares 2" xfId="68" xr:uid="{00000000-0005-0000-0000-000043000000}"/>
    <cellStyle name="Millares 2 2" xfId="69" xr:uid="{00000000-0005-0000-0000-000044000000}"/>
    <cellStyle name="Millares 2 2 2" xfId="70" xr:uid="{00000000-0005-0000-0000-000045000000}"/>
    <cellStyle name="Millares 2 2 3" xfId="71" xr:uid="{00000000-0005-0000-0000-000046000000}"/>
    <cellStyle name="Millares 2 3" xfId="72" xr:uid="{00000000-0005-0000-0000-000047000000}"/>
    <cellStyle name="Millares 2 4" xfId="73" xr:uid="{00000000-0005-0000-0000-000048000000}"/>
    <cellStyle name="Millares 2 5" xfId="74" xr:uid="{00000000-0005-0000-0000-000049000000}"/>
    <cellStyle name="Millares 2_DGA" xfId="75" xr:uid="{00000000-0005-0000-0000-00004A000000}"/>
    <cellStyle name="Millares 3" xfId="76" xr:uid="{00000000-0005-0000-0000-00004B000000}"/>
    <cellStyle name="Millares 3 2" xfId="77" xr:uid="{00000000-0005-0000-0000-00004C000000}"/>
    <cellStyle name="Millares 3 2 2" xfId="78" xr:uid="{00000000-0005-0000-0000-00004D000000}"/>
    <cellStyle name="Millares 3 2 3" xfId="79" xr:uid="{00000000-0005-0000-0000-00004E000000}"/>
    <cellStyle name="Millares 3 3" xfId="80" xr:uid="{00000000-0005-0000-0000-00004F000000}"/>
    <cellStyle name="Millares 3 4" xfId="81" xr:uid="{00000000-0005-0000-0000-000050000000}"/>
    <cellStyle name="Millares 3 5" xfId="82" xr:uid="{00000000-0005-0000-0000-000051000000}"/>
    <cellStyle name="Millares 3_DGA" xfId="83" xr:uid="{00000000-0005-0000-0000-000052000000}"/>
    <cellStyle name="Millares 4" xfId="84" xr:uid="{00000000-0005-0000-0000-000053000000}"/>
    <cellStyle name="Millares 4 2" xfId="85" xr:uid="{00000000-0005-0000-0000-000054000000}"/>
    <cellStyle name="Millares 4 3" xfId="86" xr:uid="{00000000-0005-0000-0000-000055000000}"/>
    <cellStyle name="Millares 4 4" xfId="87" xr:uid="{00000000-0005-0000-0000-000056000000}"/>
    <cellStyle name="Millares 4 5" xfId="88" xr:uid="{00000000-0005-0000-0000-000057000000}"/>
    <cellStyle name="Millares 4 6" xfId="89" xr:uid="{00000000-0005-0000-0000-000058000000}"/>
    <cellStyle name="Millares 4_DGA" xfId="90" xr:uid="{00000000-0005-0000-0000-000059000000}"/>
    <cellStyle name="Millares 5" xfId="91" xr:uid="{00000000-0005-0000-0000-00005A000000}"/>
    <cellStyle name="Millares 5 2" xfId="92" xr:uid="{00000000-0005-0000-0000-00005B000000}"/>
    <cellStyle name="Millares 5 3" xfId="93" xr:uid="{00000000-0005-0000-0000-00005C000000}"/>
    <cellStyle name="Millares 5_DGA" xfId="94" xr:uid="{00000000-0005-0000-0000-00005D000000}"/>
    <cellStyle name="Millares 6" xfId="95" xr:uid="{00000000-0005-0000-0000-00005E000000}"/>
    <cellStyle name="Millares 7" xfId="96" xr:uid="{00000000-0005-0000-0000-00005F000000}"/>
    <cellStyle name="Millares 7 2" xfId="97" xr:uid="{00000000-0005-0000-0000-000060000000}"/>
    <cellStyle name="Millares 8" xfId="98" xr:uid="{00000000-0005-0000-0000-000061000000}"/>
    <cellStyle name="Millares 8 2" xfId="99" xr:uid="{00000000-0005-0000-0000-000062000000}"/>
    <cellStyle name="Millares 8 3" xfId="100" xr:uid="{00000000-0005-0000-0000-000063000000}"/>
    <cellStyle name="Millares 9" xfId="101" xr:uid="{00000000-0005-0000-0000-000064000000}"/>
    <cellStyle name="Millares 9 2" xfId="102" xr:uid="{00000000-0005-0000-0000-000065000000}"/>
    <cellStyle name="Millares 9 2 2" xfId="103" xr:uid="{00000000-0005-0000-0000-000066000000}"/>
    <cellStyle name="Millares 9 3" xfId="104" xr:uid="{00000000-0005-0000-0000-000067000000}"/>
    <cellStyle name="Millares 9 4" xfId="105" xr:uid="{00000000-0005-0000-0000-000068000000}"/>
    <cellStyle name="Millares 9 5" xfId="106" xr:uid="{00000000-0005-0000-0000-000069000000}"/>
    <cellStyle name="Millares 9 6" xfId="107" xr:uid="{00000000-0005-0000-0000-00006A000000}"/>
    <cellStyle name="Neutral 2" xfId="108" xr:uid="{00000000-0005-0000-0000-00006B000000}"/>
    <cellStyle name="Normal" xfId="0" builtinId="0"/>
    <cellStyle name="Normal 10" xfId="109" xr:uid="{00000000-0005-0000-0000-00006D000000}"/>
    <cellStyle name="Normal 2" xfId="110" xr:uid="{00000000-0005-0000-0000-00006E000000}"/>
    <cellStyle name="Normal 2 2" xfId="111" xr:uid="{00000000-0005-0000-0000-00006F000000}"/>
    <cellStyle name="Normal 2 2 2" xfId="112" xr:uid="{00000000-0005-0000-0000-000070000000}"/>
    <cellStyle name="Normal 2 2 2 2" xfId="174" xr:uid="{00000000-0005-0000-0000-000071000000}"/>
    <cellStyle name="Normal 2 3" xfId="113" xr:uid="{00000000-0005-0000-0000-000072000000}"/>
    <cellStyle name="Normal 2 4" xfId="114" xr:uid="{00000000-0005-0000-0000-000073000000}"/>
    <cellStyle name="Normal 2_DGA" xfId="115" xr:uid="{00000000-0005-0000-0000-000074000000}"/>
    <cellStyle name="Normal 3" xfId="116" xr:uid="{00000000-0005-0000-0000-000075000000}"/>
    <cellStyle name="Normal 3 2" xfId="117" xr:uid="{00000000-0005-0000-0000-000076000000}"/>
    <cellStyle name="Normal 3 3" xfId="118" xr:uid="{00000000-0005-0000-0000-000077000000}"/>
    <cellStyle name="Normal 3 4" xfId="119" xr:uid="{00000000-0005-0000-0000-000078000000}"/>
    <cellStyle name="Normal 3 5" xfId="120" xr:uid="{00000000-0005-0000-0000-000079000000}"/>
    <cellStyle name="Normal 3_Sheet1" xfId="121" xr:uid="{00000000-0005-0000-0000-00007A000000}"/>
    <cellStyle name="Normal 4" xfId="122" xr:uid="{00000000-0005-0000-0000-00007B000000}"/>
    <cellStyle name="Normal 5" xfId="123" xr:uid="{00000000-0005-0000-0000-00007C000000}"/>
    <cellStyle name="Normal 5 2" xfId="124" xr:uid="{00000000-0005-0000-0000-00007D000000}"/>
    <cellStyle name="Normal 5 3" xfId="125" xr:uid="{00000000-0005-0000-0000-00007E000000}"/>
    <cellStyle name="Normal 5 4" xfId="126" xr:uid="{00000000-0005-0000-0000-00007F000000}"/>
    <cellStyle name="Normal 6" xfId="127" xr:uid="{00000000-0005-0000-0000-000080000000}"/>
    <cellStyle name="Normal 6 2" xfId="128" xr:uid="{00000000-0005-0000-0000-000081000000}"/>
    <cellStyle name="Normal 6 2 2" xfId="129" xr:uid="{00000000-0005-0000-0000-000082000000}"/>
    <cellStyle name="Normal 6 2 3" xfId="130" xr:uid="{00000000-0005-0000-0000-000083000000}"/>
    <cellStyle name="Normal 6 3" xfId="131" xr:uid="{00000000-0005-0000-0000-000084000000}"/>
    <cellStyle name="Normal 6 4" xfId="132" xr:uid="{00000000-0005-0000-0000-000085000000}"/>
    <cellStyle name="Normal 7" xfId="133" xr:uid="{00000000-0005-0000-0000-000086000000}"/>
    <cellStyle name="Normal 7 2" xfId="134" xr:uid="{00000000-0005-0000-0000-000087000000}"/>
    <cellStyle name="Normal 7 2 2" xfId="135" xr:uid="{00000000-0005-0000-0000-000088000000}"/>
    <cellStyle name="Normal 7 3" xfId="136" xr:uid="{00000000-0005-0000-0000-000089000000}"/>
    <cellStyle name="Normal 7 4" xfId="137" xr:uid="{00000000-0005-0000-0000-00008A000000}"/>
    <cellStyle name="Normal 7 5" xfId="138" xr:uid="{00000000-0005-0000-0000-00008B000000}"/>
    <cellStyle name="Normal 8" xfId="139" xr:uid="{00000000-0005-0000-0000-00008C000000}"/>
    <cellStyle name="Normal 8 2" xfId="140" xr:uid="{00000000-0005-0000-0000-00008D000000}"/>
    <cellStyle name="Normal 9" xfId="141" xr:uid="{00000000-0005-0000-0000-00008E000000}"/>
    <cellStyle name="Normal 9 2" xfId="142" xr:uid="{00000000-0005-0000-0000-00008F000000}"/>
    <cellStyle name="Normal 9 3" xfId="143" xr:uid="{00000000-0005-0000-0000-000090000000}"/>
    <cellStyle name="Normal_COMPARACION 2002-2001" xfId="171" xr:uid="{00000000-0005-0000-0000-000091000000}"/>
    <cellStyle name="Normal_Hoja4" xfId="172" xr:uid="{00000000-0005-0000-0000-000092000000}"/>
    <cellStyle name="Normal_Hoja6" xfId="173" xr:uid="{00000000-0005-0000-0000-000093000000}"/>
    <cellStyle name="Notas 2" xfId="144" xr:uid="{00000000-0005-0000-0000-000094000000}"/>
    <cellStyle name="Notas 2 2" xfId="145" xr:uid="{00000000-0005-0000-0000-000095000000}"/>
    <cellStyle name="Notas 2_Sheet1" xfId="146" xr:uid="{00000000-0005-0000-0000-000096000000}"/>
    <cellStyle name="Percent 2" xfId="147" xr:uid="{00000000-0005-0000-0000-000097000000}"/>
    <cellStyle name="Percent 2 2" xfId="148" xr:uid="{00000000-0005-0000-0000-000098000000}"/>
    <cellStyle name="Percent 3" xfId="149" xr:uid="{00000000-0005-0000-0000-000099000000}"/>
    <cellStyle name="Percent 4" xfId="150" xr:uid="{00000000-0005-0000-0000-00009A000000}"/>
    <cellStyle name="Percent 5" xfId="151" xr:uid="{00000000-0005-0000-0000-00009B000000}"/>
    <cellStyle name="Percent 6" xfId="152" xr:uid="{00000000-0005-0000-0000-00009C000000}"/>
    <cellStyle name="Percent 7" xfId="153" xr:uid="{00000000-0005-0000-0000-00009D000000}"/>
    <cellStyle name="Percent 7 2" xfId="154" xr:uid="{00000000-0005-0000-0000-00009E000000}"/>
    <cellStyle name="Porcentual 2" xfId="155" xr:uid="{00000000-0005-0000-0000-00009F000000}"/>
    <cellStyle name="Porcentual 2 2" xfId="156" xr:uid="{00000000-0005-0000-0000-0000A0000000}"/>
    <cellStyle name="Porcentual 2 3" xfId="157" xr:uid="{00000000-0005-0000-0000-0000A1000000}"/>
    <cellStyle name="Porcentual 3" xfId="158" xr:uid="{00000000-0005-0000-0000-0000A2000000}"/>
    <cellStyle name="Porcentual 3 2" xfId="159" xr:uid="{00000000-0005-0000-0000-0000A3000000}"/>
    <cellStyle name="Porcentual 4" xfId="160" xr:uid="{00000000-0005-0000-0000-0000A4000000}"/>
    <cellStyle name="Red Text" xfId="161" xr:uid="{00000000-0005-0000-0000-0000A5000000}"/>
    <cellStyle name="Salida 2" xfId="162" xr:uid="{00000000-0005-0000-0000-0000A6000000}"/>
    <cellStyle name="Texto de advertencia 2" xfId="163" xr:uid="{00000000-0005-0000-0000-0000A7000000}"/>
    <cellStyle name="Texto explicativo 2" xfId="164" xr:uid="{00000000-0005-0000-0000-0000A8000000}"/>
    <cellStyle name="Título 1 2" xfId="165" xr:uid="{00000000-0005-0000-0000-0000A9000000}"/>
    <cellStyle name="Título 2 2" xfId="166" xr:uid="{00000000-0005-0000-0000-0000AA000000}"/>
    <cellStyle name="Título 3 2" xfId="167" xr:uid="{00000000-0005-0000-0000-0000AB000000}"/>
    <cellStyle name="Título 4" xfId="168" xr:uid="{00000000-0005-0000-0000-0000AC000000}"/>
    <cellStyle name="TopGrey" xfId="169" xr:uid="{00000000-0005-0000-0000-0000AD000000}"/>
    <cellStyle name="Total 2" xfId="170" xr:uid="{00000000-0005-0000-0000-0000A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463550</xdr:colOff>
      <xdr:row>1</xdr:row>
      <xdr:rowOff>0</xdr:rowOff>
    </xdr:from>
    <xdr:to>
      <xdr:col>13</xdr:col>
      <xdr:colOff>749300</xdr:colOff>
      <xdr:row>6</xdr:row>
      <xdr:rowOff>32057</xdr:rowOff>
    </xdr:to>
    <xdr:pic>
      <xdr:nvPicPr>
        <xdr:cNvPr id="3" name="Picture 8" descr="Ministerio de Hacienda - República Dominicana">
          <a:extLst>
            <a:ext uri="{FF2B5EF4-FFF2-40B4-BE49-F238E27FC236}">
              <a16:creationId xmlns:a16="http://schemas.microsoft.com/office/drawing/2014/main" id="{F0CEF0CA-172A-49B1-AE3F-952C14F5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4250" y="88900"/>
          <a:ext cx="4476750" cy="1009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1</xdr:row>
      <xdr:rowOff>66675</xdr:rowOff>
    </xdr:from>
    <xdr:to>
      <xdr:col>12</xdr:col>
      <xdr:colOff>614614</xdr:colOff>
      <xdr:row>5</xdr:row>
      <xdr:rowOff>193982</xdr:rowOff>
    </xdr:to>
    <xdr:pic>
      <xdr:nvPicPr>
        <xdr:cNvPr id="3" name="Picture 8" descr="Ministerio de Hacienda - República Dominicana">
          <a:extLst>
            <a:ext uri="{FF2B5EF4-FFF2-40B4-BE49-F238E27FC236}">
              <a16:creationId xmlns:a16="http://schemas.microsoft.com/office/drawing/2014/main" id="{E526084A-288D-44AE-9B67-3F3A4C2C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276225"/>
          <a:ext cx="3705225" cy="1003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636834</xdr:colOff>
      <xdr:row>0</xdr:row>
      <xdr:rowOff>100885</xdr:rowOff>
    </xdr:from>
    <xdr:to>
      <xdr:col>13</xdr:col>
      <xdr:colOff>493220</xdr:colOff>
      <xdr:row>4</xdr:row>
      <xdr:rowOff>379116</xdr:rowOff>
    </xdr:to>
    <xdr:pic>
      <xdr:nvPicPr>
        <xdr:cNvPr id="4" name="Picture 8" descr="Ministerio de Hacienda - República Dominicana">
          <a:extLst>
            <a:ext uri="{FF2B5EF4-FFF2-40B4-BE49-F238E27FC236}">
              <a16:creationId xmlns:a16="http://schemas.microsoft.com/office/drawing/2014/main" id="{FFCEE1FE-DA4E-4B6D-819C-5FD344E6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3207" y="100885"/>
          <a:ext cx="3556343" cy="975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G927"/>
  <sheetViews>
    <sheetView showGridLines="0" topLeftCell="A4" zoomScale="91" zoomScaleNormal="91" workbookViewId="0">
      <pane xSplit="2" topLeftCell="T1" activePane="topRight" state="frozen"/>
      <selection activeCell="A12" sqref="A12"/>
      <selection pane="topRight" activeCell="Y4" sqref="Y1:Y1048576"/>
    </sheetView>
  </sheetViews>
  <sheetFormatPr baseColWidth="10" defaultRowHeight="14.25"/>
  <cols>
    <col min="1" max="1" width="2.140625" customWidth="1"/>
    <col min="2" max="2" width="75" style="3" customWidth="1"/>
    <col min="3" max="8" width="10.7109375" style="3" customWidth="1"/>
    <col min="9" max="20" width="12.5703125" style="3" customWidth="1"/>
    <col min="21" max="22" width="12.5703125" style="1" customWidth="1"/>
    <col min="23" max="23" width="12.42578125" style="1" customWidth="1"/>
    <col min="24" max="25" width="11.7109375" customWidth="1"/>
    <col min="26" max="26" width="11" customWidth="1"/>
    <col min="244" max="244" width="0.85546875" customWidth="1"/>
    <col min="245" max="245" width="73.28515625" customWidth="1"/>
    <col min="246" max="253" width="8.5703125" customWidth="1"/>
    <col min="254" max="256" width="10" customWidth="1"/>
    <col min="257" max="257" width="10.85546875" customWidth="1"/>
    <col min="258" max="258" width="10.7109375" customWidth="1"/>
    <col min="259" max="266" width="8.28515625" customWidth="1"/>
    <col min="267" max="267" width="10.140625" customWidth="1"/>
    <col min="268" max="268" width="8.7109375" customWidth="1"/>
    <col min="269" max="269" width="10.140625" customWidth="1"/>
    <col min="270" max="270" width="10.5703125" customWidth="1"/>
    <col min="271" max="271" width="10" customWidth="1"/>
    <col min="272" max="272" width="9.5703125" customWidth="1"/>
    <col min="273" max="273" width="9" customWidth="1"/>
    <col min="500" max="500" width="0.85546875" customWidth="1"/>
    <col min="501" max="501" width="73.28515625" customWidth="1"/>
    <col min="502" max="509" width="8.5703125" customWidth="1"/>
    <col min="510" max="512" width="10" customWidth="1"/>
    <col min="513" max="513" width="10.85546875" customWidth="1"/>
    <col min="514" max="514" width="10.7109375" customWidth="1"/>
    <col min="515" max="522" width="8.28515625" customWidth="1"/>
    <col min="523" max="523" width="10.140625" customWidth="1"/>
    <col min="524" max="524" width="8.7109375" customWidth="1"/>
    <col min="525" max="525" width="10.140625" customWidth="1"/>
    <col min="526" max="526" width="10.5703125" customWidth="1"/>
    <col min="527" max="527" width="10" customWidth="1"/>
    <col min="528" max="528" width="9.5703125" customWidth="1"/>
    <col min="529" max="529" width="9" customWidth="1"/>
    <col min="756" max="756" width="0.85546875" customWidth="1"/>
    <col min="757" max="757" width="73.28515625" customWidth="1"/>
    <col min="758" max="765" width="8.5703125" customWidth="1"/>
    <col min="766" max="768" width="10" customWidth="1"/>
    <col min="769" max="769" width="10.85546875" customWidth="1"/>
    <col min="770" max="770" width="10.7109375" customWidth="1"/>
    <col min="771" max="778" width="8.28515625" customWidth="1"/>
    <col min="779" max="779" width="10.140625" customWidth="1"/>
    <col min="780" max="780" width="8.7109375" customWidth="1"/>
    <col min="781" max="781" width="10.140625" customWidth="1"/>
    <col min="782" max="782" width="10.5703125" customWidth="1"/>
    <col min="783" max="783" width="10" customWidth="1"/>
    <col min="784" max="784" width="9.5703125" customWidth="1"/>
    <col min="785" max="785" width="9" customWidth="1"/>
    <col min="1012" max="1012" width="0.85546875" customWidth="1"/>
    <col min="1013" max="1013" width="73.28515625" customWidth="1"/>
    <col min="1014" max="1021" width="8.5703125" customWidth="1"/>
    <col min="1022" max="1024" width="10" customWidth="1"/>
    <col min="1025" max="1025" width="10.85546875" customWidth="1"/>
    <col min="1026" max="1026" width="10.7109375" customWidth="1"/>
    <col min="1027" max="1034" width="8.28515625" customWidth="1"/>
    <col min="1035" max="1035" width="10.140625" customWidth="1"/>
    <col min="1036" max="1036" width="8.7109375" customWidth="1"/>
    <col min="1037" max="1037" width="10.140625" customWidth="1"/>
    <col min="1038" max="1038" width="10.5703125" customWidth="1"/>
    <col min="1039" max="1039" width="10" customWidth="1"/>
    <col min="1040" max="1040" width="9.5703125" customWidth="1"/>
    <col min="1041" max="1041" width="9" customWidth="1"/>
    <col min="1268" max="1268" width="0.85546875" customWidth="1"/>
    <col min="1269" max="1269" width="73.28515625" customWidth="1"/>
    <col min="1270" max="1277" width="8.5703125" customWidth="1"/>
    <col min="1278" max="1280" width="10" customWidth="1"/>
    <col min="1281" max="1281" width="10.85546875" customWidth="1"/>
    <col min="1282" max="1282" width="10.7109375" customWidth="1"/>
    <col min="1283" max="1290" width="8.28515625" customWidth="1"/>
    <col min="1291" max="1291" width="10.140625" customWidth="1"/>
    <col min="1292" max="1292" width="8.7109375" customWidth="1"/>
    <col min="1293" max="1293" width="10.140625" customWidth="1"/>
    <col min="1294" max="1294" width="10.5703125" customWidth="1"/>
    <col min="1295" max="1295" width="10" customWidth="1"/>
    <col min="1296" max="1296" width="9.5703125" customWidth="1"/>
    <col min="1297" max="1297" width="9" customWidth="1"/>
    <col min="1524" max="1524" width="0.85546875" customWidth="1"/>
    <col min="1525" max="1525" width="73.28515625" customWidth="1"/>
    <col min="1526" max="1533" width="8.5703125" customWidth="1"/>
    <col min="1534" max="1536" width="10" customWidth="1"/>
    <col min="1537" max="1537" width="10.85546875" customWidth="1"/>
    <col min="1538" max="1538" width="10.7109375" customWidth="1"/>
    <col min="1539" max="1546" width="8.28515625" customWidth="1"/>
    <col min="1547" max="1547" width="10.140625" customWidth="1"/>
    <col min="1548" max="1548" width="8.7109375" customWidth="1"/>
    <col min="1549" max="1549" width="10.140625" customWidth="1"/>
    <col min="1550" max="1550" width="10.5703125" customWidth="1"/>
    <col min="1551" max="1551" width="10" customWidth="1"/>
    <col min="1552" max="1552" width="9.5703125" customWidth="1"/>
    <col min="1553" max="1553" width="9" customWidth="1"/>
    <col min="1780" max="1780" width="0.85546875" customWidth="1"/>
    <col min="1781" max="1781" width="73.28515625" customWidth="1"/>
    <col min="1782" max="1789" width="8.5703125" customWidth="1"/>
    <col min="1790" max="1792" width="10" customWidth="1"/>
    <col min="1793" max="1793" width="10.85546875" customWidth="1"/>
    <col min="1794" max="1794" width="10.7109375" customWidth="1"/>
    <col min="1795" max="1802" width="8.28515625" customWidth="1"/>
    <col min="1803" max="1803" width="10.140625" customWidth="1"/>
    <col min="1804" max="1804" width="8.7109375" customWidth="1"/>
    <col min="1805" max="1805" width="10.140625" customWidth="1"/>
    <col min="1806" max="1806" width="10.5703125" customWidth="1"/>
    <col min="1807" max="1807" width="10" customWidth="1"/>
    <col min="1808" max="1808" width="9.5703125" customWidth="1"/>
    <col min="1809" max="1809" width="9" customWidth="1"/>
    <col min="2036" max="2036" width="0.85546875" customWidth="1"/>
    <col min="2037" max="2037" width="73.28515625" customWidth="1"/>
    <col min="2038" max="2045" width="8.5703125" customWidth="1"/>
    <col min="2046" max="2048" width="10" customWidth="1"/>
    <col min="2049" max="2049" width="10.85546875" customWidth="1"/>
    <col min="2050" max="2050" width="10.7109375" customWidth="1"/>
    <col min="2051" max="2058" width="8.28515625" customWidth="1"/>
    <col min="2059" max="2059" width="10.140625" customWidth="1"/>
    <col min="2060" max="2060" width="8.7109375" customWidth="1"/>
    <col min="2061" max="2061" width="10.140625" customWidth="1"/>
    <col min="2062" max="2062" width="10.5703125" customWidth="1"/>
    <col min="2063" max="2063" width="10" customWidth="1"/>
    <col min="2064" max="2064" width="9.5703125" customWidth="1"/>
    <col min="2065" max="2065" width="9" customWidth="1"/>
    <col min="2292" max="2292" width="0.85546875" customWidth="1"/>
    <col min="2293" max="2293" width="73.28515625" customWidth="1"/>
    <col min="2294" max="2301" width="8.5703125" customWidth="1"/>
    <col min="2302" max="2304" width="10" customWidth="1"/>
    <col min="2305" max="2305" width="10.85546875" customWidth="1"/>
    <col min="2306" max="2306" width="10.7109375" customWidth="1"/>
    <col min="2307" max="2314" width="8.28515625" customWidth="1"/>
    <col min="2315" max="2315" width="10.140625" customWidth="1"/>
    <col min="2316" max="2316" width="8.7109375" customWidth="1"/>
    <col min="2317" max="2317" width="10.140625" customWidth="1"/>
    <col min="2318" max="2318" width="10.5703125" customWidth="1"/>
    <col min="2319" max="2319" width="10" customWidth="1"/>
    <col min="2320" max="2320" width="9.5703125" customWidth="1"/>
    <col min="2321" max="2321" width="9" customWidth="1"/>
    <col min="2548" max="2548" width="0.85546875" customWidth="1"/>
    <col min="2549" max="2549" width="73.28515625" customWidth="1"/>
    <col min="2550" max="2557" width="8.5703125" customWidth="1"/>
    <col min="2558" max="2560" width="10" customWidth="1"/>
    <col min="2561" max="2561" width="10.85546875" customWidth="1"/>
    <col min="2562" max="2562" width="10.7109375" customWidth="1"/>
    <col min="2563" max="2570" width="8.28515625" customWidth="1"/>
    <col min="2571" max="2571" width="10.140625" customWidth="1"/>
    <col min="2572" max="2572" width="8.7109375" customWidth="1"/>
    <col min="2573" max="2573" width="10.140625" customWidth="1"/>
    <col min="2574" max="2574" width="10.5703125" customWidth="1"/>
    <col min="2575" max="2575" width="10" customWidth="1"/>
    <col min="2576" max="2576" width="9.5703125" customWidth="1"/>
    <col min="2577" max="2577" width="9" customWidth="1"/>
    <col min="2804" max="2804" width="0.85546875" customWidth="1"/>
    <col min="2805" max="2805" width="73.28515625" customWidth="1"/>
    <col min="2806" max="2813" width="8.5703125" customWidth="1"/>
    <col min="2814" max="2816" width="10" customWidth="1"/>
    <col min="2817" max="2817" width="10.85546875" customWidth="1"/>
    <col min="2818" max="2818" width="10.7109375" customWidth="1"/>
    <col min="2819" max="2826" width="8.28515625" customWidth="1"/>
    <col min="2827" max="2827" width="10.140625" customWidth="1"/>
    <col min="2828" max="2828" width="8.7109375" customWidth="1"/>
    <col min="2829" max="2829" width="10.140625" customWidth="1"/>
    <col min="2830" max="2830" width="10.5703125" customWidth="1"/>
    <col min="2831" max="2831" width="10" customWidth="1"/>
    <col min="2832" max="2832" width="9.5703125" customWidth="1"/>
    <col min="2833" max="2833" width="9" customWidth="1"/>
    <col min="3060" max="3060" width="0.85546875" customWidth="1"/>
    <col min="3061" max="3061" width="73.28515625" customWidth="1"/>
    <col min="3062" max="3069" width="8.5703125" customWidth="1"/>
    <col min="3070" max="3072" width="10" customWidth="1"/>
    <col min="3073" max="3073" width="10.85546875" customWidth="1"/>
    <col min="3074" max="3074" width="10.7109375" customWidth="1"/>
    <col min="3075" max="3082" width="8.28515625" customWidth="1"/>
    <col min="3083" max="3083" width="10.140625" customWidth="1"/>
    <col min="3084" max="3084" width="8.7109375" customWidth="1"/>
    <col min="3085" max="3085" width="10.140625" customWidth="1"/>
    <col min="3086" max="3086" width="10.5703125" customWidth="1"/>
    <col min="3087" max="3087" width="10" customWidth="1"/>
    <col min="3088" max="3088" width="9.5703125" customWidth="1"/>
    <col min="3089" max="3089" width="9" customWidth="1"/>
    <col min="3316" max="3316" width="0.85546875" customWidth="1"/>
    <col min="3317" max="3317" width="73.28515625" customWidth="1"/>
    <col min="3318" max="3325" width="8.5703125" customWidth="1"/>
    <col min="3326" max="3328" width="10" customWidth="1"/>
    <col min="3329" max="3329" width="10.85546875" customWidth="1"/>
    <col min="3330" max="3330" width="10.7109375" customWidth="1"/>
    <col min="3331" max="3338" width="8.28515625" customWidth="1"/>
    <col min="3339" max="3339" width="10.140625" customWidth="1"/>
    <col min="3340" max="3340" width="8.7109375" customWidth="1"/>
    <col min="3341" max="3341" width="10.140625" customWidth="1"/>
    <col min="3342" max="3342" width="10.5703125" customWidth="1"/>
    <col min="3343" max="3343" width="10" customWidth="1"/>
    <col min="3344" max="3344" width="9.5703125" customWidth="1"/>
    <col min="3345" max="3345" width="9" customWidth="1"/>
    <col min="3572" max="3572" width="0.85546875" customWidth="1"/>
    <col min="3573" max="3573" width="73.28515625" customWidth="1"/>
    <col min="3574" max="3581" width="8.5703125" customWidth="1"/>
    <col min="3582" max="3584" width="10" customWidth="1"/>
    <col min="3585" max="3585" width="10.85546875" customWidth="1"/>
    <col min="3586" max="3586" width="10.7109375" customWidth="1"/>
    <col min="3587" max="3594" width="8.28515625" customWidth="1"/>
    <col min="3595" max="3595" width="10.140625" customWidth="1"/>
    <col min="3596" max="3596" width="8.7109375" customWidth="1"/>
    <col min="3597" max="3597" width="10.140625" customWidth="1"/>
    <col min="3598" max="3598" width="10.5703125" customWidth="1"/>
    <col min="3599" max="3599" width="10" customWidth="1"/>
    <col min="3600" max="3600" width="9.5703125" customWidth="1"/>
    <col min="3601" max="3601" width="9" customWidth="1"/>
    <col min="3828" max="3828" width="0.85546875" customWidth="1"/>
    <col min="3829" max="3829" width="73.28515625" customWidth="1"/>
    <col min="3830" max="3837" width="8.5703125" customWidth="1"/>
    <col min="3838" max="3840" width="10" customWidth="1"/>
    <col min="3841" max="3841" width="10.85546875" customWidth="1"/>
    <col min="3842" max="3842" width="10.7109375" customWidth="1"/>
    <col min="3843" max="3850" width="8.28515625" customWidth="1"/>
    <col min="3851" max="3851" width="10.140625" customWidth="1"/>
    <col min="3852" max="3852" width="8.7109375" customWidth="1"/>
    <col min="3853" max="3853" width="10.140625" customWidth="1"/>
    <col min="3854" max="3854" width="10.5703125" customWidth="1"/>
    <col min="3855" max="3855" width="10" customWidth="1"/>
    <col min="3856" max="3856" width="9.5703125" customWidth="1"/>
    <col min="3857" max="3857" width="9" customWidth="1"/>
    <col min="4084" max="4084" width="0.85546875" customWidth="1"/>
    <col min="4085" max="4085" width="73.28515625" customWidth="1"/>
    <col min="4086" max="4093" width="8.5703125" customWidth="1"/>
    <col min="4094" max="4096" width="10" customWidth="1"/>
    <col min="4097" max="4097" width="10.85546875" customWidth="1"/>
    <col min="4098" max="4098" width="10.7109375" customWidth="1"/>
    <col min="4099" max="4106" width="8.28515625" customWidth="1"/>
    <col min="4107" max="4107" width="10.140625" customWidth="1"/>
    <col min="4108" max="4108" width="8.7109375" customWidth="1"/>
    <col min="4109" max="4109" width="10.140625" customWidth="1"/>
    <col min="4110" max="4110" width="10.5703125" customWidth="1"/>
    <col min="4111" max="4111" width="10" customWidth="1"/>
    <col min="4112" max="4112" width="9.5703125" customWidth="1"/>
    <col min="4113" max="4113" width="9" customWidth="1"/>
    <col min="4340" max="4340" width="0.85546875" customWidth="1"/>
    <col min="4341" max="4341" width="73.28515625" customWidth="1"/>
    <col min="4342" max="4349" width="8.5703125" customWidth="1"/>
    <col min="4350" max="4352" width="10" customWidth="1"/>
    <col min="4353" max="4353" width="10.85546875" customWidth="1"/>
    <col min="4354" max="4354" width="10.7109375" customWidth="1"/>
    <col min="4355" max="4362" width="8.28515625" customWidth="1"/>
    <col min="4363" max="4363" width="10.140625" customWidth="1"/>
    <col min="4364" max="4364" width="8.7109375" customWidth="1"/>
    <col min="4365" max="4365" width="10.140625" customWidth="1"/>
    <col min="4366" max="4366" width="10.5703125" customWidth="1"/>
    <col min="4367" max="4367" width="10" customWidth="1"/>
    <col min="4368" max="4368" width="9.5703125" customWidth="1"/>
    <col min="4369" max="4369" width="9" customWidth="1"/>
    <col min="4596" max="4596" width="0.85546875" customWidth="1"/>
    <col min="4597" max="4597" width="73.28515625" customWidth="1"/>
    <col min="4598" max="4605" width="8.5703125" customWidth="1"/>
    <col min="4606" max="4608" width="10" customWidth="1"/>
    <col min="4609" max="4609" width="10.85546875" customWidth="1"/>
    <col min="4610" max="4610" width="10.7109375" customWidth="1"/>
    <col min="4611" max="4618" width="8.28515625" customWidth="1"/>
    <col min="4619" max="4619" width="10.140625" customWidth="1"/>
    <col min="4620" max="4620" width="8.7109375" customWidth="1"/>
    <col min="4621" max="4621" width="10.140625" customWidth="1"/>
    <col min="4622" max="4622" width="10.5703125" customWidth="1"/>
    <col min="4623" max="4623" width="10" customWidth="1"/>
    <col min="4624" max="4624" width="9.5703125" customWidth="1"/>
    <col min="4625" max="4625" width="9" customWidth="1"/>
    <col min="4852" max="4852" width="0.85546875" customWidth="1"/>
    <col min="4853" max="4853" width="73.28515625" customWidth="1"/>
    <col min="4854" max="4861" width="8.5703125" customWidth="1"/>
    <col min="4862" max="4864" width="10" customWidth="1"/>
    <col min="4865" max="4865" width="10.85546875" customWidth="1"/>
    <col min="4866" max="4866" width="10.7109375" customWidth="1"/>
    <col min="4867" max="4874" width="8.28515625" customWidth="1"/>
    <col min="4875" max="4875" width="10.140625" customWidth="1"/>
    <col min="4876" max="4876" width="8.7109375" customWidth="1"/>
    <col min="4877" max="4877" width="10.140625" customWidth="1"/>
    <col min="4878" max="4878" width="10.5703125" customWidth="1"/>
    <col min="4879" max="4879" width="10" customWidth="1"/>
    <col min="4880" max="4880" width="9.5703125" customWidth="1"/>
    <col min="4881" max="4881" width="9" customWidth="1"/>
    <col min="5108" max="5108" width="0.85546875" customWidth="1"/>
    <col min="5109" max="5109" width="73.28515625" customWidth="1"/>
    <col min="5110" max="5117" width="8.5703125" customWidth="1"/>
    <col min="5118" max="5120" width="10" customWidth="1"/>
    <col min="5121" max="5121" width="10.85546875" customWidth="1"/>
    <col min="5122" max="5122" width="10.7109375" customWidth="1"/>
    <col min="5123" max="5130" width="8.28515625" customWidth="1"/>
    <col min="5131" max="5131" width="10.140625" customWidth="1"/>
    <col min="5132" max="5132" width="8.7109375" customWidth="1"/>
    <col min="5133" max="5133" width="10.140625" customWidth="1"/>
    <col min="5134" max="5134" width="10.5703125" customWidth="1"/>
    <col min="5135" max="5135" width="10" customWidth="1"/>
    <col min="5136" max="5136" width="9.5703125" customWidth="1"/>
    <col min="5137" max="5137" width="9" customWidth="1"/>
    <col min="5364" max="5364" width="0.85546875" customWidth="1"/>
    <col min="5365" max="5365" width="73.28515625" customWidth="1"/>
    <col min="5366" max="5373" width="8.5703125" customWidth="1"/>
    <col min="5374" max="5376" width="10" customWidth="1"/>
    <col min="5377" max="5377" width="10.85546875" customWidth="1"/>
    <col min="5378" max="5378" width="10.7109375" customWidth="1"/>
    <col min="5379" max="5386" width="8.28515625" customWidth="1"/>
    <col min="5387" max="5387" width="10.140625" customWidth="1"/>
    <col min="5388" max="5388" width="8.7109375" customWidth="1"/>
    <col min="5389" max="5389" width="10.140625" customWidth="1"/>
    <col min="5390" max="5390" width="10.5703125" customWidth="1"/>
    <col min="5391" max="5391" width="10" customWidth="1"/>
    <col min="5392" max="5392" width="9.5703125" customWidth="1"/>
    <col min="5393" max="5393" width="9" customWidth="1"/>
    <col min="5620" max="5620" width="0.85546875" customWidth="1"/>
    <col min="5621" max="5621" width="73.28515625" customWidth="1"/>
    <col min="5622" max="5629" width="8.5703125" customWidth="1"/>
    <col min="5630" max="5632" width="10" customWidth="1"/>
    <col min="5633" max="5633" width="10.85546875" customWidth="1"/>
    <col min="5634" max="5634" width="10.7109375" customWidth="1"/>
    <col min="5635" max="5642" width="8.28515625" customWidth="1"/>
    <col min="5643" max="5643" width="10.140625" customWidth="1"/>
    <col min="5644" max="5644" width="8.7109375" customWidth="1"/>
    <col min="5645" max="5645" width="10.140625" customWidth="1"/>
    <col min="5646" max="5646" width="10.5703125" customWidth="1"/>
    <col min="5647" max="5647" width="10" customWidth="1"/>
    <col min="5648" max="5648" width="9.5703125" customWidth="1"/>
    <col min="5649" max="5649" width="9" customWidth="1"/>
    <col min="5876" max="5876" width="0.85546875" customWidth="1"/>
    <col min="5877" max="5877" width="73.28515625" customWidth="1"/>
    <col min="5878" max="5885" width="8.5703125" customWidth="1"/>
    <col min="5886" max="5888" width="10" customWidth="1"/>
    <col min="5889" max="5889" width="10.85546875" customWidth="1"/>
    <col min="5890" max="5890" width="10.7109375" customWidth="1"/>
    <col min="5891" max="5898" width="8.28515625" customWidth="1"/>
    <col min="5899" max="5899" width="10.140625" customWidth="1"/>
    <col min="5900" max="5900" width="8.7109375" customWidth="1"/>
    <col min="5901" max="5901" width="10.140625" customWidth="1"/>
    <col min="5902" max="5902" width="10.5703125" customWidth="1"/>
    <col min="5903" max="5903" width="10" customWidth="1"/>
    <col min="5904" max="5904" width="9.5703125" customWidth="1"/>
    <col min="5905" max="5905" width="9" customWidth="1"/>
    <col min="6132" max="6132" width="0.85546875" customWidth="1"/>
    <col min="6133" max="6133" width="73.28515625" customWidth="1"/>
    <col min="6134" max="6141" width="8.5703125" customWidth="1"/>
    <col min="6142" max="6144" width="10" customWidth="1"/>
    <col min="6145" max="6145" width="10.85546875" customWidth="1"/>
    <col min="6146" max="6146" width="10.7109375" customWidth="1"/>
    <col min="6147" max="6154" width="8.28515625" customWidth="1"/>
    <col min="6155" max="6155" width="10.140625" customWidth="1"/>
    <col min="6156" max="6156" width="8.7109375" customWidth="1"/>
    <col min="6157" max="6157" width="10.140625" customWidth="1"/>
    <col min="6158" max="6158" width="10.5703125" customWidth="1"/>
    <col min="6159" max="6159" width="10" customWidth="1"/>
    <col min="6160" max="6160" width="9.5703125" customWidth="1"/>
    <col min="6161" max="6161" width="9" customWidth="1"/>
    <col min="6388" max="6388" width="0.85546875" customWidth="1"/>
    <col min="6389" max="6389" width="73.28515625" customWidth="1"/>
    <col min="6390" max="6397" width="8.5703125" customWidth="1"/>
    <col min="6398" max="6400" width="10" customWidth="1"/>
    <col min="6401" max="6401" width="10.85546875" customWidth="1"/>
    <col min="6402" max="6402" width="10.7109375" customWidth="1"/>
    <col min="6403" max="6410" width="8.28515625" customWidth="1"/>
    <col min="6411" max="6411" width="10.140625" customWidth="1"/>
    <col min="6412" max="6412" width="8.7109375" customWidth="1"/>
    <col min="6413" max="6413" width="10.140625" customWidth="1"/>
    <col min="6414" max="6414" width="10.5703125" customWidth="1"/>
    <col min="6415" max="6415" width="10" customWidth="1"/>
    <col min="6416" max="6416" width="9.5703125" customWidth="1"/>
    <col min="6417" max="6417" width="9" customWidth="1"/>
    <col min="6644" max="6644" width="0.85546875" customWidth="1"/>
    <col min="6645" max="6645" width="73.28515625" customWidth="1"/>
    <col min="6646" max="6653" width="8.5703125" customWidth="1"/>
    <col min="6654" max="6656" width="10" customWidth="1"/>
    <col min="6657" max="6657" width="10.85546875" customWidth="1"/>
    <col min="6658" max="6658" width="10.7109375" customWidth="1"/>
    <col min="6659" max="6666" width="8.28515625" customWidth="1"/>
    <col min="6667" max="6667" width="10.140625" customWidth="1"/>
    <col min="6668" max="6668" width="8.7109375" customWidth="1"/>
    <col min="6669" max="6669" width="10.140625" customWidth="1"/>
    <col min="6670" max="6670" width="10.5703125" customWidth="1"/>
    <col min="6671" max="6671" width="10" customWidth="1"/>
    <col min="6672" max="6672" width="9.5703125" customWidth="1"/>
    <col min="6673" max="6673" width="9" customWidth="1"/>
    <col min="6900" max="6900" width="0.85546875" customWidth="1"/>
    <col min="6901" max="6901" width="73.28515625" customWidth="1"/>
    <col min="6902" max="6909" width="8.5703125" customWidth="1"/>
    <col min="6910" max="6912" width="10" customWidth="1"/>
    <col min="6913" max="6913" width="10.85546875" customWidth="1"/>
    <col min="6914" max="6914" width="10.7109375" customWidth="1"/>
    <col min="6915" max="6922" width="8.28515625" customWidth="1"/>
    <col min="6923" max="6923" width="10.140625" customWidth="1"/>
    <col min="6924" max="6924" width="8.7109375" customWidth="1"/>
    <col min="6925" max="6925" width="10.140625" customWidth="1"/>
    <col min="6926" max="6926" width="10.5703125" customWidth="1"/>
    <col min="6927" max="6927" width="10" customWidth="1"/>
    <col min="6928" max="6928" width="9.5703125" customWidth="1"/>
    <col min="6929" max="6929" width="9" customWidth="1"/>
    <col min="7156" max="7156" width="0.85546875" customWidth="1"/>
    <col min="7157" max="7157" width="73.28515625" customWidth="1"/>
    <col min="7158" max="7165" width="8.5703125" customWidth="1"/>
    <col min="7166" max="7168" width="10" customWidth="1"/>
    <col min="7169" max="7169" width="10.85546875" customWidth="1"/>
    <col min="7170" max="7170" width="10.7109375" customWidth="1"/>
    <col min="7171" max="7178" width="8.28515625" customWidth="1"/>
    <col min="7179" max="7179" width="10.140625" customWidth="1"/>
    <col min="7180" max="7180" width="8.7109375" customWidth="1"/>
    <col min="7181" max="7181" width="10.140625" customWidth="1"/>
    <col min="7182" max="7182" width="10.5703125" customWidth="1"/>
    <col min="7183" max="7183" width="10" customWidth="1"/>
    <col min="7184" max="7184" width="9.5703125" customWidth="1"/>
    <col min="7185" max="7185" width="9" customWidth="1"/>
    <col min="7412" max="7412" width="0.85546875" customWidth="1"/>
    <col min="7413" max="7413" width="73.28515625" customWidth="1"/>
    <col min="7414" max="7421" width="8.5703125" customWidth="1"/>
    <col min="7422" max="7424" width="10" customWidth="1"/>
    <col min="7425" max="7425" width="10.85546875" customWidth="1"/>
    <col min="7426" max="7426" width="10.7109375" customWidth="1"/>
    <col min="7427" max="7434" width="8.28515625" customWidth="1"/>
    <col min="7435" max="7435" width="10.140625" customWidth="1"/>
    <col min="7436" max="7436" width="8.7109375" customWidth="1"/>
    <col min="7437" max="7437" width="10.140625" customWidth="1"/>
    <col min="7438" max="7438" width="10.5703125" customWidth="1"/>
    <col min="7439" max="7439" width="10" customWidth="1"/>
    <col min="7440" max="7440" width="9.5703125" customWidth="1"/>
    <col min="7441" max="7441" width="9" customWidth="1"/>
    <col min="7668" max="7668" width="0.85546875" customWidth="1"/>
    <col min="7669" max="7669" width="73.28515625" customWidth="1"/>
    <col min="7670" max="7677" width="8.5703125" customWidth="1"/>
    <col min="7678" max="7680" width="10" customWidth="1"/>
    <col min="7681" max="7681" width="10.85546875" customWidth="1"/>
    <col min="7682" max="7682" width="10.7109375" customWidth="1"/>
    <col min="7683" max="7690" width="8.28515625" customWidth="1"/>
    <col min="7691" max="7691" width="10.140625" customWidth="1"/>
    <col min="7692" max="7692" width="8.7109375" customWidth="1"/>
    <col min="7693" max="7693" width="10.140625" customWidth="1"/>
    <col min="7694" max="7694" width="10.5703125" customWidth="1"/>
    <col min="7695" max="7695" width="10" customWidth="1"/>
    <col min="7696" max="7696" width="9.5703125" customWidth="1"/>
    <col min="7697" max="7697" width="9" customWidth="1"/>
    <col min="7924" max="7924" width="0.85546875" customWidth="1"/>
    <col min="7925" max="7925" width="73.28515625" customWidth="1"/>
    <col min="7926" max="7933" width="8.5703125" customWidth="1"/>
    <col min="7934" max="7936" width="10" customWidth="1"/>
    <col min="7937" max="7937" width="10.85546875" customWidth="1"/>
    <col min="7938" max="7938" width="10.7109375" customWidth="1"/>
    <col min="7939" max="7946" width="8.28515625" customWidth="1"/>
    <col min="7947" max="7947" width="10.140625" customWidth="1"/>
    <col min="7948" max="7948" width="8.7109375" customWidth="1"/>
    <col min="7949" max="7949" width="10.140625" customWidth="1"/>
    <col min="7950" max="7950" width="10.5703125" customWidth="1"/>
    <col min="7951" max="7951" width="10" customWidth="1"/>
    <col min="7952" max="7952" width="9.5703125" customWidth="1"/>
    <col min="7953" max="7953" width="9" customWidth="1"/>
    <col min="8180" max="8180" width="0.85546875" customWidth="1"/>
    <col min="8181" max="8181" width="73.28515625" customWidth="1"/>
    <col min="8182" max="8189" width="8.5703125" customWidth="1"/>
    <col min="8190" max="8192" width="10" customWidth="1"/>
    <col min="8193" max="8193" width="10.85546875" customWidth="1"/>
    <col min="8194" max="8194" width="10.7109375" customWidth="1"/>
    <col min="8195" max="8202" width="8.28515625" customWidth="1"/>
    <col min="8203" max="8203" width="10.140625" customWidth="1"/>
    <col min="8204" max="8204" width="8.7109375" customWidth="1"/>
    <col min="8205" max="8205" width="10.140625" customWidth="1"/>
    <col min="8206" max="8206" width="10.5703125" customWidth="1"/>
    <col min="8207" max="8207" width="10" customWidth="1"/>
    <col min="8208" max="8208" width="9.5703125" customWidth="1"/>
    <col min="8209" max="8209" width="9" customWidth="1"/>
    <col min="8436" max="8436" width="0.85546875" customWidth="1"/>
    <col min="8437" max="8437" width="73.28515625" customWidth="1"/>
    <col min="8438" max="8445" width="8.5703125" customWidth="1"/>
    <col min="8446" max="8448" width="10" customWidth="1"/>
    <col min="8449" max="8449" width="10.85546875" customWidth="1"/>
    <col min="8450" max="8450" width="10.7109375" customWidth="1"/>
    <col min="8451" max="8458" width="8.28515625" customWidth="1"/>
    <col min="8459" max="8459" width="10.140625" customWidth="1"/>
    <col min="8460" max="8460" width="8.7109375" customWidth="1"/>
    <col min="8461" max="8461" width="10.140625" customWidth="1"/>
    <col min="8462" max="8462" width="10.5703125" customWidth="1"/>
    <col min="8463" max="8463" width="10" customWidth="1"/>
    <col min="8464" max="8464" width="9.5703125" customWidth="1"/>
    <col min="8465" max="8465" width="9" customWidth="1"/>
    <col min="8692" max="8692" width="0.85546875" customWidth="1"/>
    <col min="8693" max="8693" width="73.28515625" customWidth="1"/>
    <col min="8694" max="8701" width="8.5703125" customWidth="1"/>
    <col min="8702" max="8704" width="10" customWidth="1"/>
    <col min="8705" max="8705" width="10.85546875" customWidth="1"/>
    <col min="8706" max="8706" width="10.7109375" customWidth="1"/>
    <col min="8707" max="8714" width="8.28515625" customWidth="1"/>
    <col min="8715" max="8715" width="10.140625" customWidth="1"/>
    <col min="8716" max="8716" width="8.7109375" customWidth="1"/>
    <col min="8717" max="8717" width="10.140625" customWidth="1"/>
    <col min="8718" max="8718" width="10.5703125" customWidth="1"/>
    <col min="8719" max="8719" width="10" customWidth="1"/>
    <col min="8720" max="8720" width="9.5703125" customWidth="1"/>
    <col min="8721" max="8721" width="9" customWidth="1"/>
    <col min="8948" max="8948" width="0.85546875" customWidth="1"/>
    <col min="8949" max="8949" width="73.28515625" customWidth="1"/>
    <col min="8950" max="8957" width="8.5703125" customWidth="1"/>
    <col min="8958" max="8960" width="10" customWidth="1"/>
    <col min="8961" max="8961" width="10.85546875" customWidth="1"/>
    <col min="8962" max="8962" width="10.7109375" customWidth="1"/>
    <col min="8963" max="8970" width="8.28515625" customWidth="1"/>
    <col min="8971" max="8971" width="10.140625" customWidth="1"/>
    <col min="8972" max="8972" width="8.7109375" customWidth="1"/>
    <col min="8973" max="8973" width="10.140625" customWidth="1"/>
    <col min="8974" max="8974" width="10.5703125" customWidth="1"/>
    <col min="8975" max="8975" width="10" customWidth="1"/>
    <col min="8976" max="8976" width="9.5703125" customWidth="1"/>
    <col min="8977" max="8977" width="9" customWidth="1"/>
    <col min="9204" max="9204" width="0.85546875" customWidth="1"/>
    <col min="9205" max="9205" width="73.28515625" customWidth="1"/>
    <col min="9206" max="9213" width="8.5703125" customWidth="1"/>
    <col min="9214" max="9216" width="10" customWidth="1"/>
    <col min="9217" max="9217" width="10.85546875" customWidth="1"/>
    <col min="9218" max="9218" width="10.7109375" customWidth="1"/>
    <col min="9219" max="9226" width="8.28515625" customWidth="1"/>
    <col min="9227" max="9227" width="10.140625" customWidth="1"/>
    <col min="9228" max="9228" width="8.7109375" customWidth="1"/>
    <col min="9229" max="9229" width="10.140625" customWidth="1"/>
    <col min="9230" max="9230" width="10.5703125" customWidth="1"/>
    <col min="9231" max="9231" width="10" customWidth="1"/>
    <col min="9232" max="9232" width="9.5703125" customWidth="1"/>
    <col min="9233" max="9233" width="9" customWidth="1"/>
    <col min="9460" max="9460" width="0.85546875" customWidth="1"/>
    <col min="9461" max="9461" width="73.28515625" customWidth="1"/>
    <col min="9462" max="9469" width="8.5703125" customWidth="1"/>
    <col min="9470" max="9472" width="10" customWidth="1"/>
    <col min="9473" max="9473" width="10.85546875" customWidth="1"/>
    <col min="9474" max="9474" width="10.7109375" customWidth="1"/>
    <col min="9475" max="9482" width="8.28515625" customWidth="1"/>
    <col min="9483" max="9483" width="10.140625" customWidth="1"/>
    <col min="9484" max="9484" width="8.7109375" customWidth="1"/>
    <col min="9485" max="9485" width="10.140625" customWidth="1"/>
    <col min="9486" max="9486" width="10.5703125" customWidth="1"/>
    <col min="9487" max="9487" width="10" customWidth="1"/>
    <col min="9488" max="9488" width="9.5703125" customWidth="1"/>
    <col min="9489" max="9489" width="9" customWidth="1"/>
    <col min="9716" max="9716" width="0.85546875" customWidth="1"/>
    <col min="9717" max="9717" width="73.28515625" customWidth="1"/>
    <col min="9718" max="9725" width="8.5703125" customWidth="1"/>
    <col min="9726" max="9728" width="10" customWidth="1"/>
    <col min="9729" max="9729" width="10.85546875" customWidth="1"/>
    <col min="9730" max="9730" width="10.7109375" customWidth="1"/>
    <col min="9731" max="9738" width="8.28515625" customWidth="1"/>
    <col min="9739" max="9739" width="10.140625" customWidth="1"/>
    <col min="9740" max="9740" width="8.7109375" customWidth="1"/>
    <col min="9741" max="9741" width="10.140625" customWidth="1"/>
    <col min="9742" max="9742" width="10.5703125" customWidth="1"/>
    <col min="9743" max="9743" width="10" customWidth="1"/>
    <col min="9744" max="9744" width="9.5703125" customWidth="1"/>
    <col min="9745" max="9745" width="9" customWidth="1"/>
    <col min="9972" max="9972" width="0.85546875" customWidth="1"/>
    <col min="9973" max="9973" width="73.28515625" customWidth="1"/>
    <col min="9974" max="9981" width="8.5703125" customWidth="1"/>
    <col min="9982" max="9984" width="10" customWidth="1"/>
    <col min="9985" max="9985" width="10.85546875" customWidth="1"/>
    <col min="9986" max="9986" width="10.7109375" customWidth="1"/>
    <col min="9987" max="9994" width="8.28515625" customWidth="1"/>
    <col min="9995" max="9995" width="10.140625" customWidth="1"/>
    <col min="9996" max="9996" width="8.7109375" customWidth="1"/>
    <col min="9997" max="9997" width="10.140625" customWidth="1"/>
    <col min="9998" max="9998" width="10.5703125" customWidth="1"/>
    <col min="9999" max="9999" width="10" customWidth="1"/>
    <col min="10000" max="10000" width="9.5703125" customWidth="1"/>
    <col min="10001" max="10001" width="9" customWidth="1"/>
    <col min="10228" max="10228" width="0.85546875" customWidth="1"/>
    <col min="10229" max="10229" width="73.28515625" customWidth="1"/>
    <col min="10230" max="10237" width="8.5703125" customWidth="1"/>
    <col min="10238" max="10240" width="10" customWidth="1"/>
    <col min="10241" max="10241" width="10.85546875" customWidth="1"/>
    <col min="10242" max="10242" width="10.7109375" customWidth="1"/>
    <col min="10243" max="10250" width="8.28515625" customWidth="1"/>
    <col min="10251" max="10251" width="10.140625" customWidth="1"/>
    <col min="10252" max="10252" width="8.7109375" customWidth="1"/>
    <col min="10253" max="10253" width="10.140625" customWidth="1"/>
    <col min="10254" max="10254" width="10.5703125" customWidth="1"/>
    <col min="10255" max="10255" width="10" customWidth="1"/>
    <col min="10256" max="10256" width="9.5703125" customWidth="1"/>
    <col min="10257" max="10257" width="9" customWidth="1"/>
    <col min="10484" max="10484" width="0.85546875" customWidth="1"/>
    <col min="10485" max="10485" width="73.28515625" customWidth="1"/>
    <col min="10486" max="10493" width="8.5703125" customWidth="1"/>
    <col min="10494" max="10496" width="10" customWidth="1"/>
    <col min="10497" max="10497" width="10.85546875" customWidth="1"/>
    <col min="10498" max="10498" width="10.7109375" customWidth="1"/>
    <col min="10499" max="10506" width="8.28515625" customWidth="1"/>
    <col min="10507" max="10507" width="10.140625" customWidth="1"/>
    <col min="10508" max="10508" width="8.7109375" customWidth="1"/>
    <col min="10509" max="10509" width="10.140625" customWidth="1"/>
    <col min="10510" max="10510" width="10.5703125" customWidth="1"/>
    <col min="10511" max="10511" width="10" customWidth="1"/>
    <col min="10512" max="10512" width="9.5703125" customWidth="1"/>
    <col min="10513" max="10513" width="9" customWidth="1"/>
    <col min="10740" max="10740" width="0.85546875" customWidth="1"/>
    <col min="10741" max="10741" width="73.28515625" customWidth="1"/>
    <col min="10742" max="10749" width="8.5703125" customWidth="1"/>
    <col min="10750" max="10752" width="10" customWidth="1"/>
    <col min="10753" max="10753" width="10.85546875" customWidth="1"/>
    <col min="10754" max="10754" width="10.7109375" customWidth="1"/>
    <col min="10755" max="10762" width="8.28515625" customWidth="1"/>
    <col min="10763" max="10763" width="10.140625" customWidth="1"/>
    <col min="10764" max="10764" width="8.7109375" customWidth="1"/>
    <col min="10765" max="10765" width="10.140625" customWidth="1"/>
    <col min="10766" max="10766" width="10.5703125" customWidth="1"/>
    <col min="10767" max="10767" width="10" customWidth="1"/>
    <col min="10768" max="10768" width="9.5703125" customWidth="1"/>
    <col min="10769" max="10769" width="9" customWidth="1"/>
    <col min="10996" max="10996" width="0.85546875" customWidth="1"/>
    <col min="10997" max="10997" width="73.28515625" customWidth="1"/>
    <col min="10998" max="11005" width="8.5703125" customWidth="1"/>
    <col min="11006" max="11008" width="10" customWidth="1"/>
    <col min="11009" max="11009" width="10.85546875" customWidth="1"/>
    <col min="11010" max="11010" width="10.7109375" customWidth="1"/>
    <col min="11011" max="11018" width="8.28515625" customWidth="1"/>
    <col min="11019" max="11019" width="10.140625" customWidth="1"/>
    <col min="11020" max="11020" width="8.7109375" customWidth="1"/>
    <col min="11021" max="11021" width="10.140625" customWidth="1"/>
    <col min="11022" max="11022" width="10.5703125" customWidth="1"/>
    <col min="11023" max="11023" width="10" customWidth="1"/>
    <col min="11024" max="11024" width="9.5703125" customWidth="1"/>
    <col min="11025" max="11025" width="9" customWidth="1"/>
    <col min="11252" max="11252" width="0.85546875" customWidth="1"/>
    <col min="11253" max="11253" width="73.28515625" customWidth="1"/>
    <col min="11254" max="11261" width="8.5703125" customWidth="1"/>
    <col min="11262" max="11264" width="10" customWidth="1"/>
    <col min="11265" max="11265" width="10.85546875" customWidth="1"/>
    <col min="11266" max="11266" width="10.7109375" customWidth="1"/>
    <col min="11267" max="11274" width="8.28515625" customWidth="1"/>
    <col min="11275" max="11275" width="10.140625" customWidth="1"/>
    <col min="11276" max="11276" width="8.7109375" customWidth="1"/>
    <col min="11277" max="11277" width="10.140625" customWidth="1"/>
    <col min="11278" max="11278" width="10.5703125" customWidth="1"/>
    <col min="11279" max="11279" width="10" customWidth="1"/>
    <col min="11280" max="11280" width="9.5703125" customWidth="1"/>
    <col min="11281" max="11281" width="9" customWidth="1"/>
    <col min="11508" max="11508" width="0.85546875" customWidth="1"/>
    <col min="11509" max="11509" width="73.28515625" customWidth="1"/>
    <col min="11510" max="11517" width="8.5703125" customWidth="1"/>
    <col min="11518" max="11520" width="10" customWidth="1"/>
    <col min="11521" max="11521" width="10.85546875" customWidth="1"/>
    <col min="11522" max="11522" width="10.7109375" customWidth="1"/>
    <col min="11523" max="11530" width="8.28515625" customWidth="1"/>
    <col min="11531" max="11531" width="10.140625" customWidth="1"/>
    <col min="11532" max="11532" width="8.7109375" customWidth="1"/>
    <col min="11533" max="11533" width="10.140625" customWidth="1"/>
    <col min="11534" max="11534" width="10.5703125" customWidth="1"/>
    <col min="11535" max="11535" width="10" customWidth="1"/>
    <col min="11536" max="11536" width="9.5703125" customWidth="1"/>
    <col min="11537" max="11537" width="9" customWidth="1"/>
    <col min="11764" max="11764" width="0.85546875" customWidth="1"/>
    <col min="11765" max="11765" width="73.28515625" customWidth="1"/>
    <col min="11766" max="11773" width="8.5703125" customWidth="1"/>
    <col min="11774" max="11776" width="10" customWidth="1"/>
    <col min="11777" max="11777" width="10.85546875" customWidth="1"/>
    <col min="11778" max="11778" width="10.7109375" customWidth="1"/>
    <col min="11779" max="11786" width="8.28515625" customWidth="1"/>
    <col min="11787" max="11787" width="10.140625" customWidth="1"/>
    <col min="11788" max="11788" width="8.7109375" customWidth="1"/>
    <col min="11789" max="11789" width="10.140625" customWidth="1"/>
    <col min="11790" max="11790" width="10.5703125" customWidth="1"/>
    <col min="11791" max="11791" width="10" customWidth="1"/>
    <col min="11792" max="11792" width="9.5703125" customWidth="1"/>
    <col min="11793" max="11793" width="9" customWidth="1"/>
    <col min="12020" max="12020" width="0.85546875" customWidth="1"/>
    <col min="12021" max="12021" width="73.28515625" customWidth="1"/>
    <col min="12022" max="12029" width="8.5703125" customWidth="1"/>
    <col min="12030" max="12032" width="10" customWidth="1"/>
    <col min="12033" max="12033" width="10.85546875" customWidth="1"/>
    <col min="12034" max="12034" width="10.7109375" customWidth="1"/>
    <col min="12035" max="12042" width="8.28515625" customWidth="1"/>
    <col min="12043" max="12043" width="10.140625" customWidth="1"/>
    <col min="12044" max="12044" width="8.7109375" customWidth="1"/>
    <col min="12045" max="12045" width="10.140625" customWidth="1"/>
    <col min="12046" max="12046" width="10.5703125" customWidth="1"/>
    <col min="12047" max="12047" width="10" customWidth="1"/>
    <col min="12048" max="12048" width="9.5703125" customWidth="1"/>
    <col min="12049" max="12049" width="9" customWidth="1"/>
    <col min="12276" max="12276" width="0.85546875" customWidth="1"/>
    <col min="12277" max="12277" width="73.28515625" customWidth="1"/>
    <col min="12278" max="12285" width="8.5703125" customWidth="1"/>
    <col min="12286" max="12288" width="10" customWidth="1"/>
    <col min="12289" max="12289" width="10.85546875" customWidth="1"/>
    <col min="12290" max="12290" width="10.7109375" customWidth="1"/>
    <col min="12291" max="12298" width="8.28515625" customWidth="1"/>
    <col min="12299" max="12299" width="10.140625" customWidth="1"/>
    <col min="12300" max="12300" width="8.7109375" customWidth="1"/>
    <col min="12301" max="12301" width="10.140625" customWidth="1"/>
    <col min="12302" max="12302" width="10.5703125" customWidth="1"/>
    <col min="12303" max="12303" width="10" customWidth="1"/>
    <col min="12304" max="12304" width="9.5703125" customWidth="1"/>
    <col min="12305" max="12305" width="9" customWidth="1"/>
    <col min="12532" max="12532" width="0.85546875" customWidth="1"/>
    <col min="12533" max="12533" width="73.28515625" customWidth="1"/>
    <col min="12534" max="12541" width="8.5703125" customWidth="1"/>
    <col min="12542" max="12544" width="10" customWidth="1"/>
    <col min="12545" max="12545" width="10.85546875" customWidth="1"/>
    <col min="12546" max="12546" width="10.7109375" customWidth="1"/>
    <col min="12547" max="12554" width="8.28515625" customWidth="1"/>
    <col min="12555" max="12555" width="10.140625" customWidth="1"/>
    <col min="12556" max="12556" width="8.7109375" customWidth="1"/>
    <col min="12557" max="12557" width="10.140625" customWidth="1"/>
    <col min="12558" max="12558" width="10.5703125" customWidth="1"/>
    <col min="12559" max="12559" width="10" customWidth="1"/>
    <col min="12560" max="12560" width="9.5703125" customWidth="1"/>
    <col min="12561" max="12561" width="9" customWidth="1"/>
    <col min="12788" max="12788" width="0.85546875" customWidth="1"/>
    <col min="12789" max="12789" width="73.28515625" customWidth="1"/>
    <col min="12790" max="12797" width="8.5703125" customWidth="1"/>
    <col min="12798" max="12800" width="10" customWidth="1"/>
    <col min="12801" max="12801" width="10.85546875" customWidth="1"/>
    <col min="12802" max="12802" width="10.7109375" customWidth="1"/>
    <col min="12803" max="12810" width="8.28515625" customWidth="1"/>
    <col min="12811" max="12811" width="10.140625" customWidth="1"/>
    <col min="12812" max="12812" width="8.7109375" customWidth="1"/>
    <col min="12813" max="12813" width="10.140625" customWidth="1"/>
    <col min="12814" max="12814" width="10.5703125" customWidth="1"/>
    <col min="12815" max="12815" width="10" customWidth="1"/>
    <col min="12816" max="12816" width="9.5703125" customWidth="1"/>
    <col min="12817" max="12817" width="9" customWidth="1"/>
    <col min="13044" max="13044" width="0.85546875" customWidth="1"/>
    <col min="13045" max="13045" width="73.28515625" customWidth="1"/>
    <col min="13046" max="13053" width="8.5703125" customWidth="1"/>
    <col min="13054" max="13056" width="10" customWidth="1"/>
    <col min="13057" max="13057" width="10.85546875" customWidth="1"/>
    <col min="13058" max="13058" width="10.7109375" customWidth="1"/>
    <col min="13059" max="13066" width="8.28515625" customWidth="1"/>
    <col min="13067" max="13067" width="10.140625" customWidth="1"/>
    <col min="13068" max="13068" width="8.7109375" customWidth="1"/>
    <col min="13069" max="13069" width="10.140625" customWidth="1"/>
    <col min="13070" max="13070" width="10.5703125" customWidth="1"/>
    <col min="13071" max="13071" width="10" customWidth="1"/>
    <col min="13072" max="13072" width="9.5703125" customWidth="1"/>
    <col min="13073" max="13073" width="9" customWidth="1"/>
    <col min="13300" max="13300" width="0.85546875" customWidth="1"/>
    <col min="13301" max="13301" width="73.28515625" customWidth="1"/>
    <col min="13302" max="13309" width="8.5703125" customWidth="1"/>
    <col min="13310" max="13312" width="10" customWidth="1"/>
    <col min="13313" max="13313" width="10.85546875" customWidth="1"/>
    <col min="13314" max="13314" width="10.7109375" customWidth="1"/>
    <col min="13315" max="13322" width="8.28515625" customWidth="1"/>
    <col min="13323" max="13323" width="10.140625" customWidth="1"/>
    <col min="13324" max="13324" width="8.7109375" customWidth="1"/>
    <col min="13325" max="13325" width="10.140625" customWidth="1"/>
    <col min="13326" max="13326" width="10.5703125" customWidth="1"/>
    <col min="13327" max="13327" width="10" customWidth="1"/>
    <col min="13328" max="13328" width="9.5703125" customWidth="1"/>
    <col min="13329" max="13329" width="9" customWidth="1"/>
    <col min="13556" max="13556" width="0.85546875" customWidth="1"/>
    <col min="13557" max="13557" width="73.28515625" customWidth="1"/>
    <col min="13558" max="13565" width="8.5703125" customWidth="1"/>
    <col min="13566" max="13568" width="10" customWidth="1"/>
    <col min="13569" max="13569" width="10.85546875" customWidth="1"/>
    <col min="13570" max="13570" width="10.7109375" customWidth="1"/>
    <col min="13571" max="13578" width="8.28515625" customWidth="1"/>
    <col min="13579" max="13579" width="10.140625" customWidth="1"/>
    <col min="13580" max="13580" width="8.7109375" customWidth="1"/>
    <col min="13581" max="13581" width="10.140625" customWidth="1"/>
    <col min="13582" max="13582" width="10.5703125" customWidth="1"/>
    <col min="13583" max="13583" width="10" customWidth="1"/>
    <col min="13584" max="13584" width="9.5703125" customWidth="1"/>
    <col min="13585" max="13585" width="9" customWidth="1"/>
    <col min="13812" max="13812" width="0.85546875" customWidth="1"/>
    <col min="13813" max="13813" width="73.28515625" customWidth="1"/>
    <col min="13814" max="13821" width="8.5703125" customWidth="1"/>
    <col min="13822" max="13824" width="10" customWidth="1"/>
    <col min="13825" max="13825" width="10.85546875" customWidth="1"/>
    <col min="13826" max="13826" width="10.7109375" customWidth="1"/>
    <col min="13827" max="13834" width="8.28515625" customWidth="1"/>
    <col min="13835" max="13835" width="10.140625" customWidth="1"/>
    <col min="13836" max="13836" width="8.7109375" customWidth="1"/>
    <col min="13837" max="13837" width="10.140625" customWidth="1"/>
    <col min="13838" max="13838" width="10.5703125" customWidth="1"/>
    <col min="13839" max="13839" width="10" customWidth="1"/>
    <col min="13840" max="13840" width="9.5703125" customWidth="1"/>
    <col min="13841" max="13841" width="9" customWidth="1"/>
    <col min="14068" max="14068" width="0.85546875" customWidth="1"/>
    <col min="14069" max="14069" width="73.28515625" customWidth="1"/>
    <col min="14070" max="14077" width="8.5703125" customWidth="1"/>
    <col min="14078" max="14080" width="10" customWidth="1"/>
    <col min="14081" max="14081" width="10.85546875" customWidth="1"/>
    <col min="14082" max="14082" width="10.7109375" customWidth="1"/>
    <col min="14083" max="14090" width="8.28515625" customWidth="1"/>
    <col min="14091" max="14091" width="10.140625" customWidth="1"/>
    <col min="14092" max="14092" width="8.7109375" customWidth="1"/>
    <col min="14093" max="14093" width="10.140625" customWidth="1"/>
    <col min="14094" max="14094" width="10.5703125" customWidth="1"/>
    <col min="14095" max="14095" width="10" customWidth="1"/>
    <col min="14096" max="14096" width="9.5703125" customWidth="1"/>
    <col min="14097" max="14097" width="9" customWidth="1"/>
    <col min="14324" max="14324" width="0.85546875" customWidth="1"/>
    <col min="14325" max="14325" width="73.28515625" customWidth="1"/>
    <col min="14326" max="14333" width="8.5703125" customWidth="1"/>
    <col min="14334" max="14336" width="10" customWidth="1"/>
    <col min="14337" max="14337" width="10.85546875" customWidth="1"/>
    <col min="14338" max="14338" width="10.7109375" customWidth="1"/>
    <col min="14339" max="14346" width="8.28515625" customWidth="1"/>
    <col min="14347" max="14347" width="10.140625" customWidth="1"/>
    <col min="14348" max="14348" width="8.7109375" customWidth="1"/>
    <col min="14349" max="14349" width="10.140625" customWidth="1"/>
    <col min="14350" max="14350" width="10.5703125" customWidth="1"/>
    <col min="14351" max="14351" width="10" customWidth="1"/>
    <col min="14352" max="14352" width="9.5703125" customWidth="1"/>
    <col min="14353" max="14353" width="9" customWidth="1"/>
    <col min="14580" max="14580" width="0.85546875" customWidth="1"/>
    <col min="14581" max="14581" width="73.28515625" customWidth="1"/>
    <col min="14582" max="14589" width="8.5703125" customWidth="1"/>
    <col min="14590" max="14592" width="10" customWidth="1"/>
    <col min="14593" max="14593" width="10.85546875" customWidth="1"/>
    <col min="14594" max="14594" width="10.7109375" customWidth="1"/>
    <col min="14595" max="14602" width="8.28515625" customWidth="1"/>
    <col min="14603" max="14603" width="10.140625" customWidth="1"/>
    <col min="14604" max="14604" width="8.7109375" customWidth="1"/>
    <col min="14605" max="14605" width="10.140625" customWidth="1"/>
    <col min="14606" max="14606" width="10.5703125" customWidth="1"/>
    <col min="14607" max="14607" width="10" customWidth="1"/>
    <col min="14608" max="14608" width="9.5703125" customWidth="1"/>
    <col min="14609" max="14609" width="9" customWidth="1"/>
    <col min="14836" max="14836" width="0.85546875" customWidth="1"/>
    <col min="14837" max="14837" width="73.28515625" customWidth="1"/>
    <col min="14838" max="14845" width="8.5703125" customWidth="1"/>
    <col min="14846" max="14848" width="10" customWidth="1"/>
    <col min="14849" max="14849" width="10.85546875" customWidth="1"/>
    <col min="14850" max="14850" width="10.7109375" customWidth="1"/>
    <col min="14851" max="14858" width="8.28515625" customWidth="1"/>
    <col min="14859" max="14859" width="10.140625" customWidth="1"/>
    <col min="14860" max="14860" width="8.7109375" customWidth="1"/>
    <col min="14861" max="14861" width="10.140625" customWidth="1"/>
    <col min="14862" max="14862" width="10.5703125" customWidth="1"/>
    <col min="14863" max="14863" width="10" customWidth="1"/>
    <col min="14864" max="14864" width="9.5703125" customWidth="1"/>
    <col min="14865" max="14865" width="9" customWidth="1"/>
    <col min="15092" max="15092" width="0.85546875" customWidth="1"/>
    <col min="15093" max="15093" width="73.28515625" customWidth="1"/>
    <col min="15094" max="15101" width="8.5703125" customWidth="1"/>
    <col min="15102" max="15104" width="10" customWidth="1"/>
    <col min="15105" max="15105" width="10.85546875" customWidth="1"/>
    <col min="15106" max="15106" width="10.7109375" customWidth="1"/>
    <col min="15107" max="15114" width="8.28515625" customWidth="1"/>
    <col min="15115" max="15115" width="10.140625" customWidth="1"/>
    <col min="15116" max="15116" width="8.7109375" customWidth="1"/>
    <col min="15117" max="15117" width="10.140625" customWidth="1"/>
    <col min="15118" max="15118" width="10.5703125" customWidth="1"/>
    <col min="15119" max="15119" width="10" customWidth="1"/>
    <col min="15120" max="15120" width="9.5703125" customWidth="1"/>
    <col min="15121" max="15121" width="9" customWidth="1"/>
    <col min="15348" max="15348" width="0.85546875" customWidth="1"/>
    <col min="15349" max="15349" width="73.28515625" customWidth="1"/>
    <col min="15350" max="15357" width="8.5703125" customWidth="1"/>
    <col min="15358" max="15360" width="10" customWidth="1"/>
    <col min="15361" max="15361" width="10.85546875" customWidth="1"/>
    <col min="15362" max="15362" width="10.7109375" customWidth="1"/>
    <col min="15363" max="15370" width="8.28515625" customWidth="1"/>
    <col min="15371" max="15371" width="10.140625" customWidth="1"/>
    <col min="15372" max="15372" width="8.7109375" customWidth="1"/>
    <col min="15373" max="15373" width="10.140625" customWidth="1"/>
    <col min="15374" max="15374" width="10.5703125" customWidth="1"/>
    <col min="15375" max="15375" width="10" customWidth="1"/>
    <col min="15376" max="15376" width="9.5703125" customWidth="1"/>
    <col min="15377" max="15377" width="9" customWidth="1"/>
    <col min="15604" max="15604" width="0.85546875" customWidth="1"/>
    <col min="15605" max="15605" width="73.28515625" customWidth="1"/>
    <col min="15606" max="15613" width="8.5703125" customWidth="1"/>
    <col min="15614" max="15616" width="10" customWidth="1"/>
    <col min="15617" max="15617" width="10.85546875" customWidth="1"/>
    <col min="15618" max="15618" width="10.7109375" customWidth="1"/>
    <col min="15619" max="15626" width="8.28515625" customWidth="1"/>
    <col min="15627" max="15627" width="10.140625" customWidth="1"/>
    <col min="15628" max="15628" width="8.7109375" customWidth="1"/>
    <col min="15629" max="15629" width="10.140625" customWidth="1"/>
    <col min="15630" max="15630" width="10.5703125" customWidth="1"/>
    <col min="15631" max="15631" width="10" customWidth="1"/>
    <col min="15632" max="15632" width="9.5703125" customWidth="1"/>
    <col min="15633" max="15633" width="9" customWidth="1"/>
    <col min="15860" max="15860" width="0.85546875" customWidth="1"/>
    <col min="15861" max="15861" width="73.28515625" customWidth="1"/>
    <col min="15862" max="15869" width="8.5703125" customWidth="1"/>
    <col min="15870" max="15872" width="10" customWidth="1"/>
    <col min="15873" max="15873" width="10.85546875" customWidth="1"/>
    <col min="15874" max="15874" width="10.7109375" customWidth="1"/>
    <col min="15875" max="15882" width="8.28515625" customWidth="1"/>
    <col min="15883" max="15883" width="10.140625" customWidth="1"/>
    <col min="15884" max="15884" width="8.7109375" customWidth="1"/>
    <col min="15885" max="15885" width="10.140625" customWidth="1"/>
    <col min="15886" max="15886" width="10.5703125" customWidth="1"/>
    <col min="15887" max="15887" width="10" customWidth="1"/>
    <col min="15888" max="15888" width="9.5703125" customWidth="1"/>
    <col min="15889" max="15889" width="9" customWidth="1"/>
    <col min="16116" max="16116" width="0.85546875" customWidth="1"/>
    <col min="16117" max="16117" width="73.28515625" customWidth="1"/>
    <col min="16118" max="16125" width="8.5703125" customWidth="1"/>
    <col min="16126" max="16128" width="10" customWidth="1"/>
    <col min="16129" max="16129" width="10.85546875" customWidth="1"/>
    <col min="16130" max="16130" width="10.7109375" customWidth="1"/>
    <col min="16131" max="16138" width="8.28515625" customWidth="1"/>
    <col min="16139" max="16139" width="10.140625" customWidth="1"/>
    <col min="16140" max="16140" width="8.7109375" customWidth="1"/>
    <col min="16141" max="16141" width="10.140625" customWidth="1"/>
    <col min="16142" max="16142" width="10.5703125" customWidth="1"/>
    <col min="16143" max="16143" width="10" customWidth="1"/>
    <col min="16144" max="16144" width="9.5703125" customWidth="1"/>
    <col min="16145" max="16145" width="9" customWidth="1"/>
  </cols>
  <sheetData>
    <row r="1" spans="2:68" ht="7.15" customHeight="1">
      <c r="B1" s="23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7"/>
      <c r="V1" s="7"/>
      <c r="W1" s="7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</row>
    <row r="2" spans="2:68" ht="16.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7"/>
      <c r="V2" s="7"/>
      <c r="W2" s="7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</row>
    <row r="3" spans="2:68" ht="1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7"/>
      <c r="V3" s="7"/>
      <c r="W3" s="7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</row>
    <row r="4" spans="2:68" ht="15" customHeight="1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7"/>
      <c r="V4" s="7"/>
      <c r="W4" s="7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</row>
    <row r="5" spans="2:68" ht="15" customHeight="1"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7"/>
      <c r="V5" s="7"/>
      <c r="W5" s="7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2:68" ht="15" customHeight="1"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7"/>
      <c r="V6" s="7"/>
      <c r="W6" s="7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</row>
    <row r="7" spans="2:68" ht="29.25" customHeight="1">
      <c r="B7" s="302" t="s">
        <v>72</v>
      </c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</row>
    <row r="8" spans="2:68" ht="19.5" customHeight="1">
      <c r="B8" s="302" t="s">
        <v>73</v>
      </c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</row>
    <row r="9" spans="2:68" ht="18" customHeight="1">
      <c r="B9" s="303" t="s">
        <v>81</v>
      </c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2:68" ht="15.75" customHeight="1">
      <c r="B10" s="304" t="s">
        <v>200</v>
      </c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</row>
    <row r="11" spans="2:68">
      <c r="B11" s="305" t="s">
        <v>74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</row>
    <row r="12" spans="2:68" ht="24.75" customHeight="1" thickBot="1">
      <c r="B12" s="194" t="s">
        <v>76</v>
      </c>
      <c r="C12" s="156">
        <v>2000</v>
      </c>
      <c r="D12" s="156">
        <v>2001</v>
      </c>
      <c r="E12" s="156">
        <v>2002</v>
      </c>
      <c r="F12" s="156">
        <v>2003</v>
      </c>
      <c r="G12" s="156">
        <v>2004</v>
      </c>
      <c r="H12" s="156">
        <v>2005</v>
      </c>
      <c r="I12" s="156">
        <v>2006</v>
      </c>
      <c r="J12" s="156">
        <v>2007</v>
      </c>
      <c r="K12" s="156">
        <v>2008</v>
      </c>
      <c r="L12" s="156">
        <v>2009</v>
      </c>
      <c r="M12" s="156">
        <v>2010</v>
      </c>
      <c r="N12" s="156">
        <v>2011</v>
      </c>
      <c r="O12" s="156">
        <v>2012</v>
      </c>
      <c r="P12" s="156">
        <v>2013</v>
      </c>
      <c r="Q12" s="156">
        <v>2014</v>
      </c>
      <c r="R12" s="156">
        <v>2015</v>
      </c>
      <c r="S12" s="156">
        <v>2016</v>
      </c>
      <c r="T12" s="157">
        <v>2017</v>
      </c>
      <c r="U12" s="157">
        <v>2018</v>
      </c>
      <c r="V12" s="158">
        <v>2019</v>
      </c>
      <c r="W12" s="159">
        <v>2020</v>
      </c>
      <c r="X12" s="159">
        <v>2021</v>
      </c>
      <c r="Y12" s="159">
        <v>2022</v>
      </c>
      <c r="Z12" s="159">
        <v>2023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</row>
    <row r="13" spans="2:68" ht="21" customHeight="1" thickTop="1">
      <c r="B13" s="135" t="s">
        <v>77</v>
      </c>
      <c r="C13" s="48">
        <f t="shared" ref="C13:Y13" si="0">+C14+C67+C79+C87</f>
        <v>23383.899999999998</v>
      </c>
      <c r="D13" s="48">
        <f t="shared" si="0"/>
        <v>31235.100000000002</v>
      </c>
      <c r="E13" s="48">
        <f t="shared" si="0"/>
        <v>34346.499999999993</v>
      </c>
      <c r="F13" s="48">
        <f t="shared" si="0"/>
        <v>43291.900000000009</v>
      </c>
      <c r="G13" s="48">
        <f t="shared" si="0"/>
        <v>60630.299999999996</v>
      </c>
      <c r="H13" s="48">
        <f t="shared" si="0"/>
        <v>82452.300000000017</v>
      </c>
      <c r="I13" s="48">
        <f t="shared" si="0"/>
        <v>110770.10000000002</v>
      </c>
      <c r="J13" s="48">
        <f t="shared" si="0"/>
        <v>147359.50000000006</v>
      </c>
      <c r="K13" s="48">
        <f t="shared" si="0"/>
        <v>159499.00000000003</v>
      </c>
      <c r="L13" s="48">
        <f t="shared" si="0"/>
        <v>151908.4</v>
      </c>
      <c r="M13" s="48">
        <f t="shared" si="0"/>
        <v>183472.43008099002</v>
      </c>
      <c r="N13" s="48">
        <f t="shared" si="0"/>
        <v>206157.3</v>
      </c>
      <c r="O13" s="48">
        <f t="shared" si="0"/>
        <v>248107.4</v>
      </c>
      <c r="P13" s="48">
        <f t="shared" si="0"/>
        <v>285366.09999999998</v>
      </c>
      <c r="Q13" s="48">
        <f t="shared" si="0"/>
        <v>313464.8</v>
      </c>
      <c r="R13" s="48">
        <f t="shared" si="0"/>
        <v>320609.70000000007</v>
      </c>
      <c r="S13" s="48">
        <f t="shared" si="0"/>
        <v>352551.60000000003</v>
      </c>
      <c r="T13" s="48">
        <f t="shared" si="0"/>
        <v>386214.89999999997</v>
      </c>
      <c r="U13" s="48">
        <f t="shared" si="0"/>
        <v>430636.20000000007</v>
      </c>
      <c r="V13" s="160">
        <f t="shared" si="0"/>
        <v>483126.8</v>
      </c>
      <c r="W13" s="94">
        <f t="shared" si="0"/>
        <v>442709.07353970991</v>
      </c>
      <c r="X13" s="94">
        <f t="shared" si="0"/>
        <v>607453.09999999986</v>
      </c>
      <c r="Y13" s="30">
        <f t="shared" si="0"/>
        <v>656819.6</v>
      </c>
      <c r="Z13" s="30">
        <f t="shared" ref="Z13" si="1">+Z14+Z67+Z79+Z87</f>
        <v>766908.00000000012</v>
      </c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</row>
    <row r="14" spans="2:68" ht="18" customHeight="1">
      <c r="B14" s="195" t="s">
        <v>78</v>
      </c>
      <c r="C14" s="55">
        <f t="shared" ref="C14:Y14" si="2">+C15+C20+C31+C60+C65+C66</f>
        <v>22706.399999999998</v>
      </c>
      <c r="D14" s="55">
        <f t="shared" si="2"/>
        <v>30615.600000000002</v>
      </c>
      <c r="E14" s="55">
        <f t="shared" si="2"/>
        <v>33352.299999999996</v>
      </c>
      <c r="F14" s="55">
        <f t="shared" si="2"/>
        <v>42188.000000000007</v>
      </c>
      <c r="G14" s="55">
        <f t="shared" si="2"/>
        <v>59267.1</v>
      </c>
      <c r="H14" s="55">
        <f t="shared" si="2"/>
        <v>80881.200000000012</v>
      </c>
      <c r="I14" s="55">
        <f t="shared" si="2"/>
        <v>109298.00000000001</v>
      </c>
      <c r="J14" s="55">
        <f t="shared" si="2"/>
        <v>145927.50000000003</v>
      </c>
      <c r="K14" s="55">
        <f t="shared" si="2"/>
        <v>158106.30000000002</v>
      </c>
      <c r="L14" s="55">
        <f t="shared" si="2"/>
        <v>150657.79999999999</v>
      </c>
      <c r="M14" s="55">
        <f t="shared" si="2"/>
        <v>182085.60008099</v>
      </c>
      <c r="N14" s="55">
        <f t="shared" si="2"/>
        <v>204616.5</v>
      </c>
      <c r="O14" s="55">
        <f t="shared" si="2"/>
        <v>246434.9</v>
      </c>
      <c r="P14" s="55">
        <f t="shared" si="2"/>
        <v>282147</v>
      </c>
      <c r="Q14" s="55">
        <f t="shared" si="2"/>
        <v>309414.39999999997</v>
      </c>
      <c r="R14" s="55">
        <f t="shared" si="2"/>
        <v>316500.10000000003</v>
      </c>
      <c r="S14" s="55">
        <f t="shared" si="2"/>
        <v>348067.10000000003</v>
      </c>
      <c r="T14" s="56">
        <f t="shared" si="2"/>
        <v>381640.8</v>
      </c>
      <c r="U14" s="56">
        <f t="shared" si="2"/>
        <v>417262.4</v>
      </c>
      <c r="V14" s="161">
        <f t="shared" si="2"/>
        <v>467727.3</v>
      </c>
      <c r="W14" s="116">
        <f t="shared" si="2"/>
        <v>425934.77353970992</v>
      </c>
      <c r="X14" s="116">
        <f t="shared" si="2"/>
        <v>588026.09999999986</v>
      </c>
      <c r="Y14" s="26">
        <f t="shared" si="2"/>
        <v>642582.6</v>
      </c>
      <c r="Z14" s="26">
        <f t="shared" ref="Z14" si="3">+Z15+Z20+Z31+Z60+Z65+Z66</f>
        <v>747988.4</v>
      </c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</row>
    <row r="15" spans="2:68" ht="18" customHeight="1">
      <c r="B15" s="196" t="s">
        <v>79</v>
      </c>
      <c r="C15" s="58">
        <v>10782.3</v>
      </c>
      <c r="D15" s="58">
        <v>15327.1</v>
      </c>
      <c r="E15" s="58">
        <v>16046</v>
      </c>
      <c r="F15" s="58">
        <f>SUM(F16:F19)</f>
        <v>20384.800000000003</v>
      </c>
      <c r="G15" s="58">
        <f>SUM(G16:G19)</f>
        <v>24373.9</v>
      </c>
      <c r="H15" s="58">
        <f>SUM(H16:H19)</f>
        <v>30041.9</v>
      </c>
      <c r="I15" s="58">
        <f>SUM(I16:I19)</f>
        <v>38981.9</v>
      </c>
      <c r="J15" s="58">
        <f>SUM(J16:J19)</f>
        <v>55232.299999999996</v>
      </c>
      <c r="K15" s="58">
        <f t="shared" ref="K15:P15" si="4">SUM(K16:K19)</f>
        <v>57703.900000000009</v>
      </c>
      <c r="L15" s="58">
        <f t="shared" si="4"/>
        <v>54127.69999999999</v>
      </c>
      <c r="M15" s="58">
        <f t="shared" si="4"/>
        <v>53643.400000000009</v>
      </c>
      <c r="N15" s="58">
        <f t="shared" si="4"/>
        <v>65453.4</v>
      </c>
      <c r="O15" s="58">
        <f t="shared" si="4"/>
        <v>92849.700000000012</v>
      </c>
      <c r="P15" s="58">
        <f t="shared" si="4"/>
        <v>108852.6</v>
      </c>
      <c r="Q15" s="58">
        <f t="shared" ref="Q15:W15" si="5">SUM(Q16:Q19)</f>
        <v>125097.79999999999</v>
      </c>
      <c r="R15" s="58">
        <f t="shared" si="5"/>
        <v>119819.20000000001</v>
      </c>
      <c r="S15" s="58">
        <f t="shared" si="5"/>
        <v>135699.50000000003</v>
      </c>
      <c r="T15" s="59">
        <f t="shared" si="5"/>
        <v>155024.29999999999</v>
      </c>
      <c r="U15" s="59">
        <f t="shared" si="5"/>
        <v>170561.09999999998</v>
      </c>
      <c r="V15" s="162">
        <f t="shared" si="5"/>
        <v>194280.79999999996</v>
      </c>
      <c r="W15" s="118">
        <f t="shared" si="5"/>
        <v>188486.19999999995</v>
      </c>
      <c r="X15" s="118">
        <f t="shared" ref="X15:Y15" si="6">SUM(X16:X19)</f>
        <v>264631.29999999993</v>
      </c>
      <c r="Y15" s="19">
        <f t="shared" si="6"/>
        <v>278502.2</v>
      </c>
      <c r="Z15" s="19">
        <f t="shared" ref="Z15" si="7">SUM(Z16:Z19)</f>
        <v>342234.1</v>
      </c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</row>
    <row r="16" spans="2:68" ht="18" customHeight="1">
      <c r="B16" s="197" t="s">
        <v>25</v>
      </c>
      <c r="C16" s="163">
        <v>0</v>
      </c>
      <c r="D16" s="163">
        <v>0</v>
      </c>
      <c r="E16" s="163">
        <v>0</v>
      </c>
      <c r="F16" s="164">
        <v>5667.7</v>
      </c>
      <c r="G16" s="164">
        <v>6710.1</v>
      </c>
      <c r="H16" s="164">
        <v>7588</v>
      </c>
      <c r="I16" s="164">
        <v>10507.3</v>
      </c>
      <c r="J16" s="164">
        <v>14664.6</v>
      </c>
      <c r="K16" s="164">
        <v>16581.7</v>
      </c>
      <c r="L16" s="164">
        <v>15436.8</v>
      </c>
      <c r="M16" s="164">
        <v>17087.7</v>
      </c>
      <c r="N16" s="164">
        <v>20673</v>
      </c>
      <c r="O16" s="164">
        <v>21874.100000000002</v>
      </c>
      <c r="P16" s="164">
        <v>27147.4</v>
      </c>
      <c r="Q16" s="164">
        <v>31525</v>
      </c>
      <c r="R16" s="164">
        <v>35548.6</v>
      </c>
      <c r="S16" s="164">
        <v>40193.100000000006</v>
      </c>
      <c r="T16" s="165">
        <v>43553.100000000006</v>
      </c>
      <c r="U16" s="165">
        <v>51425.2</v>
      </c>
      <c r="V16" s="126">
        <v>59447.7</v>
      </c>
      <c r="W16" s="98">
        <v>58746.900000000009</v>
      </c>
      <c r="X16" s="98">
        <v>69025.8</v>
      </c>
      <c r="Y16" s="41">
        <v>87199.700000000012</v>
      </c>
      <c r="Z16" s="41">
        <v>103150.20000000001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7" spans="2:68" ht="18" customHeight="1">
      <c r="B17" s="197" t="s">
        <v>26</v>
      </c>
      <c r="C17" s="163">
        <v>0</v>
      </c>
      <c r="D17" s="163">
        <v>0</v>
      </c>
      <c r="E17" s="163">
        <v>0</v>
      </c>
      <c r="F17" s="164">
        <v>9383.7000000000007</v>
      </c>
      <c r="G17" s="164">
        <v>11723.4</v>
      </c>
      <c r="H17" s="164">
        <v>16221.7</v>
      </c>
      <c r="I17" s="164">
        <v>16556</v>
      </c>
      <c r="J17" s="164">
        <v>29202.799999999999</v>
      </c>
      <c r="K17" s="164">
        <v>26168.400000000001</v>
      </c>
      <c r="L17" s="164">
        <v>22545.799999999996</v>
      </c>
      <c r="M17" s="164">
        <v>21475.4</v>
      </c>
      <c r="N17" s="164">
        <v>25125</v>
      </c>
      <c r="O17" s="164">
        <v>46921</v>
      </c>
      <c r="P17" s="164">
        <v>58923.1</v>
      </c>
      <c r="Q17" s="164">
        <v>72865.299999999988</v>
      </c>
      <c r="R17" s="164">
        <v>61694.900000000009</v>
      </c>
      <c r="S17" s="164">
        <v>69362.200000000012</v>
      </c>
      <c r="T17" s="165">
        <v>83046.599999999991</v>
      </c>
      <c r="U17" s="165">
        <v>88079.1</v>
      </c>
      <c r="V17" s="126">
        <v>96181.4</v>
      </c>
      <c r="W17" s="98">
        <v>90442.4</v>
      </c>
      <c r="X17" s="98">
        <v>150874.79999999999</v>
      </c>
      <c r="Y17" s="41">
        <v>140884.29999999999</v>
      </c>
      <c r="Z17" s="41">
        <v>180075.4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</row>
    <row r="18" spans="2:68" ht="18" customHeight="1">
      <c r="B18" s="197" t="s">
        <v>27</v>
      </c>
      <c r="C18" s="163">
        <v>0</v>
      </c>
      <c r="D18" s="163">
        <v>0</v>
      </c>
      <c r="E18" s="163">
        <v>0</v>
      </c>
      <c r="F18" s="164">
        <v>4803.7</v>
      </c>
      <c r="G18" s="164">
        <v>5458.2</v>
      </c>
      <c r="H18" s="164">
        <v>5639.1</v>
      </c>
      <c r="I18" s="164">
        <v>11400.2</v>
      </c>
      <c r="J18" s="164">
        <v>10745.8</v>
      </c>
      <c r="K18" s="164">
        <v>14612.8</v>
      </c>
      <c r="L18" s="164">
        <v>15545.7</v>
      </c>
      <c r="M18" s="164">
        <v>14240.4</v>
      </c>
      <c r="N18" s="164">
        <v>18653.5</v>
      </c>
      <c r="O18" s="164">
        <v>23063.8</v>
      </c>
      <c r="P18" s="164">
        <v>21626.5</v>
      </c>
      <c r="Q18" s="164">
        <v>19790.599999999999</v>
      </c>
      <c r="R18" s="164">
        <v>21525.599999999999</v>
      </c>
      <c r="S18" s="164">
        <v>25249.1</v>
      </c>
      <c r="T18" s="165">
        <v>26696.100000000002</v>
      </c>
      <c r="U18" s="165">
        <v>29238.300000000003</v>
      </c>
      <c r="V18" s="126">
        <v>36395.399999999994</v>
      </c>
      <c r="W18" s="98">
        <v>38020.599999999991</v>
      </c>
      <c r="X18" s="98">
        <v>43361.100000000006</v>
      </c>
      <c r="Y18" s="41">
        <v>48380.299999999996</v>
      </c>
      <c r="Z18" s="41">
        <v>56747.700000000012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</row>
    <row r="19" spans="2:68" ht="18" customHeight="1">
      <c r="B19" s="197" t="s">
        <v>1</v>
      </c>
      <c r="C19" s="163">
        <v>0</v>
      </c>
      <c r="D19" s="163">
        <v>0</v>
      </c>
      <c r="E19" s="163">
        <v>0</v>
      </c>
      <c r="F19" s="164">
        <v>529.70000000000005</v>
      </c>
      <c r="G19" s="164">
        <v>482.2</v>
      </c>
      <c r="H19" s="164">
        <v>593.1</v>
      </c>
      <c r="I19" s="164">
        <v>518.4</v>
      </c>
      <c r="J19" s="164">
        <v>619.1</v>
      </c>
      <c r="K19" s="164">
        <v>341</v>
      </c>
      <c r="L19" s="164">
        <v>599.4</v>
      </c>
      <c r="M19" s="164">
        <v>839.9</v>
      </c>
      <c r="N19" s="164">
        <v>1001.9</v>
      </c>
      <c r="O19" s="164">
        <v>990.8</v>
      </c>
      <c r="P19" s="164">
        <v>1155.5999999999999</v>
      </c>
      <c r="Q19" s="164">
        <v>916.9</v>
      </c>
      <c r="R19" s="164">
        <v>1050.1000000000001</v>
      </c>
      <c r="S19" s="164">
        <v>895.1</v>
      </c>
      <c r="T19" s="165">
        <v>1728.5</v>
      </c>
      <c r="U19" s="165">
        <v>1818.5000000000002</v>
      </c>
      <c r="V19" s="126">
        <v>2256.3000000000002</v>
      </c>
      <c r="W19" s="98">
        <v>1276.3000000000002</v>
      </c>
      <c r="X19" s="98">
        <v>1369.6</v>
      </c>
      <c r="Y19" s="41">
        <v>2037.9</v>
      </c>
      <c r="Z19" s="41">
        <v>2260.8000000000002</v>
      </c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</row>
    <row r="20" spans="2:68" ht="18" customHeight="1">
      <c r="B20" s="196" t="s">
        <v>80</v>
      </c>
      <c r="C20" s="55">
        <f t="shared" ref="C20:E20" si="8">+C21+C30</f>
        <v>683.8</v>
      </c>
      <c r="D20" s="55">
        <f t="shared" si="8"/>
        <v>772.40000000000009</v>
      </c>
      <c r="E20" s="55">
        <f t="shared" si="8"/>
        <v>952.00000000000011</v>
      </c>
      <c r="F20" s="55">
        <f t="shared" ref="F20:J20" si="9">+F21+F30</f>
        <v>1315.6</v>
      </c>
      <c r="G20" s="55">
        <f t="shared" si="9"/>
        <v>2870.7000000000003</v>
      </c>
      <c r="H20" s="55">
        <f t="shared" si="9"/>
        <v>6749</v>
      </c>
      <c r="I20" s="55">
        <f t="shared" si="9"/>
        <v>8049.5999999999995</v>
      </c>
      <c r="J20" s="55">
        <f t="shared" si="9"/>
        <v>9995.6999999999989</v>
      </c>
      <c r="K20" s="55">
        <f t="shared" ref="K20:P20" si="10">+K21+K30</f>
        <v>11863.300000000003</v>
      </c>
      <c r="L20" s="55">
        <f t="shared" si="10"/>
        <v>11684.4</v>
      </c>
      <c r="M20" s="55">
        <f t="shared" si="10"/>
        <v>13314.60675083</v>
      </c>
      <c r="N20" s="55">
        <f t="shared" si="10"/>
        <v>15927.899999999998</v>
      </c>
      <c r="O20" s="55">
        <f t="shared" si="10"/>
        <v>19605.7</v>
      </c>
      <c r="P20" s="55">
        <f t="shared" si="10"/>
        <v>22928.400000000001</v>
      </c>
      <c r="Q20" s="55">
        <f t="shared" ref="Q20:X20" si="11">+Q21+Q30</f>
        <v>18183.000000000004</v>
      </c>
      <c r="R20" s="55">
        <f t="shared" si="11"/>
        <v>19044.100000000002</v>
      </c>
      <c r="S20" s="55">
        <f t="shared" si="11"/>
        <v>20717.399999999998</v>
      </c>
      <c r="T20" s="56">
        <f t="shared" si="11"/>
        <v>22942.400000000001</v>
      </c>
      <c r="U20" s="56">
        <f t="shared" si="11"/>
        <v>25716.200000000004</v>
      </c>
      <c r="V20" s="56">
        <f t="shared" si="11"/>
        <v>29564.499999999993</v>
      </c>
      <c r="W20" s="161">
        <f t="shared" si="11"/>
        <v>25251.473539710001</v>
      </c>
      <c r="X20" s="116">
        <f t="shared" si="11"/>
        <v>47648.200000000004</v>
      </c>
      <c r="Y20" s="26">
        <f t="shared" ref="Y20:Z20" si="12">+Y21+Y30</f>
        <v>47361.899999999994</v>
      </c>
      <c r="Z20" s="26">
        <f t="shared" si="12"/>
        <v>51309.700000000004</v>
      </c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</row>
    <row r="21" spans="2:68" ht="18" customHeight="1">
      <c r="B21" s="140" t="s">
        <v>28</v>
      </c>
      <c r="C21" s="55">
        <f>SUM(C22:C29)</f>
        <v>644.29999999999995</v>
      </c>
      <c r="D21" s="55">
        <f t="shared" ref="D21:E21" si="13">SUM(D22:D29)</f>
        <v>742.80000000000007</v>
      </c>
      <c r="E21" s="55">
        <f t="shared" si="13"/>
        <v>912.40000000000009</v>
      </c>
      <c r="F21" s="55">
        <f>SUM(F22:F29)</f>
        <v>1252.5</v>
      </c>
      <c r="G21" s="55">
        <f>SUM(G22:G29)</f>
        <v>2804.3</v>
      </c>
      <c r="H21" s="55">
        <f>SUM(H22:H29)</f>
        <v>6621.6</v>
      </c>
      <c r="I21" s="55">
        <f>SUM(I22:I29)</f>
        <v>7783.2</v>
      </c>
      <c r="J21" s="55">
        <f>SUM(J22:J29)</f>
        <v>9694.0999999999985</v>
      </c>
      <c r="K21" s="55">
        <f t="shared" ref="K21:P21" si="14">SUM(K22:K29)</f>
        <v>11408.600000000002</v>
      </c>
      <c r="L21" s="55">
        <f t="shared" si="14"/>
        <v>10910.4</v>
      </c>
      <c r="M21" s="56">
        <f t="shared" si="14"/>
        <v>12415.50675083</v>
      </c>
      <c r="N21" s="55">
        <f t="shared" si="14"/>
        <v>14917.899999999998</v>
      </c>
      <c r="O21" s="55">
        <f t="shared" si="14"/>
        <v>18637.400000000001</v>
      </c>
      <c r="P21" s="55">
        <f t="shared" si="14"/>
        <v>22175.7</v>
      </c>
      <c r="Q21" s="55">
        <f t="shared" ref="Q21:W21" si="15">SUM(Q22:Q29)</f>
        <v>17489.300000000003</v>
      </c>
      <c r="R21" s="55">
        <f t="shared" si="15"/>
        <v>18336.300000000003</v>
      </c>
      <c r="S21" s="55">
        <f t="shared" si="15"/>
        <v>19809.399999999998</v>
      </c>
      <c r="T21" s="56">
        <f t="shared" si="15"/>
        <v>21501.800000000003</v>
      </c>
      <c r="U21" s="56">
        <f t="shared" si="15"/>
        <v>23955.300000000003</v>
      </c>
      <c r="V21" s="161">
        <f t="shared" si="15"/>
        <v>27374.199999999993</v>
      </c>
      <c r="W21" s="116">
        <f t="shared" si="15"/>
        <v>24366.873539710003</v>
      </c>
      <c r="X21" s="116">
        <f>SUM(X22:X29)</f>
        <v>45798.500000000007</v>
      </c>
      <c r="Y21" s="26">
        <f>SUM(Y22:Y29)</f>
        <v>45060.899999999994</v>
      </c>
      <c r="Z21" s="26">
        <f>SUM(Z22:Z29)</f>
        <v>49223.600000000006</v>
      </c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</row>
    <row r="22" spans="2:68" ht="18" customHeight="1">
      <c r="B22" s="198" t="s">
        <v>188</v>
      </c>
      <c r="C22" s="164">
        <v>114.5</v>
      </c>
      <c r="D22" s="164">
        <v>155</v>
      </c>
      <c r="E22" s="164">
        <v>192.4</v>
      </c>
      <c r="F22" s="164">
        <v>245.5</v>
      </c>
      <c r="G22" s="164">
        <v>337.7</v>
      </c>
      <c r="H22" s="164">
        <v>1709.5</v>
      </c>
      <c r="I22" s="164">
        <v>1691</v>
      </c>
      <c r="J22" s="164">
        <v>593.80000000000007</v>
      </c>
      <c r="K22" s="164">
        <v>551.6</v>
      </c>
      <c r="L22" s="164">
        <v>472.6</v>
      </c>
      <c r="M22" s="97">
        <v>555</v>
      </c>
      <c r="N22" s="164">
        <v>629.19999999999993</v>
      </c>
      <c r="O22" s="164">
        <v>686.4</v>
      </c>
      <c r="P22" s="164">
        <v>1517.6</v>
      </c>
      <c r="Q22" s="164">
        <v>1578.5999999999997</v>
      </c>
      <c r="R22" s="164">
        <v>1754.8999999999999</v>
      </c>
      <c r="S22" s="164">
        <v>1871.3000000000002</v>
      </c>
      <c r="T22" s="165">
        <v>2166.3000000000002</v>
      </c>
      <c r="U22" s="165">
        <v>2526.8000000000002</v>
      </c>
      <c r="V22" s="126">
        <v>2904.3</v>
      </c>
      <c r="W22" s="98">
        <v>2856.7</v>
      </c>
      <c r="X22" s="98">
        <v>4170.7</v>
      </c>
      <c r="Y22" s="41">
        <v>4437.5</v>
      </c>
      <c r="Z22" s="41">
        <v>5105.2000000000007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</row>
    <row r="23" spans="2:68" ht="18" customHeight="1">
      <c r="B23" s="198" t="s">
        <v>29</v>
      </c>
      <c r="C23" s="166">
        <v>0</v>
      </c>
      <c r="D23" s="166">
        <v>0</v>
      </c>
      <c r="E23" s="166">
        <v>0</v>
      </c>
      <c r="F23" s="166">
        <v>0</v>
      </c>
      <c r="G23" s="166">
        <v>0</v>
      </c>
      <c r="H23" s="166">
        <v>0</v>
      </c>
      <c r="I23" s="164">
        <v>58.3</v>
      </c>
      <c r="J23" s="164">
        <v>1280.8</v>
      </c>
      <c r="K23" s="164">
        <v>2015.7</v>
      </c>
      <c r="L23" s="164">
        <v>2229.4</v>
      </c>
      <c r="M23" s="97">
        <v>2448.5067508300003</v>
      </c>
      <c r="N23" s="164">
        <v>2789.6</v>
      </c>
      <c r="O23" s="164">
        <v>3044</v>
      </c>
      <c r="P23" s="164">
        <v>3337</v>
      </c>
      <c r="Q23" s="164">
        <v>3453.7000000000003</v>
      </c>
      <c r="R23" s="164">
        <v>3445.1000000000004</v>
      </c>
      <c r="S23" s="164">
        <v>3544.0000000000005</v>
      </c>
      <c r="T23" s="165">
        <v>4112.4999999999991</v>
      </c>
      <c r="U23" s="165">
        <v>4608.5</v>
      </c>
      <c r="V23" s="126">
        <v>5154.9999999999991</v>
      </c>
      <c r="W23" s="98">
        <v>4522.3</v>
      </c>
      <c r="X23" s="98">
        <v>8395.6999999999989</v>
      </c>
      <c r="Y23" s="41">
        <v>8614.5</v>
      </c>
      <c r="Z23" s="41">
        <v>9401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</row>
    <row r="24" spans="2:68" ht="18" customHeight="1">
      <c r="B24" s="198" t="s">
        <v>30</v>
      </c>
      <c r="C24" s="164">
        <v>217</v>
      </c>
      <c r="D24" s="164">
        <v>241.5</v>
      </c>
      <c r="E24" s="164">
        <v>320.60000000000002</v>
      </c>
      <c r="F24" s="164">
        <v>393.8</v>
      </c>
      <c r="G24" s="164">
        <v>726.3</v>
      </c>
      <c r="H24" s="164">
        <v>1412.9</v>
      </c>
      <c r="I24" s="164">
        <v>1962.8</v>
      </c>
      <c r="J24" s="164">
        <v>3290.8</v>
      </c>
      <c r="K24" s="164">
        <v>3404.2999999999997</v>
      </c>
      <c r="L24" s="164">
        <v>3261.6000000000004</v>
      </c>
      <c r="M24" s="97">
        <v>3863.5000000000005</v>
      </c>
      <c r="N24" s="164">
        <v>3762.9</v>
      </c>
      <c r="O24" s="164">
        <v>3871.5</v>
      </c>
      <c r="P24" s="164">
        <v>5236.1000000000004</v>
      </c>
      <c r="Q24" s="164">
        <v>4875.8999999999996</v>
      </c>
      <c r="R24" s="164">
        <v>5169.2</v>
      </c>
      <c r="S24" s="164">
        <v>5668.2</v>
      </c>
      <c r="T24" s="165">
        <v>5801.7</v>
      </c>
      <c r="U24" s="165">
        <v>6320.4000000000005</v>
      </c>
      <c r="V24" s="126">
        <v>7525.9</v>
      </c>
      <c r="W24" s="98">
        <v>5909.9</v>
      </c>
      <c r="X24" s="98">
        <v>17067.900000000001</v>
      </c>
      <c r="Y24" s="41">
        <v>13014.699999999999</v>
      </c>
      <c r="Z24" s="41">
        <v>13131.8</v>
      </c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</row>
    <row r="25" spans="2:68" ht="18" customHeight="1">
      <c r="B25" s="198" t="s">
        <v>31</v>
      </c>
      <c r="C25" s="164">
        <v>160</v>
      </c>
      <c r="D25" s="164">
        <v>184.6</v>
      </c>
      <c r="E25" s="164">
        <v>233.2</v>
      </c>
      <c r="F25" s="164">
        <v>400.8</v>
      </c>
      <c r="G25" s="164">
        <v>550.79999999999995</v>
      </c>
      <c r="H25" s="164">
        <v>169.9</v>
      </c>
      <c r="I25" s="164">
        <v>184.5</v>
      </c>
      <c r="J25" s="164">
        <v>251.4</v>
      </c>
      <c r="K25" s="164">
        <v>385.60000000000008</v>
      </c>
      <c r="L25" s="164">
        <v>507.1</v>
      </c>
      <c r="M25" s="165">
        <v>532.5</v>
      </c>
      <c r="N25" s="164">
        <v>572.20000000000005</v>
      </c>
      <c r="O25" s="164">
        <v>682.2</v>
      </c>
      <c r="P25" s="164">
        <v>805.1</v>
      </c>
      <c r="Q25" s="164">
        <v>897.59999999999991</v>
      </c>
      <c r="R25" s="164">
        <v>947</v>
      </c>
      <c r="S25" s="164">
        <v>1005.4</v>
      </c>
      <c r="T25" s="165">
        <v>1076.4000000000001</v>
      </c>
      <c r="U25" s="165">
        <v>1215</v>
      </c>
      <c r="V25" s="126">
        <v>1422.2</v>
      </c>
      <c r="W25" s="98">
        <v>1080.2</v>
      </c>
      <c r="X25" s="98">
        <v>1906.9</v>
      </c>
      <c r="Y25" s="41">
        <v>2048.2999999999997</v>
      </c>
      <c r="Z25" s="41">
        <v>2098.9</v>
      </c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</row>
    <row r="26" spans="2:68" ht="18" customHeight="1">
      <c r="B26" s="198" t="s">
        <v>32</v>
      </c>
      <c r="C26" s="164">
        <v>95.9</v>
      </c>
      <c r="D26" s="164">
        <v>105.2</v>
      </c>
      <c r="E26" s="164">
        <v>91.7</v>
      </c>
      <c r="F26" s="164">
        <v>126.7</v>
      </c>
      <c r="G26" s="164">
        <v>219.9</v>
      </c>
      <c r="H26" s="164">
        <v>83.9</v>
      </c>
      <c r="I26" s="164">
        <v>96.8</v>
      </c>
      <c r="J26" s="164">
        <v>143</v>
      </c>
      <c r="K26" s="167">
        <v>221.2</v>
      </c>
      <c r="L26" s="167">
        <v>198.8</v>
      </c>
      <c r="M26" s="168">
        <v>230.9</v>
      </c>
      <c r="N26" s="164">
        <v>237.4</v>
      </c>
      <c r="O26" s="164">
        <v>226.89999999999998</v>
      </c>
      <c r="P26" s="164">
        <v>315</v>
      </c>
      <c r="Q26" s="164">
        <v>325</v>
      </c>
      <c r="R26" s="164">
        <v>417.7</v>
      </c>
      <c r="S26" s="164">
        <v>388.4</v>
      </c>
      <c r="T26" s="165">
        <v>454.59999999999997</v>
      </c>
      <c r="U26" s="165">
        <v>525.5</v>
      </c>
      <c r="V26" s="126">
        <v>714.60000000000014</v>
      </c>
      <c r="W26" s="98">
        <v>522.5</v>
      </c>
      <c r="X26" s="98">
        <v>1308.2</v>
      </c>
      <c r="Y26" s="41">
        <v>1388.7000000000003</v>
      </c>
      <c r="Z26" s="41">
        <v>1158.3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</row>
    <row r="27" spans="2:68" ht="18" customHeight="1">
      <c r="B27" s="198" t="s">
        <v>129</v>
      </c>
      <c r="C27" s="163">
        <v>0</v>
      </c>
      <c r="D27" s="163">
        <v>0</v>
      </c>
      <c r="E27" s="163">
        <v>0</v>
      </c>
      <c r="F27" s="163">
        <v>0</v>
      </c>
      <c r="G27" s="163">
        <v>0</v>
      </c>
      <c r="H27" s="163">
        <v>0</v>
      </c>
      <c r="I27" s="163">
        <v>0</v>
      </c>
      <c r="J27" s="163">
        <v>0</v>
      </c>
      <c r="K27" s="163">
        <v>0</v>
      </c>
      <c r="L27" s="163">
        <v>0</v>
      </c>
      <c r="M27" s="163">
        <v>0</v>
      </c>
      <c r="N27" s="164">
        <v>1815.5</v>
      </c>
      <c r="O27" s="164">
        <v>4620.3999999999996</v>
      </c>
      <c r="P27" s="164">
        <v>5328.7</v>
      </c>
      <c r="Q27" s="163">
        <v>0</v>
      </c>
      <c r="R27" s="163">
        <v>0</v>
      </c>
      <c r="S27" s="163">
        <v>0</v>
      </c>
      <c r="T27" s="169">
        <v>0</v>
      </c>
      <c r="U27" s="169">
        <v>0</v>
      </c>
      <c r="V27" s="170">
        <v>0</v>
      </c>
      <c r="W27" s="103">
        <v>0</v>
      </c>
      <c r="X27" s="103">
        <v>0</v>
      </c>
      <c r="Y27" s="43">
        <v>0</v>
      </c>
      <c r="Z27" s="43">
        <v>0</v>
      </c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</row>
    <row r="28" spans="2:68" ht="18" customHeight="1">
      <c r="B28" s="199" t="s">
        <v>33</v>
      </c>
      <c r="C28" s="163">
        <v>0</v>
      </c>
      <c r="D28" s="163">
        <v>0</v>
      </c>
      <c r="E28" s="163">
        <v>0</v>
      </c>
      <c r="F28" s="163">
        <v>0</v>
      </c>
      <c r="G28" s="164">
        <v>890.1</v>
      </c>
      <c r="H28" s="164">
        <v>3132.8</v>
      </c>
      <c r="I28" s="164">
        <v>3553.9</v>
      </c>
      <c r="J28" s="164">
        <v>3832.5</v>
      </c>
      <c r="K28" s="164">
        <v>4472</v>
      </c>
      <c r="L28" s="164">
        <v>3919</v>
      </c>
      <c r="M28" s="164">
        <v>4261.8</v>
      </c>
      <c r="N28" s="164">
        <v>4491.8</v>
      </c>
      <c r="O28" s="164">
        <v>4851.5</v>
      </c>
      <c r="P28" s="164">
        <v>5167.3</v>
      </c>
      <c r="Q28" s="164">
        <v>5620.0999999999995</v>
      </c>
      <c r="R28" s="164">
        <v>5950.8000000000011</v>
      </c>
      <c r="S28" s="164">
        <v>6590.9</v>
      </c>
      <c r="T28" s="165">
        <v>7116.9000000000005</v>
      </c>
      <c r="U28" s="165">
        <v>8139.4000000000005</v>
      </c>
      <c r="V28" s="126">
        <v>8646.4999999999982</v>
      </c>
      <c r="W28" s="98">
        <v>8644.3000000000011</v>
      </c>
      <c r="X28" s="103">
        <v>11231.300000000001</v>
      </c>
      <c r="Y28" s="43">
        <v>13547.500000000002</v>
      </c>
      <c r="Z28" s="43">
        <v>15506.1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</row>
    <row r="29" spans="2:68" s="1" customFormat="1" ht="18" customHeight="1">
      <c r="B29" s="199" t="s">
        <v>0</v>
      </c>
      <c r="C29" s="164">
        <v>56.9</v>
      </c>
      <c r="D29" s="164">
        <v>56.5</v>
      </c>
      <c r="E29" s="164">
        <f t="shared" ref="E29" si="16">166.2-E26</f>
        <v>74.499999999999986</v>
      </c>
      <c r="F29" s="164">
        <f>212.4-126.7</f>
        <v>85.7</v>
      </c>
      <c r="G29" s="164">
        <f>299.4-219.9</f>
        <v>79.499999999999972</v>
      </c>
      <c r="H29" s="164">
        <f>196.5-83.9</f>
        <v>112.6</v>
      </c>
      <c r="I29" s="164">
        <f>332.7-96.8</f>
        <v>235.89999999999998</v>
      </c>
      <c r="J29" s="164">
        <v>301.8</v>
      </c>
      <c r="K29" s="164">
        <v>358.2</v>
      </c>
      <c r="L29" s="164">
        <v>321.89999999999998</v>
      </c>
      <c r="M29" s="164">
        <v>523.29999999999995</v>
      </c>
      <c r="N29" s="164">
        <v>619.29999999999995</v>
      </c>
      <c r="O29" s="164">
        <v>654.5</v>
      </c>
      <c r="P29" s="164">
        <v>468.9</v>
      </c>
      <c r="Q29" s="164">
        <v>738.39999999999986</v>
      </c>
      <c r="R29" s="164">
        <v>651.6</v>
      </c>
      <c r="S29" s="164">
        <v>741.2</v>
      </c>
      <c r="T29" s="165">
        <v>773.4</v>
      </c>
      <c r="U29" s="165">
        <v>619.69999999999993</v>
      </c>
      <c r="V29" s="126">
        <v>1005.7</v>
      </c>
      <c r="W29" s="98">
        <v>830.97353971000007</v>
      </c>
      <c r="X29" s="98">
        <v>1717.8</v>
      </c>
      <c r="Y29" s="41">
        <v>2009.6999999999998</v>
      </c>
      <c r="Z29" s="41">
        <v>2822.3000000000006</v>
      </c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</row>
    <row r="30" spans="2:68" s="1" customFormat="1" ht="18" customHeight="1">
      <c r="B30" s="140" t="s">
        <v>34</v>
      </c>
      <c r="C30" s="58">
        <v>39.5</v>
      </c>
      <c r="D30" s="58">
        <v>29.6</v>
      </c>
      <c r="E30" s="58">
        <v>39.6</v>
      </c>
      <c r="F30" s="58">
        <v>63.1</v>
      </c>
      <c r="G30" s="58">
        <v>66.400000000000006</v>
      </c>
      <c r="H30" s="58">
        <v>127.4</v>
      </c>
      <c r="I30" s="58">
        <v>266.39999999999998</v>
      </c>
      <c r="J30" s="58">
        <v>301.60000000000002</v>
      </c>
      <c r="K30" s="58">
        <v>454.7</v>
      </c>
      <c r="L30" s="58">
        <v>774</v>
      </c>
      <c r="M30" s="58">
        <v>899.10000000000014</v>
      </c>
      <c r="N30" s="58">
        <v>1010</v>
      </c>
      <c r="O30" s="58">
        <v>968.3</v>
      </c>
      <c r="P30" s="58">
        <v>752.7</v>
      </c>
      <c r="Q30" s="58">
        <v>693.70000000000016</v>
      </c>
      <c r="R30" s="58">
        <v>707.8</v>
      </c>
      <c r="S30" s="58">
        <v>908.00000000000011</v>
      </c>
      <c r="T30" s="59">
        <v>1440.6000000000001</v>
      </c>
      <c r="U30" s="59">
        <v>1760.9</v>
      </c>
      <c r="V30" s="171">
        <v>2190.3000000000002</v>
      </c>
      <c r="W30" s="114">
        <v>884.6</v>
      </c>
      <c r="X30" s="114">
        <v>1849.7</v>
      </c>
      <c r="Y30" s="44">
        <v>2301</v>
      </c>
      <c r="Z30" s="44">
        <v>2086.1</v>
      </c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</row>
    <row r="31" spans="2:68" s="1" customFormat="1" ht="18" customHeight="1">
      <c r="B31" s="196" t="s">
        <v>82</v>
      </c>
      <c r="C31" s="55">
        <f t="shared" ref="C31:Y31" si="17">+C32+C34+C49+C59</f>
        <v>10569.5</v>
      </c>
      <c r="D31" s="55">
        <f t="shared" si="17"/>
        <v>13836</v>
      </c>
      <c r="E31" s="55">
        <f t="shared" si="17"/>
        <v>15678.5</v>
      </c>
      <c r="F31" s="55">
        <f t="shared" si="17"/>
        <v>18645.2</v>
      </c>
      <c r="G31" s="55">
        <f t="shared" si="17"/>
        <v>27942.1</v>
      </c>
      <c r="H31" s="55">
        <f t="shared" si="17"/>
        <v>41452.9</v>
      </c>
      <c r="I31" s="55">
        <f t="shared" si="17"/>
        <v>59090.6</v>
      </c>
      <c r="J31" s="55">
        <f t="shared" si="17"/>
        <v>77211.10000000002</v>
      </c>
      <c r="K31" s="55">
        <f t="shared" si="17"/>
        <v>85422.6</v>
      </c>
      <c r="L31" s="55">
        <f t="shared" si="17"/>
        <v>81594.100000000006</v>
      </c>
      <c r="M31" s="55">
        <f t="shared" si="17"/>
        <v>111662.59333015999</v>
      </c>
      <c r="N31" s="55">
        <f t="shared" si="17"/>
        <v>119554.2</v>
      </c>
      <c r="O31" s="55">
        <f t="shared" si="17"/>
        <v>129976.4</v>
      </c>
      <c r="P31" s="55">
        <f t="shared" si="17"/>
        <v>145772</v>
      </c>
      <c r="Q31" s="55">
        <f t="shared" si="17"/>
        <v>160862.90000000002</v>
      </c>
      <c r="R31" s="55">
        <f t="shared" si="17"/>
        <v>171582.19999999998</v>
      </c>
      <c r="S31" s="55">
        <f t="shared" si="17"/>
        <v>185088.3</v>
      </c>
      <c r="T31" s="56">
        <f t="shared" si="17"/>
        <v>196734.1</v>
      </c>
      <c r="U31" s="56">
        <f t="shared" si="17"/>
        <v>213336.90000000002</v>
      </c>
      <c r="V31" s="161">
        <f t="shared" si="17"/>
        <v>235863.2</v>
      </c>
      <c r="W31" s="116">
        <f t="shared" si="17"/>
        <v>208669.79999999996</v>
      </c>
      <c r="X31" s="116">
        <f t="shared" si="17"/>
        <v>268769.5</v>
      </c>
      <c r="Y31" s="26">
        <f t="shared" si="17"/>
        <v>307076.30000000005</v>
      </c>
      <c r="Z31" s="26">
        <f t="shared" ref="Z31" si="18">+Z32+Z34+Z49+Z59</f>
        <v>343355.89999999997</v>
      </c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</row>
    <row r="32" spans="2:68" s="1" customFormat="1" ht="18" customHeight="1">
      <c r="B32" s="140" t="s">
        <v>35</v>
      </c>
      <c r="C32" s="55">
        <f t="shared" ref="C32:Z32" si="19">+C33</f>
        <v>5309.2</v>
      </c>
      <c r="D32" s="55">
        <f t="shared" si="19"/>
        <v>8484.2999999999993</v>
      </c>
      <c r="E32" s="55">
        <f t="shared" si="19"/>
        <v>9680.7999999999993</v>
      </c>
      <c r="F32" s="55">
        <f t="shared" si="19"/>
        <v>12108.6</v>
      </c>
      <c r="G32" s="55">
        <f t="shared" si="19"/>
        <v>18480</v>
      </c>
      <c r="H32" s="55">
        <f t="shared" si="19"/>
        <v>24920.5</v>
      </c>
      <c r="I32" s="55">
        <f t="shared" si="19"/>
        <v>29141.7</v>
      </c>
      <c r="J32" s="55">
        <f t="shared" si="19"/>
        <v>35712.400000000001</v>
      </c>
      <c r="K32" s="55">
        <f t="shared" si="19"/>
        <v>40034.699999999997</v>
      </c>
      <c r="L32" s="55">
        <f t="shared" si="19"/>
        <v>41593.300000000003</v>
      </c>
      <c r="M32" s="55">
        <f t="shared" si="19"/>
        <v>44703.7</v>
      </c>
      <c r="N32" s="55">
        <f t="shared" si="19"/>
        <v>45639.1</v>
      </c>
      <c r="O32" s="55">
        <f t="shared" si="19"/>
        <v>52359.3</v>
      </c>
      <c r="P32" s="55">
        <f t="shared" si="19"/>
        <v>66972.100000000006</v>
      </c>
      <c r="Q32" s="55">
        <f t="shared" si="19"/>
        <v>77082.3</v>
      </c>
      <c r="R32" s="55">
        <f t="shared" si="19"/>
        <v>84921.7</v>
      </c>
      <c r="S32" s="55">
        <f t="shared" si="19"/>
        <v>92049.5</v>
      </c>
      <c r="T32" s="56">
        <f t="shared" si="19"/>
        <v>94770.700000000012</v>
      </c>
      <c r="U32" s="56">
        <f t="shared" si="19"/>
        <v>106661.99999999999</v>
      </c>
      <c r="V32" s="161">
        <f t="shared" si="19"/>
        <v>120605.6</v>
      </c>
      <c r="W32" s="116">
        <f t="shared" si="19"/>
        <v>112315.79999999999</v>
      </c>
      <c r="X32" s="116">
        <f t="shared" si="19"/>
        <v>136179.30000000002</v>
      </c>
      <c r="Y32" s="26">
        <f t="shared" si="19"/>
        <v>159208.6</v>
      </c>
      <c r="Z32" s="26">
        <f t="shared" si="19"/>
        <v>188587.6</v>
      </c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</row>
    <row r="33" spans="2:68" s="1" customFormat="1" ht="18" customHeight="1">
      <c r="B33" s="145" t="s">
        <v>36</v>
      </c>
      <c r="C33" s="164">
        <v>5309.2</v>
      </c>
      <c r="D33" s="164">
        <v>8484.2999999999993</v>
      </c>
      <c r="E33" s="164">
        <v>9680.7999999999993</v>
      </c>
      <c r="F33" s="164">
        <v>12108.6</v>
      </c>
      <c r="G33" s="164">
        <v>18480</v>
      </c>
      <c r="H33" s="164">
        <v>24920.5</v>
      </c>
      <c r="I33" s="164">
        <v>29141.7</v>
      </c>
      <c r="J33" s="164">
        <v>35712.400000000001</v>
      </c>
      <c r="K33" s="164">
        <v>40034.699999999997</v>
      </c>
      <c r="L33" s="164">
        <v>41593.300000000003</v>
      </c>
      <c r="M33" s="164">
        <v>44703.7</v>
      </c>
      <c r="N33" s="164">
        <v>45639.1</v>
      </c>
      <c r="O33" s="164">
        <v>52359.3</v>
      </c>
      <c r="P33" s="164">
        <v>66972.100000000006</v>
      </c>
      <c r="Q33" s="164">
        <v>77082.3</v>
      </c>
      <c r="R33" s="164">
        <v>84921.7</v>
      </c>
      <c r="S33" s="164">
        <v>92049.5</v>
      </c>
      <c r="T33" s="165">
        <v>94770.700000000012</v>
      </c>
      <c r="U33" s="165">
        <v>106661.99999999999</v>
      </c>
      <c r="V33" s="126">
        <v>120605.6</v>
      </c>
      <c r="W33" s="98">
        <v>112315.79999999999</v>
      </c>
      <c r="X33" s="98">
        <v>136179.30000000002</v>
      </c>
      <c r="Y33" s="41">
        <v>159208.6</v>
      </c>
      <c r="Z33" s="41">
        <v>188587.6</v>
      </c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</row>
    <row r="34" spans="2:68" s="1" customFormat="1" ht="18" customHeight="1">
      <c r="B34" s="200" t="s">
        <v>37</v>
      </c>
      <c r="C34" s="55">
        <f t="shared" ref="C34:X34" si="20">SUM(C35:C48)</f>
        <v>3982.2</v>
      </c>
      <c r="D34" s="55">
        <f t="shared" si="20"/>
        <v>4260.6000000000013</v>
      </c>
      <c r="E34" s="55">
        <f t="shared" si="20"/>
        <v>4546.9000000000005</v>
      </c>
      <c r="F34" s="55">
        <f t="shared" si="20"/>
        <v>4818.3999999999996</v>
      </c>
      <c r="G34" s="55">
        <f t="shared" si="20"/>
        <v>7500.6</v>
      </c>
      <c r="H34" s="55">
        <f t="shared" si="20"/>
        <v>13694.9</v>
      </c>
      <c r="I34" s="55">
        <f t="shared" si="20"/>
        <v>23590.800000000003</v>
      </c>
      <c r="J34" s="55">
        <f t="shared" si="20"/>
        <v>33754.000000000007</v>
      </c>
      <c r="K34" s="55">
        <f t="shared" si="20"/>
        <v>38770.400000000009</v>
      </c>
      <c r="L34" s="55">
        <f t="shared" si="20"/>
        <v>34678</v>
      </c>
      <c r="M34" s="55">
        <f t="shared" si="20"/>
        <v>60288.183136939995</v>
      </c>
      <c r="N34" s="55">
        <f t="shared" si="20"/>
        <v>66832.899999999994</v>
      </c>
      <c r="O34" s="55">
        <f t="shared" si="20"/>
        <v>70118.2</v>
      </c>
      <c r="P34" s="55">
        <f t="shared" si="20"/>
        <v>71246.900000000009</v>
      </c>
      <c r="Q34" s="55">
        <f t="shared" si="20"/>
        <v>74958.300000000017</v>
      </c>
      <c r="R34" s="55">
        <f t="shared" si="20"/>
        <v>76330.2</v>
      </c>
      <c r="S34" s="55">
        <f t="shared" si="20"/>
        <v>80316.5</v>
      </c>
      <c r="T34" s="56">
        <f t="shared" si="20"/>
        <v>88652.9</v>
      </c>
      <c r="U34" s="56">
        <f t="shared" si="20"/>
        <v>92316.700000000012</v>
      </c>
      <c r="V34" s="161">
        <f t="shared" si="20"/>
        <v>97741.6</v>
      </c>
      <c r="W34" s="116">
        <f t="shared" si="20"/>
        <v>84693.39999999998</v>
      </c>
      <c r="X34" s="116">
        <f t="shared" si="20"/>
        <v>111537.1</v>
      </c>
      <c r="Y34" s="26">
        <f>SUM(Y35:Y48)</f>
        <v>124435.79999999999</v>
      </c>
      <c r="Z34" s="26">
        <f>SUM(Z35:Z48)</f>
        <v>129312.7</v>
      </c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</row>
    <row r="35" spans="2:68" s="1" customFormat="1" ht="18" customHeight="1">
      <c r="B35" s="145" t="s">
        <v>38</v>
      </c>
      <c r="C35" s="163">
        <v>0</v>
      </c>
      <c r="D35" s="163">
        <v>0</v>
      </c>
      <c r="E35" s="163">
        <v>0</v>
      </c>
      <c r="F35" s="163">
        <v>0</v>
      </c>
      <c r="G35" s="163">
        <v>0</v>
      </c>
      <c r="H35" s="163">
        <v>0</v>
      </c>
      <c r="I35" s="166">
        <v>0</v>
      </c>
      <c r="J35" s="163">
        <v>0</v>
      </c>
      <c r="K35" s="163">
        <v>0</v>
      </c>
      <c r="L35" s="163">
        <v>0</v>
      </c>
      <c r="M35" s="164">
        <v>20042.183136940002</v>
      </c>
      <c r="N35" s="164">
        <v>22052.9</v>
      </c>
      <c r="O35" s="164">
        <v>24251.3</v>
      </c>
      <c r="P35" s="164">
        <v>24321.100000000002</v>
      </c>
      <c r="Q35" s="164">
        <v>25473.499999999996</v>
      </c>
      <c r="R35" s="164">
        <v>29988.500000000004</v>
      </c>
      <c r="S35" s="164">
        <v>32697.400000000005</v>
      </c>
      <c r="T35" s="165">
        <v>36148</v>
      </c>
      <c r="U35" s="165">
        <v>36433.599999999999</v>
      </c>
      <c r="V35" s="126">
        <v>40590.700000000004</v>
      </c>
      <c r="W35" s="98">
        <v>33407.300000000003</v>
      </c>
      <c r="X35" s="98">
        <v>43260.1</v>
      </c>
      <c r="Y35" s="41">
        <v>45678.3</v>
      </c>
      <c r="Z35" s="41">
        <v>47188.700000000004</v>
      </c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</row>
    <row r="36" spans="2:68" s="1" customFormat="1" ht="18" customHeight="1">
      <c r="B36" s="145" t="s">
        <v>39</v>
      </c>
      <c r="C36" s="163">
        <v>0</v>
      </c>
      <c r="D36" s="163">
        <v>0</v>
      </c>
      <c r="E36" s="163">
        <v>0</v>
      </c>
      <c r="F36" s="163">
        <v>0</v>
      </c>
      <c r="G36" s="163">
        <v>0</v>
      </c>
      <c r="H36" s="163">
        <v>0</v>
      </c>
      <c r="I36" s="166">
        <v>8008.1</v>
      </c>
      <c r="J36" s="164">
        <v>12147.100000000002</v>
      </c>
      <c r="K36" s="164">
        <v>15990.2</v>
      </c>
      <c r="L36" s="164">
        <v>11160.1</v>
      </c>
      <c r="M36" s="164">
        <v>14555.4</v>
      </c>
      <c r="N36" s="164">
        <v>18250.2</v>
      </c>
      <c r="O36" s="164">
        <v>18124.7</v>
      </c>
      <c r="P36" s="164">
        <v>17901</v>
      </c>
      <c r="Q36" s="164">
        <v>18861.300000000003</v>
      </c>
      <c r="R36" s="164">
        <v>13326.7</v>
      </c>
      <c r="S36" s="164">
        <v>13000.3</v>
      </c>
      <c r="T36" s="165">
        <v>16926.600000000002</v>
      </c>
      <c r="U36" s="165">
        <v>20619.2</v>
      </c>
      <c r="V36" s="172">
        <v>20237.600000000002</v>
      </c>
      <c r="W36" s="173">
        <v>14446.5</v>
      </c>
      <c r="X36" s="173">
        <v>24562.9</v>
      </c>
      <c r="Y36" s="201">
        <v>32896.6</v>
      </c>
      <c r="Z36" s="201">
        <v>32225.100000000002</v>
      </c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</row>
    <row r="37" spans="2:68" s="1" customFormat="1" ht="28.5" customHeight="1">
      <c r="B37" s="202" t="s">
        <v>40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174">
        <v>83.7</v>
      </c>
      <c r="P37" s="174">
        <v>1056.9000000000001</v>
      </c>
      <c r="Q37" s="174">
        <v>1056</v>
      </c>
      <c r="R37" s="174">
        <v>1184.2</v>
      </c>
      <c r="S37" s="174">
        <v>1277.3999999999999</v>
      </c>
      <c r="T37" s="52">
        <v>1466.5</v>
      </c>
      <c r="U37" s="54">
        <v>0</v>
      </c>
      <c r="V37" s="175">
        <v>0</v>
      </c>
      <c r="W37" s="175">
        <v>0</v>
      </c>
      <c r="X37" s="175">
        <v>0</v>
      </c>
      <c r="Y37" s="29">
        <v>0</v>
      </c>
      <c r="Z37" s="29">
        <v>0</v>
      </c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</row>
    <row r="38" spans="2:68" s="1" customFormat="1" ht="18" customHeight="1">
      <c r="B38" s="145" t="s">
        <v>41</v>
      </c>
      <c r="C38" s="164">
        <v>789.9</v>
      </c>
      <c r="D38" s="164">
        <v>1007.5</v>
      </c>
      <c r="E38" s="164">
        <v>998.2</v>
      </c>
      <c r="F38" s="164">
        <v>1156.6999999999998</v>
      </c>
      <c r="G38" s="164">
        <v>1677.7</v>
      </c>
      <c r="H38" s="164">
        <v>1942.7</v>
      </c>
      <c r="I38" s="164">
        <v>2783</v>
      </c>
      <c r="J38" s="164">
        <v>5039.3999999999996</v>
      </c>
      <c r="K38" s="164">
        <v>4667.7</v>
      </c>
      <c r="L38" s="164">
        <v>4369.2</v>
      </c>
      <c r="M38" s="164">
        <v>4536</v>
      </c>
      <c r="N38" s="164">
        <v>4637.8999999999996</v>
      </c>
      <c r="O38" s="164">
        <v>5140.6000000000004</v>
      </c>
      <c r="P38" s="164">
        <v>5115.8999999999996</v>
      </c>
      <c r="Q38" s="164">
        <v>4922.8999999999996</v>
      </c>
      <c r="R38" s="164">
        <v>4820.7999999999993</v>
      </c>
      <c r="S38" s="164">
        <v>5181.2999999999993</v>
      </c>
      <c r="T38" s="165">
        <v>5596.4</v>
      </c>
      <c r="U38" s="52">
        <v>6509.5999999999995</v>
      </c>
      <c r="V38" s="126">
        <v>6467.8999999999987</v>
      </c>
      <c r="W38" s="98">
        <v>7586.8</v>
      </c>
      <c r="X38" s="98">
        <v>9151</v>
      </c>
      <c r="Y38" s="41">
        <v>9991.6999999999989</v>
      </c>
      <c r="Z38" s="41">
        <v>9553.7000000000007</v>
      </c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</row>
    <row r="39" spans="2:68" s="1" customFormat="1" ht="18" customHeight="1">
      <c r="B39" s="145" t="s">
        <v>42</v>
      </c>
      <c r="C39" s="164">
        <v>1659.1</v>
      </c>
      <c r="D39" s="164">
        <v>1876.3</v>
      </c>
      <c r="E39" s="164">
        <v>2219.9</v>
      </c>
      <c r="F39" s="164">
        <v>2457</v>
      </c>
      <c r="G39" s="164">
        <v>1695.6</v>
      </c>
      <c r="H39" s="164">
        <v>5754</v>
      </c>
      <c r="I39" s="164">
        <v>6905.1</v>
      </c>
      <c r="J39" s="164">
        <v>7015.5</v>
      </c>
      <c r="K39" s="164">
        <v>7141.2</v>
      </c>
      <c r="L39" s="164">
        <v>7730.2</v>
      </c>
      <c r="M39" s="164">
        <v>9064.4</v>
      </c>
      <c r="N39" s="164">
        <v>9647.2999999999993</v>
      </c>
      <c r="O39" s="164">
        <v>9791</v>
      </c>
      <c r="P39" s="164">
        <v>9331.7999999999993</v>
      </c>
      <c r="Q39" s="164">
        <v>10508.400000000001</v>
      </c>
      <c r="R39" s="164">
        <v>11974.2</v>
      </c>
      <c r="S39" s="164">
        <v>12758.400000000001</v>
      </c>
      <c r="T39" s="165">
        <v>13539.9</v>
      </c>
      <c r="U39" s="165">
        <v>15132.200000000003</v>
      </c>
      <c r="V39" s="126">
        <v>15974.9</v>
      </c>
      <c r="W39" s="98">
        <v>14132.899999999998</v>
      </c>
      <c r="X39" s="98">
        <v>17358.3</v>
      </c>
      <c r="Y39" s="41">
        <v>17029</v>
      </c>
      <c r="Z39" s="41">
        <v>19292.7</v>
      </c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</row>
    <row r="40" spans="2:68" s="1" customFormat="1" ht="18" customHeight="1">
      <c r="B40" s="145" t="s">
        <v>43</v>
      </c>
      <c r="C40" s="164">
        <v>469</v>
      </c>
      <c r="D40" s="164">
        <v>996.3</v>
      </c>
      <c r="E40" s="164">
        <v>1069.3</v>
      </c>
      <c r="F40" s="164">
        <v>1182.0999999999999</v>
      </c>
      <c r="G40" s="164">
        <v>1611.8</v>
      </c>
      <c r="H40" s="164">
        <v>2769.3</v>
      </c>
      <c r="I40" s="164">
        <v>2509.6999999999998</v>
      </c>
      <c r="J40" s="164">
        <v>3198</v>
      </c>
      <c r="K40" s="164">
        <v>4049.2</v>
      </c>
      <c r="L40" s="164">
        <v>3828.2</v>
      </c>
      <c r="M40" s="164">
        <v>4092.7</v>
      </c>
      <c r="N40" s="164">
        <v>4053.1999999999994</v>
      </c>
      <c r="O40" s="164">
        <v>4126.5</v>
      </c>
      <c r="P40" s="164">
        <v>3919.5</v>
      </c>
      <c r="Q40" s="164">
        <v>3918.5000000000005</v>
      </c>
      <c r="R40" s="164">
        <v>4194.0999999999995</v>
      </c>
      <c r="S40" s="164">
        <v>3775.3999999999996</v>
      </c>
      <c r="T40" s="165">
        <v>2854.8999999999996</v>
      </c>
      <c r="U40" s="165">
        <v>444.6</v>
      </c>
      <c r="V40" s="126">
        <v>350.6</v>
      </c>
      <c r="W40" s="98">
        <v>446.4</v>
      </c>
      <c r="X40" s="98">
        <v>514.29999999999995</v>
      </c>
      <c r="Y40" s="41">
        <v>529.29999999999995</v>
      </c>
      <c r="Z40" s="41">
        <v>493.2</v>
      </c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</row>
    <row r="41" spans="2:68" s="1" customFormat="1" ht="18" customHeight="1">
      <c r="B41" s="145" t="s">
        <v>164</v>
      </c>
      <c r="C41" s="163">
        <v>0</v>
      </c>
      <c r="D41" s="163">
        <v>0</v>
      </c>
      <c r="E41" s="163">
        <v>0</v>
      </c>
      <c r="F41" s="163">
        <v>0</v>
      </c>
      <c r="G41" s="164">
        <v>2122</v>
      </c>
      <c r="H41" s="163">
        <v>0</v>
      </c>
      <c r="I41" s="163">
        <v>0</v>
      </c>
      <c r="J41" s="163">
        <v>0</v>
      </c>
      <c r="K41" s="163">
        <v>0</v>
      </c>
      <c r="L41" s="163">
        <v>0</v>
      </c>
      <c r="M41" s="163">
        <v>0</v>
      </c>
      <c r="N41" s="169">
        <v>0</v>
      </c>
      <c r="O41" s="163">
        <v>0</v>
      </c>
      <c r="P41" s="163">
        <v>0</v>
      </c>
      <c r="Q41" s="163">
        <v>0</v>
      </c>
      <c r="R41" s="163">
        <v>0</v>
      </c>
      <c r="S41" s="163">
        <v>0</v>
      </c>
      <c r="T41" s="169">
        <v>0</v>
      </c>
      <c r="U41" s="169">
        <v>0</v>
      </c>
      <c r="V41" s="170">
        <v>0</v>
      </c>
      <c r="W41" s="103">
        <v>0</v>
      </c>
      <c r="X41" s="103">
        <v>0</v>
      </c>
      <c r="Y41" s="43">
        <v>0</v>
      </c>
      <c r="Z41" s="43">
        <v>0</v>
      </c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</row>
    <row r="42" spans="2:68" s="1" customFormat="1" ht="18" customHeight="1">
      <c r="B42" s="145" t="s">
        <v>44</v>
      </c>
      <c r="C42" s="163">
        <v>0</v>
      </c>
      <c r="D42" s="163">
        <v>0</v>
      </c>
      <c r="E42" s="163">
        <v>0</v>
      </c>
      <c r="F42" s="163">
        <v>0</v>
      </c>
      <c r="G42" s="164">
        <v>355.4</v>
      </c>
      <c r="H42" s="164">
        <v>3193.3</v>
      </c>
      <c r="I42" s="164">
        <v>3365</v>
      </c>
      <c r="J42" s="164">
        <v>3866.4</v>
      </c>
      <c r="K42" s="164">
        <v>4100</v>
      </c>
      <c r="L42" s="164">
        <v>4588.7</v>
      </c>
      <c r="M42" s="164">
        <v>4885.5999999999995</v>
      </c>
      <c r="N42" s="165">
        <v>4946.5</v>
      </c>
      <c r="O42" s="164">
        <v>5124.2</v>
      </c>
      <c r="P42" s="164">
        <v>5897.1</v>
      </c>
      <c r="Q42" s="164">
        <v>6129.3</v>
      </c>
      <c r="R42" s="164">
        <v>6374.7</v>
      </c>
      <c r="S42" s="164">
        <v>6607.4000000000005</v>
      </c>
      <c r="T42" s="165">
        <v>6781.4000000000005</v>
      </c>
      <c r="U42" s="165">
        <v>7145.4999999999991</v>
      </c>
      <c r="V42" s="126">
        <v>7313</v>
      </c>
      <c r="W42" s="98">
        <v>7494.2</v>
      </c>
      <c r="X42" s="98">
        <v>8181.8</v>
      </c>
      <c r="Y42" s="41">
        <v>8715.6999999999989</v>
      </c>
      <c r="Z42" s="41">
        <v>9035.5</v>
      </c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</row>
    <row r="43" spans="2:68" s="1" customFormat="1" ht="18" customHeight="1">
      <c r="B43" s="145" t="s">
        <v>45</v>
      </c>
      <c r="C43" s="163">
        <v>0</v>
      </c>
      <c r="D43" s="163">
        <v>0</v>
      </c>
      <c r="E43" s="163">
        <v>0</v>
      </c>
      <c r="F43" s="163">
        <v>0</v>
      </c>
      <c r="G43" s="163">
        <v>0</v>
      </c>
      <c r="H43" s="163">
        <v>0</v>
      </c>
      <c r="I43" s="163">
        <v>0</v>
      </c>
      <c r="J43" s="164">
        <v>2210.7999999999997</v>
      </c>
      <c r="K43" s="164">
        <v>2795.8</v>
      </c>
      <c r="L43" s="164">
        <v>2978.3999999999996</v>
      </c>
      <c r="M43" s="164">
        <v>3088.2</v>
      </c>
      <c r="N43" s="164">
        <v>3237.7</v>
      </c>
      <c r="O43" s="164">
        <v>3437.3</v>
      </c>
      <c r="P43" s="164">
        <v>3673.9</v>
      </c>
      <c r="Q43" s="164">
        <v>3964.8</v>
      </c>
      <c r="R43" s="164">
        <v>4300.8000000000011</v>
      </c>
      <c r="S43" s="164">
        <v>4828.4000000000005</v>
      </c>
      <c r="T43" s="165">
        <v>5236.3999999999996</v>
      </c>
      <c r="U43" s="165">
        <v>5975.5</v>
      </c>
      <c r="V43" s="126">
        <v>6782.3</v>
      </c>
      <c r="W43" s="98">
        <v>7127.9000000000005</v>
      </c>
      <c r="X43" s="98">
        <v>8495.5</v>
      </c>
      <c r="Y43" s="41">
        <v>9567</v>
      </c>
      <c r="Z43" s="41">
        <v>11491.3</v>
      </c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</row>
    <row r="44" spans="2:68" s="1" customFormat="1" ht="18" customHeight="1">
      <c r="B44" s="145" t="s">
        <v>189</v>
      </c>
      <c r="C44" s="164">
        <v>584</v>
      </c>
      <c r="D44" s="164">
        <v>312.60000000000002</v>
      </c>
      <c r="E44" s="164">
        <v>239.5</v>
      </c>
      <c r="F44" s="163">
        <v>0</v>
      </c>
      <c r="G44" s="163">
        <v>0</v>
      </c>
      <c r="H44" s="163">
        <v>0</v>
      </c>
      <c r="I44" s="163">
        <v>0</v>
      </c>
      <c r="J44" s="163">
        <v>0</v>
      </c>
      <c r="K44" s="163">
        <v>0</v>
      </c>
      <c r="L44" s="163">
        <v>0</v>
      </c>
      <c r="M44" s="163">
        <v>0</v>
      </c>
      <c r="N44" s="60">
        <v>0</v>
      </c>
      <c r="O44" s="163">
        <v>0</v>
      </c>
      <c r="P44" s="163">
        <v>0</v>
      </c>
      <c r="Q44" s="163">
        <v>0</v>
      </c>
      <c r="R44" s="163">
        <v>0</v>
      </c>
      <c r="S44" s="163">
        <v>0</v>
      </c>
      <c r="T44" s="169">
        <v>0</v>
      </c>
      <c r="U44" s="169">
        <v>0</v>
      </c>
      <c r="V44" s="170">
        <v>0</v>
      </c>
      <c r="W44" s="103">
        <v>0</v>
      </c>
      <c r="X44" s="103">
        <v>0</v>
      </c>
      <c r="Y44" s="43">
        <v>0</v>
      </c>
      <c r="Z44" s="43">
        <v>0</v>
      </c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</row>
    <row r="45" spans="2:68" s="1" customFormat="1" ht="18" customHeight="1">
      <c r="B45" s="145" t="s">
        <v>190</v>
      </c>
      <c r="C45" s="164">
        <v>190.5</v>
      </c>
      <c r="D45" s="164">
        <v>19.7</v>
      </c>
      <c r="E45" s="163">
        <v>0</v>
      </c>
      <c r="F45" s="163">
        <v>0</v>
      </c>
      <c r="G45" s="163">
        <v>0</v>
      </c>
      <c r="H45" s="163">
        <v>0</v>
      </c>
      <c r="I45" s="163">
        <v>0</v>
      </c>
      <c r="J45" s="163">
        <v>0</v>
      </c>
      <c r="K45" s="163">
        <v>0</v>
      </c>
      <c r="L45" s="163">
        <v>0</v>
      </c>
      <c r="M45" s="163">
        <v>0</v>
      </c>
      <c r="N45" s="60">
        <v>0</v>
      </c>
      <c r="O45" s="163">
        <v>0</v>
      </c>
      <c r="P45" s="163">
        <v>0</v>
      </c>
      <c r="Q45" s="163">
        <v>0</v>
      </c>
      <c r="R45" s="163">
        <v>0</v>
      </c>
      <c r="S45" s="163">
        <v>0</v>
      </c>
      <c r="T45" s="169">
        <v>0</v>
      </c>
      <c r="U45" s="169">
        <v>0</v>
      </c>
      <c r="V45" s="170">
        <v>0</v>
      </c>
      <c r="W45" s="103">
        <v>0</v>
      </c>
      <c r="X45" s="103">
        <v>0</v>
      </c>
      <c r="Y45" s="43">
        <v>0</v>
      </c>
      <c r="Z45" s="43">
        <v>0</v>
      </c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</row>
    <row r="46" spans="2:68" s="1" customFormat="1" ht="18" customHeight="1">
      <c r="B46" s="145" t="s">
        <v>191</v>
      </c>
      <c r="C46" s="164">
        <v>276.7</v>
      </c>
      <c r="D46" s="164">
        <v>21.1</v>
      </c>
      <c r="E46" s="163">
        <v>0</v>
      </c>
      <c r="F46" s="163">
        <v>0</v>
      </c>
      <c r="G46" s="163">
        <v>0</v>
      </c>
      <c r="H46" s="163">
        <v>0</v>
      </c>
      <c r="I46" s="163">
        <v>0</v>
      </c>
      <c r="J46" s="163">
        <v>0</v>
      </c>
      <c r="K46" s="163">
        <v>0</v>
      </c>
      <c r="L46" s="163">
        <v>0</v>
      </c>
      <c r="M46" s="163">
        <v>0</v>
      </c>
      <c r="N46" s="60">
        <v>0</v>
      </c>
      <c r="O46" s="163">
        <v>0</v>
      </c>
      <c r="P46" s="163">
        <v>0</v>
      </c>
      <c r="Q46" s="163">
        <v>0</v>
      </c>
      <c r="R46" s="163">
        <v>0</v>
      </c>
      <c r="S46" s="163">
        <v>0</v>
      </c>
      <c r="T46" s="169">
        <v>0</v>
      </c>
      <c r="U46" s="169">
        <v>0</v>
      </c>
      <c r="V46" s="170">
        <v>0</v>
      </c>
      <c r="W46" s="103">
        <v>0</v>
      </c>
      <c r="X46" s="103">
        <v>0</v>
      </c>
      <c r="Y46" s="43">
        <v>0</v>
      </c>
      <c r="Z46" s="43">
        <v>0</v>
      </c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</row>
    <row r="47" spans="2:68" s="1" customFormat="1" ht="18" customHeight="1">
      <c r="B47" s="145" t="s">
        <v>195</v>
      </c>
      <c r="C47" s="164">
        <v>4.7</v>
      </c>
      <c r="D47" s="164"/>
      <c r="E47" s="163"/>
      <c r="F47" s="163"/>
      <c r="G47" s="163"/>
      <c r="H47" s="163"/>
      <c r="I47" s="163">
        <v>0</v>
      </c>
      <c r="J47" s="163">
        <v>0</v>
      </c>
      <c r="K47" s="163">
        <v>0</v>
      </c>
      <c r="L47" s="163">
        <v>0</v>
      </c>
      <c r="M47" s="163">
        <v>0</v>
      </c>
      <c r="N47" s="60">
        <v>0</v>
      </c>
      <c r="O47" s="163">
        <v>0</v>
      </c>
      <c r="P47" s="163">
        <v>0</v>
      </c>
      <c r="Q47" s="163">
        <v>0</v>
      </c>
      <c r="R47" s="163">
        <v>0</v>
      </c>
      <c r="S47" s="163">
        <v>0</v>
      </c>
      <c r="T47" s="169">
        <v>0</v>
      </c>
      <c r="U47" s="169">
        <v>0</v>
      </c>
      <c r="V47" s="170">
        <v>0</v>
      </c>
      <c r="W47" s="103">
        <v>0</v>
      </c>
      <c r="X47" s="103">
        <v>0</v>
      </c>
      <c r="Y47" s="43">
        <v>0</v>
      </c>
      <c r="Z47" s="43">
        <v>0</v>
      </c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</row>
    <row r="48" spans="2:68" s="1" customFormat="1" ht="18" customHeight="1">
      <c r="B48" s="145" t="s">
        <v>0</v>
      </c>
      <c r="C48" s="164">
        <v>8.3000000000000007</v>
      </c>
      <c r="D48" s="164">
        <v>27.1</v>
      </c>
      <c r="E48" s="164">
        <v>20</v>
      </c>
      <c r="F48" s="164">
        <v>22.6</v>
      </c>
      <c r="G48" s="164">
        <v>38.1</v>
      </c>
      <c r="H48" s="164">
        <f>34.1+1.5</f>
        <v>35.6</v>
      </c>
      <c r="I48" s="164">
        <v>19.899999999999999</v>
      </c>
      <c r="J48" s="164">
        <v>276.8</v>
      </c>
      <c r="K48" s="164">
        <v>26.3</v>
      </c>
      <c r="L48" s="164">
        <v>23.2</v>
      </c>
      <c r="M48" s="164">
        <v>23.7</v>
      </c>
      <c r="N48" s="165">
        <v>7.2</v>
      </c>
      <c r="O48" s="164">
        <v>38.9</v>
      </c>
      <c r="P48" s="164">
        <v>29.7</v>
      </c>
      <c r="Q48" s="164">
        <v>123.60000000000001</v>
      </c>
      <c r="R48" s="164">
        <v>166.20000000000002</v>
      </c>
      <c r="S48" s="164">
        <v>190.5</v>
      </c>
      <c r="T48" s="165">
        <v>102.80000000000001</v>
      </c>
      <c r="U48" s="165">
        <v>56.500000000000014</v>
      </c>
      <c r="V48" s="126">
        <v>24.599999999999998</v>
      </c>
      <c r="W48" s="98">
        <v>51.400000000000013</v>
      </c>
      <c r="X48" s="98">
        <v>13.2</v>
      </c>
      <c r="Y48" s="41">
        <v>28.2</v>
      </c>
      <c r="Z48" s="41">
        <v>32.5</v>
      </c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</row>
    <row r="49" spans="2:68" s="1" customFormat="1" ht="15" customHeight="1">
      <c r="B49" s="200" t="s">
        <v>46</v>
      </c>
      <c r="C49" s="55">
        <f>SUM(C50:C58)</f>
        <v>979.39999999999986</v>
      </c>
      <c r="D49" s="55">
        <f t="shared" ref="D49:E49" si="21">SUM(D50:D58)</f>
        <v>912.80000000000007</v>
      </c>
      <c r="E49" s="55">
        <f t="shared" si="21"/>
        <v>1156.4000000000001</v>
      </c>
      <c r="F49" s="55">
        <f>SUM(F50:F58)</f>
        <v>1524.8</v>
      </c>
      <c r="G49" s="55">
        <f>SUM(G50:G58)</f>
        <v>1738.2</v>
      </c>
      <c r="H49" s="55">
        <f>SUM(H50:H58)</f>
        <v>2441.8000000000002</v>
      </c>
      <c r="I49" s="55">
        <f>SUM(I50:I58)</f>
        <v>5969.5</v>
      </c>
      <c r="J49" s="55">
        <f>SUM(J50:J58)</f>
        <v>7355.4000000000015</v>
      </c>
      <c r="K49" s="55">
        <f t="shared" ref="K49:V49" si="22">SUM(K50:K58)</f>
        <v>6369.9000000000005</v>
      </c>
      <c r="L49" s="55">
        <f t="shared" si="22"/>
        <v>4796.2999999999993</v>
      </c>
      <c r="M49" s="55">
        <f t="shared" si="22"/>
        <v>5966.6101932199999</v>
      </c>
      <c r="N49" s="56">
        <f t="shared" si="22"/>
        <v>6311.7</v>
      </c>
      <c r="O49" s="55">
        <f t="shared" si="22"/>
        <v>6851.7</v>
      </c>
      <c r="P49" s="55">
        <f t="shared" si="22"/>
        <v>6897.2</v>
      </c>
      <c r="Q49" s="55">
        <f t="shared" si="22"/>
        <v>8192.4000000000015</v>
      </c>
      <c r="R49" s="55">
        <f t="shared" si="22"/>
        <v>9756.0000000000018</v>
      </c>
      <c r="S49" s="55">
        <f t="shared" si="22"/>
        <v>12044.300000000001</v>
      </c>
      <c r="T49" s="55">
        <f t="shared" si="22"/>
        <v>12403.300000000001</v>
      </c>
      <c r="U49" s="56">
        <f t="shared" si="22"/>
        <v>13238.5</v>
      </c>
      <c r="V49" s="161">
        <f t="shared" si="22"/>
        <v>16117.1</v>
      </c>
      <c r="W49" s="116">
        <f>SUM(W50:W58)</f>
        <v>10955.999999999998</v>
      </c>
      <c r="X49" s="116">
        <f>SUM(X50:X58)</f>
        <v>19553.599999999995</v>
      </c>
      <c r="Y49" s="26">
        <f>SUM(Y50:Y58)</f>
        <v>21508.399999999998</v>
      </c>
      <c r="Z49" s="26">
        <f>SUM(Z50:Z58)</f>
        <v>23704</v>
      </c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</row>
    <row r="50" spans="2:68" s="1" customFormat="1" ht="18" customHeight="1">
      <c r="B50" s="203" t="s">
        <v>134</v>
      </c>
      <c r="C50" s="163">
        <v>0</v>
      </c>
      <c r="D50" s="163">
        <v>0</v>
      </c>
      <c r="E50" s="163">
        <v>0</v>
      </c>
      <c r="F50" s="163">
        <v>0</v>
      </c>
      <c r="G50" s="163">
        <v>0</v>
      </c>
      <c r="H50" s="163">
        <v>0</v>
      </c>
      <c r="I50" s="164">
        <v>2660.1</v>
      </c>
      <c r="J50" s="164">
        <v>4140.1000000000004</v>
      </c>
      <c r="K50" s="164">
        <v>4797.7999999999993</v>
      </c>
      <c r="L50" s="164">
        <v>3162.7</v>
      </c>
      <c r="M50" s="164">
        <v>4233.6101932199999</v>
      </c>
      <c r="N50" s="164">
        <v>4268.5</v>
      </c>
      <c r="O50" s="164">
        <v>4505.2</v>
      </c>
      <c r="P50" s="164">
        <v>4595.3</v>
      </c>
      <c r="Q50" s="164">
        <v>5682.9000000000005</v>
      </c>
      <c r="R50" s="164">
        <v>6989.9000000000005</v>
      </c>
      <c r="S50" s="164">
        <v>8903</v>
      </c>
      <c r="T50" s="165">
        <v>9071.6999999999989</v>
      </c>
      <c r="U50" s="165">
        <v>9667.2000000000007</v>
      </c>
      <c r="V50" s="126">
        <v>11442</v>
      </c>
      <c r="W50" s="98">
        <v>8882.0999999999985</v>
      </c>
      <c r="X50" s="98">
        <v>15188.199999999999</v>
      </c>
      <c r="Y50" s="41">
        <v>17059.099999999999</v>
      </c>
      <c r="Z50" s="41">
        <v>19329.2</v>
      </c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</row>
    <row r="51" spans="2:68" s="1" customFormat="1" ht="18" customHeight="1">
      <c r="B51" s="203" t="s">
        <v>47</v>
      </c>
      <c r="C51" s="164">
        <v>204.7</v>
      </c>
      <c r="D51" s="164">
        <v>166.2</v>
      </c>
      <c r="E51" s="164">
        <v>395.5</v>
      </c>
      <c r="F51" s="164">
        <v>623.1</v>
      </c>
      <c r="G51" s="164">
        <v>293.3</v>
      </c>
      <c r="H51" s="164">
        <v>807.7</v>
      </c>
      <c r="I51" s="164">
        <v>878</v>
      </c>
      <c r="J51" s="164">
        <v>1387.6</v>
      </c>
      <c r="K51" s="164">
        <v>1183.0999999999999</v>
      </c>
      <c r="L51" s="164">
        <v>1224.2</v>
      </c>
      <c r="M51" s="164">
        <v>1275.1000000000001</v>
      </c>
      <c r="N51" s="164">
        <v>1300.0999999999999</v>
      </c>
      <c r="O51" s="164">
        <v>1270.7</v>
      </c>
      <c r="P51" s="164">
        <v>1073</v>
      </c>
      <c r="Q51" s="164">
        <v>1288.9000000000001</v>
      </c>
      <c r="R51" s="164">
        <v>1558</v>
      </c>
      <c r="S51" s="164">
        <v>1931.7</v>
      </c>
      <c r="T51" s="165">
        <v>2081.3000000000002</v>
      </c>
      <c r="U51" s="165">
        <v>2309.5</v>
      </c>
      <c r="V51" s="126">
        <v>3406.6000000000004</v>
      </c>
      <c r="W51" s="98">
        <v>1189.3</v>
      </c>
      <c r="X51" s="98">
        <v>2990.9999999999995</v>
      </c>
      <c r="Y51" s="41">
        <v>3022.6000000000004</v>
      </c>
      <c r="Z51" s="41">
        <v>2765.5</v>
      </c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</row>
    <row r="52" spans="2:68" s="1" customFormat="1" ht="18" customHeight="1">
      <c r="B52" s="145" t="s">
        <v>110</v>
      </c>
      <c r="C52" s="167">
        <v>168.6</v>
      </c>
      <c r="D52" s="167">
        <f>3.8+144.1</f>
        <v>147.9</v>
      </c>
      <c r="E52" s="167">
        <v>178.5</v>
      </c>
      <c r="F52" s="167">
        <v>167</v>
      </c>
      <c r="G52" s="167">
        <v>210.5</v>
      </c>
      <c r="H52" s="167">
        <v>0.1</v>
      </c>
      <c r="I52" s="167">
        <v>0.1</v>
      </c>
      <c r="J52" s="163">
        <v>0</v>
      </c>
      <c r="K52" s="176">
        <v>0</v>
      </c>
      <c r="L52" s="176">
        <v>0</v>
      </c>
      <c r="M52" s="176">
        <v>0</v>
      </c>
      <c r="N52" s="176">
        <v>0</v>
      </c>
      <c r="O52" s="176">
        <v>0</v>
      </c>
      <c r="P52" s="176">
        <v>0</v>
      </c>
      <c r="Q52" s="176">
        <v>0</v>
      </c>
      <c r="R52" s="176">
        <v>0</v>
      </c>
      <c r="S52" s="176">
        <v>0</v>
      </c>
      <c r="T52" s="176">
        <v>0</v>
      </c>
      <c r="U52" s="176">
        <v>0</v>
      </c>
      <c r="V52" s="170">
        <v>0</v>
      </c>
      <c r="W52" s="103">
        <v>0</v>
      </c>
      <c r="X52" s="103">
        <v>0</v>
      </c>
      <c r="Y52" s="43">
        <v>0</v>
      </c>
      <c r="Z52" s="43">
        <v>0</v>
      </c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</row>
    <row r="53" spans="2:68" s="1" customFormat="1" ht="18" customHeight="1">
      <c r="B53" s="145" t="s">
        <v>135</v>
      </c>
      <c r="C53" s="163">
        <v>0</v>
      </c>
      <c r="D53" s="163">
        <v>0</v>
      </c>
      <c r="E53" s="163">
        <v>0</v>
      </c>
      <c r="F53" s="163">
        <v>0</v>
      </c>
      <c r="G53" s="163">
        <v>0</v>
      </c>
      <c r="H53" s="163">
        <v>0</v>
      </c>
      <c r="I53" s="163">
        <v>0</v>
      </c>
      <c r="J53" s="163">
        <v>0</v>
      </c>
      <c r="K53" s="163">
        <v>0</v>
      </c>
      <c r="L53" s="163">
        <v>0</v>
      </c>
      <c r="M53" s="163">
        <v>0</v>
      </c>
      <c r="N53" s="164">
        <v>371.5</v>
      </c>
      <c r="O53" s="164">
        <v>803.5</v>
      </c>
      <c r="P53" s="164">
        <v>937.2</v>
      </c>
      <c r="Q53" s="164">
        <v>975</v>
      </c>
      <c r="R53" s="164">
        <v>965.59999999999991</v>
      </c>
      <c r="S53" s="164">
        <v>949.9</v>
      </c>
      <c r="T53" s="165">
        <v>984.7</v>
      </c>
      <c r="U53" s="165">
        <v>988.30000000000007</v>
      </c>
      <c r="V53" s="126">
        <v>985.80000000000007</v>
      </c>
      <c r="W53" s="98">
        <v>685.2</v>
      </c>
      <c r="X53" s="98">
        <v>1027.3000000000002</v>
      </c>
      <c r="Y53" s="41">
        <v>1084.4000000000001</v>
      </c>
      <c r="Z53" s="41">
        <v>1217.1999999999998</v>
      </c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</row>
    <row r="54" spans="2:68" s="1" customFormat="1" ht="18" customHeight="1">
      <c r="B54" s="145" t="s">
        <v>136</v>
      </c>
      <c r="C54" s="163">
        <v>0</v>
      </c>
      <c r="D54" s="163">
        <v>0</v>
      </c>
      <c r="E54" s="163">
        <v>0</v>
      </c>
      <c r="F54" s="163">
        <v>0</v>
      </c>
      <c r="G54" s="163">
        <v>0</v>
      </c>
      <c r="H54" s="163">
        <v>0</v>
      </c>
      <c r="I54" s="163">
        <v>0</v>
      </c>
      <c r="J54" s="163">
        <v>0</v>
      </c>
      <c r="K54" s="163">
        <v>0</v>
      </c>
      <c r="L54" s="163">
        <v>0</v>
      </c>
      <c r="M54" s="163">
        <v>0</v>
      </c>
      <c r="N54" s="164">
        <v>84.2</v>
      </c>
      <c r="O54" s="164">
        <v>272.3</v>
      </c>
      <c r="P54" s="164">
        <v>291.69999999999993</v>
      </c>
      <c r="Q54" s="164">
        <v>245.6</v>
      </c>
      <c r="R54" s="164">
        <v>242.5</v>
      </c>
      <c r="S54" s="164">
        <v>259.7</v>
      </c>
      <c r="T54" s="165">
        <v>265.60000000000002</v>
      </c>
      <c r="U54" s="165">
        <v>273.5</v>
      </c>
      <c r="V54" s="126">
        <v>282.7</v>
      </c>
      <c r="W54" s="98">
        <v>199.39999999999998</v>
      </c>
      <c r="X54" s="98">
        <v>347.1</v>
      </c>
      <c r="Y54" s="41">
        <v>342.3</v>
      </c>
      <c r="Z54" s="41">
        <v>392.09999999999997</v>
      </c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</row>
    <row r="55" spans="2:68" s="1" customFormat="1" ht="18" customHeight="1">
      <c r="B55" s="145" t="s">
        <v>137</v>
      </c>
      <c r="C55" s="164">
        <v>114.4</v>
      </c>
      <c r="D55" s="164">
        <v>50.5</v>
      </c>
      <c r="E55" s="164">
        <v>66.2</v>
      </c>
      <c r="F55" s="164">
        <v>2.4</v>
      </c>
      <c r="G55" s="177" t="s">
        <v>140</v>
      </c>
      <c r="H55" s="177" t="s">
        <v>140</v>
      </c>
      <c r="I55" s="177" t="s">
        <v>140</v>
      </c>
      <c r="J55" s="177" t="s">
        <v>140</v>
      </c>
      <c r="K55" s="164">
        <v>0.1</v>
      </c>
      <c r="L55" s="163">
        <v>0</v>
      </c>
      <c r="M55" s="163">
        <v>0</v>
      </c>
      <c r="N55" s="163">
        <v>0</v>
      </c>
      <c r="O55" s="163">
        <v>0</v>
      </c>
      <c r="P55" s="163">
        <v>0</v>
      </c>
      <c r="Q55" s="163">
        <v>0</v>
      </c>
      <c r="R55" s="163">
        <v>0</v>
      </c>
      <c r="S55" s="163">
        <v>0</v>
      </c>
      <c r="T55" s="169">
        <v>0</v>
      </c>
      <c r="U55" s="169">
        <v>0</v>
      </c>
      <c r="V55" s="178">
        <v>0</v>
      </c>
      <c r="W55" s="178">
        <v>0</v>
      </c>
      <c r="X55" s="178">
        <v>0</v>
      </c>
      <c r="Y55" s="35">
        <v>0</v>
      </c>
      <c r="Z55" s="35">
        <v>0</v>
      </c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</row>
    <row r="56" spans="2:68" s="1" customFormat="1" ht="18" customHeight="1">
      <c r="B56" s="145" t="s">
        <v>138</v>
      </c>
      <c r="C56" s="164">
        <v>401.5</v>
      </c>
      <c r="D56" s="164">
        <v>474.1</v>
      </c>
      <c r="E56" s="164">
        <v>454.7</v>
      </c>
      <c r="F56" s="164">
        <v>675.1</v>
      </c>
      <c r="G56" s="164">
        <v>1176.2</v>
      </c>
      <c r="H56" s="164">
        <v>1532</v>
      </c>
      <c r="I56" s="164">
        <v>2222.4</v>
      </c>
      <c r="J56" s="164">
        <v>1456.6</v>
      </c>
      <c r="K56" s="164">
        <v>2.2999999999999998</v>
      </c>
      <c r="L56" s="164">
        <v>0.2</v>
      </c>
      <c r="M56" s="163">
        <v>0</v>
      </c>
      <c r="N56" s="163">
        <v>0</v>
      </c>
      <c r="O56" s="163">
        <v>0</v>
      </c>
      <c r="P56" s="163">
        <v>0</v>
      </c>
      <c r="Q56" s="163">
        <v>0</v>
      </c>
      <c r="R56" s="163">
        <v>0</v>
      </c>
      <c r="S56" s="163">
        <v>0</v>
      </c>
      <c r="T56" s="169">
        <v>0</v>
      </c>
      <c r="U56" s="169">
        <v>0</v>
      </c>
      <c r="V56" s="178">
        <v>0</v>
      </c>
      <c r="W56" s="178">
        <v>0</v>
      </c>
      <c r="X56" s="178">
        <v>0</v>
      </c>
      <c r="Y56" s="35">
        <v>0</v>
      </c>
      <c r="Z56" s="35">
        <v>0</v>
      </c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2:68" s="1" customFormat="1" ht="18" customHeight="1">
      <c r="B57" s="204" t="s">
        <v>158</v>
      </c>
      <c r="C57" s="164">
        <v>59.9</v>
      </c>
      <c r="D57" s="164">
        <v>65.5</v>
      </c>
      <c r="E57" s="164">
        <v>54.1</v>
      </c>
      <c r="F57" s="164">
        <v>55.7</v>
      </c>
      <c r="G57" s="164">
        <v>53.7</v>
      </c>
      <c r="H57" s="164">
        <v>101.9</v>
      </c>
      <c r="I57" s="164">
        <v>208.9</v>
      </c>
      <c r="J57" s="164">
        <v>371.1</v>
      </c>
      <c r="K57" s="164">
        <v>385</v>
      </c>
      <c r="L57" s="164">
        <v>409.2</v>
      </c>
      <c r="M57" s="166">
        <v>457.90000000000003</v>
      </c>
      <c r="N57" s="166">
        <v>287.39999999999998</v>
      </c>
      <c r="O57" s="178">
        <v>0</v>
      </c>
      <c r="P57" s="178">
        <v>0</v>
      </c>
      <c r="Q57" s="178">
        <v>0</v>
      </c>
      <c r="R57" s="178">
        <v>0</v>
      </c>
      <c r="S57" s="178">
        <v>0</v>
      </c>
      <c r="T57" s="178">
        <v>0</v>
      </c>
      <c r="U57" s="178">
        <v>0</v>
      </c>
      <c r="V57" s="178">
        <v>0</v>
      </c>
      <c r="W57" s="178">
        <v>0</v>
      </c>
      <c r="X57" s="178">
        <v>0</v>
      </c>
      <c r="Y57" s="35">
        <v>0</v>
      </c>
      <c r="Z57" s="35">
        <v>0</v>
      </c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</row>
    <row r="58" spans="2:68" s="1" customFormat="1" ht="18" customHeight="1">
      <c r="B58" s="145" t="s">
        <v>0</v>
      </c>
      <c r="C58" s="164">
        <v>30.3</v>
      </c>
      <c r="D58" s="164">
        <v>8.6</v>
      </c>
      <c r="E58" s="164">
        <v>7.4</v>
      </c>
      <c r="F58" s="164">
        <v>1.5</v>
      </c>
      <c r="G58" s="164">
        <v>4.5</v>
      </c>
      <c r="H58" s="164">
        <v>0.1</v>
      </c>
      <c r="I58" s="164">
        <v>0</v>
      </c>
      <c r="J58" s="164">
        <v>0</v>
      </c>
      <c r="K58" s="164">
        <v>1.6</v>
      </c>
      <c r="L58" s="163">
        <v>0</v>
      </c>
      <c r="M58" s="163">
        <v>0</v>
      </c>
      <c r="N58" s="166">
        <v>0</v>
      </c>
      <c r="O58" s="163">
        <v>0</v>
      </c>
      <c r="P58" s="163">
        <v>0</v>
      </c>
      <c r="Q58" s="163">
        <v>0</v>
      </c>
      <c r="R58" s="163">
        <v>0</v>
      </c>
      <c r="S58" s="163">
        <v>0</v>
      </c>
      <c r="T58" s="169">
        <v>0</v>
      </c>
      <c r="U58" s="169">
        <v>0</v>
      </c>
      <c r="V58" s="178">
        <v>0</v>
      </c>
      <c r="W58" s="178">
        <v>0</v>
      </c>
      <c r="X58" s="178">
        <v>0</v>
      </c>
      <c r="Y58" s="35">
        <v>0</v>
      </c>
      <c r="Z58" s="35">
        <v>0</v>
      </c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</row>
    <row r="59" spans="2:68" s="1" customFormat="1" ht="18" customHeight="1">
      <c r="B59" s="140" t="s">
        <v>48</v>
      </c>
      <c r="C59" s="58">
        <v>298.7</v>
      </c>
      <c r="D59" s="58">
        <v>178.3</v>
      </c>
      <c r="E59" s="58">
        <v>294.39999999999998</v>
      </c>
      <c r="F59" s="58">
        <v>193.4</v>
      </c>
      <c r="G59" s="58">
        <v>223.3</v>
      </c>
      <c r="H59" s="58">
        <v>395.7</v>
      </c>
      <c r="I59" s="58">
        <v>388.6</v>
      </c>
      <c r="J59" s="58">
        <v>389.3</v>
      </c>
      <c r="K59" s="58">
        <v>247.6</v>
      </c>
      <c r="L59" s="58">
        <v>526.5</v>
      </c>
      <c r="M59" s="58">
        <v>704.1</v>
      </c>
      <c r="N59" s="58">
        <v>770.5</v>
      </c>
      <c r="O59" s="58">
        <v>647.20000000000005</v>
      </c>
      <c r="P59" s="58">
        <v>655.8</v>
      </c>
      <c r="Q59" s="58">
        <v>629.9</v>
      </c>
      <c r="R59" s="58">
        <v>574.29999999999995</v>
      </c>
      <c r="S59" s="58">
        <v>678.00000000000011</v>
      </c>
      <c r="T59" s="59">
        <v>907.2</v>
      </c>
      <c r="U59" s="59">
        <v>1119.7</v>
      </c>
      <c r="V59" s="171">
        <v>1398.9</v>
      </c>
      <c r="W59" s="114">
        <v>704.59999999999991</v>
      </c>
      <c r="X59" s="114">
        <v>1499.5000000000002</v>
      </c>
      <c r="Y59" s="44">
        <v>1923.5</v>
      </c>
      <c r="Z59" s="44">
        <v>1751.6</v>
      </c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</row>
    <row r="60" spans="2:68" s="1" customFormat="1" ht="18" customHeight="1">
      <c r="B60" s="144" t="s">
        <v>83</v>
      </c>
      <c r="C60" s="55">
        <f t="shared" ref="C60:X60" si="23">SUM(C61:C64)</f>
        <v>643.1</v>
      </c>
      <c r="D60" s="55">
        <f t="shared" si="23"/>
        <v>651.4</v>
      </c>
      <c r="E60" s="55">
        <f t="shared" si="23"/>
        <v>641.20000000000005</v>
      </c>
      <c r="F60" s="55">
        <f t="shared" si="23"/>
        <v>1817.0000000000002</v>
      </c>
      <c r="G60" s="55">
        <f t="shared" si="23"/>
        <v>4048.8</v>
      </c>
      <c r="H60" s="55">
        <f t="shared" si="23"/>
        <v>2596.8000000000002</v>
      </c>
      <c r="I60" s="55">
        <f t="shared" si="23"/>
        <v>3124.1000000000004</v>
      </c>
      <c r="J60" s="55">
        <f t="shared" si="23"/>
        <v>3443.7000000000003</v>
      </c>
      <c r="K60" s="55">
        <f t="shared" si="23"/>
        <v>3116.3999999999996</v>
      </c>
      <c r="L60" s="55">
        <f t="shared" si="23"/>
        <v>3251.2999999999997</v>
      </c>
      <c r="M60" s="55">
        <f t="shared" si="23"/>
        <v>3465.0000000000005</v>
      </c>
      <c r="N60" s="55">
        <f t="shared" si="23"/>
        <v>3680.9</v>
      </c>
      <c r="O60" s="55">
        <f t="shared" si="23"/>
        <v>4002.9</v>
      </c>
      <c r="P60" s="55">
        <f t="shared" si="23"/>
        <v>4316.8</v>
      </c>
      <c r="Q60" s="55">
        <f t="shared" si="23"/>
        <v>4854.5</v>
      </c>
      <c r="R60" s="55">
        <f t="shared" si="23"/>
        <v>5538.2000000000007</v>
      </c>
      <c r="S60" s="55">
        <f t="shared" si="23"/>
        <v>5893.7000000000007</v>
      </c>
      <c r="T60" s="56">
        <f t="shared" si="23"/>
        <v>6264.0999999999995</v>
      </c>
      <c r="U60" s="56">
        <f t="shared" si="23"/>
        <v>6936.2</v>
      </c>
      <c r="V60" s="161">
        <f t="shared" si="23"/>
        <v>7182.7</v>
      </c>
      <c r="W60" s="116">
        <f t="shared" si="23"/>
        <v>2897.2</v>
      </c>
      <c r="X60" s="116">
        <f t="shared" si="23"/>
        <v>5873.7</v>
      </c>
      <c r="Y60" s="26">
        <f t="shared" ref="Y60:Z60" si="24">SUM(Y61:Y64)</f>
        <v>8430.2000000000007</v>
      </c>
      <c r="Z60" s="26">
        <f t="shared" si="24"/>
        <v>9684.5000000000018</v>
      </c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2:68" s="1" customFormat="1" ht="18" customHeight="1">
      <c r="B61" s="204" t="s">
        <v>49</v>
      </c>
      <c r="C61" s="164">
        <v>532.29999999999995</v>
      </c>
      <c r="D61" s="164">
        <v>532.9</v>
      </c>
      <c r="E61" s="164">
        <v>552.29999999999995</v>
      </c>
      <c r="F61" s="164">
        <v>1617.9</v>
      </c>
      <c r="G61" s="164">
        <v>3096.6</v>
      </c>
      <c r="H61" s="164">
        <v>2413</v>
      </c>
      <c r="I61" s="164">
        <v>2849.8</v>
      </c>
      <c r="J61" s="164">
        <v>3131.3</v>
      </c>
      <c r="K61" s="164">
        <v>3073.2</v>
      </c>
      <c r="L61" s="164">
        <v>3222.2</v>
      </c>
      <c r="M61" s="164">
        <v>3428.2000000000003</v>
      </c>
      <c r="N61" s="164">
        <v>3631.9</v>
      </c>
      <c r="O61" s="164">
        <v>3951</v>
      </c>
      <c r="P61" s="164">
        <v>4283.3</v>
      </c>
      <c r="Q61" s="164">
        <v>4838.7</v>
      </c>
      <c r="R61" s="164">
        <v>5535.2000000000007</v>
      </c>
      <c r="S61" s="164">
        <v>5891.6</v>
      </c>
      <c r="T61" s="165">
        <v>6251.5999999999995</v>
      </c>
      <c r="U61" s="165">
        <v>6932.8</v>
      </c>
      <c r="V61" s="126">
        <v>7180.0999999999995</v>
      </c>
      <c r="W61" s="98">
        <v>2893.8999999999996</v>
      </c>
      <c r="X61" s="98">
        <v>5870.0999999999995</v>
      </c>
      <c r="Y61" s="41">
        <v>8427.6</v>
      </c>
      <c r="Z61" s="41">
        <v>9684.5000000000018</v>
      </c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</row>
    <row r="62" spans="2:68" s="1" customFormat="1" ht="18" customHeight="1">
      <c r="B62" s="204" t="s">
        <v>112</v>
      </c>
      <c r="C62" s="164">
        <v>32.200000000000003</v>
      </c>
      <c r="D62" s="164">
        <v>42.7</v>
      </c>
      <c r="E62" s="164">
        <v>83.2</v>
      </c>
      <c r="F62" s="164">
        <v>176.5</v>
      </c>
      <c r="G62" s="164">
        <v>214.3</v>
      </c>
      <c r="H62" s="164">
        <v>171.3</v>
      </c>
      <c r="I62" s="164">
        <v>255</v>
      </c>
      <c r="J62" s="164">
        <v>223.4</v>
      </c>
      <c r="K62" s="164">
        <v>2</v>
      </c>
      <c r="L62" s="164">
        <v>0</v>
      </c>
      <c r="M62" s="163">
        <v>0</v>
      </c>
      <c r="N62" s="163">
        <v>0</v>
      </c>
      <c r="O62" s="163">
        <v>0</v>
      </c>
      <c r="P62" s="163">
        <v>0</v>
      </c>
      <c r="Q62" s="163">
        <v>0</v>
      </c>
      <c r="R62" s="163">
        <v>0</v>
      </c>
      <c r="S62" s="163">
        <v>0</v>
      </c>
      <c r="T62" s="163">
        <v>0</v>
      </c>
      <c r="U62" s="163">
        <v>0</v>
      </c>
      <c r="V62" s="163">
        <v>0</v>
      </c>
      <c r="W62" s="179">
        <v>0</v>
      </c>
      <c r="X62" s="178">
        <v>0</v>
      </c>
      <c r="Y62" s="35">
        <v>0</v>
      </c>
      <c r="Z62" s="35">
        <v>0</v>
      </c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</row>
    <row r="63" spans="2:68" s="1" customFormat="1" ht="18" customHeight="1">
      <c r="B63" s="204" t="s">
        <v>185</v>
      </c>
      <c r="C63" s="164">
        <v>0</v>
      </c>
      <c r="D63" s="163">
        <v>0</v>
      </c>
      <c r="E63" s="163">
        <v>0</v>
      </c>
      <c r="F63" s="164">
        <v>6.9</v>
      </c>
      <c r="G63" s="164">
        <v>724.9</v>
      </c>
      <c r="H63" s="164"/>
      <c r="I63" s="163">
        <v>0</v>
      </c>
      <c r="J63" s="163">
        <v>0</v>
      </c>
      <c r="K63" s="163">
        <v>0</v>
      </c>
      <c r="L63" s="163">
        <v>0</v>
      </c>
      <c r="M63" s="163">
        <v>0</v>
      </c>
      <c r="N63" s="163">
        <v>0</v>
      </c>
      <c r="O63" s="163">
        <v>0</v>
      </c>
      <c r="P63" s="163">
        <v>0</v>
      </c>
      <c r="Q63" s="163">
        <v>0</v>
      </c>
      <c r="R63" s="163">
        <v>0</v>
      </c>
      <c r="S63" s="163">
        <v>0</v>
      </c>
      <c r="T63" s="163">
        <v>0</v>
      </c>
      <c r="U63" s="163">
        <v>0</v>
      </c>
      <c r="V63" s="163">
        <v>0</v>
      </c>
      <c r="W63" s="179">
        <v>0</v>
      </c>
      <c r="X63" s="178">
        <v>0</v>
      </c>
      <c r="Y63" s="35">
        <v>0</v>
      </c>
      <c r="Z63" s="35">
        <v>0</v>
      </c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</row>
    <row r="64" spans="2:68" s="1" customFormat="1" ht="18" customHeight="1">
      <c r="B64" s="204" t="s">
        <v>0</v>
      </c>
      <c r="C64" s="164">
        <v>78.599999999999994</v>
      </c>
      <c r="D64" s="164">
        <v>75.8</v>
      </c>
      <c r="E64" s="164">
        <v>5.7</v>
      </c>
      <c r="F64" s="164">
        <v>15.7</v>
      </c>
      <c r="G64" s="164">
        <v>13</v>
      </c>
      <c r="H64" s="164">
        <f>13.3-0.8</f>
        <v>12.5</v>
      </c>
      <c r="I64" s="164">
        <v>19.3</v>
      </c>
      <c r="J64" s="164">
        <v>89</v>
      </c>
      <c r="K64" s="164">
        <v>41.2</v>
      </c>
      <c r="L64" s="164">
        <v>29.1</v>
      </c>
      <c r="M64" s="164">
        <v>36.799999999999997</v>
      </c>
      <c r="N64" s="164">
        <v>49</v>
      </c>
      <c r="O64" s="164">
        <v>51.9</v>
      </c>
      <c r="P64" s="164">
        <v>33.5</v>
      </c>
      <c r="Q64" s="164">
        <v>15.8</v>
      </c>
      <c r="R64" s="164">
        <v>3</v>
      </c>
      <c r="S64" s="164">
        <v>2.1</v>
      </c>
      <c r="T64" s="165">
        <v>12.5</v>
      </c>
      <c r="U64" s="165">
        <v>3.4000000000000004</v>
      </c>
      <c r="V64" s="180">
        <v>2.6</v>
      </c>
      <c r="W64" s="180">
        <v>3.3</v>
      </c>
      <c r="X64" s="180">
        <v>3.6</v>
      </c>
      <c r="Y64" s="34">
        <v>2.6000000000000005</v>
      </c>
      <c r="Z64" s="34">
        <v>0</v>
      </c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</row>
    <row r="65" spans="1:68" ht="18" customHeight="1">
      <c r="B65" s="144" t="s">
        <v>84</v>
      </c>
      <c r="C65" s="181">
        <v>0</v>
      </c>
      <c r="D65" s="181">
        <v>0</v>
      </c>
      <c r="E65" s="181">
        <v>0</v>
      </c>
      <c r="F65" s="181">
        <v>0</v>
      </c>
      <c r="G65" s="181">
        <v>0</v>
      </c>
      <c r="H65" s="181">
        <v>0</v>
      </c>
      <c r="I65" s="181">
        <v>0</v>
      </c>
      <c r="J65" s="181">
        <v>0</v>
      </c>
      <c r="K65" s="181">
        <v>0</v>
      </c>
      <c r="L65" s="181">
        <v>0</v>
      </c>
      <c r="M65" s="181">
        <v>0</v>
      </c>
      <c r="N65" s="181">
        <v>0</v>
      </c>
      <c r="O65" s="181">
        <v>0</v>
      </c>
      <c r="P65" s="58">
        <v>277</v>
      </c>
      <c r="Q65" s="58">
        <v>415.60000000000008</v>
      </c>
      <c r="R65" s="58">
        <v>515.19999999999993</v>
      </c>
      <c r="S65" s="58">
        <v>666.89999999999986</v>
      </c>
      <c r="T65" s="59">
        <v>675.00000000000011</v>
      </c>
      <c r="U65" s="59">
        <v>710.8</v>
      </c>
      <c r="V65" s="171">
        <v>834.5</v>
      </c>
      <c r="W65" s="114">
        <v>629.1</v>
      </c>
      <c r="X65" s="114">
        <v>1101.7</v>
      </c>
      <c r="Y65" s="44">
        <v>1209</v>
      </c>
      <c r="Z65" s="44">
        <v>1401.3</v>
      </c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</row>
    <row r="66" spans="1:68" ht="18" customHeight="1">
      <c r="A66" s="10"/>
      <c r="B66" s="144" t="s">
        <v>85</v>
      </c>
      <c r="C66" s="58">
        <v>27.7</v>
      </c>
      <c r="D66" s="58">
        <v>28.7</v>
      </c>
      <c r="E66" s="58">
        <v>34.6</v>
      </c>
      <c r="F66" s="58">
        <v>25.4</v>
      </c>
      <c r="G66" s="58">
        <v>31.6</v>
      </c>
      <c r="H66" s="58">
        <v>40.6</v>
      </c>
      <c r="I66" s="58">
        <v>51.8</v>
      </c>
      <c r="J66" s="58">
        <v>44.7</v>
      </c>
      <c r="K66" s="58">
        <v>0.1</v>
      </c>
      <c r="L66" s="58">
        <v>0.3</v>
      </c>
      <c r="M66" s="58">
        <v>0</v>
      </c>
      <c r="N66" s="58">
        <v>0.1</v>
      </c>
      <c r="O66" s="58">
        <v>0.2</v>
      </c>
      <c r="P66" s="58">
        <v>0.2</v>
      </c>
      <c r="Q66" s="58">
        <v>0.6</v>
      </c>
      <c r="R66" s="58">
        <v>1.2000000000000002</v>
      </c>
      <c r="S66" s="58">
        <v>1.3</v>
      </c>
      <c r="T66" s="59">
        <v>0.89999999999999991</v>
      </c>
      <c r="U66" s="59">
        <v>1.2000000000000002</v>
      </c>
      <c r="V66" s="171">
        <v>1.6000000000000003</v>
      </c>
      <c r="W66" s="114">
        <v>0.99999999999999989</v>
      </c>
      <c r="X66" s="114">
        <v>1.7000000000000002</v>
      </c>
      <c r="Y66" s="44">
        <v>2.9999999999999996</v>
      </c>
      <c r="Z66" s="44">
        <v>2.9000000000000004</v>
      </c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</row>
    <row r="67" spans="1:68" ht="18" customHeight="1">
      <c r="B67" s="205" t="s">
        <v>86</v>
      </c>
      <c r="C67" s="55">
        <f t="shared" ref="C67:E67" si="25">+C68+C73+C77+C78</f>
        <v>662.5</v>
      </c>
      <c r="D67" s="55">
        <f t="shared" si="25"/>
        <v>603.1</v>
      </c>
      <c r="E67" s="55">
        <f t="shared" si="25"/>
        <v>621</v>
      </c>
      <c r="F67" s="55">
        <f t="shared" ref="F67:J67" si="26">+F68+F73+F77+F78</f>
        <v>1006.9999999999999</v>
      </c>
      <c r="G67" s="55">
        <f t="shared" si="26"/>
        <v>1167.4999999999998</v>
      </c>
      <c r="H67" s="55">
        <f t="shared" si="26"/>
        <v>1439.1000000000001</v>
      </c>
      <c r="I67" s="55">
        <f t="shared" si="26"/>
        <v>1298.3</v>
      </c>
      <c r="J67" s="55">
        <f t="shared" si="26"/>
        <v>1237.7</v>
      </c>
      <c r="K67" s="55">
        <f t="shared" ref="K67:U67" si="27">+K68+K73+K77+K78</f>
        <v>1277.0999999999999</v>
      </c>
      <c r="L67" s="55">
        <f t="shared" si="27"/>
        <v>1092.0999999999999</v>
      </c>
      <c r="M67" s="55">
        <f t="shared" si="27"/>
        <v>1192.6299999999997</v>
      </c>
      <c r="N67" s="55">
        <f t="shared" si="27"/>
        <v>1386.4</v>
      </c>
      <c r="O67" s="55">
        <f t="shared" si="27"/>
        <v>1513.2999999999997</v>
      </c>
      <c r="P67" s="55">
        <f t="shared" si="27"/>
        <v>1565.8</v>
      </c>
      <c r="Q67" s="55">
        <f t="shared" si="27"/>
        <v>1861.5</v>
      </c>
      <c r="R67" s="55">
        <f t="shared" si="27"/>
        <v>2010.2</v>
      </c>
      <c r="S67" s="55">
        <f t="shared" si="27"/>
        <v>2080.1</v>
      </c>
      <c r="T67" s="55">
        <f t="shared" si="27"/>
        <v>2157.6000000000004</v>
      </c>
      <c r="U67" s="56">
        <f t="shared" si="27"/>
        <v>2711.4</v>
      </c>
      <c r="V67" s="161">
        <f>+V68+V73+V77+V78</f>
        <v>3586.6</v>
      </c>
      <c r="W67" s="116">
        <f>+W68+W73+W77+W78</f>
        <v>2069.6</v>
      </c>
      <c r="X67" s="116">
        <f>+X68+X73+X77+X78</f>
        <v>3528.4</v>
      </c>
      <c r="Y67" s="26">
        <f>+Y68+Y73+Y77+Y78</f>
        <v>4439.8</v>
      </c>
      <c r="Z67" s="26">
        <f>+Z68+Z73+Z77+Z78</f>
        <v>5044.3</v>
      </c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</row>
    <row r="68" spans="1:68" ht="18" customHeight="1">
      <c r="B68" s="206" t="s">
        <v>50</v>
      </c>
      <c r="C68" s="55">
        <f>+C69+C70</f>
        <v>96.6</v>
      </c>
      <c r="D68" s="55">
        <f t="shared" ref="D68:E68" si="28">+D69+D70</f>
        <v>109.3</v>
      </c>
      <c r="E68" s="55">
        <f t="shared" si="28"/>
        <v>94.8</v>
      </c>
      <c r="F68" s="55">
        <f>+F69+F70</f>
        <v>106.3</v>
      </c>
      <c r="G68" s="55">
        <f>+G69+G70</f>
        <v>69</v>
      </c>
      <c r="H68" s="55">
        <f>+H69+H70</f>
        <v>447.7</v>
      </c>
      <c r="I68" s="55">
        <f>+I69+I70</f>
        <v>150.20000000000002</v>
      </c>
      <c r="J68" s="55">
        <f>+J69+J70</f>
        <v>49.000000000000007</v>
      </c>
      <c r="K68" s="55">
        <f t="shared" ref="K68:P68" si="29">+K69+K70</f>
        <v>3.3</v>
      </c>
      <c r="L68" s="55">
        <f t="shared" si="29"/>
        <v>2.8</v>
      </c>
      <c r="M68" s="55">
        <f t="shared" si="29"/>
        <v>3.3</v>
      </c>
      <c r="N68" s="55">
        <f t="shared" si="29"/>
        <v>2.7</v>
      </c>
      <c r="O68" s="55">
        <f t="shared" si="29"/>
        <v>3.3</v>
      </c>
      <c r="P68" s="55">
        <f t="shared" si="29"/>
        <v>2.5</v>
      </c>
      <c r="Q68" s="55">
        <f t="shared" ref="Q68:W68" si="30">+Q69+Q70</f>
        <v>2.5000000000000004</v>
      </c>
      <c r="R68" s="55">
        <f t="shared" si="30"/>
        <v>3.7000000000000006</v>
      </c>
      <c r="S68" s="55">
        <f t="shared" si="30"/>
        <v>2.9000000000000004</v>
      </c>
      <c r="T68" s="56">
        <f t="shared" si="30"/>
        <v>2.1</v>
      </c>
      <c r="U68" s="56">
        <f t="shared" si="30"/>
        <v>2</v>
      </c>
      <c r="V68" s="161">
        <f t="shared" si="30"/>
        <v>1.8</v>
      </c>
      <c r="W68" s="116">
        <f t="shared" si="30"/>
        <v>0.7</v>
      </c>
      <c r="X68" s="116">
        <f t="shared" ref="X68:Y68" si="31">+X69+X70</f>
        <v>5.0999999999999996</v>
      </c>
      <c r="Y68" s="26">
        <f t="shared" si="31"/>
        <v>3.3000000000000003</v>
      </c>
      <c r="Z68" s="26">
        <f t="shared" ref="Z68" si="32">+Z69+Z70</f>
        <v>4.3</v>
      </c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</row>
    <row r="69" spans="1:68" ht="18" customHeight="1">
      <c r="B69" s="207" t="s">
        <v>51</v>
      </c>
      <c r="C69" s="58">
        <v>1.1000000000000001</v>
      </c>
      <c r="D69" s="58">
        <v>1.7</v>
      </c>
      <c r="E69" s="58">
        <v>3.8</v>
      </c>
      <c r="F69" s="58">
        <v>2.7</v>
      </c>
      <c r="G69" s="58">
        <v>3</v>
      </c>
      <c r="H69" s="58">
        <v>1.3</v>
      </c>
      <c r="I69" s="58">
        <v>1.9</v>
      </c>
      <c r="J69" s="58">
        <v>1.6</v>
      </c>
      <c r="K69" s="58">
        <v>2</v>
      </c>
      <c r="L69" s="58">
        <v>2.8</v>
      </c>
      <c r="M69" s="58">
        <v>3.3</v>
      </c>
      <c r="N69" s="58">
        <v>2.7</v>
      </c>
      <c r="O69" s="58">
        <v>3.3</v>
      </c>
      <c r="P69" s="58">
        <v>2.5</v>
      </c>
      <c r="Q69" s="58">
        <v>2.5000000000000004</v>
      </c>
      <c r="R69" s="58">
        <v>3.7000000000000006</v>
      </c>
      <c r="S69" s="58">
        <v>2.9000000000000004</v>
      </c>
      <c r="T69" s="59">
        <v>2.1</v>
      </c>
      <c r="U69" s="59">
        <v>2</v>
      </c>
      <c r="V69" s="118">
        <v>1.8</v>
      </c>
      <c r="W69" s="118">
        <v>0.7</v>
      </c>
      <c r="X69" s="118">
        <v>5.0999999999999996</v>
      </c>
      <c r="Y69" s="19">
        <v>3.3000000000000003</v>
      </c>
      <c r="Z69" s="19">
        <v>4.3</v>
      </c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</row>
    <row r="70" spans="1:68" ht="18" customHeight="1">
      <c r="B70" s="207" t="s">
        <v>52</v>
      </c>
      <c r="C70" s="58">
        <f>+C71+C72</f>
        <v>95.5</v>
      </c>
      <c r="D70" s="58">
        <f t="shared" ref="D70:E70" si="33">+D71+D72</f>
        <v>107.6</v>
      </c>
      <c r="E70" s="58">
        <f t="shared" si="33"/>
        <v>91</v>
      </c>
      <c r="F70" s="58">
        <f>+F71+F72</f>
        <v>103.6</v>
      </c>
      <c r="G70" s="58">
        <f>+G71+G72</f>
        <v>66</v>
      </c>
      <c r="H70" s="58">
        <f>+H71+H72</f>
        <v>446.4</v>
      </c>
      <c r="I70" s="58">
        <f>+I71+I72</f>
        <v>148.30000000000001</v>
      </c>
      <c r="J70" s="58">
        <f>+J71+J72</f>
        <v>47.400000000000006</v>
      </c>
      <c r="K70" s="58">
        <f t="shared" ref="K70:M70" si="34">+K71+K72</f>
        <v>1.3</v>
      </c>
      <c r="L70" s="181">
        <f t="shared" si="34"/>
        <v>0</v>
      </c>
      <c r="M70" s="181">
        <f t="shared" si="34"/>
        <v>0</v>
      </c>
      <c r="N70" s="181">
        <v>0</v>
      </c>
      <c r="O70" s="181">
        <v>0</v>
      </c>
      <c r="P70" s="181">
        <v>0</v>
      </c>
      <c r="Q70" s="181">
        <v>0</v>
      </c>
      <c r="R70" s="163">
        <v>0</v>
      </c>
      <c r="S70" s="163">
        <v>0</v>
      </c>
      <c r="T70" s="169">
        <v>0</v>
      </c>
      <c r="U70" s="169">
        <v>0</v>
      </c>
      <c r="V70" s="178">
        <v>0</v>
      </c>
      <c r="W70" s="178">
        <v>0</v>
      </c>
      <c r="X70" s="178">
        <v>0</v>
      </c>
      <c r="Y70" s="35">
        <v>0</v>
      </c>
      <c r="Z70" s="35">
        <v>0</v>
      </c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</row>
    <row r="71" spans="1:68" ht="18" customHeight="1">
      <c r="B71" s="208" t="s">
        <v>141</v>
      </c>
      <c r="C71" s="164">
        <v>69.8</v>
      </c>
      <c r="D71" s="164">
        <v>61.4</v>
      </c>
      <c r="E71" s="164">
        <v>84.9</v>
      </c>
      <c r="F71" s="164">
        <v>92.6</v>
      </c>
      <c r="G71" s="164">
        <v>63.1</v>
      </c>
      <c r="H71" s="164">
        <v>98.4</v>
      </c>
      <c r="I71" s="164">
        <v>50.5</v>
      </c>
      <c r="J71" s="164">
        <v>3.7</v>
      </c>
      <c r="K71" s="164">
        <v>0.1</v>
      </c>
      <c r="L71" s="163">
        <v>0</v>
      </c>
      <c r="M71" s="163">
        <v>0</v>
      </c>
      <c r="N71" s="163">
        <v>0</v>
      </c>
      <c r="O71" s="163">
        <v>0</v>
      </c>
      <c r="P71" s="163">
        <v>0</v>
      </c>
      <c r="Q71" s="163">
        <v>0</v>
      </c>
      <c r="R71" s="163">
        <v>0</v>
      </c>
      <c r="S71" s="163">
        <v>0</v>
      </c>
      <c r="T71" s="169">
        <v>0</v>
      </c>
      <c r="U71" s="169">
        <v>0</v>
      </c>
      <c r="V71" s="178">
        <v>0</v>
      </c>
      <c r="W71" s="178">
        <v>0</v>
      </c>
      <c r="X71" s="178">
        <v>0</v>
      </c>
      <c r="Y71" s="35">
        <v>0</v>
      </c>
      <c r="Z71" s="35">
        <v>0</v>
      </c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</row>
    <row r="72" spans="1:68" ht="18" customHeight="1">
      <c r="B72" s="208" t="s">
        <v>143</v>
      </c>
      <c r="C72" s="164">
        <v>25.7</v>
      </c>
      <c r="D72" s="164">
        <v>46.2</v>
      </c>
      <c r="E72" s="164">
        <v>6.1</v>
      </c>
      <c r="F72" s="164">
        <v>11</v>
      </c>
      <c r="G72" s="164">
        <v>2.9</v>
      </c>
      <c r="H72" s="164">
        <v>348</v>
      </c>
      <c r="I72" s="164">
        <v>97.8</v>
      </c>
      <c r="J72" s="164">
        <v>43.7</v>
      </c>
      <c r="K72" s="164">
        <v>1.2</v>
      </c>
      <c r="L72" s="163">
        <v>0</v>
      </c>
      <c r="M72" s="163">
        <v>0</v>
      </c>
      <c r="N72" s="163">
        <v>0</v>
      </c>
      <c r="O72" s="163"/>
      <c r="P72" s="163"/>
      <c r="Q72" s="163"/>
      <c r="R72" s="163"/>
      <c r="S72" s="163"/>
      <c r="T72" s="169"/>
      <c r="U72" s="169"/>
      <c r="V72" s="178">
        <v>0</v>
      </c>
      <c r="W72" s="178">
        <v>0</v>
      </c>
      <c r="X72" s="178">
        <v>0</v>
      </c>
      <c r="Y72" s="35">
        <v>0</v>
      </c>
      <c r="Z72" s="35">
        <v>0</v>
      </c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</row>
    <row r="73" spans="1:68" ht="18" customHeight="1">
      <c r="B73" s="206" t="s">
        <v>53</v>
      </c>
      <c r="C73" s="55">
        <f>SUM(C74:C76)</f>
        <v>414.90000000000003</v>
      </c>
      <c r="D73" s="55">
        <f t="shared" ref="D73:E73" si="35">SUM(D74:D76)</f>
        <v>402.3</v>
      </c>
      <c r="E73" s="55">
        <f t="shared" si="35"/>
        <v>430</v>
      </c>
      <c r="F73" s="55">
        <f>SUM(F74:F76)</f>
        <v>881.19999999999993</v>
      </c>
      <c r="G73" s="55">
        <f>SUM(G74:G76)</f>
        <v>1084.1999999999998</v>
      </c>
      <c r="H73" s="55">
        <f>SUM(H74:H76)</f>
        <v>970.40000000000009</v>
      </c>
      <c r="I73" s="55">
        <f>SUM(I74:I76)</f>
        <v>1103.5</v>
      </c>
      <c r="J73" s="55">
        <f>SUM(J74:J76)</f>
        <v>1137</v>
      </c>
      <c r="K73" s="55">
        <f t="shared" ref="K73:V73" si="36">SUM(K74:K76)</f>
        <v>1239.0999999999999</v>
      </c>
      <c r="L73" s="55">
        <f t="shared" si="36"/>
        <v>1059.5</v>
      </c>
      <c r="M73" s="55">
        <f t="shared" si="36"/>
        <v>1160.8299999999997</v>
      </c>
      <c r="N73" s="55">
        <f t="shared" si="36"/>
        <v>1357.3</v>
      </c>
      <c r="O73" s="55">
        <f t="shared" si="36"/>
        <v>1485.5999999999997</v>
      </c>
      <c r="P73" s="55">
        <f t="shared" si="36"/>
        <v>1536.5</v>
      </c>
      <c r="Q73" s="55">
        <f t="shared" si="36"/>
        <v>1830.9</v>
      </c>
      <c r="R73" s="55">
        <f t="shared" si="36"/>
        <v>1979</v>
      </c>
      <c r="S73" s="55">
        <f t="shared" si="36"/>
        <v>2050.8999999999996</v>
      </c>
      <c r="T73" s="55">
        <f t="shared" si="36"/>
        <v>2114.1000000000004</v>
      </c>
      <c r="U73" s="56">
        <f t="shared" si="36"/>
        <v>2665</v>
      </c>
      <c r="V73" s="161">
        <f t="shared" si="36"/>
        <v>3526.7</v>
      </c>
      <c r="W73" s="116">
        <f>SUM(W74:W76)</f>
        <v>2030.7</v>
      </c>
      <c r="X73" s="116">
        <f>SUM(X74:X76)</f>
        <v>3471.5</v>
      </c>
      <c r="Y73" s="26">
        <f>SUM(Y74:Y76)</f>
        <v>4383.3</v>
      </c>
      <c r="Z73" s="26">
        <f>SUM(Z74:Z76)</f>
        <v>4992.6000000000004</v>
      </c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</row>
    <row r="74" spans="1:68" ht="18" customHeight="1">
      <c r="A74" s="2"/>
      <c r="B74" s="204" t="s">
        <v>2</v>
      </c>
      <c r="C74" s="164">
        <v>385.6</v>
      </c>
      <c r="D74" s="164">
        <v>366.2</v>
      </c>
      <c r="E74" s="164">
        <v>385.3</v>
      </c>
      <c r="F74" s="164">
        <v>819</v>
      </c>
      <c r="G74" s="164">
        <v>1037</v>
      </c>
      <c r="H74" s="164">
        <v>855</v>
      </c>
      <c r="I74" s="164">
        <v>998.8</v>
      </c>
      <c r="J74" s="164">
        <v>1100.5</v>
      </c>
      <c r="K74" s="164">
        <v>1219.0999999999999</v>
      </c>
      <c r="L74" s="164">
        <v>1040.3</v>
      </c>
      <c r="M74" s="164">
        <v>1141.2299999999998</v>
      </c>
      <c r="N74" s="164">
        <v>1338</v>
      </c>
      <c r="O74" s="164">
        <v>1466.7999999999997</v>
      </c>
      <c r="P74" s="164">
        <v>1516.8</v>
      </c>
      <c r="Q74" s="164">
        <v>1810.1000000000001</v>
      </c>
      <c r="R74" s="164">
        <v>1957.9</v>
      </c>
      <c r="S74" s="164">
        <v>2025.9999999999998</v>
      </c>
      <c r="T74" s="165">
        <v>2085.3000000000002</v>
      </c>
      <c r="U74" s="165">
        <v>2634.4</v>
      </c>
      <c r="V74" s="126">
        <v>3493.7999999999997</v>
      </c>
      <c r="W74" s="98">
        <v>2009</v>
      </c>
      <c r="X74" s="98">
        <v>3441</v>
      </c>
      <c r="Y74" s="41">
        <v>4349.9000000000005</v>
      </c>
      <c r="Z74" s="41">
        <v>4962.6000000000004</v>
      </c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</row>
    <row r="75" spans="1:68" ht="18" customHeight="1">
      <c r="A75" s="2"/>
      <c r="B75" s="204" t="s">
        <v>150</v>
      </c>
      <c r="C75" s="164">
        <v>14.3</v>
      </c>
      <c r="D75" s="164">
        <v>22.3</v>
      </c>
      <c r="E75" s="164">
        <v>32.799999999999997</v>
      </c>
      <c r="F75" s="164">
        <v>50.9</v>
      </c>
      <c r="G75" s="164">
        <v>37.1</v>
      </c>
      <c r="H75" s="164">
        <v>32.200000000000003</v>
      </c>
      <c r="I75" s="164">
        <v>38.200000000000003</v>
      </c>
      <c r="J75" s="164">
        <v>12.8</v>
      </c>
      <c r="K75" s="163">
        <v>0</v>
      </c>
      <c r="L75" s="163">
        <v>0</v>
      </c>
      <c r="M75" s="163">
        <v>0</v>
      </c>
      <c r="N75" s="163">
        <v>0</v>
      </c>
      <c r="O75" s="163">
        <v>0</v>
      </c>
      <c r="P75" s="163">
        <v>0</v>
      </c>
      <c r="Q75" s="163">
        <v>0</v>
      </c>
      <c r="R75" s="163">
        <v>0</v>
      </c>
      <c r="S75" s="163">
        <v>0</v>
      </c>
      <c r="T75" s="169">
        <v>0</v>
      </c>
      <c r="U75" s="169">
        <v>0</v>
      </c>
      <c r="V75" s="183">
        <v>0</v>
      </c>
      <c r="W75" s="184">
        <v>0</v>
      </c>
      <c r="X75" s="184">
        <v>0</v>
      </c>
      <c r="Y75" s="209">
        <v>0</v>
      </c>
      <c r="Z75" s="209">
        <v>0</v>
      </c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</row>
    <row r="76" spans="1:68" ht="18" customHeight="1">
      <c r="B76" s="204" t="s">
        <v>0</v>
      </c>
      <c r="C76" s="164">
        <v>15</v>
      </c>
      <c r="D76" s="164">
        <v>13.8</v>
      </c>
      <c r="E76" s="164">
        <v>11.9</v>
      </c>
      <c r="F76" s="164">
        <v>11.3</v>
      </c>
      <c r="G76" s="164">
        <v>10.1</v>
      </c>
      <c r="H76" s="164">
        <v>83.2</v>
      </c>
      <c r="I76" s="164">
        <v>66.5</v>
      </c>
      <c r="J76" s="164">
        <v>23.7</v>
      </c>
      <c r="K76" s="164">
        <v>20</v>
      </c>
      <c r="L76" s="164">
        <v>19.2</v>
      </c>
      <c r="M76" s="164">
        <v>19.600000000000001</v>
      </c>
      <c r="N76" s="164">
        <v>19.3</v>
      </c>
      <c r="O76" s="164">
        <v>18.8</v>
      </c>
      <c r="P76" s="164">
        <v>19.7</v>
      </c>
      <c r="Q76" s="164">
        <v>20.8</v>
      </c>
      <c r="R76" s="164">
        <v>21.1</v>
      </c>
      <c r="S76" s="164">
        <v>24.900000000000002</v>
      </c>
      <c r="T76" s="165">
        <v>28.800000000000004</v>
      </c>
      <c r="U76" s="165">
        <v>30.6</v>
      </c>
      <c r="V76" s="180">
        <v>32.9</v>
      </c>
      <c r="W76" s="185">
        <v>21.7</v>
      </c>
      <c r="X76" s="185">
        <v>30.500000000000004</v>
      </c>
      <c r="Y76" s="210">
        <v>33.4</v>
      </c>
      <c r="Z76" s="210">
        <v>30</v>
      </c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</row>
    <row r="77" spans="1:68" ht="18" customHeight="1">
      <c r="B77" s="206" t="s">
        <v>54</v>
      </c>
      <c r="C77" s="58">
        <v>140.69999999999999</v>
      </c>
      <c r="D77" s="58">
        <v>87.9</v>
      </c>
      <c r="E77" s="58">
        <v>96.2</v>
      </c>
      <c r="F77" s="58">
        <v>12</v>
      </c>
      <c r="G77" s="58">
        <v>14.3</v>
      </c>
      <c r="H77" s="58">
        <v>21</v>
      </c>
      <c r="I77" s="58">
        <v>44.6</v>
      </c>
      <c r="J77" s="58">
        <v>50</v>
      </c>
      <c r="K77" s="58">
        <v>34.700000000000003</v>
      </c>
      <c r="L77" s="58">
        <v>29.8</v>
      </c>
      <c r="M77" s="58">
        <v>28.5</v>
      </c>
      <c r="N77" s="58">
        <v>26.4</v>
      </c>
      <c r="O77" s="58">
        <v>24.4</v>
      </c>
      <c r="P77" s="58">
        <v>26.8</v>
      </c>
      <c r="Q77" s="58">
        <v>28.1</v>
      </c>
      <c r="R77" s="58">
        <v>27.500000000000004</v>
      </c>
      <c r="S77" s="58">
        <v>26.300000000000004</v>
      </c>
      <c r="T77" s="59">
        <v>41.4</v>
      </c>
      <c r="U77" s="59">
        <v>44.4</v>
      </c>
      <c r="V77" s="171">
        <v>58.099999999999987</v>
      </c>
      <c r="W77" s="114">
        <v>38.200000000000003</v>
      </c>
      <c r="X77" s="114">
        <v>51.800000000000004</v>
      </c>
      <c r="Y77" s="44">
        <v>53.199999999999996</v>
      </c>
      <c r="Z77" s="44">
        <v>47.4</v>
      </c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</row>
    <row r="78" spans="1:68" ht="18" customHeight="1">
      <c r="B78" s="206" t="s">
        <v>152</v>
      </c>
      <c r="C78" s="58">
        <v>10.3</v>
      </c>
      <c r="D78" s="58">
        <v>3.6</v>
      </c>
      <c r="E78" s="58">
        <v>0</v>
      </c>
      <c r="F78" s="58">
        <v>7.5</v>
      </c>
      <c r="G78" s="58">
        <v>0</v>
      </c>
      <c r="H78" s="58">
        <v>0</v>
      </c>
      <c r="I78" s="58">
        <v>0</v>
      </c>
      <c r="J78" s="58">
        <v>1.7</v>
      </c>
      <c r="K78" s="181">
        <v>0</v>
      </c>
      <c r="L78" s="181">
        <v>0</v>
      </c>
      <c r="M78" s="181">
        <v>0</v>
      </c>
      <c r="N78" s="181">
        <v>0</v>
      </c>
      <c r="O78" s="181">
        <v>0</v>
      </c>
      <c r="P78" s="181">
        <v>0</v>
      </c>
      <c r="Q78" s="181">
        <v>0</v>
      </c>
      <c r="R78" s="181">
        <v>0</v>
      </c>
      <c r="S78" s="181">
        <v>0</v>
      </c>
      <c r="T78" s="182">
        <v>0</v>
      </c>
      <c r="U78" s="182">
        <v>0</v>
      </c>
      <c r="V78" s="182">
        <v>0</v>
      </c>
      <c r="W78" s="103">
        <v>0</v>
      </c>
      <c r="X78" s="103">
        <v>0</v>
      </c>
      <c r="Y78" s="43">
        <v>0</v>
      </c>
      <c r="Z78" s="43">
        <v>0</v>
      </c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</row>
    <row r="79" spans="1:68" ht="18" customHeight="1">
      <c r="B79" s="151" t="s">
        <v>87</v>
      </c>
      <c r="C79" s="55">
        <f t="shared" ref="C79:P79" si="37">+C80+C84+C85</f>
        <v>15</v>
      </c>
      <c r="D79" s="55">
        <f t="shared" ref="D79:E79" si="38">+D80+D84+D85</f>
        <v>16.399999999999999</v>
      </c>
      <c r="E79" s="55">
        <f t="shared" si="38"/>
        <v>373.2</v>
      </c>
      <c r="F79" s="55">
        <f>+F80+F84+F85</f>
        <v>96.9</v>
      </c>
      <c r="G79" s="55">
        <f>+G80+G84+G85</f>
        <v>195.70000000000002</v>
      </c>
      <c r="H79" s="55">
        <f>+H80+H84+H85</f>
        <v>133.79999999999998</v>
      </c>
      <c r="I79" s="55">
        <f>+I80+I84+I85</f>
        <v>174.1</v>
      </c>
      <c r="J79" s="55">
        <f>+J80+J84+J85</f>
        <v>194.2</v>
      </c>
      <c r="K79" s="55">
        <f t="shared" si="37"/>
        <v>129.5</v>
      </c>
      <c r="L79" s="55">
        <f t="shared" si="37"/>
        <v>158.19999999999999</v>
      </c>
      <c r="M79" s="55">
        <f t="shared" si="37"/>
        <v>194.10000000000002</v>
      </c>
      <c r="N79" s="55">
        <f t="shared" si="37"/>
        <v>154.4</v>
      </c>
      <c r="O79" s="55">
        <f t="shared" si="37"/>
        <v>159.19999999999999</v>
      </c>
      <c r="P79" s="55">
        <f t="shared" si="37"/>
        <v>1653.3</v>
      </c>
      <c r="Q79" s="55">
        <f t="shared" ref="Q79:W79" si="39">+Q80+Q84+Q85</f>
        <v>2188.9</v>
      </c>
      <c r="R79" s="55">
        <f t="shared" si="39"/>
        <v>2099.4</v>
      </c>
      <c r="S79" s="55">
        <f t="shared" si="39"/>
        <v>2404.3999999999996</v>
      </c>
      <c r="T79" s="56">
        <f t="shared" si="39"/>
        <v>2416.4999999999995</v>
      </c>
      <c r="U79" s="56">
        <f t="shared" si="39"/>
        <v>10662.400000000001</v>
      </c>
      <c r="V79" s="161">
        <f t="shared" si="39"/>
        <v>11812.900000000001</v>
      </c>
      <c r="W79" s="116">
        <f t="shared" si="39"/>
        <v>14704.7</v>
      </c>
      <c r="X79" s="116">
        <f t="shared" ref="X79:Y79" si="40">+X80+X84+X85</f>
        <v>15898.600000000002</v>
      </c>
      <c r="Y79" s="26">
        <f t="shared" si="40"/>
        <v>9797.1999999999989</v>
      </c>
      <c r="Z79" s="26">
        <f t="shared" ref="Z79" si="41">+Z80+Z84+Z85</f>
        <v>13875.3</v>
      </c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</row>
    <row r="80" spans="1:68" s="11" customFormat="1" ht="18" customHeight="1">
      <c r="B80" s="206" t="s">
        <v>55</v>
      </c>
      <c r="C80" s="55">
        <f t="shared" ref="C80:Z80" si="42">+C81</f>
        <v>0.2</v>
      </c>
      <c r="D80" s="55">
        <f t="shared" si="42"/>
        <v>0.1</v>
      </c>
      <c r="E80" s="55">
        <f t="shared" si="42"/>
        <v>0.1</v>
      </c>
      <c r="F80" s="55">
        <f t="shared" si="42"/>
        <v>0.2</v>
      </c>
      <c r="G80" s="55">
        <f t="shared" si="42"/>
        <v>0.2</v>
      </c>
      <c r="H80" s="55">
        <f t="shared" si="42"/>
        <v>0.2</v>
      </c>
      <c r="I80" s="55">
        <f t="shared" si="42"/>
        <v>0.2</v>
      </c>
      <c r="J80" s="55">
        <f t="shared" si="42"/>
        <v>0.3</v>
      </c>
      <c r="K80" s="55">
        <f t="shared" si="42"/>
        <v>0.2</v>
      </c>
      <c r="L80" s="55">
        <f t="shared" si="42"/>
        <v>0.5</v>
      </c>
      <c r="M80" s="55">
        <f t="shared" si="42"/>
        <v>0.5</v>
      </c>
      <c r="N80" s="55">
        <f t="shared" si="42"/>
        <v>0.1</v>
      </c>
      <c r="O80" s="55">
        <f t="shared" si="42"/>
        <v>10.9</v>
      </c>
      <c r="P80" s="55">
        <f t="shared" si="42"/>
        <v>1471.8</v>
      </c>
      <c r="Q80" s="55">
        <f t="shared" si="42"/>
        <v>2067.2999999999997</v>
      </c>
      <c r="R80" s="55">
        <f t="shared" si="42"/>
        <v>1878.6000000000001</v>
      </c>
      <c r="S80" s="55">
        <f t="shared" si="42"/>
        <v>2240.2999999999997</v>
      </c>
      <c r="T80" s="56">
        <f t="shared" si="42"/>
        <v>2158.8999999999996</v>
      </c>
      <c r="U80" s="56">
        <f t="shared" si="42"/>
        <v>2268.4</v>
      </c>
      <c r="V80" s="161">
        <f t="shared" si="42"/>
        <v>2302.9</v>
      </c>
      <c r="W80" s="116">
        <f t="shared" si="42"/>
        <v>5674.6</v>
      </c>
      <c r="X80" s="116">
        <f t="shared" si="42"/>
        <v>5739.7</v>
      </c>
      <c r="Y80" s="26">
        <f t="shared" si="42"/>
        <v>207.2</v>
      </c>
      <c r="Z80" s="26">
        <f t="shared" si="42"/>
        <v>0.8</v>
      </c>
    </row>
    <row r="81" spans="2:241" ht="18" customHeight="1">
      <c r="B81" s="207" t="s">
        <v>56</v>
      </c>
      <c r="C81" s="55">
        <f t="shared" ref="C81:P81" si="43">+C82+C83</f>
        <v>0.2</v>
      </c>
      <c r="D81" s="55">
        <f t="shared" ref="D81:E81" si="44">+D82+D83</f>
        <v>0.1</v>
      </c>
      <c r="E81" s="55">
        <f t="shared" si="44"/>
        <v>0.1</v>
      </c>
      <c r="F81" s="55">
        <f>+F82+F83</f>
        <v>0.2</v>
      </c>
      <c r="G81" s="55">
        <f>+G82+G83</f>
        <v>0.2</v>
      </c>
      <c r="H81" s="55">
        <f>+H82+H83</f>
        <v>0.2</v>
      </c>
      <c r="I81" s="55">
        <f>+I82+I83</f>
        <v>0.2</v>
      </c>
      <c r="J81" s="55">
        <f>+J82+J83</f>
        <v>0.3</v>
      </c>
      <c r="K81" s="55">
        <f t="shared" si="43"/>
        <v>0.2</v>
      </c>
      <c r="L81" s="55">
        <f t="shared" si="43"/>
        <v>0.5</v>
      </c>
      <c r="M81" s="55">
        <f t="shared" si="43"/>
        <v>0.5</v>
      </c>
      <c r="N81" s="55">
        <f t="shared" si="43"/>
        <v>0.1</v>
      </c>
      <c r="O81" s="55">
        <f t="shared" si="43"/>
        <v>10.9</v>
      </c>
      <c r="P81" s="55">
        <f t="shared" si="43"/>
        <v>1471.8</v>
      </c>
      <c r="Q81" s="55">
        <f t="shared" ref="Q81:W81" si="45">+Q82+Q83</f>
        <v>2067.2999999999997</v>
      </c>
      <c r="R81" s="55">
        <f t="shared" si="45"/>
        <v>1878.6000000000001</v>
      </c>
      <c r="S81" s="55">
        <f t="shared" si="45"/>
        <v>2240.2999999999997</v>
      </c>
      <c r="T81" s="56">
        <f t="shared" si="45"/>
        <v>2158.8999999999996</v>
      </c>
      <c r="U81" s="56">
        <f t="shared" si="45"/>
        <v>2268.4</v>
      </c>
      <c r="V81" s="161">
        <f t="shared" si="45"/>
        <v>2302.9</v>
      </c>
      <c r="W81" s="116">
        <f t="shared" si="45"/>
        <v>5674.6</v>
      </c>
      <c r="X81" s="116">
        <f t="shared" ref="X81:Y81" si="46">+X82+X83</f>
        <v>5739.7</v>
      </c>
      <c r="Y81" s="26">
        <f t="shared" si="46"/>
        <v>207.2</v>
      </c>
      <c r="Z81" s="26">
        <f t="shared" ref="Z81" si="47">+Z82+Z83</f>
        <v>0.8</v>
      </c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</row>
    <row r="82" spans="2:241" s="12" customFormat="1" ht="18" customHeight="1">
      <c r="B82" s="145" t="s">
        <v>57</v>
      </c>
      <c r="C82" s="163">
        <v>0</v>
      </c>
      <c r="D82" s="163">
        <v>0</v>
      </c>
      <c r="E82" s="163">
        <v>0</v>
      </c>
      <c r="F82" s="163">
        <v>0</v>
      </c>
      <c r="G82" s="163">
        <v>0</v>
      </c>
      <c r="H82" s="163">
        <v>0</v>
      </c>
      <c r="I82" s="163">
        <v>0</v>
      </c>
      <c r="J82" s="163">
        <v>0</v>
      </c>
      <c r="K82" s="163">
        <v>0</v>
      </c>
      <c r="L82" s="163">
        <v>0</v>
      </c>
      <c r="M82" s="163">
        <v>0</v>
      </c>
      <c r="N82" s="163">
        <v>0</v>
      </c>
      <c r="O82" s="163">
        <v>0</v>
      </c>
      <c r="P82" s="164">
        <v>1471.6</v>
      </c>
      <c r="Q82" s="164">
        <v>2067.1999999999998</v>
      </c>
      <c r="R82" s="164">
        <v>1878.6000000000001</v>
      </c>
      <c r="S82" s="164">
        <v>2240.2999999999997</v>
      </c>
      <c r="T82" s="165">
        <v>2158.6999999999998</v>
      </c>
      <c r="U82" s="165">
        <v>2245.4</v>
      </c>
      <c r="V82" s="180">
        <v>2300.9</v>
      </c>
      <c r="W82" s="180">
        <v>5646.8</v>
      </c>
      <c r="X82" s="180">
        <v>5739.5999999999995</v>
      </c>
      <c r="Y82" s="34">
        <v>207.1</v>
      </c>
      <c r="Z82" s="34">
        <v>0.4</v>
      </c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 t="s">
        <v>18</v>
      </c>
      <c r="CE82" s="13" t="s">
        <v>18</v>
      </c>
      <c r="CF82" s="13" t="s">
        <v>18</v>
      </c>
      <c r="CG82" s="13" t="s">
        <v>18</v>
      </c>
      <c r="CH82" s="13" t="s">
        <v>18</v>
      </c>
      <c r="CI82" s="13" t="s">
        <v>18</v>
      </c>
      <c r="CJ82" s="13" t="s">
        <v>18</v>
      </c>
      <c r="CK82" s="13" t="s">
        <v>18</v>
      </c>
      <c r="CL82" s="13" t="s">
        <v>18</v>
      </c>
      <c r="CM82" s="13" t="s">
        <v>18</v>
      </c>
      <c r="CN82" s="13" t="s">
        <v>18</v>
      </c>
      <c r="CO82" s="13" t="s">
        <v>18</v>
      </c>
      <c r="CP82" s="13" t="s">
        <v>18</v>
      </c>
      <c r="CQ82" s="13" t="s">
        <v>18</v>
      </c>
      <c r="CR82" s="13" t="s">
        <v>18</v>
      </c>
      <c r="CS82" s="13" t="s">
        <v>18</v>
      </c>
      <c r="CT82" s="13" t="s">
        <v>18</v>
      </c>
      <c r="CU82" s="13" t="s">
        <v>18</v>
      </c>
      <c r="CV82" s="13" t="s">
        <v>18</v>
      </c>
      <c r="CW82" s="13" t="s">
        <v>18</v>
      </c>
      <c r="CX82" s="13" t="s">
        <v>18</v>
      </c>
      <c r="CY82" s="13" t="s">
        <v>18</v>
      </c>
      <c r="CZ82" s="13" t="s">
        <v>18</v>
      </c>
      <c r="DA82" s="13" t="s">
        <v>18</v>
      </c>
      <c r="DB82" s="13" t="s">
        <v>18</v>
      </c>
      <c r="DC82" s="13" t="s">
        <v>18</v>
      </c>
      <c r="DD82" s="13" t="s">
        <v>18</v>
      </c>
      <c r="DE82" s="13" t="s">
        <v>18</v>
      </c>
      <c r="DF82" s="13" t="s">
        <v>18</v>
      </c>
      <c r="DG82" s="13" t="s">
        <v>18</v>
      </c>
      <c r="DH82" s="13" t="s">
        <v>18</v>
      </c>
      <c r="DI82" s="13" t="s">
        <v>18</v>
      </c>
      <c r="DJ82" s="13" t="s">
        <v>18</v>
      </c>
      <c r="DK82" s="13" t="s">
        <v>18</v>
      </c>
      <c r="DL82" s="13" t="s">
        <v>18</v>
      </c>
      <c r="DM82" s="13" t="s">
        <v>18</v>
      </c>
      <c r="DN82" s="13" t="s">
        <v>18</v>
      </c>
      <c r="DO82" s="13" t="s">
        <v>18</v>
      </c>
      <c r="DP82" s="13" t="s">
        <v>18</v>
      </c>
      <c r="DQ82" s="13" t="s">
        <v>18</v>
      </c>
      <c r="DR82" s="13" t="s">
        <v>18</v>
      </c>
      <c r="DS82" s="13" t="s">
        <v>18</v>
      </c>
      <c r="DT82" s="13" t="s">
        <v>18</v>
      </c>
      <c r="DU82" s="13" t="s">
        <v>18</v>
      </c>
      <c r="DV82" s="13" t="s">
        <v>18</v>
      </c>
      <c r="DW82" s="13" t="s">
        <v>18</v>
      </c>
      <c r="DX82" s="13" t="s">
        <v>18</v>
      </c>
      <c r="DY82" s="13" t="s">
        <v>18</v>
      </c>
      <c r="DZ82" s="13" t="s">
        <v>18</v>
      </c>
      <c r="EA82" s="13" t="s">
        <v>18</v>
      </c>
      <c r="EB82" s="13" t="s">
        <v>18</v>
      </c>
      <c r="EC82" s="13" t="s">
        <v>18</v>
      </c>
      <c r="ED82" s="13" t="s">
        <v>18</v>
      </c>
      <c r="EE82" s="13" t="s">
        <v>18</v>
      </c>
      <c r="EF82" s="13" t="s">
        <v>18</v>
      </c>
      <c r="EG82" s="13" t="s">
        <v>18</v>
      </c>
      <c r="EH82" s="13" t="s">
        <v>18</v>
      </c>
      <c r="EI82" s="13" t="s">
        <v>18</v>
      </c>
      <c r="EJ82" s="13" t="s">
        <v>18</v>
      </c>
      <c r="EK82" s="13" t="s">
        <v>18</v>
      </c>
      <c r="EL82" s="13" t="s">
        <v>18</v>
      </c>
      <c r="EM82" s="13" t="s">
        <v>18</v>
      </c>
      <c r="EN82" s="13" t="s">
        <v>18</v>
      </c>
      <c r="EO82" s="13" t="s">
        <v>18</v>
      </c>
      <c r="EP82" s="13" t="s">
        <v>18</v>
      </c>
      <c r="EQ82" s="13" t="s">
        <v>18</v>
      </c>
      <c r="ER82" s="13" t="s">
        <v>18</v>
      </c>
      <c r="ES82" s="13" t="s">
        <v>18</v>
      </c>
      <c r="ET82" s="13" t="s">
        <v>18</v>
      </c>
      <c r="EU82" s="13" t="s">
        <v>18</v>
      </c>
      <c r="EV82" s="13" t="s">
        <v>18</v>
      </c>
      <c r="EW82" s="13" t="s">
        <v>18</v>
      </c>
      <c r="EX82" s="13" t="s">
        <v>18</v>
      </c>
      <c r="EY82" s="13" t="s">
        <v>18</v>
      </c>
      <c r="EZ82" s="13" t="s">
        <v>18</v>
      </c>
      <c r="FA82" s="13" t="s">
        <v>18</v>
      </c>
      <c r="FB82" s="13" t="s">
        <v>18</v>
      </c>
      <c r="FC82" s="13" t="s">
        <v>18</v>
      </c>
      <c r="FD82" s="13" t="s">
        <v>18</v>
      </c>
      <c r="FE82" s="13" t="s">
        <v>18</v>
      </c>
      <c r="FF82" s="13" t="s">
        <v>18</v>
      </c>
      <c r="FG82" s="13" t="s">
        <v>18</v>
      </c>
      <c r="FH82" s="13" t="s">
        <v>18</v>
      </c>
      <c r="FI82" s="13" t="s">
        <v>18</v>
      </c>
      <c r="FJ82" s="13" t="s">
        <v>18</v>
      </c>
      <c r="FK82" s="13" t="s">
        <v>18</v>
      </c>
      <c r="FL82" s="13" t="s">
        <v>18</v>
      </c>
      <c r="FM82" s="13" t="s">
        <v>18</v>
      </c>
      <c r="FN82" s="13" t="s">
        <v>18</v>
      </c>
      <c r="FO82" s="13" t="s">
        <v>18</v>
      </c>
      <c r="FP82" s="13" t="s">
        <v>18</v>
      </c>
      <c r="FQ82" s="13" t="s">
        <v>18</v>
      </c>
      <c r="FR82" s="13" t="s">
        <v>18</v>
      </c>
      <c r="FS82" s="13" t="s">
        <v>18</v>
      </c>
      <c r="FT82" s="13" t="s">
        <v>18</v>
      </c>
      <c r="FU82" s="13" t="s">
        <v>18</v>
      </c>
      <c r="FV82" s="13" t="s">
        <v>18</v>
      </c>
      <c r="FW82" s="13" t="s">
        <v>18</v>
      </c>
      <c r="FX82" s="13" t="s">
        <v>18</v>
      </c>
      <c r="FY82" s="13" t="s">
        <v>18</v>
      </c>
      <c r="FZ82" s="13" t="s">
        <v>18</v>
      </c>
      <c r="GA82" s="13" t="s">
        <v>18</v>
      </c>
      <c r="GB82" s="13" t="s">
        <v>18</v>
      </c>
      <c r="GC82" s="13" t="s">
        <v>18</v>
      </c>
      <c r="GD82" s="13" t="s">
        <v>18</v>
      </c>
      <c r="GE82" s="13" t="s">
        <v>18</v>
      </c>
      <c r="GF82" s="13" t="s">
        <v>18</v>
      </c>
      <c r="GG82" s="13" t="s">
        <v>18</v>
      </c>
      <c r="GH82" s="13" t="s">
        <v>18</v>
      </c>
      <c r="GI82" s="13" t="s">
        <v>18</v>
      </c>
      <c r="GJ82" s="13" t="s">
        <v>18</v>
      </c>
      <c r="GK82" s="13" t="s">
        <v>18</v>
      </c>
      <c r="GL82" s="13" t="s">
        <v>18</v>
      </c>
      <c r="GM82" s="13" t="s">
        <v>18</v>
      </c>
      <c r="GN82" s="13" t="s">
        <v>18</v>
      </c>
      <c r="GO82" s="13" t="s">
        <v>18</v>
      </c>
      <c r="GP82" s="13" t="s">
        <v>18</v>
      </c>
      <c r="GQ82" s="13" t="s">
        <v>18</v>
      </c>
      <c r="GR82" s="13" t="s">
        <v>18</v>
      </c>
      <c r="GS82" s="13" t="s">
        <v>18</v>
      </c>
      <c r="GT82" s="13" t="s">
        <v>18</v>
      </c>
      <c r="GU82" s="13" t="s">
        <v>18</v>
      </c>
      <c r="GV82" s="13" t="s">
        <v>18</v>
      </c>
      <c r="GW82" s="13" t="s">
        <v>18</v>
      </c>
      <c r="GX82" s="13" t="s">
        <v>18</v>
      </c>
      <c r="GY82" s="13" t="s">
        <v>18</v>
      </c>
      <c r="GZ82" s="13" t="s">
        <v>18</v>
      </c>
      <c r="HA82" s="13" t="s">
        <v>18</v>
      </c>
      <c r="HB82" s="13" t="s">
        <v>18</v>
      </c>
      <c r="HC82" s="13" t="s">
        <v>18</v>
      </c>
      <c r="HD82" s="13" t="s">
        <v>18</v>
      </c>
      <c r="HE82" s="13" t="s">
        <v>18</v>
      </c>
      <c r="HF82" s="13" t="s">
        <v>18</v>
      </c>
      <c r="HG82" s="13" t="s">
        <v>18</v>
      </c>
      <c r="HH82" s="13" t="s">
        <v>18</v>
      </c>
      <c r="HI82" s="13" t="s">
        <v>18</v>
      </c>
      <c r="HJ82" s="13" t="s">
        <v>18</v>
      </c>
      <c r="HK82" s="13" t="s">
        <v>18</v>
      </c>
      <c r="HL82" s="13" t="s">
        <v>18</v>
      </c>
      <c r="HM82" s="13" t="s">
        <v>18</v>
      </c>
      <c r="HN82" s="13" t="s">
        <v>18</v>
      </c>
      <c r="HO82" s="13" t="s">
        <v>18</v>
      </c>
      <c r="HP82" s="13" t="s">
        <v>18</v>
      </c>
      <c r="HQ82" s="13" t="s">
        <v>18</v>
      </c>
      <c r="HR82" s="13" t="s">
        <v>18</v>
      </c>
      <c r="HS82" s="13" t="s">
        <v>18</v>
      </c>
      <c r="HT82" s="13" t="s">
        <v>18</v>
      </c>
      <c r="HU82" s="13" t="s">
        <v>18</v>
      </c>
      <c r="HV82" s="13" t="s">
        <v>18</v>
      </c>
      <c r="HW82" s="13" t="s">
        <v>18</v>
      </c>
      <c r="HX82" s="13" t="s">
        <v>18</v>
      </c>
      <c r="HY82" s="13" t="s">
        <v>18</v>
      </c>
      <c r="HZ82" s="13" t="s">
        <v>18</v>
      </c>
      <c r="IA82" s="13" t="s">
        <v>18</v>
      </c>
      <c r="IB82" s="13" t="s">
        <v>18</v>
      </c>
      <c r="IC82" s="13" t="s">
        <v>18</v>
      </c>
      <c r="ID82" s="13" t="s">
        <v>18</v>
      </c>
      <c r="IE82" s="13" t="s">
        <v>18</v>
      </c>
      <c r="IF82" s="13" t="s">
        <v>18</v>
      </c>
      <c r="IG82" s="13" t="s">
        <v>18</v>
      </c>
    </row>
    <row r="83" spans="2:241" ht="18" customHeight="1">
      <c r="B83" s="145" t="s">
        <v>0</v>
      </c>
      <c r="C83" s="164">
        <v>0.2</v>
      </c>
      <c r="D83" s="164">
        <v>0.1</v>
      </c>
      <c r="E83" s="164">
        <v>0.1</v>
      </c>
      <c r="F83" s="164">
        <v>0.2</v>
      </c>
      <c r="G83" s="164">
        <v>0.2</v>
      </c>
      <c r="H83" s="164">
        <v>0.2</v>
      </c>
      <c r="I83" s="164">
        <v>0.2</v>
      </c>
      <c r="J83" s="164">
        <v>0.3</v>
      </c>
      <c r="K83" s="164">
        <v>0.2</v>
      </c>
      <c r="L83" s="164">
        <v>0.5</v>
      </c>
      <c r="M83" s="164">
        <v>0.5</v>
      </c>
      <c r="N83" s="164">
        <v>0.1</v>
      </c>
      <c r="O83" s="164">
        <v>10.9</v>
      </c>
      <c r="P83" s="164">
        <v>0.2</v>
      </c>
      <c r="Q83" s="164">
        <v>0.1</v>
      </c>
      <c r="R83" s="164">
        <v>0</v>
      </c>
      <c r="S83" s="164">
        <v>0</v>
      </c>
      <c r="T83" s="165">
        <v>0.2</v>
      </c>
      <c r="U83" s="165">
        <v>23</v>
      </c>
      <c r="V83" s="180">
        <v>2</v>
      </c>
      <c r="W83" s="180">
        <v>27.8</v>
      </c>
      <c r="X83" s="180">
        <v>0.1</v>
      </c>
      <c r="Y83" s="34">
        <v>0.1</v>
      </c>
      <c r="Z83" s="34">
        <v>0.4</v>
      </c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</row>
    <row r="84" spans="2:241" ht="18" customHeight="1">
      <c r="B84" s="206" t="s">
        <v>58</v>
      </c>
      <c r="C84" s="58">
        <v>8.5</v>
      </c>
      <c r="D84" s="58">
        <v>11.3</v>
      </c>
      <c r="E84" s="58">
        <v>8.1</v>
      </c>
      <c r="F84" s="58">
        <v>10.8</v>
      </c>
      <c r="G84" s="58">
        <v>26.7</v>
      </c>
      <c r="H84" s="58">
        <v>61.9</v>
      </c>
      <c r="I84" s="58">
        <v>89.6</v>
      </c>
      <c r="J84" s="58">
        <v>95</v>
      </c>
      <c r="K84" s="58">
        <v>51.4</v>
      </c>
      <c r="L84" s="58">
        <v>58.9</v>
      </c>
      <c r="M84" s="58">
        <v>70.7</v>
      </c>
      <c r="N84" s="58">
        <v>99.7</v>
      </c>
      <c r="O84" s="58">
        <v>78.2</v>
      </c>
      <c r="P84" s="58">
        <v>138.69999999999999</v>
      </c>
      <c r="Q84" s="58">
        <v>73.3</v>
      </c>
      <c r="R84" s="58">
        <v>143.30000000000001</v>
      </c>
      <c r="S84" s="58">
        <v>107.60000000000001</v>
      </c>
      <c r="T84" s="59">
        <v>206.5</v>
      </c>
      <c r="U84" s="59">
        <v>258.3</v>
      </c>
      <c r="V84" s="118">
        <v>271.89999999999998</v>
      </c>
      <c r="W84" s="118">
        <v>121.69999999999999</v>
      </c>
      <c r="X84" s="118">
        <v>431.5</v>
      </c>
      <c r="Y84" s="19">
        <v>273.10000000000002</v>
      </c>
      <c r="Z84" s="19">
        <v>482</v>
      </c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</row>
    <row r="85" spans="2:241" ht="18" customHeight="1">
      <c r="B85" s="206" t="s">
        <v>59</v>
      </c>
      <c r="C85" s="58">
        <v>6.3</v>
      </c>
      <c r="D85" s="58">
        <f>5</f>
        <v>5</v>
      </c>
      <c r="E85" s="58">
        <f>5.8+354.8+4.4</f>
        <v>365</v>
      </c>
      <c r="F85" s="58">
        <f>111.9-26</f>
        <v>85.9</v>
      </c>
      <c r="G85" s="58">
        <v>168.8</v>
      </c>
      <c r="H85" s="58">
        <f>72.6-0.9</f>
        <v>71.699999999999989</v>
      </c>
      <c r="I85" s="58">
        <v>84.3</v>
      </c>
      <c r="J85" s="58">
        <v>98.9</v>
      </c>
      <c r="K85" s="58">
        <v>77.900000000000006</v>
      </c>
      <c r="L85" s="58">
        <v>98.8</v>
      </c>
      <c r="M85" s="58">
        <v>122.9</v>
      </c>
      <c r="N85" s="58">
        <v>54.6</v>
      </c>
      <c r="O85" s="58">
        <v>70.099999999999994</v>
      </c>
      <c r="P85" s="58">
        <v>42.8</v>
      </c>
      <c r="Q85" s="58">
        <v>48.3</v>
      </c>
      <c r="R85" s="58">
        <v>77.5</v>
      </c>
      <c r="S85" s="58">
        <v>56.499999999999993</v>
      </c>
      <c r="T85" s="59">
        <v>51.099999999999994</v>
      </c>
      <c r="U85" s="59">
        <v>8135.7000000000007</v>
      </c>
      <c r="V85" s="118">
        <v>9238.1</v>
      </c>
      <c r="W85" s="118">
        <v>8908.4</v>
      </c>
      <c r="X85" s="118">
        <v>9727.4000000000015</v>
      </c>
      <c r="Y85" s="19">
        <v>9316.9</v>
      </c>
      <c r="Z85" s="19">
        <v>13392.5</v>
      </c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</row>
    <row r="86" spans="2:241" ht="18" customHeight="1">
      <c r="B86" s="211" t="s">
        <v>128</v>
      </c>
      <c r="C86" s="163">
        <v>0</v>
      </c>
      <c r="D86" s="163">
        <v>0</v>
      </c>
      <c r="E86" s="163">
        <v>0</v>
      </c>
      <c r="F86" s="163">
        <v>0</v>
      </c>
      <c r="G86" s="163">
        <v>0</v>
      </c>
      <c r="H86" s="163">
        <v>0</v>
      </c>
      <c r="I86" s="163">
        <v>0</v>
      </c>
      <c r="J86" s="163">
        <v>0</v>
      </c>
      <c r="K86" s="163">
        <v>0</v>
      </c>
      <c r="L86" s="163">
        <v>0</v>
      </c>
      <c r="M86" s="163">
        <v>0</v>
      </c>
      <c r="N86" s="163">
        <v>0</v>
      </c>
      <c r="O86" s="163">
        <v>0</v>
      </c>
      <c r="P86" s="163">
        <v>0</v>
      </c>
      <c r="Q86" s="163">
        <v>0</v>
      </c>
      <c r="R86" s="163">
        <v>0</v>
      </c>
      <c r="S86" s="163">
        <v>0</v>
      </c>
      <c r="T86" s="169">
        <v>0</v>
      </c>
      <c r="U86" s="165">
        <v>8060.9</v>
      </c>
      <c r="V86" s="180">
        <v>9183</v>
      </c>
      <c r="W86" s="180">
        <v>8831</v>
      </c>
      <c r="X86" s="180">
        <v>9637.7999999999993</v>
      </c>
      <c r="Y86" s="34">
        <v>9239.1999999999989</v>
      </c>
      <c r="Z86" s="34">
        <v>9527.4000000000015</v>
      </c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</row>
    <row r="87" spans="2:241" ht="18" customHeight="1">
      <c r="B87" s="206" t="s">
        <v>142</v>
      </c>
      <c r="C87" s="186">
        <v>0</v>
      </c>
      <c r="D87" s="186">
        <v>0</v>
      </c>
      <c r="E87" s="186">
        <v>0</v>
      </c>
      <c r="F87" s="186">
        <v>0</v>
      </c>
      <c r="G87" s="186">
        <v>0</v>
      </c>
      <c r="H87" s="186">
        <v>-1.8</v>
      </c>
      <c r="I87" s="186">
        <v>-0.3</v>
      </c>
      <c r="J87" s="186">
        <v>0.1</v>
      </c>
      <c r="K87" s="186">
        <v>-13.9</v>
      </c>
      <c r="L87" s="186">
        <v>0.3</v>
      </c>
      <c r="M87" s="186">
        <v>0.1</v>
      </c>
      <c r="N87" s="181">
        <v>0</v>
      </c>
      <c r="O87" s="181">
        <v>0</v>
      </c>
      <c r="P87" s="181">
        <v>0</v>
      </c>
      <c r="Q87" s="181">
        <v>0</v>
      </c>
      <c r="R87" s="163">
        <v>0</v>
      </c>
      <c r="S87" s="163">
        <v>0</v>
      </c>
      <c r="T87" s="163">
        <v>0</v>
      </c>
      <c r="U87" s="163">
        <v>0</v>
      </c>
      <c r="V87" s="179">
        <v>0</v>
      </c>
      <c r="W87" s="178">
        <v>0</v>
      </c>
      <c r="X87" s="178">
        <v>0</v>
      </c>
      <c r="Y87" s="35">
        <v>0</v>
      </c>
      <c r="Z87" s="35">
        <v>0</v>
      </c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</row>
    <row r="88" spans="2:241" ht="18" customHeight="1">
      <c r="B88" s="212" t="s">
        <v>88</v>
      </c>
      <c r="C88" s="58">
        <v>6.5</v>
      </c>
      <c r="D88" s="58">
        <v>5.4</v>
      </c>
      <c r="E88" s="58">
        <v>0.3</v>
      </c>
      <c r="F88" s="58">
        <v>0</v>
      </c>
      <c r="G88" s="58">
        <v>0</v>
      </c>
      <c r="H88" s="58">
        <v>0</v>
      </c>
      <c r="I88" s="58">
        <v>0</v>
      </c>
      <c r="J88" s="58">
        <v>0.1</v>
      </c>
      <c r="K88" s="58">
        <v>0.1</v>
      </c>
      <c r="L88" s="58">
        <v>9.1999999999999993</v>
      </c>
      <c r="M88" s="58">
        <v>0.1</v>
      </c>
      <c r="N88" s="181">
        <v>0</v>
      </c>
      <c r="O88" s="181">
        <v>0</v>
      </c>
      <c r="P88" s="181">
        <v>0</v>
      </c>
      <c r="Q88" s="181">
        <v>0</v>
      </c>
      <c r="R88" s="181">
        <v>0</v>
      </c>
      <c r="S88" s="181">
        <v>0</v>
      </c>
      <c r="T88" s="182">
        <v>0</v>
      </c>
      <c r="U88" s="182">
        <v>0</v>
      </c>
      <c r="V88" s="260">
        <v>0</v>
      </c>
      <c r="W88" s="260">
        <v>0</v>
      </c>
      <c r="X88" s="260">
        <v>0</v>
      </c>
      <c r="Y88" s="259">
        <v>0</v>
      </c>
      <c r="Z88" s="259">
        <v>0</v>
      </c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</row>
    <row r="89" spans="2:241" ht="18" customHeight="1" thickBot="1">
      <c r="B89" s="153" t="s">
        <v>60</v>
      </c>
      <c r="C89" s="122">
        <f t="shared" ref="C89:Y89" si="48">+C88+C13</f>
        <v>23390.399999999998</v>
      </c>
      <c r="D89" s="122">
        <f t="shared" si="48"/>
        <v>31240.500000000004</v>
      </c>
      <c r="E89" s="122">
        <f t="shared" si="48"/>
        <v>34346.799999999996</v>
      </c>
      <c r="F89" s="122">
        <f t="shared" si="48"/>
        <v>43291.900000000009</v>
      </c>
      <c r="G89" s="122">
        <f t="shared" si="48"/>
        <v>60630.299999999996</v>
      </c>
      <c r="H89" s="122">
        <f t="shared" si="48"/>
        <v>82452.300000000017</v>
      </c>
      <c r="I89" s="122">
        <f t="shared" si="48"/>
        <v>110770.10000000002</v>
      </c>
      <c r="J89" s="122">
        <f t="shared" si="48"/>
        <v>147359.60000000006</v>
      </c>
      <c r="K89" s="122">
        <f t="shared" si="48"/>
        <v>159499.10000000003</v>
      </c>
      <c r="L89" s="122">
        <f t="shared" si="48"/>
        <v>151917.6</v>
      </c>
      <c r="M89" s="122">
        <f t="shared" si="48"/>
        <v>183472.53008099002</v>
      </c>
      <c r="N89" s="122">
        <f t="shared" si="48"/>
        <v>206157.3</v>
      </c>
      <c r="O89" s="122">
        <f t="shared" si="48"/>
        <v>248107.4</v>
      </c>
      <c r="P89" s="122">
        <f t="shared" si="48"/>
        <v>285366.09999999998</v>
      </c>
      <c r="Q89" s="122">
        <f t="shared" si="48"/>
        <v>313464.8</v>
      </c>
      <c r="R89" s="122">
        <f t="shared" si="48"/>
        <v>320609.70000000007</v>
      </c>
      <c r="S89" s="122">
        <f t="shared" si="48"/>
        <v>352551.60000000003</v>
      </c>
      <c r="T89" s="122">
        <f t="shared" si="48"/>
        <v>386214.89999999997</v>
      </c>
      <c r="U89" s="122">
        <f t="shared" si="48"/>
        <v>430636.20000000007</v>
      </c>
      <c r="V89" s="123">
        <f t="shared" si="48"/>
        <v>483126.8</v>
      </c>
      <c r="W89" s="123">
        <f t="shared" si="48"/>
        <v>442709.07353970991</v>
      </c>
      <c r="X89" s="123">
        <f t="shared" si="48"/>
        <v>607453.09999999986</v>
      </c>
      <c r="Y89" s="32">
        <f t="shared" si="48"/>
        <v>656819.6</v>
      </c>
      <c r="Z89" s="32">
        <f t="shared" ref="Z89" si="49">+Z88+Z13</f>
        <v>766908.00000000012</v>
      </c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</row>
    <row r="90" spans="2:241" ht="18" customHeight="1" thickTop="1">
      <c r="B90" s="213" t="s">
        <v>139</v>
      </c>
      <c r="C90" s="187">
        <v>0</v>
      </c>
      <c r="D90" s="187">
        <v>0</v>
      </c>
      <c r="E90" s="187">
        <v>0</v>
      </c>
      <c r="F90" s="187">
        <v>0</v>
      </c>
      <c r="G90" s="187">
        <v>0</v>
      </c>
      <c r="H90" s="188">
        <v>34.9</v>
      </c>
      <c r="I90" s="187">
        <v>0</v>
      </c>
      <c r="J90" s="187">
        <v>0</v>
      </c>
      <c r="K90" s="187">
        <v>0</v>
      </c>
      <c r="L90" s="187">
        <v>0</v>
      </c>
      <c r="M90" s="187">
        <v>0</v>
      </c>
      <c r="N90" s="187">
        <v>0</v>
      </c>
      <c r="O90" s="187">
        <v>0</v>
      </c>
      <c r="P90" s="187">
        <v>0</v>
      </c>
      <c r="Q90" s="187">
        <v>0</v>
      </c>
      <c r="R90" s="187">
        <v>0</v>
      </c>
      <c r="S90" s="187">
        <v>0</v>
      </c>
      <c r="T90" s="187">
        <v>0</v>
      </c>
      <c r="U90" s="187">
        <v>0</v>
      </c>
      <c r="V90" s="189">
        <v>0</v>
      </c>
      <c r="W90" s="189">
        <v>0</v>
      </c>
      <c r="X90" s="189">
        <v>0</v>
      </c>
      <c r="Y90" s="36">
        <v>0</v>
      </c>
      <c r="Z90" s="36">
        <v>0</v>
      </c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</row>
    <row r="91" spans="2:241" ht="18" customHeight="1">
      <c r="B91" s="214" t="s">
        <v>89</v>
      </c>
      <c r="C91" s="70">
        <f t="shared" ref="C91:P91" si="50">+C92+C93+C96</f>
        <v>321.5</v>
      </c>
      <c r="D91" s="70">
        <f t="shared" ref="D91:E91" si="51">+D92+D93+D96</f>
        <v>384.4</v>
      </c>
      <c r="E91" s="70">
        <f t="shared" si="51"/>
        <v>426.9</v>
      </c>
      <c r="F91" s="70">
        <f>+F92+F93+F96</f>
        <v>481.5</v>
      </c>
      <c r="G91" s="70">
        <f>+G92+G93+G96</f>
        <v>629.29999999999995</v>
      </c>
      <c r="H91" s="70">
        <f>+H92+H93+H96</f>
        <v>756.3</v>
      </c>
      <c r="I91" s="70">
        <f>+I92+I93+I96</f>
        <v>933.3</v>
      </c>
      <c r="J91" s="70">
        <f>+J92+J93+J96</f>
        <v>975.7</v>
      </c>
      <c r="K91" s="70">
        <f t="shared" si="50"/>
        <v>268.60000000000002</v>
      </c>
      <c r="L91" s="70">
        <f t="shared" si="50"/>
        <v>105.3</v>
      </c>
      <c r="M91" s="70">
        <f t="shared" si="50"/>
        <v>100.3</v>
      </c>
      <c r="N91" s="70">
        <f t="shared" si="50"/>
        <v>74.5</v>
      </c>
      <c r="O91" s="70">
        <f t="shared" si="50"/>
        <v>95.1</v>
      </c>
      <c r="P91" s="70">
        <f t="shared" si="50"/>
        <v>70</v>
      </c>
      <c r="Q91" s="70">
        <f t="shared" ref="Q91:V91" si="52">+Q92+Q93+Q96</f>
        <v>72.8</v>
      </c>
      <c r="R91" s="70">
        <f t="shared" si="52"/>
        <v>103.1</v>
      </c>
      <c r="S91" s="70">
        <f t="shared" si="52"/>
        <v>1133.2</v>
      </c>
      <c r="T91" s="70">
        <f t="shared" si="52"/>
        <v>6650.2</v>
      </c>
      <c r="U91" s="70">
        <f t="shared" si="52"/>
        <v>3671.2999999999997</v>
      </c>
      <c r="V91" s="124">
        <f t="shared" si="52"/>
        <v>2612.6000000000004</v>
      </c>
      <c r="W91" s="124">
        <f>+W92+W93+W96+W95</f>
        <v>4171.7999999999993</v>
      </c>
      <c r="X91" s="124">
        <f>SUM(X92:X96)</f>
        <v>3917.1000000000008</v>
      </c>
      <c r="Y91" s="33">
        <f>SUM(Y92:Y96)</f>
        <v>6475.2000000000007</v>
      </c>
      <c r="Z91" s="33">
        <f>SUM(Z92:Z96)</f>
        <v>6214.9000000000005</v>
      </c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</row>
    <row r="92" spans="2:241" ht="18" customHeight="1">
      <c r="B92" s="215" t="s">
        <v>15</v>
      </c>
      <c r="C92" s="52">
        <v>321.5</v>
      </c>
      <c r="D92" s="52">
        <v>384.4</v>
      </c>
      <c r="E92" s="52">
        <v>426.9</v>
      </c>
      <c r="F92" s="52">
        <v>481.5</v>
      </c>
      <c r="G92" s="52">
        <v>629.29999999999995</v>
      </c>
      <c r="H92" s="52">
        <v>756.3</v>
      </c>
      <c r="I92" s="52">
        <v>933.3</v>
      </c>
      <c r="J92" s="52">
        <v>975.7</v>
      </c>
      <c r="K92" s="52">
        <v>268.60000000000002</v>
      </c>
      <c r="L92" s="52">
        <v>105.3</v>
      </c>
      <c r="M92" s="52">
        <v>100.3</v>
      </c>
      <c r="N92" s="52">
        <v>74.5</v>
      </c>
      <c r="O92" s="52">
        <v>95.1</v>
      </c>
      <c r="P92" s="52">
        <v>70</v>
      </c>
      <c r="Q92" s="52">
        <v>72.599999999999994</v>
      </c>
      <c r="R92" s="52">
        <v>102.3</v>
      </c>
      <c r="S92" s="174">
        <v>112.30000000000001</v>
      </c>
      <c r="T92" s="52">
        <v>157.80000000000001</v>
      </c>
      <c r="U92" s="52">
        <v>337.8</v>
      </c>
      <c r="V92" s="126">
        <v>182.79999999999998</v>
      </c>
      <c r="W92" s="98">
        <v>106.20000000000002</v>
      </c>
      <c r="X92" s="98">
        <v>176.4</v>
      </c>
      <c r="Y92" s="41">
        <v>254.1</v>
      </c>
      <c r="Z92" s="41">
        <v>233.99999999999997</v>
      </c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</row>
    <row r="93" spans="2:241" ht="18" customHeight="1">
      <c r="B93" s="215" t="s">
        <v>24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174">
        <v>1020.5</v>
      </c>
      <c r="T93" s="52">
        <v>6489.5999999999995</v>
      </c>
      <c r="U93" s="52">
        <v>3332.2999999999997</v>
      </c>
      <c r="V93" s="126">
        <v>2429.7000000000003</v>
      </c>
      <c r="W93" s="98">
        <v>3601.5</v>
      </c>
      <c r="X93" s="98">
        <v>3570.0000000000005</v>
      </c>
      <c r="Y93" s="41">
        <v>4135.7000000000007</v>
      </c>
      <c r="Z93" s="41">
        <v>3537.9999999999995</v>
      </c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</row>
    <row r="94" spans="2:241" ht="18" customHeight="1">
      <c r="B94" s="215" t="s">
        <v>196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1">
        <v>0</v>
      </c>
      <c r="T94" s="54">
        <v>0</v>
      </c>
      <c r="U94" s="54">
        <v>0</v>
      </c>
      <c r="V94" s="170">
        <v>0</v>
      </c>
      <c r="W94" s="103">
        <v>0</v>
      </c>
      <c r="X94" s="98">
        <v>169.79999999999998</v>
      </c>
      <c r="Y94" s="41">
        <v>2084.9</v>
      </c>
      <c r="Z94" s="41">
        <v>2442.8000000000006</v>
      </c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</row>
    <row r="95" spans="2:241" ht="18" customHeight="1">
      <c r="B95" s="190" t="s">
        <v>160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1">
        <v>0</v>
      </c>
      <c r="T95" s="54">
        <v>0</v>
      </c>
      <c r="U95" s="54">
        <v>0</v>
      </c>
      <c r="V95" s="170">
        <v>0</v>
      </c>
      <c r="W95" s="98">
        <v>462.5</v>
      </c>
      <c r="X95" s="103">
        <v>0</v>
      </c>
      <c r="Y95" s="43">
        <v>0</v>
      </c>
      <c r="Z95" s="43">
        <v>0</v>
      </c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</row>
    <row r="96" spans="2:241" ht="32.25" customHeight="1">
      <c r="B96" s="216" t="s">
        <v>19</v>
      </c>
      <c r="C96" s="54">
        <v>0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2">
        <v>0</v>
      </c>
      <c r="N96" s="52">
        <v>0</v>
      </c>
      <c r="O96" s="52">
        <v>0</v>
      </c>
      <c r="P96" s="52">
        <v>0</v>
      </c>
      <c r="Q96" s="52">
        <v>0.2</v>
      </c>
      <c r="R96" s="52">
        <v>0.8</v>
      </c>
      <c r="S96" s="174">
        <v>0.4</v>
      </c>
      <c r="T96" s="52">
        <v>2.8</v>
      </c>
      <c r="U96" s="52">
        <v>1.2</v>
      </c>
      <c r="V96" s="191">
        <v>0.10000000000000009</v>
      </c>
      <c r="W96" s="108">
        <v>1.6</v>
      </c>
      <c r="X96" s="108">
        <v>0.9</v>
      </c>
      <c r="Y96" s="42">
        <v>0.5</v>
      </c>
      <c r="Z96" s="42">
        <v>0.1</v>
      </c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</row>
    <row r="97" spans="2:68" ht="23.25" customHeight="1">
      <c r="B97" s="217" t="s">
        <v>104</v>
      </c>
      <c r="C97" s="218">
        <f t="shared" ref="C97:P97" si="53">+C91+C89</f>
        <v>23711.899999999998</v>
      </c>
      <c r="D97" s="218">
        <f t="shared" ref="D97:E97" si="54">+D91+D89</f>
        <v>31624.900000000005</v>
      </c>
      <c r="E97" s="218">
        <f t="shared" si="54"/>
        <v>34773.699999999997</v>
      </c>
      <c r="F97" s="218">
        <f>+F91+F89</f>
        <v>43773.400000000009</v>
      </c>
      <c r="G97" s="218">
        <f>+G91+G89</f>
        <v>61259.6</v>
      </c>
      <c r="H97" s="218">
        <f>+H91+H89+H90</f>
        <v>83243.500000000015</v>
      </c>
      <c r="I97" s="218">
        <f>+I91+I89</f>
        <v>111703.40000000002</v>
      </c>
      <c r="J97" s="218">
        <f>+J91+J89</f>
        <v>148335.30000000008</v>
      </c>
      <c r="K97" s="218">
        <f t="shared" si="53"/>
        <v>159767.70000000004</v>
      </c>
      <c r="L97" s="218">
        <f t="shared" si="53"/>
        <v>152022.9</v>
      </c>
      <c r="M97" s="218">
        <f t="shared" si="53"/>
        <v>183572.83008099001</v>
      </c>
      <c r="N97" s="218">
        <f t="shared" si="53"/>
        <v>206231.8</v>
      </c>
      <c r="O97" s="218">
        <f>+O91+O89</f>
        <v>248202.5</v>
      </c>
      <c r="P97" s="218">
        <f t="shared" si="53"/>
        <v>285436.09999999998</v>
      </c>
      <c r="Q97" s="218">
        <f t="shared" ref="Q97:W97" si="55">+Q91+Q89</f>
        <v>313537.59999999998</v>
      </c>
      <c r="R97" s="218">
        <f t="shared" si="55"/>
        <v>320712.80000000005</v>
      </c>
      <c r="S97" s="218">
        <f t="shared" si="55"/>
        <v>353684.80000000005</v>
      </c>
      <c r="T97" s="219">
        <f t="shared" si="55"/>
        <v>392865.1</v>
      </c>
      <c r="U97" s="219">
        <f t="shared" si="55"/>
        <v>434307.50000000006</v>
      </c>
      <c r="V97" s="220">
        <f t="shared" si="55"/>
        <v>485739.39999999997</v>
      </c>
      <c r="W97" s="220">
        <f t="shared" si="55"/>
        <v>446880.87353970989</v>
      </c>
      <c r="X97" s="220">
        <f t="shared" ref="X97:Y97" si="56">+X91+X89</f>
        <v>611370.19999999984</v>
      </c>
      <c r="Y97" s="221">
        <f t="shared" si="56"/>
        <v>663294.79999999993</v>
      </c>
      <c r="Z97" s="221">
        <f t="shared" ref="Z97" si="57">+Z91+Z89</f>
        <v>773122.90000000014</v>
      </c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</row>
    <row r="98" spans="2:68" ht="14.25" customHeight="1">
      <c r="B98" s="77" t="s">
        <v>106</v>
      </c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91"/>
      <c r="V98" s="79"/>
      <c r="W98" s="79"/>
      <c r="X98" s="81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</row>
    <row r="99" spans="2:68" ht="15" customHeight="1">
      <c r="B99" s="127" t="s">
        <v>105</v>
      </c>
      <c r="C99" s="81"/>
      <c r="D99" s="81"/>
      <c r="E99" s="81"/>
      <c r="F99" s="81"/>
      <c r="G99" s="81"/>
      <c r="H99" s="81"/>
      <c r="I99" s="81"/>
      <c r="J99" s="81"/>
      <c r="K99" s="81"/>
      <c r="L99" s="125"/>
      <c r="M99" s="125"/>
      <c r="N99" s="125"/>
      <c r="O99" s="125"/>
      <c r="P99" s="125"/>
      <c r="Q99" s="125"/>
      <c r="R99" s="192"/>
      <c r="S99" s="126"/>
      <c r="T99" s="79"/>
      <c r="U99" s="126"/>
      <c r="V99" s="79"/>
      <c r="W99" s="79"/>
      <c r="X99" s="81"/>
      <c r="Y99" s="8"/>
      <c r="Z99" s="45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</row>
    <row r="100" spans="2:68" ht="12" customHeight="1">
      <c r="B100" s="129" t="s">
        <v>6</v>
      </c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25"/>
      <c r="P100" s="79"/>
      <c r="Q100" s="79"/>
      <c r="R100" s="161"/>
      <c r="S100" s="161"/>
      <c r="T100" s="161"/>
      <c r="U100" s="91"/>
      <c r="V100" s="91"/>
      <c r="W100" s="91"/>
      <c r="X100" s="81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</row>
    <row r="101" spans="2:68" ht="13.5" customHeight="1">
      <c r="B101" s="129" t="s">
        <v>198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193"/>
      <c r="Q101" s="193"/>
      <c r="R101" s="161"/>
      <c r="S101" s="161"/>
      <c r="T101" s="161"/>
      <c r="U101" s="91"/>
      <c r="V101" s="91"/>
      <c r="W101" s="91"/>
      <c r="X101" s="81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</row>
    <row r="102" spans="2:68" ht="12.75">
      <c r="B102" s="129" t="s">
        <v>199</v>
      </c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125"/>
      <c r="O102" s="80"/>
      <c r="P102" s="80"/>
      <c r="Q102" s="80"/>
      <c r="R102" s="80"/>
      <c r="S102" s="80"/>
      <c r="T102" s="80"/>
      <c r="U102" s="91"/>
      <c r="V102" s="91"/>
      <c r="W102" s="91"/>
      <c r="X102" s="81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</row>
    <row r="103" spans="2:68">
      <c r="D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7"/>
      <c r="V103" s="7"/>
      <c r="W103" s="7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</row>
    <row r="104" spans="2:68">
      <c r="B104" s="20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</row>
    <row r="105" spans="2:68">
      <c r="B105" s="20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9"/>
      <c r="W105" s="7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</row>
    <row r="106" spans="2:68">
      <c r="B106" s="20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</row>
    <row r="107" spans="2:68">
      <c r="B107" s="20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9"/>
      <c r="V107" s="9"/>
      <c r="W107" s="7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</row>
    <row r="108" spans="2:68">
      <c r="B108" s="20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9"/>
      <c r="V108" s="9"/>
      <c r="W108" s="7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</row>
    <row r="109" spans="2:68">
      <c r="B109" s="20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37"/>
      <c r="Q109" s="37"/>
      <c r="R109" s="21"/>
      <c r="S109" s="21"/>
      <c r="T109" s="21"/>
      <c r="U109" s="9"/>
      <c r="V109" s="9"/>
      <c r="W109" s="7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</row>
    <row r="110" spans="2:68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9"/>
      <c r="W110" s="7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</row>
    <row r="111" spans="2:68">
      <c r="B111" s="20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9"/>
      <c r="W111" s="7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</row>
    <row r="112" spans="2:68">
      <c r="B112" s="20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9"/>
      <c r="V112" s="9"/>
      <c r="W112" s="7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</row>
    <row r="113" spans="2:68">
      <c r="B113" s="20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9"/>
      <c r="V113" s="9"/>
      <c r="W113" s="7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</row>
    <row r="114" spans="2:68">
      <c r="B114" s="20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9"/>
      <c r="V114" s="9"/>
      <c r="W114" s="7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</row>
    <row r="115" spans="2:68">
      <c r="B115" s="20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9"/>
      <c r="V115" s="9"/>
      <c r="W115" s="7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</row>
    <row r="116" spans="2:68">
      <c r="B116" s="20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9"/>
      <c r="V116" s="9"/>
      <c r="W116" s="7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</row>
    <row r="117" spans="2:68">
      <c r="B117" s="20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9"/>
      <c r="V117" s="9"/>
      <c r="W117" s="7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</row>
    <row r="118" spans="2:68">
      <c r="B118" s="20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9"/>
      <c r="V118" s="9"/>
      <c r="W118" s="7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</row>
    <row r="119" spans="2:68">
      <c r="B119" s="20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9"/>
      <c r="V119" s="9"/>
      <c r="W119" s="7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</row>
    <row r="120" spans="2:68">
      <c r="B120" s="20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9"/>
      <c r="V120" s="9"/>
      <c r="W120" s="7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</row>
    <row r="121" spans="2:68">
      <c r="B121" s="20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9"/>
      <c r="V121" s="9"/>
      <c r="W121" s="7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</row>
    <row r="122" spans="2:68">
      <c r="B122" s="20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9"/>
      <c r="V122" s="9"/>
      <c r="W122" s="7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</row>
    <row r="123" spans="2:68">
      <c r="B123" s="20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9"/>
      <c r="V123" s="9"/>
      <c r="W123" s="7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</row>
    <row r="124" spans="2:68">
      <c r="B124" s="20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9"/>
      <c r="V124" s="9"/>
      <c r="W124" s="7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</row>
    <row r="125" spans="2:68">
      <c r="B125" s="20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9"/>
      <c r="V125" s="9"/>
      <c r="W125" s="7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</row>
    <row r="126" spans="2:68">
      <c r="B126" s="20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9"/>
      <c r="V126" s="9"/>
      <c r="W126" s="7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</row>
    <row r="127" spans="2:68">
      <c r="B127" s="20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9"/>
      <c r="V127" s="9"/>
      <c r="W127" s="7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</row>
    <row r="128" spans="2:68">
      <c r="B128" s="20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9"/>
      <c r="V128" s="9"/>
      <c r="W128" s="7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</row>
    <row r="129" spans="2:68">
      <c r="B129" s="20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9"/>
      <c r="V129" s="9"/>
      <c r="W129" s="7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</row>
    <row r="130" spans="2:68">
      <c r="B130" s="20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9"/>
      <c r="V130" s="9"/>
      <c r="W130" s="7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</row>
    <row r="131" spans="2:68">
      <c r="B131" s="20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9"/>
      <c r="V131" s="9"/>
      <c r="W131" s="7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</row>
    <row r="132" spans="2:68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9"/>
      <c r="V132" s="9"/>
      <c r="W132" s="7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</row>
    <row r="133" spans="2:68">
      <c r="B133" s="20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9"/>
      <c r="V133" s="9"/>
      <c r="W133" s="7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</row>
    <row r="134" spans="2:68">
      <c r="B134" s="20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9"/>
      <c r="V134" s="9"/>
      <c r="W134" s="7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</row>
    <row r="135" spans="2:68">
      <c r="B135" s="20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9"/>
      <c r="V135" s="9"/>
      <c r="W135" s="7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</row>
    <row r="136" spans="2:68">
      <c r="B136" s="20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9"/>
      <c r="V136" s="9"/>
      <c r="W136" s="7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</row>
    <row r="137" spans="2:68">
      <c r="B137" s="20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9"/>
      <c r="V137" s="9"/>
      <c r="W137" s="7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</row>
    <row r="138" spans="2:68">
      <c r="B138" s="20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9"/>
      <c r="V138" s="9"/>
      <c r="W138" s="7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</row>
    <row r="139" spans="2:68">
      <c r="B139" s="20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9"/>
      <c r="V139" s="9"/>
      <c r="W139" s="7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</row>
    <row r="140" spans="2:68">
      <c r="B140" s="20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9"/>
      <c r="V140" s="9"/>
      <c r="W140" s="7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</row>
    <row r="141" spans="2:68">
      <c r="B141" s="20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9"/>
      <c r="V141" s="9"/>
      <c r="W141" s="7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</row>
    <row r="142" spans="2:68">
      <c r="B142" s="20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9"/>
      <c r="V142" s="9"/>
      <c r="W142" s="7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</row>
    <row r="143" spans="2:68">
      <c r="B143" s="20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9"/>
      <c r="V143" s="9"/>
      <c r="W143" s="7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</row>
    <row r="144" spans="2:68">
      <c r="B144" s="20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9"/>
      <c r="V144" s="9"/>
      <c r="W144" s="7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</row>
    <row r="145" spans="2:68">
      <c r="B145" s="20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9"/>
      <c r="V145" s="9"/>
      <c r="W145" s="7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</row>
    <row r="146" spans="2:68">
      <c r="B146" s="20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9"/>
      <c r="V146" s="9"/>
      <c r="W146" s="7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</row>
    <row r="147" spans="2:68"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9"/>
      <c r="V147" s="9"/>
      <c r="W147" s="7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</row>
    <row r="148" spans="2:68">
      <c r="B148" s="20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9"/>
      <c r="V148" s="9"/>
      <c r="W148" s="7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</row>
    <row r="149" spans="2:68">
      <c r="B149" s="20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9"/>
      <c r="V149" s="9"/>
      <c r="W149" s="7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</row>
    <row r="150" spans="2:68">
      <c r="B150" s="20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9"/>
      <c r="V150" s="9"/>
      <c r="W150" s="7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</row>
    <row r="151" spans="2:68">
      <c r="B151" s="20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9"/>
      <c r="V151" s="9"/>
      <c r="W151" s="7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</row>
    <row r="152" spans="2:68">
      <c r="B152" s="20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9"/>
      <c r="V152" s="9"/>
      <c r="W152" s="7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</row>
    <row r="153" spans="2:68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9"/>
      <c r="V153" s="9"/>
      <c r="W153" s="7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</row>
    <row r="154" spans="2:68">
      <c r="B154" s="20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9"/>
      <c r="V154" s="9"/>
      <c r="W154" s="7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</row>
    <row r="155" spans="2:68">
      <c r="B155" s="20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9"/>
      <c r="V155" s="9"/>
      <c r="W155" s="7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</row>
    <row r="156" spans="2:68">
      <c r="B156" s="20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9"/>
      <c r="V156" s="9"/>
      <c r="W156" s="7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</row>
    <row r="157" spans="2:68">
      <c r="B157" s="20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9"/>
      <c r="V157" s="9"/>
      <c r="W157" s="7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</row>
    <row r="158" spans="2:68">
      <c r="B158" s="20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9"/>
      <c r="V158" s="9"/>
      <c r="W158" s="7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</row>
    <row r="159" spans="2:68">
      <c r="B159" s="20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9"/>
      <c r="V159" s="9"/>
      <c r="W159" s="7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</row>
    <row r="160" spans="2:68">
      <c r="B160" s="20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9"/>
      <c r="V160" s="9"/>
      <c r="W160" s="7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</row>
    <row r="161" spans="2:68">
      <c r="B161" s="20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9"/>
      <c r="V161" s="9"/>
      <c r="W161" s="7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</row>
    <row r="162" spans="2:68">
      <c r="B162" s="20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9"/>
      <c r="V162" s="9"/>
      <c r="W162" s="7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</row>
    <row r="163" spans="2:68">
      <c r="B163" s="20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9"/>
      <c r="V163" s="9"/>
      <c r="W163" s="7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</row>
    <row r="164" spans="2:68">
      <c r="B164" s="20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9"/>
      <c r="V164" s="9"/>
      <c r="W164" s="7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</row>
    <row r="165" spans="2:68">
      <c r="B165" s="20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9"/>
      <c r="V165" s="9"/>
      <c r="W165" s="7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</row>
    <row r="166" spans="2:68">
      <c r="B166" s="20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9"/>
      <c r="V166" s="9"/>
      <c r="W166" s="7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</row>
    <row r="167" spans="2:68">
      <c r="B167" s="20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9"/>
      <c r="V167" s="9"/>
      <c r="W167" s="7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</row>
    <row r="168" spans="2:68">
      <c r="B168" s="20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9"/>
      <c r="V168" s="9"/>
      <c r="W168" s="7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</row>
    <row r="169" spans="2:68">
      <c r="B169" s="20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9"/>
      <c r="V169" s="9"/>
      <c r="W169" s="7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</row>
    <row r="170" spans="2:68">
      <c r="B170" s="20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9"/>
      <c r="V170" s="9"/>
      <c r="W170" s="7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</row>
    <row r="171" spans="2:68">
      <c r="B171" s="20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9"/>
      <c r="V171" s="9"/>
      <c r="W171" s="7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</row>
    <row r="172" spans="2:68">
      <c r="B172" s="20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9"/>
      <c r="V172" s="9"/>
      <c r="W172" s="7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</row>
    <row r="173" spans="2:68">
      <c r="B173" s="20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9"/>
      <c r="V173" s="9"/>
      <c r="W173" s="7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</row>
    <row r="174" spans="2:68">
      <c r="B174" s="20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9"/>
      <c r="V174" s="9"/>
      <c r="W174" s="7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</row>
    <row r="175" spans="2:68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9"/>
      <c r="V175" s="9"/>
      <c r="W175" s="7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</row>
    <row r="176" spans="2:68">
      <c r="B176" s="20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9"/>
      <c r="V176" s="9"/>
      <c r="W176" s="7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</row>
    <row r="177" spans="2:68">
      <c r="B177" s="20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9"/>
      <c r="V177" s="9"/>
      <c r="W177" s="7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</row>
    <row r="178" spans="2:68">
      <c r="B178" s="20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9"/>
      <c r="V178" s="9"/>
      <c r="W178" s="7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</row>
    <row r="179" spans="2:68">
      <c r="B179" s="20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9"/>
      <c r="V179" s="9"/>
      <c r="W179" s="7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</row>
    <row r="180" spans="2:68">
      <c r="B180" s="20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9"/>
      <c r="V180" s="9"/>
      <c r="W180" s="7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</row>
    <row r="181" spans="2:68">
      <c r="B181" s="20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9"/>
      <c r="V181" s="9"/>
      <c r="W181" s="7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</row>
    <row r="182" spans="2:68">
      <c r="B182" s="20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9"/>
      <c r="V182" s="9"/>
      <c r="W182" s="7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</row>
    <row r="183" spans="2:68">
      <c r="B183" s="20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9"/>
      <c r="V183" s="9"/>
      <c r="W183" s="7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</row>
    <row r="184" spans="2:68">
      <c r="B184" s="20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9"/>
      <c r="V184" s="9"/>
      <c r="W184" s="7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</row>
    <row r="185" spans="2:68">
      <c r="B185" s="20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9"/>
      <c r="V185" s="9"/>
      <c r="W185" s="7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</row>
    <row r="186" spans="2:68">
      <c r="B186" s="20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9"/>
      <c r="V186" s="9"/>
      <c r="W186" s="7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</row>
    <row r="187" spans="2:68">
      <c r="B187" s="20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9"/>
      <c r="V187" s="9"/>
      <c r="W187" s="7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</row>
    <row r="188" spans="2:68">
      <c r="B188" s="20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9"/>
      <c r="V188" s="9"/>
      <c r="W188" s="7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</row>
    <row r="189" spans="2:68">
      <c r="B189" s="20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9"/>
      <c r="V189" s="9"/>
      <c r="W189" s="7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</row>
    <row r="190" spans="2:68">
      <c r="B190" s="20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9"/>
      <c r="V190" s="9"/>
      <c r="W190" s="7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</row>
    <row r="191" spans="2:68">
      <c r="B191" s="20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9"/>
      <c r="V191" s="9"/>
      <c r="W191" s="7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</row>
    <row r="192" spans="2:68">
      <c r="B192" s="20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9"/>
      <c r="V192" s="9"/>
      <c r="W192" s="7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</row>
    <row r="193" spans="2:68">
      <c r="B193" s="20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9"/>
      <c r="V193" s="9"/>
      <c r="W193" s="7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</row>
    <row r="194" spans="2:68">
      <c r="B194" s="20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9"/>
      <c r="V194" s="9"/>
      <c r="W194" s="7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</row>
    <row r="195" spans="2:68">
      <c r="B195" s="20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9"/>
      <c r="V195" s="9"/>
      <c r="W195" s="7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</row>
    <row r="196" spans="2:68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9"/>
      <c r="V196" s="9"/>
      <c r="W196" s="7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</row>
    <row r="197" spans="2:68">
      <c r="B197" s="20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9"/>
      <c r="V197" s="9"/>
      <c r="W197" s="7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</row>
    <row r="198" spans="2:68">
      <c r="B198" s="20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9"/>
      <c r="V198" s="9"/>
      <c r="W198" s="7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</row>
    <row r="199" spans="2:68">
      <c r="B199" s="20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9"/>
      <c r="V199" s="9"/>
      <c r="W199" s="7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</row>
    <row r="200" spans="2:68">
      <c r="B200" s="20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9"/>
      <c r="V200" s="9"/>
      <c r="W200" s="7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</row>
    <row r="201" spans="2:68">
      <c r="B201" s="20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9"/>
      <c r="V201" s="9"/>
      <c r="W201" s="7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</row>
    <row r="202" spans="2:68">
      <c r="B202" s="20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9"/>
      <c r="V202" s="9"/>
      <c r="W202" s="7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</row>
    <row r="203" spans="2:68">
      <c r="B203" s="20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9"/>
      <c r="V203" s="9"/>
      <c r="W203" s="7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</row>
    <row r="204" spans="2:68">
      <c r="B204" s="20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9"/>
      <c r="V204" s="9"/>
      <c r="W204" s="7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</row>
    <row r="205" spans="2:68">
      <c r="B205" s="20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9"/>
      <c r="V205" s="9"/>
      <c r="W205" s="7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</row>
    <row r="206" spans="2:68">
      <c r="B206" s="20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9"/>
      <c r="V206" s="9"/>
      <c r="W206" s="7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</row>
    <row r="207" spans="2:68">
      <c r="B207" s="20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9"/>
      <c r="V207" s="9"/>
      <c r="W207" s="7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</row>
    <row r="208" spans="2:68">
      <c r="B208" s="20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9"/>
      <c r="V208" s="9"/>
      <c r="W208" s="7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</row>
    <row r="209" spans="2:68">
      <c r="B209" s="20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9"/>
      <c r="V209" s="9"/>
      <c r="W209" s="7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</row>
    <row r="210" spans="2:68">
      <c r="B210" s="20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9"/>
      <c r="V210" s="9"/>
      <c r="W210" s="7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</row>
    <row r="211" spans="2:68">
      <c r="B211" s="20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9"/>
      <c r="V211" s="9"/>
      <c r="W211" s="7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</row>
    <row r="212" spans="2:68">
      <c r="B212" s="20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9"/>
      <c r="V212" s="9"/>
      <c r="W212" s="7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</row>
    <row r="213" spans="2:68"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7"/>
      <c r="V213" s="7"/>
      <c r="W213" s="7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</row>
    <row r="214" spans="2:68"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7"/>
      <c r="V214" s="7"/>
      <c r="W214" s="7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</row>
    <row r="215" spans="2:68"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7"/>
      <c r="V215" s="7"/>
      <c r="W215" s="7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</row>
    <row r="216" spans="2:68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7"/>
      <c r="V216" s="7"/>
      <c r="W216" s="7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</row>
    <row r="217" spans="2:68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7"/>
      <c r="V217" s="7"/>
      <c r="W217" s="7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</row>
    <row r="218" spans="2:68"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7"/>
      <c r="V218" s="7"/>
      <c r="W218" s="7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</row>
    <row r="219" spans="2:68"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7"/>
      <c r="V219" s="7"/>
      <c r="W219" s="7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</row>
    <row r="220" spans="2:68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7"/>
      <c r="V220" s="7"/>
      <c r="W220" s="7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</row>
    <row r="221" spans="2:68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7"/>
      <c r="V221" s="7"/>
      <c r="W221" s="7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</row>
    <row r="222" spans="2:68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7"/>
      <c r="V222" s="7"/>
      <c r="W222" s="7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</row>
    <row r="223" spans="2:68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7"/>
      <c r="V223" s="7"/>
      <c r="W223" s="7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</row>
    <row r="224" spans="2:68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7"/>
      <c r="V224" s="7"/>
      <c r="W224" s="7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</row>
    <row r="225" spans="2:68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7"/>
      <c r="V225" s="7"/>
      <c r="W225" s="7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</row>
    <row r="226" spans="2:68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7"/>
      <c r="V226" s="7"/>
      <c r="W226" s="7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</row>
    <row r="227" spans="2:68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7"/>
      <c r="V227" s="7"/>
      <c r="W227" s="7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</row>
    <row r="228" spans="2:68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7"/>
      <c r="V228" s="7"/>
      <c r="W228" s="7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</row>
    <row r="229" spans="2:68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7"/>
      <c r="V229" s="7"/>
      <c r="W229" s="7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</row>
    <row r="230" spans="2:68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7"/>
      <c r="V230" s="7"/>
      <c r="W230" s="7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</row>
    <row r="231" spans="2:68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7"/>
      <c r="V231" s="7"/>
      <c r="W231" s="7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</row>
    <row r="232" spans="2:68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7"/>
      <c r="V232" s="7"/>
      <c r="W232" s="7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</row>
    <row r="233" spans="2:68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7"/>
      <c r="V233" s="7"/>
      <c r="W233" s="7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</row>
    <row r="234" spans="2:68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7"/>
      <c r="V234" s="7"/>
      <c r="W234" s="7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</row>
    <row r="235" spans="2:68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7"/>
      <c r="V235" s="7"/>
      <c r="W235" s="7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</row>
    <row r="236" spans="2:68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7"/>
      <c r="V236" s="7"/>
      <c r="W236" s="7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</row>
    <row r="237" spans="2:68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7"/>
      <c r="V237" s="7"/>
      <c r="W237" s="7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</row>
    <row r="238" spans="2:68"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7"/>
      <c r="V238" s="7"/>
      <c r="W238" s="7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</row>
    <row r="239" spans="2:68"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7"/>
      <c r="V239" s="7"/>
      <c r="W239" s="7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</row>
    <row r="240" spans="2:68"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7"/>
      <c r="V240" s="7"/>
      <c r="W240" s="7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</row>
    <row r="241" spans="2:68"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7"/>
      <c r="V241" s="7"/>
      <c r="W241" s="7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</row>
    <row r="242" spans="2:68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7"/>
      <c r="V242" s="7"/>
      <c r="W242" s="7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</row>
    <row r="243" spans="2:68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7"/>
      <c r="V243" s="7"/>
      <c r="W243" s="7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</row>
    <row r="244" spans="2:68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7"/>
      <c r="V244" s="7"/>
      <c r="W244" s="7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</row>
    <row r="245" spans="2:68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7"/>
      <c r="V245" s="7"/>
      <c r="W245" s="7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</row>
    <row r="246" spans="2:68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7"/>
      <c r="V246" s="7"/>
      <c r="W246" s="7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</row>
    <row r="247" spans="2:68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7"/>
      <c r="V247" s="7"/>
      <c r="W247" s="7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</row>
    <row r="248" spans="2:68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7"/>
      <c r="V248" s="7"/>
      <c r="W248" s="7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</row>
    <row r="249" spans="2:68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7"/>
      <c r="V249" s="7"/>
      <c r="W249" s="7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</row>
    <row r="250" spans="2:68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7"/>
      <c r="V250" s="7"/>
      <c r="W250" s="7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</row>
    <row r="251" spans="2:68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7"/>
      <c r="V251" s="7"/>
      <c r="W251" s="7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</row>
    <row r="252" spans="2:68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7"/>
      <c r="V252" s="7"/>
      <c r="W252" s="7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</row>
    <row r="253" spans="2:68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7"/>
      <c r="V253" s="7"/>
      <c r="W253" s="7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</row>
    <row r="254" spans="2:68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7"/>
      <c r="V254" s="7"/>
      <c r="W254" s="7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</row>
    <row r="255" spans="2:68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7"/>
      <c r="V255" s="7"/>
      <c r="W255" s="7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</row>
    <row r="256" spans="2:68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7"/>
      <c r="V256" s="7"/>
      <c r="W256" s="7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</row>
    <row r="257" spans="2:68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7"/>
      <c r="V257" s="7"/>
      <c r="W257" s="7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</row>
    <row r="258" spans="2:68"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7"/>
      <c r="V258" s="7"/>
      <c r="W258" s="7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</row>
    <row r="259" spans="2:68"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7"/>
      <c r="V259" s="7"/>
      <c r="W259" s="7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</row>
    <row r="260" spans="2:68"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7"/>
      <c r="V260" s="7"/>
      <c r="W260" s="7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</row>
    <row r="261" spans="2:68"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7"/>
      <c r="V261" s="7"/>
      <c r="W261" s="7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</row>
    <row r="262" spans="2:68"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7"/>
      <c r="V262" s="7"/>
      <c r="W262" s="7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</row>
    <row r="263" spans="2:68"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7"/>
      <c r="V263" s="7"/>
      <c r="W263" s="7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</row>
    <row r="264" spans="2:68"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7"/>
      <c r="V264" s="7"/>
      <c r="W264" s="7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</row>
    <row r="265" spans="2:68"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7"/>
      <c r="V265" s="7"/>
      <c r="W265" s="7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</row>
    <row r="266" spans="2:68"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7"/>
      <c r="V266" s="7"/>
      <c r="W266" s="7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</row>
    <row r="267" spans="2:68"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7"/>
      <c r="V267" s="7"/>
      <c r="W267" s="7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</row>
    <row r="268" spans="2:68"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7"/>
      <c r="V268" s="7"/>
      <c r="W268" s="7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</row>
    <row r="269" spans="2:68"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7"/>
      <c r="V269" s="7"/>
      <c r="W269" s="7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</row>
    <row r="270" spans="2:68"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7"/>
      <c r="V270" s="7"/>
      <c r="W270" s="7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</row>
    <row r="271" spans="2:68"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7"/>
      <c r="V271" s="7"/>
      <c r="W271" s="7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</row>
    <row r="272" spans="2:68"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7"/>
      <c r="V272" s="7"/>
      <c r="W272" s="7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</row>
    <row r="273" spans="2:68"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7"/>
      <c r="V273" s="7"/>
      <c r="W273" s="7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</row>
    <row r="274" spans="2:68"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7"/>
      <c r="V274" s="7"/>
      <c r="W274" s="7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</row>
    <row r="275" spans="2:68"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7"/>
      <c r="V275" s="7"/>
      <c r="W275" s="7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</row>
    <row r="276" spans="2:68"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7"/>
      <c r="V276" s="7"/>
      <c r="W276" s="7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</row>
    <row r="277" spans="2:68"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7"/>
      <c r="V277" s="7"/>
      <c r="W277" s="7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</row>
    <row r="278" spans="2:68"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7"/>
      <c r="V278" s="7"/>
      <c r="W278" s="7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</row>
    <row r="279" spans="2:68"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7"/>
      <c r="V279" s="7"/>
      <c r="W279" s="7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</row>
    <row r="280" spans="2:68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7"/>
      <c r="V280" s="7"/>
      <c r="W280" s="7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</row>
    <row r="281" spans="2:68"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7"/>
      <c r="V281" s="7"/>
      <c r="W281" s="7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</row>
    <row r="282" spans="2:68"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7"/>
      <c r="V282" s="7"/>
      <c r="W282" s="7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</row>
    <row r="283" spans="2:68"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7"/>
      <c r="V283" s="7"/>
      <c r="W283" s="7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</row>
    <row r="284" spans="2:68"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7"/>
      <c r="V284" s="7"/>
      <c r="W284" s="7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</row>
    <row r="285" spans="2:68"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7"/>
      <c r="V285" s="7"/>
      <c r="W285" s="7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</row>
    <row r="286" spans="2:68"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7"/>
      <c r="V286" s="7"/>
      <c r="W286" s="7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</row>
    <row r="287" spans="2:68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7"/>
      <c r="V287" s="7"/>
      <c r="W287" s="7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</row>
    <row r="288" spans="2:68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7"/>
      <c r="V288" s="7"/>
      <c r="W288" s="7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</row>
    <row r="289" spans="2:68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7"/>
      <c r="V289" s="7"/>
      <c r="W289" s="7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</row>
    <row r="290" spans="2:68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7"/>
      <c r="V290" s="7"/>
      <c r="W290" s="7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</row>
    <row r="291" spans="2:68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7"/>
      <c r="V291" s="7"/>
      <c r="W291" s="7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</row>
    <row r="292" spans="2:68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7"/>
      <c r="V292" s="7"/>
      <c r="W292" s="7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</row>
    <row r="293" spans="2:68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7"/>
      <c r="V293" s="7"/>
      <c r="W293" s="7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</row>
    <row r="294" spans="2:68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7"/>
      <c r="V294" s="7"/>
      <c r="W294" s="7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</row>
    <row r="295" spans="2:68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7"/>
      <c r="V295" s="7"/>
      <c r="W295" s="7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</row>
    <row r="296" spans="2:68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7"/>
      <c r="V296" s="7"/>
      <c r="W296" s="7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</row>
    <row r="297" spans="2:68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7"/>
      <c r="V297" s="7"/>
      <c r="W297" s="7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</row>
    <row r="298" spans="2:68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7"/>
      <c r="V298" s="7"/>
      <c r="W298" s="7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</row>
    <row r="299" spans="2:68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7"/>
      <c r="V299" s="7"/>
      <c r="W299" s="7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</row>
    <row r="300" spans="2:68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7"/>
      <c r="V300" s="7"/>
      <c r="W300" s="7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</row>
    <row r="301" spans="2:68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7"/>
      <c r="V301" s="7"/>
      <c r="W301" s="7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</row>
    <row r="302" spans="2:68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7"/>
      <c r="V302" s="7"/>
      <c r="W302" s="7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</row>
    <row r="303" spans="2:68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7"/>
      <c r="V303" s="7"/>
      <c r="W303" s="7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</row>
    <row r="304" spans="2:68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7"/>
      <c r="V304" s="7"/>
      <c r="W304" s="7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</row>
    <row r="305" spans="2:68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7"/>
      <c r="V305" s="7"/>
      <c r="W305" s="7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</row>
    <row r="306" spans="2:68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7"/>
      <c r="V306" s="7"/>
      <c r="W306" s="7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</row>
    <row r="307" spans="2:68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7"/>
      <c r="V307" s="7"/>
      <c r="W307" s="7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</row>
    <row r="308" spans="2:68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7"/>
      <c r="V308" s="7"/>
      <c r="W308" s="7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</row>
    <row r="309" spans="2:68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7"/>
      <c r="V309" s="7"/>
      <c r="W309" s="7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</row>
    <row r="310" spans="2:68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7"/>
      <c r="V310" s="7"/>
      <c r="W310" s="7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</row>
    <row r="311" spans="2:68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7"/>
      <c r="V311" s="7"/>
      <c r="W311" s="7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</row>
    <row r="312" spans="2:68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7"/>
      <c r="V312" s="7"/>
      <c r="W312" s="7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</row>
    <row r="313" spans="2:68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7"/>
      <c r="V313" s="7"/>
      <c r="W313" s="7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</row>
    <row r="314" spans="2:68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7"/>
      <c r="V314" s="7"/>
      <c r="W314" s="7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</row>
    <row r="315" spans="2:68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7"/>
      <c r="V315" s="7"/>
      <c r="W315" s="7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</row>
    <row r="316" spans="2:68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7"/>
      <c r="V316" s="7"/>
      <c r="W316" s="7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</row>
    <row r="317" spans="2:68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7"/>
      <c r="V317" s="7"/>
      <c r="W317" s="7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</row>
    <row r="318" spans="2:68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7"/>
      <c r="V318" s="7"/>
      <c r="W318" s="7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</row>
    <row r="319" spans="2:68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7"/>
      <c r="V319" s="7"/>
      <c r="W319" s="7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</row>
    <row r="320" spans="2:68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7"/>
      <c r="V320" s="7"/>
      <c r="W320" s="7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</row>
    <row r="321" spans="2:68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7"/>
      <c r="V321" s="7"/>
      <c r="W321" s="7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</row>
    <row r="322" spans="2:68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7"/>
      <c r="V322" s="7"/>
      <c r="W322" s="7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</row>
    <row r="323" spans="2:68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7"/>
      <c r="V323" s="7"/>
      <c r="W323" s="7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</row>
    <row r="324" spans="2:68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7"/>
      <c r="V324" s="7"/>
      <c r="W324" s="7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</row>
    <row r="325" spans="2:68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7"/>
      <c r="V325" s="7"/>
      <c r="W325" s="7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</row>
    <row r="326" spans="2:68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7"/>
      <c r="V326" s="7"/>
      <c r="W326" s="7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</row>
    <row r="327" spans="2:68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7"/>
      <c r="V327" s="7"/>
      <c r="W327" s="7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</row>
    <row r="328" spans="2:68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7"/>
      <c r="V328" s="7"/>
      <c r="W328" s="7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</row>
    <row r="329" spans="2:68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7"/>
      <c r="V329" s="7"/>
      <c r="W329" s="7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</row>
    <row r="330" spans="2:68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7"/>
      <c r="V330" s="7"/>
      <c r="W330" s="7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</row>
    <row r="331" spans="2:68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7"/>
      <c r="V331" s="7"/>
      <c r="W331" s="7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</row>
    <row r="332" spans="2:68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7"/>
      <c r="V332" s="7"/>
      <c r="W332" s="7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</row>
    <row r="333" spans="2:68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7"/>
      <c r="V333" s="7"/>
      <c r="W333" s="7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</row>
    <row r="334" spans="2:68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7"/>
      <c r="V334" s="7"/>
      <c r="W334" s="7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</row>
    <row r="335" spans="2:68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7"/>
      <c r="V335" s="7"/>
      <c r="W335" s="7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</row>
    <row r="336" spans="2:68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7"/>
      <c r="V336" s="7"/>
      <c r="W336" s="7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</row>
    <row r="337" spans="1:241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7"/>
      <c r="V337" s="7"/>
      <c r="W337" s="7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</row>
    <row r="338" spans="1:241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7"/>
      <c r="V338" s="7"/>
      <c r="W338" s="7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</row>
    <row r="339" spans="1:241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7"/>
      <c r="V339" s="7"/>
      <c r="W339" s="7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</row>
    <row r="340" spans="1:241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7"/>
      <c r="V340" s="7"/>
      <c r="W340" s="7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</row>
    <row r="341" spans="1:241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7"/>
      <c r="V341" s="7"/>
      <c r="W341" s="7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</row>
    <row r="342" spans="1:241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7"/>
      <c r="V342" s="7"/>
      <c r="W342" s="7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</row>
    <row r="343" spans="1:241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7"/>
      <c r="V343" s="7"/>
      <c r="W343" s="7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</row>
    <row r="344" spans="1:241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7"/>
      <c r="V344" s="7"/>
      <c r="W344" s="7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</row>
    <row r="345" spans="1:241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7"/>
      <c r="V345" s="7"/>
      <c r="W345" s="7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</row>
    <row r="346" spans="1:241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7"/>
      <c r="V346" s="7"/>
      <c r="W346" s="7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</row>
    <row r="347" spans="1:241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</row>
    <row r="348" spans="1:241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</row>
    <row r="349" spans="1:241" s="1" customFormat="1">
      <c r="A349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</row>
    <row r="350" spans="1:241" s="1" customFormat="1">
      <c r="A35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</row>
    <row r="351" spans="1:241" s="1" customFormat="1">
      <c r="A351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</row>
    <row r="352" spans="1:241" s="1" customFormat="1">
      <c r="A352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</row>
    <row r="353" spans="1:241" s="1" customFormat="1">
      <c r="A353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</row>
    <row r="354" spans="1:241" s="1" customFormat="1">
      <c r="A354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</row>
    <row r="355" spans="1:241" s="1" customFormat="1">
      <c r="A355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</row>
    <row r="356" spans="1:241" s="1" customFormat="1">
      <c r="A356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</row>
    <row r="357" spans="1:241" s="1" customFormat="1">
      <c r="A357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</row>
    <row r="358" spans="1:241" s="1" customFormat="1">
      <c r="A358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</row>
    <row r="359" spans="1:241" s="1" customFormat="1">
      <c r="A359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</row>
    <row r="360" spans="1:241" s="1" customFormat="1">
      <c r="A36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</row>
    <row r="361" spans="1:241" s="1" customFormat="1">
      <c r="A361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</row>
    <row r="362" spans="1:241" s="1" customFormat="1">
      <c r="A362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</row>
    <row r="363" spans="1:241" s="1" customFormat="1">
      <c r="A363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</row>
    <row r="364" spans="1:241" s="1" customFormat="1">
      <c r="A364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</row>
    <row r="365" spans="1:241" s="1" customFormat="1">
      <c r="A365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</row>
    <row r="366" spans="1:241" s="1" customFormat="1">
      <c r="A366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</row>
    <row r="367" spans="1:241" s="1" customFormat="1">
      <c r="A367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</row>
    <row r="368" spans="1:241" s="1" customFormat="1">
      <c r="A368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</row>
    <row r="369" spans="1:241" s="1" customFormat="1">
      <c r="A369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</row>
    <row r="370" spans="1:241" s="1" customFormat="1">
      <c r="A37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</row>
    <row r="371" spans="1:241" s="1" customFormat="1">
      <c r="A371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</row>
    <row r="372" spans="1:241" s="1" customFormat="1">
      <c r="A372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</row>
    <row r="373" spans="1:241" s="1" customFormat="1">
      <c r="A373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</row>
    <row r="374" spans="1:241" s="1" customFormat="1">
      <c r="A374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</row>
    <row r="375" spans="1:241" s="1" customFormat="1">
      <c r="A375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</row>
    <row r="376" spans="1:241" s="1" customFormat="1">
      <c r="A376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</row>
    <row r="377" spans="1:241" s="1" customFormat="1">
      <c r="A377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</row>
    <row r="378" spans="1:241" s="1" customFormat="1">
      <c r="A378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</row>
    <row r="379" spans="1:241" s="1" customFormat="1">
      <c r="A379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</row>
    <row r="380" spans="1:241" s="1" customFormat="1">
      <c r="A38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</row>
    <row r="381" spans="1:241" s="1" customFormat="1">
      <c r="A381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</row>
    <row r="382" spans="1:241" s="1" customFormat="1">
      <c r="A382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</row>
    <row r="383" spans="1:241" s="1" customFormat="1">
      <c r="A383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</row>
    <row r="384" spans="1:241" s="1" customFormat="1">
      <c r="A384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</row>
    <row r="385" spans="1:241" s="1" customFormat="1">
      <c r="A385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</row>
    <row r="386" spans="1:241" s="1" customFormat="1">
      <c r="A386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</row>
    <row r="387" spans="1:241" s="1" customFormat="1">
      <c r="A387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</row>
    <row r="388" spans="1:241" s="1" customFormat="1">
      <c r="A388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</row>
    <row r="389" spans="1:241" s="1" customFormat="1">
      <c r="A389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</row>
    <row r="390" spans="1:241" s="1" customFormat="1">
      <c r="A39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</row>
    <row r="391" spans="1:241" s="1" customFormat="1">
      <c r="A391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</row>
    <row r="392" spans="1:241" s="1" customFormat="1">
      <c r="A392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</row>
    <row r="393" spans="1:241" s="1" customFormat="1">
      <c r="A393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</row>
    <row r="394" spans="1:241" s="1" customFormat="1">
      <c r="A394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</row>
    <row r="395" spans="1:241" s="1" customFormat="1">
      <c r="A395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</row>
    <row r="396" spans="1:241" s="1" customFormat="1">
      <c r="A396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</row>
    <row r="397" spans="1:241" s="1" customFormat="1">
      <c r="A397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</row>
    <row r="398" spans="1:241" s="1" customFormat="1">
      <c r="A398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</row>
    <row r="399" spans="1:241" s="1" customFormat="1">
      <c r="A399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</row>
    <row r="400" spans="1:241" s="1" customFormat="1">
      <c r="A40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</row>
    <row r="401" spans="1:241" s="1" customFormat="1">
      <c r="A401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</row>
    <row r="402" spans="1:241" s="1" customFormat="1">
      <c r="A402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</row>
    <row r="403" spans="1:241" s="1" customFormat="1">
      <c r="A403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</row>
    <row r="404" spans="1:241" s="1" customFormat="1">
      <c r="A404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</row>
    <row r="405" spans="1:241" s="1" customFormat="1">
      <c r="A405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</row>
    <row r="406" spans="1:241" s="1" customFormat="1">
      <c r="A406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</row>
    <row r="407" spans="1:241" s="1" customFormat="1">
      <c r="A407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</row>
    <row r="408" spans="1:241" s="1" customFormat="1">
      <c r="A408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</row>
    <row r="409" spans="1:241" s="1" customFormat="1">
      <c r="A409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</row>
    <row r="410" spans="1:241" s="1" customFormat="1">
      <c r="A41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</row>
    <row r="411" spans="1:241" s="1" customFormat="1">
      <c r="A411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</row>
    <row r="412" spans="1:241" s="1" customFormat="1">
      <c r="A412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</row>
    <row r="413" spans="1:241" s="1" customFormat="1">
      <c r="A413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</row>
    <row r="414" spans="1:241" s="1" customFormat="1">
      <c r="A414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</row>
    <row r="415" spans="1:241" s="1" customFormat="1">
      <c r="A415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</row>
    <row r="416" spans="1:241" s="1" customFormat="1">
      <c r="A416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</row>
    <row r="417" spans="1:241" s="1" customFormat="1">
      <c r="A417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</row>
    <row r="418" spans="1:241" s="1" customFormat="1">
      <c r="A418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</row>
    <row r="419" spans="1:241" s="1" customFormat="1">
      <c r="A419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</row>
    <row r="420" spans="1:241" s="1" customFormat="1">
      <c r="A4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</row>
    <row r="421" spans="1:241" s="1" customFormat="1">
      <c r="A421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</row>
    <row r="422" spans="1:241" s="1" customFormat="1">
      <c r="A422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</row>
    <row r="423" spans="1:241" s="1" customFormat="1">
      <c r="A423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</row>
    <row r="424" spans="1:241" s="1" customFormat="1">
      <c r="A424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</row>
    <row r="425" spans="1:241" s="1" customFormat="1">
      <c r="A425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</row>
    <row r="426" spans="1:241" s="1" customFormat="1">
      <c r="A426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</row>
    <row r="427" spans="1:241" s="1" customFormat="1">
      <c r="A427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</row>
    <row r="428" spans="1:241" s="1" customFormat="1">
      <c r="A428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</row>
    <row r="429" spans="1:241" s="1" customFormat="1">
      <c r="A429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</row>
    <row r="430" spans="1:241" s="1" customFormat="1">
      <c r="A43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</row>
    <row r="431" spans="1:241" s="1" customFormat="1">
      <c r="A431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</row>
    <row r="432" spans="1:241" s="1" customFormat="1">
      <c r="A432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</row>
    <row r="433" spans="1:241" s="1" customFormat="1">
      <c r="A433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</row>
    <row r="434" spans="1:241" s="1" customFormat="1">
      <c r="A434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</row>
    <row r="435" spans="1:241" s="1" customFormat="1">
      <c r="A435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</row>
    <row r="436" spans="1:241" s="1" customFormat="1">
      <c r="A436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</row>
    <row r="437" spans="1:241" s="1" customFormat="1">
      <c r="A437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</row>
    <row r="438" spans="1:241" s="1" customFormat="1">
      <c r="A438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</row>
    <row r="439" spans="1:241" s="1" customFormat="1">
      <c r="A439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</row>
    <row r="440" spans="1:241" s="1" customFormat="1">
      <c r="A44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</row>
    <row r="441" spans="1:241" s="1" customFormat="1">
      <c r="A441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</row>
    <row r="442" spans="1:241" s="1" customFormat="1">
      <c r="A442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</row>
    <row r="443" spans="1:241" s="1" customFormat="1">
      <c r="A443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</row>
    <row r="444" spans="1:241" s="1" customFormat="1">
      <c r="A444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</row>
    <row r="445" spans="1:241" s="1" customFormat="1">
      <c r="A445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</row>
    <row r="446" spans="1:241" s="1" customFormat="1">
      <c r="A446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</row>
    <row r="447" spans="1:241" s="1" customFormat="1">
      <c r="A447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</row>
    <row r="448" spans="1:241" s="1" customFormat="1">
      <c r="A448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</row>
    <row r="449" spans="1:241" s="1" customFormat="1">
      <c r="A449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</row>
    <row r="450" spans="1:241" s="1" customFormat="1">
      <c r="A45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</row>
    <row r="451" spans="1:241" s="1" customFormat="1">
      <c r="A451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</row>
    <row r="452" spans="1:241" s="1" customFormat="1">
      <c r="A452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</row>
    <row r="453" spans="1:241" s="1" customFormat="1">
      <c r="A453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</row>
    <row r="454" spans="1:241" s="1" customFormat="1">
      <c r="A454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</row>
    <row r="455" spans="1:241" s="1" customFormat="1">
      <c r="A455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</row>
    <row r="456" spans="1:241" s="1" customFormat="1">
      <c r="A456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</row>
    <row r="457" spans="1:241" s="1" customFormat="1">
      <c r="A457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</row>
    <row r="458" spans="1:241" s="1" customFormat="1">
      <c r="A458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</row>
    <row r="459" spans="1:241" s="1" customFormat="1">
      <c r="A459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</row>
    <row r="460" spans="1:241" s="1" customFormat="1">
      <c r="A46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</row>
    <row r="461" spans="1:241" s="1" customFormat="1">
      <c r="A461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</row>
    <row r="462" spans="1:241" s="1" customFormat="1">
      <c r="A462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</row>
    <row r="463" spans="1:241" s="1" customFormat="1">
      <c r="A463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</row>
    <row r="464" spans="1:241" s="1" customFormat="1">
      <c r="A464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</row>
    <row r="465" spans="1:241" s="1" customFormat="1">
      <c r="A465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</row>
    <row r="466" spans="1:241" s="1" customFormat="1">
      <c r="A466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</row>
    <row r="467" spans="1:241" s="1" customFormat="1">
      <c r="A467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</row>
    <row r="468" spans="1:241" s="1" customFormat="1">
      <c r="A468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</row>
    <row r="469" spans="1:241" s="1" customFormat="1">
      <c r="A469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</row>
    <row r="470" spans="1:241" s="1" customFormat="1">
      <c r="A47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</row>
    <row r="471" spans="1:241" s="1" customFormat="1">
      <c r="A471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</row>
    <row r="472" spans="1:241" s="1" customFormat="1">
      <c r="A472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</row>
    <row r="473" spans="1:241" s="1" customFormat="1">
      <c r="A473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</row>
    <row r="474" spans="1:241" s="1" customFormat="1">
      <c r="A474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</row>
    <row r="475" spans="1:241" s="1" customFormat="1">
      <c r="A475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</row>
    <row r="476" spans="1:241" s="1" customFormat="1">
      <c r="A476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</row>
    <row r="477" spans="1:241" s="1" customFormat="1">
      <c r="A477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</row>
    <row r="478" spans="1:241" s="1" customFormat="1">
      <c r="A478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</row>
    <row r="479" spans="1:241" s="1" customFormat="1">
      <c r="A479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</row>
    <row r="480" spans="1:241" s="1" customFormat="1">
      <c r="A48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</row>
    <row r="481" spans="1:241" s="1" customFormat="1">
      <c r="A481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</row>
    <row r="482" spans="1:241" s="1" customFormat="1">
      <c r="A482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</row>
    <row r="483" spans="1:241" s="1" customFormat="1">
      <c r="A483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</row>
    <row r="484" spans="1:241" s="1" customFormat="1">
      <c r="A484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</row>
    <row r="485" spans="1:241" s="1" customFormat="1">
      <c r="A485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</row>
    <row r="486" spans="1:241" s="1" customFormat="1">
      <c r="A486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</row>
    <row r="487" spans="1:241" s="1" customFormat="1">
      <c r="A487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</row>
    <row r="488" spans="1:241" s="1" customFormat="1">
      <c r="A488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</row>
    <row r="489" spans="1:241" s="1" customFormat="1">
      <c r="A489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</row>
    <row r="490" spans="1:241" s="1" customFormat="1">
      <c r="A49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</row>
    <row r="491" spans="1:241" s="1" customFormat="1">
      <c r="A491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</row>
    <row r="492" spans="1:241" s="1" customFormat="1">
      <c r="A492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</row>
    <row r="493" spans="1:241" s="1" customFormat="1">
      <c r="A493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</row>
    <row r="494" spans="1:241" s="1" customFormat="1">
      <c r="A494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</row>
    <row r="495" spans="1:241" s="1" customFormat="1">
      <c r="A495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</row>
    <row r="496" spans="1:241" s="1" customFormat="1">
      <c r="A496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</row>
    <row r="497" spans="1:241" s="1" customFormat="1">
      <c r="A497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</row>
    <row r="498" spans="1:241" s="1" customFormat="1">
      <c r="A498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</row>
    <row r="499" spans="1:241" s="1" customFormat="1">
      <c r="A499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</row>
    <row r="500" spans="1:241" s="1" customFormat="1">
      <c r="A50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</row>
    <row r="501" spans="1:241" s="1" customFormat="1">
      <c r="A501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</row>
    <row r="502" spans="1:241" s="1" customFormat="1">
      <c r="A502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</row>
    <row r="503" spans="1:241" s="1" customFormat="1">
      <c r="A503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</row>
    <row r="504" spans="1:241" s="1" customFormat="1">
      <c r="A504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</row>
    <row r="505" spans="1:241" s="1" customFormat="1">
      <c r="A505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</row>
    <row r="506" spans="1:241" s="1" customFormat="1">
      <c r="A506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</row>
    <row r="507" spans="1:241" s="1" customFormat="1">
      <c r="A507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</row>
    <row r="508" spans="1:241" s="1" customFormat="1">
      <c r="A508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</row>
    <row r="509" spans="1:241" s="1" customFormat="1">
      <c r="A509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</row>
    <row r="510" spans="1:241" s="1" customFormat="1">
      <c r="A51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</row>
    <row r="511" spans="1:241" s="1" customFormat="1">
      <c r="A511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</row>
    <row r="512" spans="1:241" s="1" customFormat="1">
      <c r="A512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</row>
    <row r="513" spans="1:241" s="1" customFormat="1">
      <c r="A513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</row>
    <row r="514" spans="1:241" s="1" customFormat="1">
      <c r="A514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</row>
    <row r="515" spans="1:241" s="1" customFormat="1">
      <c r="A515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</row>
    <row r="516" spans="1:241" s="1" customFormat="1">
      <c r="A516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</row>
    <row r="517" spans="1:241" s="1" customFormat="1">
      <c r="A517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</row>
    <row r="518" spans="1:241" s="1" customFormat="1">
      <c r="A518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</row>
    <row r="519" spans="1:241" s="1" customFormat="1">
      <c r="A519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</row>
    <row r="520" spans="1:241" s="1" customFormat="1">
      <c r="A5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</row>
    <row r="521" spans="1:241" s="1" customFormat="1">
      <c r="A521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</row>
    <row r="522" spans="1:241" s="1" customFormat="1">
      <c r="A522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</row>
    <row r="523" spans="1:241" s="1" customFormat="1">
      <c r="A523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</row>
    <row r="524" spans="1:241" s="1" customFormat="1">
      <c r="A524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</row>
    <row r="525" spans="1:241" s="1" customFormat="1">
      <c r="A525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</row>
    <row r="526" spans="1:241" s="1" customFormat="1">
      <c r="A526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</row>
    <row r="527" spans="1:241" s="1" customFormat="1">
      <c r="A527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</row>
    <row r="528" spans="1:241" s="1" customFormat="1">
      <c r="A528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</row>
    <row r="529" spans="1:241" s="1" customFormat="1">
      <c r="A529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</row>
    <row r="530" spans="1:241" s="1" customFormat="1">
      <c r="A53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</row>
    <row r="531" spans="1:241" s="1" customFormat="1">
      <c r="A531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</row>
    <row r="532" spans="1:241" s="1" customFormat="1">
      <c r="A532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</row>
    <row r="533" spans="1:241" s="1" customFormat="1">
      <c r="A533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</row>
    <row r="534" spans="1:241" s="1" customFormat="1">
      <c r="A534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</row>
    <row r="535" spans="1:241" s="1" customFormat="1">
      <c r="A535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</row>
    <row r="536" spans="1:241" s="1" customFormat="1">
      <c r="A536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</row>
    <row r="537" spans="1:241" s="1" customFormat="1">
      <c r="A537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</row>
    <row r="538" spans="1:241" s="1" customFormat="1">
      <c r="A538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</row>
    <row r="539" spans="1:241" s="1" customFormat="1">
      <c r="A539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</row>
    <row r="540" spans="1:241" s="1" customFormat="1">
      <c r="A54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</row>
    <row r="541" spans="1:241" s="1" customFormat="1">
      <c r="A541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</row>
    <row r="542" spans="1:241" s="1" customFormat="1">
      <c r="A542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</row>
    <row r="543" spans="1:241" s="1" customFormat="1">
      <c r="A543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</row>
    <row r="544" spans="1:241" s="1" customFormat="1">
      <c r="A544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</row>
    <row r="545" spans="1:241" s="1" customFormat="1">
      <c r="A545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</row>
    <row r="546" spans="1:241" s="1" customFormat="1">
      <c r="A546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</row>
    <row r="547" spans="1:241" s="1" customFormat="1">
      <c r="A547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</row>
    <row r="548" spans="1:241" s="1" customFormat="1">
      <c r="A548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</row>
    <row r="549" spans="1:241" s="1" customFormat="1">
      <c r="A549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</row>
    <row r="550" spans="1:241" s="1" customFormat="1">
      <c r="A55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</row>
    <row r="551" spans="1:241" s="1" customFormat="1">
      <c r="A551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</row>
    <row r="552" spans="1:241" s="1" customFormat="1">
      <c r="A552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</row>
    <row r="553" spans="1:241" s="1" customFormat="1">
      <c r="A553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</row>
    <row r="554" spans="1:241" s="1" customFormat="1">
      <c r="A554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</row>
    <row r="555" spans="1:241" s="1" customFormat="1">
      <c r="A555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</row>
    <row r="556" spans="1:241" s="1" customFormat="1">
      <c r="A556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  <c r="IF556"/>
      <c r="IG556"/>
    </row>
    <row r="557" spans="1:241" s="1" customFormat="1">
      <c r="A557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  <c r="IC557"/>
      <c r="ID557"/>
      <c r="IE557"/>
      <c r="IF557"/>
      <c r="IG557"/>
    </row>
    <row r="558" spans="1:241" s="1" customFormat="1">
      <c r="A558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  <c r="HA558"/>
      <c r="HB558"/>
      <c r="HC558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  <c r="HX558"/>
      <c r="HY558"/>
      <c r="HZ558"/>
      <c r="IA558"/>
      <c r="IB558"/>
      <c r="IC558"/>
      <c r="ID558"/>
      <c r="IE558"/>
      <c r="IF558"/>
      <c r="IG558"/>
    </row>
    <row r="559" spans="1:241" s="1" customFormat="1">
      <c r="A559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</row>
    <row r="560" spans="1:241" s="1" customFormat="1">
      <c r="A56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  <c r="HA560"/>
      <c r="HB560"/>
      <c r="HC560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  <c r="HX560"/>
      <c r="HY560"/>
      <c r="HZ560"/>
      <c r="IA560"/>
      <c r="IB560"/>
      <c r="IC560"/>
      <c r="ID560"/>
      <c r="IE560"/>
      <c r="IF560"/>
      <c r="IG560"/>
    </row>
    <row r="561" spans="1:241" s="1" customFormat="1">
      <c r="A561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</row>
    <row r="562" spans="1:241" s="1" customFormat="1">
      <c r="A562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</row>
    <row r="563" spans="1:241" s="1" customFormat="1">
      <c r="A563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  <c r="HA563"/>
      <c r="HB563"/>
      <c r="HC563"/>
      <c r="HD563"/>
      <c r="HE563"/>
      <c r="HF563"/>
      <c r="HG563"/>
      <c r="HH563"/>
      <c r="HI563"/>
      <c r="HJ563"/>
      <c r="HK563"/>
      <c r="HL563"/>
      <c r="HM563"/>
      <c r="HN563"/>
      <c r="HO563"/>
      <c r="HP563"/>
      <c r="HQ563"/>
      <c r="HR563"/>
      <c r="HS563"/>
      <c r="HT563"/>
      <c r="HU563"/>
      <c r="HV563"/>
      <c r="HW563"/>
      <c r="HX563"/>
      <c r="HY563"/>
      <c r="HZ563"/>
      <c r="IA563"/>
      <c r="IB563"/>
      <c r="IC563"/>
      <c r="ID563"/>
      <c r="IE563"/>
      <c r="IF563"/>
      <c r="IG563"/>
    </row>
    <row r="564" spans="1:241" s="1" customFormat="1">
      <c r="A564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</row>
    <row r="565" spans="1:241" s="1" customFormat="1">
      <c r="A565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  <c r="HC56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  <c r="HX565"/>
      <c r="HY565"/>
      <c r="HZ565"/>
      <c r="IA565"/>
      <c r="IB565"/>
      <c r="IC565"/>
      <c r="ID565"/>
      <c r="IE565"/>
      <c r="IF565"/>
      <c r="IG565"/>
    </row>
    <row r="566" spans="1:241" s="1" customFormat="1">
      <c r="A566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</row>
    <row r="567" spans="1:241" s="1" customFormat="1">
      <c r="A567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</row>
    <row r="568" spans="1:241" s="1" customFormat="1">
      <c r="A568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</row>
    <row r="569" spans="1:241" s="1" customFormat="1">
      <c r="A569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  <c r="HI569"/>
      <c r="HJ569"/>
      <c r="HK569"/>
      <c r="HL569"/>
      <c r="HM569"/>
      <c r="HN569"/>
      <c r="HO569"/>
      <c r="HP569"/>
      <c r="HQ569"/>
      <c r="HR569"/>
      <c r="HS569"/>
      <c r="HT569"/>
      <c r="HU569"/>
      <c r="HV569"/>
      <c r="HW569"/>
      <c r="HX569"/>
      <c r="HY569"/>
      <c r="HZ569"/>
      <c r="IA569"/>
      <c r="IB569"/>
      <c r="IC569"/>
      <c r="ID569"/>
      <c r="IE569"/>
      <c r="IF569"/>
      <c r="IG569"/>
    </row>
    <row r="570" spans="1:241" s="1" customFormat="1">
      <c r="A57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  <c r="IA570"/>
      <c r="IB570"/>
      <c r="IC570"/>
      <c r="ID570"/>
      <c r="IE570"/>
      <c r="IF570"/>
      <c r="IG570"/>
    </row>
    <row r="571" spans="1:241" s="1" customFormat="1">
      <c r="A571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</row>
    <row r="572" spans="1:241" s="1" customFormat="1">
      <c r="A572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  <c r="HH572"/>
      <c r="HI572"/>
      <c r="HJ572"/>
      <c r="HK572"/>
      <c r="HL572"/>
      <c r="HM572"/>
      <c r="HN572"/>
      <c r="HO572"/>
      <c r="HP572"/>
      <c r="HQ572"/>
      <c r="HR572"/>
      <c r="HS572"/>
      <c r="HT572"/>
      <c r="HU572"/>
      <c r="HV572"/>
      <c r="HW572"/>
      <c r="HX572"/>
      <c r="HY572"/>
      <c r="HZ572"/>
      <c r="IA572"/>
      <c r="IB572"/>
      <c r="IC572"/>
      <c r="ID572"/>
      <c r="IE572"/>
      <c r="IF572"/>
      <c r="IG572"/>
    </row>
    <row r="573" spans="1:241" s="1" customFormat="1">
      <c r="A573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  <c r="HW573"/>
      <c r="HX573"/>
      <c r="HY573"/>
      <c r="HZ573"/>
      <c r="IA573"/>
      <c r="IB573"/>
      <c r="IC573"/>
      <c r="ID573"/>
      <c r="IE573"/>
      <c r="IF573"/>
      <c r="IG573"/>
    </row>
    <row r="574" spans="1:241" s="1" customFormat="1">
      <c r="A574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  <c r="IF574"/>
      <c r="IG574"/>
    </row>
    <row r="575" spans="1:241" s="1" customFormat="1">
      <c r="A575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  <c r="HX575"/>
      <c r="HY575"/>
      <c r="HZ575"/>
      <c r="IA575"/>
      <c r="IB575"/>
      <c r="IC575"/>
      <c r="ID575"/>
      <c r="IE575"/>
      <c r="IF575"/>
      <c r="IG575"/>
    </row>
    <row r="576" spans="1:241" s="1" customFormat="1">
      <c r="A576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</row>
    <row r="577" spans="1:241" s="1" customFormat="1">
      <c r="A577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  <c r="IF577"/>
      <c r="IG577"/>
    </row>
    <row r="578" spans="1:241" s="1" customFormat="1">
      <c r="A578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/>
      <c r="FG578"/>
      <c r="FH578"/>
      <c r="FI578"/>
      <c r="FJ578"/>
      <c r="FK578"/>
      <c r="FL578"/>
      <c r="FM578"/>
      <c r="FN578"/>
      <c r="FO578"/>
      <c r="FP578"/>
      <c r="FQ578"/>
      <c r="FR578"/>
      <c r="FS578"/>
      <c r="FT578"/>
      <c r="FU578"/>
      <c r="FV578"/>
      <c r="FW578"/>
      <c r="FX578"/>
      <c r="FY578"/>
      <c r="FZ578"/>
      <c r="GA578"/>
      <c r="GB578"/>
      <c r="GC578"/>
      <c r="GD578"/>
      <c r="GE578"/>
      <c r="GF578"/>
      <c r="GG578"/>
      <c r="GH578"/>
      <c r="GI578"/>
      <c r="GJ578"/>
      <c r="GK578"/>
      <c r="GL578"/>
      <c r="GM578"/>
      <c r="GN578"/>
      <c r="GO578"/>
      <c r="GP578"/>
      <c r="GQ578"/>
      <c r="GR578"/>
      <c r="GS578"/>
      <c r="GT578"/>
      <c r="GU578"/>
      <c r="GV578"/>
      <c r="GW578"/>
      <c r="GX578"/>
      <c r="GY578"/>
      <c r="GZ578"/>
      <c r="HA578"/>
      <c r="HB578"/>
      <c r="HC578"/>
      <c r="HD578"/>
      <c r="HE578"/>
      <c r="HF578"/>
      <c r="HG578"/>
      <c r="HH578"/>
      <c r="HI578"/>
      <c r="HJ578"/>
      <c r="HK578"/>
      <c r="HL578"/>
      <c r="HM578"/>
      <c r="HN578"/>
      <c r="HO578"/>
      <c r="HP578"/>
      <c r="HQ578"/>
      <c r="HR578"/>
      <c r="HS578"/>
      <c r="HT578"/>
      <c r="HU578"/>
      <c r="HV578"/>
      <c r="HW578"/>
      <c r="HX578"/>
      <c r="HY578"/>
      <c r="HZ578"/>
      <c r="IA578"/>
      <c r="IB578"/>
      <c r="IC578"/>
      <c r="ID578"/>
      <c r="IE578"/>
      <c r="IF578"/>
      <c r="IG578"/>
    </row>
    <row r="579" spans="1:241" s="1" customFormat="1">
      <c r="A579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  <c r="HC579"/>
      <c r="HD579"/>
      <c r="HE579"/>
      <c r="HF579"/>
      <c r="HG579"/>
      <c r="HH579"/>
      <c r="HI579"/>
      <c r="HJ579"/>
      <c r="HK579"/>
      <c r="HL579"/>
      <c r="HM579"/>
      <c r="HN579"/>
      <c r="HO579"/>
      <c r="HP579"/>
      <c r="HQ579"/>
      <c r="HR579"/>
      <c r="HS579"/>
      <c r="HT579"/>
      <c r="HU579"/>
      <c r="HV579"/>
      <c r="HW579"/>
      <c r="HX579"/>
      <c r="HY579"/>
      <c r="HZ579"/>
      <c r="IA579"/>
      <c r="IB579"/>
      <c r="IC579"/>
      <c r="ID579"/>
      <c r="IE579"/>
      <c r="IF579"/>
      <c r="IG579"/>
    </row>
    <row r="580" spans="1:241" s="1" customFormat="1">
      <c r="A58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  <c r="IA580"/>
      <c r="IB580"/>
      <c r="IC580"/>
      <c r="ID580"/>
      <c r="IE580"/>
      <c r="IF580"/>
      <c r="IG580"/>
    </row>
    <row r="581" spans="1:241" s="1" customFormat="1">
      <c r="A581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  <c r="IF581"/>
      <c r="IG581"/>
    </row>
    <row r="582" spans="1:241" s="1" customFormat="1">
      <c r="A582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  <c r="HH582"/>
      <c r="HI582"/>
      <c r="HJ582"/>
      <c r="HK582"/>
      <c r="HL582"/>
      <c r="HM582"/>
      <c r="HN582"/>
      <c r="HO582"/>
      <c r="HP582"/>
      <c r="HQ582"/>
      <c r="HR582"/>
      <c r="HS582"/>
      <c r="HT582"/>
      <c r="HU582"/>
      <c r="HV582"/>
      <c r="HW582"/>
      <c r="HX582"/>
      <c r="HY582"/>
      <c r="HZ582"/>
      <c r="IA582"/>
      <c r="IB582"/>
      <c r="IC582"/>
      <c r="ID582"/>
      <c r="IE582"/>
      <c r="IF582"/>
      <c r="IG582"/>
    </row>
    <row r="583" spans="1:241" s="1" customFormat="1">
      <c r="A583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  <c r="HW583"/>
      <c r="HX583"/>
      <c r="HY583"/>
      <c r="HZ583"/>
      <c r="IA583"/>
      <c r="IB583"/>
      <c r="IC583"/>
      <c r="ID583"/>
      <c r="IE583"/>
      <c r="IF583"/>
      <c r="IG583"/>
    </row>
    <row r="584" spans="1:241" s="1" customFormat="1">
      <c r="A584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  <c r="HA584"/>
      <c r="HB584"/>
      <c r="HC584"/>
      <c r="HD584"/>
      <c r="HE584"/>
      <c r="HF584"/>
      <c r="HG584"/>
      <c r="HH584"/>
      <c r="HI584"/>
      <c r="HJ584"/>
      <c r="HK584"/>
      <c r="HL584"/>
      <c r="HM584"/>
      <c r="HN584"/>
      <c r="HO584"/>
      <c r="HP584"/>
      <c r="HQ584"/>
      <c r="HR584"/>
      <c r="HS584"/>
      <c r="HT584"/>
      <c r="HU584"/>
      <c r="HV584"/>
      <c r="HW584"/>
      <c r="HX584"/>
      <c r="HY584"/>
      <c r="HZ584"/>
      <c r="IA584"/>
      <c r="IB584"/>
      <c r="IC584"/>
      <c r="ID584"/>
      <c r="IE584"/>
      <c r="IF584"/>
      <c r="IG584"/>
    </row>
    <row r="585" spans="1:241" s="1" customFormat="1">
      <c r="A585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  <c r="HC585"/>
      <c r="HD585"/>
      <c r="HE585"/>
      <c r="HF585"/>
      <c r="HG585"/>
      <c r="HH585"/>
      <c r="HI585"/>
      <c r="HJ585"/>
      <c r="HK585"/>
      <c r="HL585"/>
      <c r="HM585"/>
      <c r="HN585"/>
      <c r="HO585"/>
      <c r="HP585"/>
      <c r="HQ585"/>
      <c r="HR585"/>
      <c r="HS585"/>
      <c r="HT585"/>
      <c r="HU585"/>
      <c r="HV585"/>
      <c r="HW585"/>
      <c r="HX585"/>
      <c r="HY585"/>
      <c r="HZ585"/>
      <c r="IA585"/>
      <c r="IB585"/>
      <c r="IC585"/>
      <c r="ID585"/>
      <c r="IE585"/>
      <c r="IF585"/>
      <c r="IG585"/>
    </row>
    <row r="586" spans="1:241" s="1" customFormat="1">
      <c r="A586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  <c r="HC586"/>
      <c r="HD586"/>
      <c r="HE586"/>
      <c r="HF586"/>
      <c r="HG586"/>
      <c r="HH586"/>
      <c r="HI586"/>
      <c r="HJ586"/>
      <c r="HK586"/>
      <c r="HL586"/>
      <c r="HM586"/>
      <c r="HN586"/>
      <c r="HO586"/>
      <c r="HP586"/>
      <c r="HQ586"/>
      <c r="HR586"/>
      <c r="HS586"/>
      <c r="HT586"/>
      <c r="HU586"/>
      <c r="HV586"/>
      <c r="HW586"/>
      <c r="HX586"/>
      <c r="HY586"/>
      <c r="HZ586"/>
      <c r="IA586"/>
      <c r="IB586"/>
      <c r="IC586"/>
      <c r="ID586"/>
      <c r="IE586"/>
      <c r="IF586"/>
      <c r="IG586"/>
    </row>
    <row r="587" spans="1:241" s="1" customFormat="1">
      <c r="A587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  <c r="HC587"/>
      <c r="HD587"/>
      <c r="HE587"/>
      <c r="HF587"/>
      <c r="HG587"/>
      <c r="HH587"/>
      <c r="HI587"/>
      <c r="HJ587"/>
      <c r="HK587"/>
      <c r="HL587"/>
      <c r="HM587"/>
      <c r="HN587"/>
      <c r="HO587"/>
      <c r="HP587"/>
      <c r="HQ587"/>
      <c r="HR587"/>
      <c r="HS587"/>
      <c r="HT587"/>
      <c r="HU587"/>
      <c r="HV587"/>
      <c r="HW587"/>
      <c r="HX587"/>
      <c r="HY587"/>
      <c r="HZ587"/>
      <c r="IA587"/>
      <c r="IB587"/>
      <c r="IC587"/>
      <c r="ID587"/>
      <c r="IE587"/>
      <c r="IF587"/>
      <c r="IG587"/>
    </row>
    <row r="588" spans="1:241" s="1" customFormat="1">
      <c r="A588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  <c r="HC588"/>
      <c r="HD588"/>
      <c r="HE588"/>
      <c r="HF588"/>
      <c r="HG588"/>
      <c r="HH588"/>
      <c r="HI588"/>
      <c r="HJ588"/>
      <c r="HK588"/>
      <c r="HL588"/>
      <c r="HM588"/>
      <c r="HN588"/>
      <c r="HO588"/>
      <c r="HP588"/>
      <c r="HQ588"/>
      <c r="HR588"/>
      <c r="HS588"/>
      <c r="HT588"/>
      <c r="HU588"/>
      <c r="HV588"/>
      <c r="HW588"/>
      <c r="HX588"/>
      <c r="HY588"/>
      <c r="HZ588"/>
      <c r="IA588"/>
      <c r="IB588"/>
      <c r="IC588"/>
      <c r="ID588"/>
      <c r="IE588"/>
      <c r="IF588"/>
      <c r="IG588"/>
    </row>
    <row r="589" spans="1:241" s="1" customFormat="1">
      <c r="A589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  <c r="HC589"/>
      <c r="HD589"/>
      <c r="HE589"/>
      <c r="HF589"/>
      <c r="HG589"/>
      <c r="HH589"/>
      <c r="HI589"/>
      <c r="HJ589"/>
      <c r="HK589"/>
      <c r="HL589"/>
      <c r="HM589"/>
      <c r="HN589"/>
      <c r="HO589"/>
      <c r="HP589"/>
      <c r="HQ589"/>
      <c r="HR589"/>
      <c r="HS589"/>
      <c r="HT589"/>
      <c r="HU589"/>
      <c r="HV589"/>
      <c r="HW589"/>
      <c r="HX589"/>
      <c r="HY589"/>
      <c r="HZ589"/>
      <c r="IA589"/>
      <c r="IB589"/>
      <c r="IC589"/>
      <c r="ID589"/>
      <c r="IE589"/>
      <c r="IF589"/>
      <c r="IG589"/>
    </row>
    <row r="590" spans="1:241" s="1" customFormat="1">
      <c r="A59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  <c r="HC590"/>
      <c r="HD590"/>
      <c r="HE590"/>
      <c r="HF590"/>
      <c r="HG590"/>
      <c r="HH590"/>
      <c r="HI590"/>
      <c r="HJ590"/>
      <c r="HK590"/>
      <c r="HL590"/>
      <c r="HM590"/>
      <c r="HN590"/>
      <c r="HO590"/>
      <c r="HP590"/>
      <c r="HQ590"/>
      <c r="HR590"/>
      <c r="HS590"/>
      <c r="HT590"/>
      <c r="HU590"/>
      <c r="HV590"/>
      <c r="HW590"/>
      <c r="HX590"/>
      <c r="HY590"/>
      <c r="HZ590"/>
      <c r="IA590"/>
      <c r="IB590"/>
      <c r="IC590"/>
      <c r="ID590"/>
      <c r="IE590"/>
      <c r="IF590"/>
      <c r="IG590"/>
    </row>
    <row r="591" spans="1:241" s="1" customFormat="1">
      <c r="A591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  <c r="GW591"/>
      <c r="GX591"/>
      <c r="GY591"/>
      <c r="GZ591"/>
      <c r="HA591"/>
      <c r="HB591"/>
      <c r="HC591"/>
      <c r="HD591"/>
      <c r="HE591"/>
      <c r="HF591"/>
      <c r="HG591"/>
      <c r="HH591"/>
      <c r="HI591"/>
      <c r="HJ591"/>
      <c r="HK591"/>
      <c r="HL591"/>
      <c r="HM591"/>
      <c r="HN591"/>
      <c r="HO591"/>
      <c r="HP591"/>
      <c r="HQ591"/>
      <c r="HR591"/>
      <c r="HS591"/>
      <c r="HT591"/>
      <c r="HU591"/>
      <c r="HV591"/>
      <c r="HW591"/>
      <c r="HX591"/>
      <c r="HY591"/>
      <c r="HZ591"/>
      <c r="IA591"/>
      <c r="IB591"/>
      <c r="IC591"/>
      <c r="ID591"/>
      <c r="IE591"/>
      <c r="IF591"/>
      <c r="IG591"/>
    </row>
    <row r="592" spans="1:241" s="1" customFormat="1">
      <c r="A592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L592"/>
      <c r="FM592"/>
      <c r="FN592"/>
      <c r="FO592"/>
      <c r="FP592"/>
      <c r="FQ592"/>
      <c r="FR592"/>
      <c r="FS592"/>
      <c r="FT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  <c r="GS592"/>
      <c r="GT592"/>
      <c r="GU592"/>
      <c r="GV592"/>
      <c r="GW592"/>
      <c r="GX592"/>
      <c r="GY592"/>
      <c r="GZ592"/>
      <c r="HA592"/>
      <c r="HB592"/>
      <c r="HC592"/>
      <c r="HD592"/>
      <c r="HE592"/>
      <c r="HF592"/>
      <c r="HG592"/>
      <c r="HH592"/>
      <c r="HI592"/>
      <c r="HJ592"/>
      <c r="HK592"/>
      <c r="HL592"/>
      <c r="HM592"/>
      <c r="HN592"/>
      <c r="HO592"/>
      <c r="HP592"/>
      <c r="HQ592"/>
      <c r="HR592"/>
      <c r="HS592"/>
      <c r="HT592"/>
      <c r="HU592"/>
      <c r="HV592"/>
      <c r="HW592"/>
      <c r="HX592"/>
      <c r="HY592"/>
      <c r="HZ592"/>
      <c r="IA592"/>
      <c r="IB592"/>
      <c r="IC592"/>
      <c r="ID592"/>
      <c r="IE592"/>
      <c r="IF592"/>
      <c r="IG592"/>
    </row>
    <row r="593" spans="1:241" s="1" customFormat="1">
      <c r="A593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  <c r="GW593"/>
      <c r="GX593"/>
      <c r="GY593"/>
      <c r="GZ593"/>
      <c r="HA593"/>
      <c r="HB593"/>
      <c r="HC593"/>
      <c r="HD593"/>
      <c r="HE593"/>
      <c r="HF593"/>
      <c r="HG593"/>
      <c r="HH593"/>
      <c r="HI593"/>
      <c r="HJ593"/>
      <c r="HK593"/>
      <c r="HL593"/>
      <c r="HM593"/>
      <c r="HN593"/>
      <c r="HO593"/>
      <c r="HP593"/>
      <c r="HQ593"/>
      <c r="HR593"/>
      <c r="HS593"/>
      <c r="HT593"/>
      <c r="HU593"/>
      <c r="HV593"/>
      <c r="HW593"/>
      <c r="HX593"/>
      <c r="HY593"/>
      <c r="HZ593"/>
      <c r="IA593"/>
      <c r="IB593"/>
      <c r="IC593"/>
      <c r="ID593"/>
      <c r="IE593"/>
      <c r="IF593"/>
      <c r="IG593"/>
    </row>
    <row r="594" spans="1:241" s="1" customFormat="1">
      <c r="A594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  <c r="GW594"/>
      <c r="GX594"/>
      <c r="GY594"/>
      <c r="GZ594"/>
      <c r="HA594"/>
      <c r="HB594"/>
      <c r="HC594"/>
      <c r="HD594"/>
      <c r="HE594"/>
      <c r="HF594"/>
      <c r="HG594"/>
      <c r="HH594"/>
      <c r="HI594"/>
      <c r="HJ594"/>
      <c r="HK594"/>
      <c r="HL594"/>
      <c r="HM594"/>
      <c r="HN594"/>
      <c r="HO594"/>
      <c r="HP594"/>
      <c r="HQ594"/>
      <c r="HR594"/>
      <c r="HS594"/>
      <c r="HT594"/>
      <c r="HU594"/>
      <c r="HV594"/>
      <c r="HW594"/>
      <c r="HX594"/>
      <c r="HY594"/>
      <c r="HZ594"/>
      <c r="IA594"/>
      <c r="IB594"/>
      <c r="IC594"/>
      <c r="ID594"/>
      <c r="IE594"/>
      <c r="IF594"/>
      <c r="IG594"/>
    </row>
    <row r="595" spans="1:241" s="1" customFormat="1">
      <c r="A595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  <c r="HC595"/>
      <c r="HD595"/>
      <c r="HE595"/>
      <c r="HF595"/>
      <c r="HG595"/>
      <c r="HH595"/>
      <c r="HI595"/>
      <c r="HJ595"/>
      <c r="HK595"/>
      <c r="HL595"/>
      <c r="HM595"/>
      <c r="HN595"/>
      <c r="HO595"/>
      <c r="HP595"/>
      <c r="HQ595"/>
      <c r="HR595"/>
      <c r="HS595"/>
      <c r="HT595"/>
      <c r="HU595"/>
      <c r="HV595"/>
      <c r="HW595"/>
      <c r="HX595"/>
      <c r="HY595"/>
      <c r="HZ595"/>
      <c r="IA595"/>
      <c r="IB595"/>
      <c r="IC595"/>
      <c r="ID595"/>
      <c r="IE595"/>
      <c r="IF595"/>
      <c r="IG595"/>
    </row>
    <row r="596" spans="1:241" s="1" customFormat="1">
      <c r="A596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  <c r="HH596"/>
      <c r="HI596"/>
      <c r="HJ596"/>
      <c r="HK596"/>
      <c r="HL596"/>
      <c r="HM596"/>
      <c r="HN596"/>
      <c r="HO596"/>
      <c r="HP596"/>
      <c r="HQ596"/>
      <c r="HR596"/>
      <c r="HS596"/>
      <c r="HT596"/>
      <c r="HU596"/>
      <c r="HV596"/>
      <c r="HW596"/>
      <c r="HX596"/>
      <c r="HY596"/>
      <c r="HZ596"/>
      <c r="IA596"/>
      <c r="IB596"/>
      <c r="IC596"/>
      <c r="ID596"/>
      <c r="IE596"/>
      <c r="IF596"/>
      <c r="IG596"/>
    </row>
    <row r="597" spans="1:241" s="1" customFormat="1">
      <c r="A597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  <c r="HA597"/>
      <c r="HB597"/>
      <c r="HC597"/>
      <c r="HD597"/>
      <c r="HE597"/>
      <c r="HF597"/>
      <c r="HG597"/>
      <c r="HH597"/>
      <c r="HI597"/>
      <c r="HJ597"/>
      <c r="HK597"/>
      <c r="HL597"/>
      <c r="HM597"/>
      <c r="HN597"/>
      <c r="HO597"/>
      <c r="HP597"/>
      <c r="HQ597"/>
      <c r="HR597"/>
      <c r="HS597"/>
      <c r="HT597"/>
      <c r="HU597"/>
      <c r="HV597"/>
      <c r="HW597"/>
      <c r="HX597"/>
      <c r="HY597"/>
      <c r="HZ597"/>
      <c r="IA597"/>
      <c r="IB597"/>
      <c r="IC597"/>
      <c r="ID597"/>
      <c r="IE597"/>
      <c r="IF597"/>
      <c r="IG597"/>
    </row>
    <row r="598" spans="1:241" s="1" customFormat="1">
      <c r="A598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  <c r="HH598"/>
      <c r="HI598"/>
      <c r="HJ598"/>
      <c r="HK598"/>
      <c r="HL598"/>
      <c r="HM598"/>
      <c r="HN598"/>
      <c r="HO598"/>
      <c r="HP598"/>
      <c r="HQ598"/>
      <c r="HR598"/>
      <c r="HS598"/>
      <c r="HT598"/>
      <c r="HU598"/>
      <c r="HV598"/>
      <c r="HW598"/>
      <c r="HX598"/>
      <c r="HY598"/>
      <c r="HZ598"/>
      <c r="IA598"/>
      <c r="IB598"/>
      <c r="IC598"/>
      <c r="ID598"/>
      <c r="IE598"/>
      <c r="IF598"/>
      <c r="IG598"/>
    </row>
    <row r="599" spans="1:241" s="1" customFormat="1">
      <c r="A599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  <c r="HH599"/>
      <c r="HI599"/>
      <c r="HJ599"/>
      <c r="HK599"/>
      <c r="HL599"/>
      <c r="HM599"/>
      <c r="HN599"/>
      <c r="HO599"/>
      <c r="HP599"/>
      <c r="HQ599"/>
      <c r="HR599"/>
      <c r="HS599"/>
      <c r="HT599"/>
      <c r="HU599"/>
      <c r="HV599"/>
      <c r="HW599"/>
      <c r="HX599"/>
      <c r="HY599"/>
      <c r="HZ599"/>
      <c r="IA599"/>
      <c r="IB599"/>
      <c r="IC599"/>
      <c r="ID599"/>
      <c r="IE599"/>
      <c r="IF599"/>
      <c r="IG599"/>
    </row>
    <row r="600" spans="1:241" s="1" customFormat="1">
      <c r="A60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  <c r="HA600"/>
      <c r="HB600"/>
      <c r="HC600"/>
      <c r="HD600"/>
      <c r="HE600"/>
      <c r="HF600"/>
      <c r="HG600"/>
      <c r="HH600"/>
      <c r="HI600"/>
      <c r="HJ600"/>
      <c r="HK600"/>
      <c r="HL600"/>
      <c r="HM600"/>
      <c r="HN600"/>
      <c r="HO600"/>
      <c r="HP600"/>
      <c r="HQ600"/>
      <c r="HR600"/>
      <c r="HS600"/>
      <c r="HT600"/>
      <c r="HU600"/>
      <c r="HV600"/>
      <c r="HW600"/>
      <c r="HX600"/>
      <c r="HY600"/>
      <c r="HZ600"/>
      <c r="IA600"/>
      <c r="IB600"/>
      <c r="IC600"/>
      <c r="ID600"/>
      <c r="IE600"/>
      <c r="IF600"/>
      <c r="IG600"/>
    </row>
    <row r="601" spans="1:241" s="1" customFormat="1">
      <c r="A601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  <c r="HA601"/>
      <c r="HB601"/>
      <c r="HC601"/>
      <c r="HD601"/>
      <c r="HE601"/>
      <c r="HF601"/>
      <c r="HG601"/>
      <c r="HH601"/>
      <c r="HI601"/>
      <c r="HJ601"/>
      <c r="HK601"/>
      <c r="HL601"/>
      <c r="HM601"/>
      <c r="HN601"/>
      <c r="HO601"/>
      <c r="HP601"/>
      <c r="HQ601"/>
      <c r="HR601"/>
      <c r="HS601"/>
      <c r="HT601"/>
      <c r="HU601"/>
      <c r="HV601"/>
      <c r="HW601"/>
      <c r="HX601"/>
      <c r="HY601"/>
      <c r="HZ601"/>
      <c r="IA601"/>
      <c r="IB601"/>
      <c r="IC601"/>
      <c r="ID601"/>
      <c r="IE601"/>
      <c r="IF601"/>
      <c r="IG601"/>
    </row>
    <row r="602" spans="1:241" s="1" customFormat="1">
      <c r="A602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  <c r="GW602"/>
      <c r="GX602"/>
      <c r="GY602"/>
      <c r="GZ602"/>
      <c r="HA602"/>
      <c r="HB602"/>
      <c r="HC602"/>
      <c r="HD602"/>
      <c r="HE602"/>
      <c r="HF602"/>
      <c r="HG602"/>
      <c r="HH602"/>
      <c r="HI602"/>
      <c r="HJ602"/>
      <c r="HK602"/>
      <c r="HL602"/>
      <c r="HM602"/>
      <c r="HN602"/>
      <c r="HO602"/>
      <c r="HP602"/>
      <c r="HQ602"/>
      <c r="HR602"/>
      <c r="HS602"/>
      <c r="HT602"/>
      <c r="HU602"/>
      <c r="HV602"/>
      <c r="HW602"/>
      <c r="HX602"/>
      <c r="HY602"/>
      <c r="HZ602"/>
      <c r="IA602"/>
      <c r="IB602"/>
      <c r="IC602"/>
      <c r="ID602"/>
      <c r="IE602"/>
      <c r="IF602"/>
      <c r="IG602"/>
    </row>
    <row r="603" spans="1:241" s="1" customFormat="1">
      <c r="A603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  <c r="GW603"/>
      <c r="GX603"/>
      <c r="GY603"/>
      <c r="GZ603"/>
      <c r="HA603"/>
      <c r="HB603"/>
      <c r="HC603"/>
      <c r="HD603"/>
      <c r="HE603"/>
      <c r="HF603"/>
      <c r="HG603"/>
      <c r="HH603"/>
      <c r="HI603"/>
      <c r="HJ603"/>
      <c r="HK603"/>
      <c r="HL603"/>
      <c r="HM603"/>
      <c r="HN603"/>
      <c r="HO603"/>
      <c r="HP603"/>
      <c r="HQ603"/>
      <c r="HR603"/>
      <c r="HS603"/>
      <c r="HT603"/>
      <c r="HU603"/>
      <c r="HV603"/>
      <c r="HW603"/>
      <c r="HX603"/>
      <c r="HY603"/>
      <c r="HZ603"/>
      <c r="IA603"/>
      <c r="IB603"/>
      <c r="IC603"/>
      <c r="ID603"/>
      <c r="IE603"/>
      <c r="IF603"/>
      <c r="IG603"/>
    </row>
    <row r="604" spans="1:241" s="1" customFormat="1">
      <c r="A604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L604"/>
      <c r="FM604"/>
      <c r="FN604"/>
      <c r="FO604"/>
      <c r="FP604"/>
      <c r="FQ604"/>
      <c r="FR604"/>
      <c r="FS604"/>
      <c r="FT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  <c r="GS604"/>
      <c r="GT604"/>
      <c r="GU604"/>
      <c r="GV604"/>
      <c r="GW604"/>
      <c r="GX604"/>
      <c r="GY604"/>
      <c r="GZ604"/>
      <c r="HA604"/>
      <c r="HB604"/>
      <c r="HC604"/>
      <c r="HD604"/>
      <c r="HE604"/>
      <c r="HF604"/>
      <c r="HG604"/>
      <c r="HH604"/>
      <c r="HI604"/>
      <c r="HJ604"/>
      <c r="HK604"/>
      <c r="HL604"/>
      <c r="HM604"/>
      <c r="HN604"/>
      <c r="HO604"/>
      <c r="HP604"/>
      <c r="HQ604"/>
      <c r="HR604"/>
      <c r="HS604"/>
      <c r="HT604"/>
      <c r="HU604"/>
      <c r="HV604"/>
      <c r="HW604"/>
      <c r="HX604"/>
      <c r="HY604"/>
      <c r="HZ604"/>
      <c r="IA604"/>
      <c r="IB604"/>
      <c r="IC604"/>
      <c r="ID604"/>
      <c r="IE604"/>
      <c r="IF604"/>
      <c r="IG604"/>
    </row>
    <row r="605" spans="1:241" s="1" customFormat="1">
      <c r="A605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  <c r="GW605"/>
      <c r="GX605"/>
      <c r="GY605"/>
      <c r="GZ605"/>
      <c r="HA605"/>
      <c r="HB605"/>
      <c r="HC605"/>
      <c r="HD605"/>
      <c r="HE605"/>
      <c r="HF605"/>
      <c r="HG605"/>
      <c r="HH605"/>
      <c r="HI605"/>
      <c r="HJ605"/>
      <c r="HK605"/>
      <c r="HL605"/>
      <c r="HM605"/>
      <c r="HN605"/>
      <c r="HO605"/>
      <c r="HP605"/>
      <c r="HQ605"/>
      <c r="HR605"/>
      <c r="HS605"/>
      <c r="HT605"/>
      <c r="HU605"/>
      <c r="HV605"/>
      <c r="HW605"/>
      <c r="HX605"/>
      <c r="HY605"/>
      <c r="HZ605"/>
      <c r="IA605"/>
      <c r="IB605"/>
      <c r="IC605"/>
      <c r="ID605"/>
      <c r="IE605"/>
      <c r="IF605"/>
      <c r="IG605"/>
    </row>
    <row r="606" spans="1:241" s="1" customFormat="1">
      <c r="A606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  <c r="GW606"/>
      <c r="GX606"/>
      <c r="GY606"/>
      <c r="GZ606"/>
      <c r="HA606"/>
      <c r="HB606"/>
      <c r="HC606"/>
      <c r="HD606"/>
      <c r="HE606"/>
      <c r="HF606"/>
      <c r="HG606"/>
      <c r="HH606"/>
      <c r="HI606"/>
      <c r="HJ606"/>
      <c r="HK606"/>
      <c r="HL606"/>
      <c r="HM606"/>
      <c r="HN606"/>
      <c r="HO606"/>
      <c r="HP606"/>
      <c r="HQ606"/>
      <c r="HR606"/>
      <c r="HS606"/>
      <c r="HT606"/>
      <c r="HU606"/>
      <c r="HV606"/>
      <c r="HW606"/>
      <c r="HX606"/>
      <c r="HY606"/>
      <c r="HZ606"/>
      <c r="IA606"/>
      <c r="IB606"/>
      <c r="IC606"/>
      <c r="ID606"/>
      <c r="IE606"/>
      <c r="IF606"/>
      <c r="IG606"/>
    </row>
    <row r="607" spans="1:241" s="1" customFormat="1">
      <c r="A607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L607"/>
      <c r="FM607"/>
      <c r="FN607"/>
      <c r="FO607"/>
      <c r="FP607"/>
      <c r="FQ607"/>
      <c r="FR607"/>
      <c r="FS607"/>
      <c r="FT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  <c r="GS607"/>
      <c r="GT607"/>
      <c r="GU607"/>
      <c r="GV607"/>
      <c r="GW607"/>
      <c r="GX607"/>
      <c r="GY607"/>
      <c r="GZ607"/>
      <c r="HA607"/>
      <c r="HB607"/>
      <c r="HC607"/>
      <c r="HD607"/>
      <c r="HE607"/>
      <c r="HF607"/>
      <c r="HG607"/>
      <c r="HH607"/>
      <c r="HI607"/>
      <c r="HJ607"/>
      <c r="HK607"/>
      <c r="HL607"/>
      <c r="HM607"/>
      <c r="HN607"/>
      <c r="HO607"/>
      <c r="HP607"/>
      <c r="HQ607"/>
      <c r="HR607"/>
      <c r="HS607"/>
      <c r="HT607"/>
      <c r="HU607"/>
      <c r="HV607"/>
      <c r="HW607"/>
      <c r="HX607"/>
      <c r="HY607"/>
      <c r="HZ607"/>
      <c r="IA607"/>
      <c r="IB607"/>
      <c r="IC607"/>
      <c r="ID607"/>
      <c r="IE607"/>
      <c r="IF607"/>
      <c r="IG607"/>
    </row>
    <row r="608" spans="1:241" s="1" customFormat="1">
      <c r="A608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L608"/>
      <c r="FM608"/>
      <c r="FN608"/>
      <c r="FO608"/>
      <c r="FP608"/>
      <c r="FQ608"/>
      <c r="FR608"/>
      <c r="FS608"/>
      <c r="FT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  <c r="GS608"/>
      <c r="GT608"/>
      <c r="GU608"/>
      <c r="GV608"/>
      <c r="GW608"/>
      <c r="GX608"/>
      <c r="GY608"/>
      <c r="GZ608"/>
      <c r="HA608"/>
      <c r="HB608"/>
      <c r="HC608"/>
      <c r="HD608"/>
      <c r="HE608"/>
      <c r="HF608"/>
      <c r="HG608"/>
      <c r="HH608"/>
      <c r="HI608"/>
      <c r="HJ608"/>
      <c r="HK608"/>
      <c r="HL608"/>
      <c r="HM608"/>
      <c r="HN608"/>
      <c r="HO608"/>
      <c r="HP608"/>
      <c r="HQ608"/>
      <c r="HR608"/>
      <c r="HS608"/>
      <c r="HT608"/>
      <c r="HU608"/>
      <c r="HV608"/>
      <c r="HW608"/>
      <c r="HX608"/>
      <c r="HY608"/>
      <c r="HZ608"/>
      <c r="IA608"/>
      <c r="IB608"/>
      <c r="IC608"/>
      <c r="ID608"/>
      <c r="IE608"/>
      <c r="IF608"/>
      <c r="IG608"/>
    </row>
    <row r="609" spans="1:241" s="1" customFormat="1">
      <c r="A609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L609"/>
      <c r="FM609"/>
      <c r="FN609"/>
      <c r="FO609"/>
      <c r="FP609"/>
      <c r="FQ609"/>
      <c r="FR609"/>
      <c r="FS609"/>
      <c r="FT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  <c r="GS609"/>
      <c r="GT609"/>
      <c r="GU609"/>
      <c r="GV609"/>
      <c r="GW609"/>
      <c r="GX609"/>
      <c r="GY609"/>
      <c r="GZ609"/>
      <c r="HA609"/>
      <c r="HB609"/>
      <c r="HC609"/>
      <c r="HD609"/>
      <c r="HE609"/>
      <c r="HF609"/>
      <c r="HG609"/>
      <c r="HH609"/>
      <c r="HI609"/>
      <c r="HJ609"/>
      <c r="HK609"/>
      <c r="HL609"/>
      <c r="HM609"/>
      <c r="HN609"/>
      <c r="HO609"/>
      <c r="HP609"/>
      <c r="HQ609"/>
      <c r="HR609"/>
      <c r="HS609"/>
      <c r="HT609"/>
      <c r="HU609"/>
      <c r="HV609"/>
      <c r="HW609"/>
      <c r="HX609"/>
      <c r="HY609"/>
      <c r="HZ609"/>
      <c r="IA609"/>
      <c r="IB609"/>
      <c r="IC609"/>
      <c r="ID609"/>
      <c r="IE609"/>
      <c r="IF609"/>
      <c r="IG609"/>
    </row>
    <row r="610" spans="1:241" s="1" customFormat="1">
      <c r="A61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L610"/>
      <c r="FM610"/>
      <c r="FN610"/>
      <c r="FO610"/>
      <c r="FP610"/>
      <c r="FQ610"/>
      <c r="FR610"/>
      <c r="FS610"/>
      <c r="FT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  <c r="GS610"/>
      <c r="GT610"/>
      <c r="GU610"/>
      <c r="GV610"/>
      <c r="GW610"/>
      <c r="GX610"/>
      <c r="GY610"/>
      <c r="GZ610"/>
      <c r="HA610"/>
      <c r="HB610"/>
      <c r="HC610"/>
      <c r="HD610"/>
      <c r="HE610"/>
      <c r="HF610"/>
      <c r="HG610"/>
      <c r="HH610"/>
      <c r="HI610"/>
      <c r="HJ610"/>
      <c r="HK610"/>
      <c r="HL610"/>
      <c r="HM610"/>
      <c r="HN610"/>
      <c r="HO610"/>
      <c r="HP610"/>
      <c r="HQ610"/>
      <c r="HR610"/>
      <c r="HS610"/>
      <c r="HT610"/>
      <c r="HU610"/>
      <c r="HV610"/>
      <c r="HW610"/>
      <c r="HX610"/>
      <c r="HY610"/>
      <c r="HZ610"/>
      <c r="IA610"/>
      <c r="IB610"/>
      <c r="IC610"/>
      <c r="ID610"/>
      <c r="IE610"/>
      <c r="IF610"/>
      <c r="IG610"/>
    </row>
    <row r="611" spans="1:241" s="1" customFormat="1">
      <c r="A611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  <c r="GW611"/>
      <c r="GX611"/>
      <c r="GY611"/>
      <c r="GZ611"/>
      <c r="HA611"/>
      <c r="HB611"/>
      <c r="HC611"/>
      <c r="HD611"/>
      <c r="HE611"/>
      <c r="HF611"/>
      <c r="HG611"/>
      <c r="HH611"/>
      <c r="HI611"/>
      <c r="HJ611"/>
      <c r="HK611"/>
      <c r="HL611"/>
      <c r="HM611"/>
      <c r="HN611"/>
      <c r="HO611"/>
      <c r="HP611"/>
      <c r="HQ611"/>
      <c r="HR611"/>
      <c r="HS611"/>
      <c r="HT611"/>
      <c r="HU611"/>
      <c r="HV611"/>
      <c r="HW611"/>
      <c r="HX611"/>
      <c r="HY611"/>
      <c r="HZ611"/>
      <c r="IA611"/>
      <c r="IB611"/>
      <c r="IC611"/>
      <c r="ID611"/>
      <c r="IE611"/>
      <c r="IF611"/>
      <c r="IG611"/>
    </row>
    <row r="612" spans="1:241" s="1" customFormat="1">
      <c r="A612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  <c r="GW612"/>
      <c r="GX612"/>
      <c r="GY612"/>
      <c r="GZ612"/>
      <c r="HA612"/>
      <c r="HB612"/>
      <c r="HC612"/>
      <c r="HD612"/>
      <c r="HE612"/>
      <c r="HF612"/>
      <c r="HG612"/>
      <c r="HH612"/>
      <c r="HI612"/>
      <c r="HJ612"/>
      <c r="HK612"/>
      <c r="HL612"/>
      <c r="HM612"/>
      <c r="HN612"/>
      <c r="HO612"/>
      <c r="HP612"/>
      <c r="HQ612"/>
      <c r="HR612"/>
      <c r="HS612"/>
      <c r="HT612"/>
      <c r="HU612"/>
      <c r="HV612"/>
      <c r="HW612"/>
      <c r="HX612"/>
      <c r="HY612"/>
      <c r="HZ612"/>
      <c r="IA612"/>
      <c r="IB612"/>
      <c r="IC612"/>
      <c r="ID612"/>
      <c r="IE612"/>
      <c r="IF612"/>
      <c r="IG612"/>
    </row>
    <row r="613" spans="1:241" s="1" customFormat="1">
      <c r="A613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  <c r="HA613"/>
      <c r="HB613"/>
      <c r="HC613"/>
      <c r="HD613"/>
      <c r="HE613"/>
      <c r="HF613"/>
      <c r="HG613"/>
      <c r="HH613"/>
      <c r="HI613"/>
      <c r="HJ613"/>
      <c r="HK613"/>
      <c r="HL613"/>
      <c r="HM613"/>
      <c r="HN613"/>
      <c r="HO613"/>
      <c r="HP613"/>
      <c r="HQ613"/>
      <c r="HR613"/>
      <c r="HS613"/>
      <c r="HT613"/>
      <c r="HU613"/>
      <c r="HV613"/>
      <c r="HW613"/>
      <c r="HX613"/>
      <c r="HY613"/>
      <c r="HZ613"/>
      <c r="IA613"/>
      <c r="IB613"/>
      <c r="IC613"/>
      <c r="ID613"/>
      <c r="IE613"/>
      <c r="IF613"/>
      <c r="IG613"/>
    </row>
    <row r="614" spans="1:241" s="1" customFormat="1">
      <c r="A614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  <c r="GW614"/>
      <c r="GX614"/>
      <c r="GY614"/>
      <c r="GZ614"/>
      <c r="HA614"/>
      <c r="HB614"/>
      <c r="HC614"/>
      <c r="HD614"/>
      <c r="HE614"/>
      <c r="HF614"/>
      <c r="HG614"/>
      <c r="HH614"/>
      <c r="HI614"/>
      <c r="HJ614"/>
      <c r="HK614"/>
      <c r="HL614"/>
      <c r="HM614"/>
      <c r="HN614"/>
      <c r="HO614"/>
      <c r="HP614"/>
      <c r="HQ614"/>
      <c r="HR614"/>
      <c r="HS614"/>
      <c r="HT614"/>
      <c r="HU614"/>
      <c r="HV614"/>
      <c r="HW614"/>
      <c r="HX614"/>
      <c r="HY614"/>
      <c r="HZ614"/>
      <c r="IA614"/>
      <c r="IB614"/>
      <c r="IC614"/>
      <c r="ID614"/>
      <c r="IE614"/>
      <c r="IF614"/>
      <c r="IG614"/>
    </row>
    <row r="615" spans="1:241" s="1" customFormat="1">
      <c r="A615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  <c r="HA615"/>
      <c r="HB615"/>
      <c r="HC615"/>
      <c r="HD615"/>
      <c r="HE615"/>
      <c r="HF615"/>
      <c r="HG615"/>
      <c r="HH615"/>
      <c r="HI615"/>
      <c r="HJ615"/>
      <c r="HK615"/>
      <c r="HL615"/>
      <c r="HM615"/>
      <c r="HN615"/>
      <c r="HO615"/>
      <c r="HP615"/>
      <c r="HQ615"/>
      <c r="HR615"/>
      <c r="HS615"/>
      <c r="HT615"/>
      <c r="HU615"/>
      <c r="HV615"/>
      <c r="HW615"/>
      <c r="HX615"/>
      <c r="HY615"/>
      <c r="HZ615"/>
      <c r="IA615"/>
      <c r="IB615"/>
      <c r="IC615"/>
      <c r="ID615"/>
      <c r="IE615"/>
      <c r="IF615"/>
      <c r="IG615"/>
    </row>
    <row r="616" spans="1:241" s="1" customFormat="1">
      <c r="A616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  <c r="HA616"/>
      <c r="HB616"/>
      <c r="HC616"/>
      <c r="HD616"/>
      <c r="HE616"/>
      <c r="HF616"/>
      <c r="HG616"/>
      <c r="HH616"/>
      <c r="HI616"/>
      <c r="HJ616"/>
      <c r="HK616"/>
      <c r="HL616"/>
      <c r="HM616"/>
      <c r="HN616"/>
      <c r="HO616"/>
      <c r="HP616"/>
      <c r="HQ616"/>
      <c r="HR616"/>
      <c r="HS616"/>
      <c r="HT616"/>
      <c r="HU616"/>
      <c r="HV616"/>
      <c r="HW616"/>
      <c r="HX616"/>
      <c r="HY616"/>
      <c r="HZ616"/>
      <c r="IA616"/>
      <c r="IB616"/>
      <c r="IC616"/>
      <c r="ID616"/>
      <c r="IE616"/>
      <c r="IF616"/>
      <c r="IG616"/>
    </row>
    <row r="617" spans="1:241" s="1" customFormat="1">
      <c r="A617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  <c r="HC617"/>
      <c r="HD617"/>
      <c r="HE617"/>
      <c r="HF617"/>
      <c r="HG617"/>
      <c r="HH617"/>
      <c r="HI617"/>
      <c r="HJ617"/>
      <c r="HK617"/>
      <c r="HL617"/>
      <c r="HM617"/>
      <c r="HN617"/>
      <c r="HO617"/>
      <c r="HP617"/>
      <c r="HQ617"/>
      <c r="HR617"/>
      <c r="HS617"/>
      <c r="HT617"/>
      <c r="HU617"/>
      <c r="HV617"/>
      <c r="HW617"/>
      <c r="HX617"/>
      <c r="HY617"/>
      <c r="HZ617"/>
      <c r="IA617"/>
      <c r="IB617"/>
      <c r="IC617"/>
      <c r="ID617"/>
      <c r="IE617"/>
      <c r="IF617"/>
      <c r="IG617"/>
    </row>
    <row r="618" spans="1:241" s="1" customFormat="1">
      <c r="A618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  <c r="HA618"/>
      <c r="HB618"/>
      <c r="HC618"/>
      <c r="HD618"/>
      <c r="HE618"/>
      <c r="HF618"/>
      <c r="HG618"/>
      <c r="HH618"/>
      <c r="HI618"/>
      <c r="HJ618"/>
      <c r="HK618"/>
      <c r="HL618"/>
      <c r="HM618"/>
      <c r="HN618"/>
      <c r="HO618"/>
      <c r="HP618"/>
      <c r="HQ618"/>
      <c r="HR618"/>
      <c r="HS618"/>
      <c r="HT618"/>
      <c r="HU618"/>
      <c r="HV618"/>
      <c r="HW618"/>
      <c r="HX618"/>
      <c r="HY618"/>
      <c r="HZ618"/>
      <c r="IA618"/>
      <c r="IB618"/>
      <c r="IC618"/>
      <c r="ID618"/>
      <c r="IE618"/>
      <c r="IF618"/>
      <c r="IG618"/>
    </row>
    <row r="619" spans="1:241" s="1" customFormat="1">
      <c r="A619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  <c r="HA619"/>
      <c r="HB619"/>
      <c r="HC619"/>
      <c r="HD619"/>
      <c r="HE619"/>
      <c r="HF619"/>
      <c r="HG619"/>
      <c r="HH619"/>
      <c r="HI619"/>
      <c r="HJ619"/>
      <c r="HK619"/>
      <c r="HL619"/>
      <c r="HM619"/>
      <c r="HN619"/>
      <c r="HO619"/>
      <c r="HP619"/>
      <c r="HQ619"/>
      <c r="HR619"/>
      <c r="HS619"/>
      <c r="HT619"/>
      <c r="HU619"/>
      <c r="HV619"/>
      <c r="HW619"/>
      <c r="HX619"/>
      <c r="HY619"/>
      <c r="HZ619"/>
      <c r="IA619"/>
      <c r="IB619"/>
      <c r="IC619"/>
      <c r="ID619"/>
      <c r="IE619"/>
      <c r="IF619"/>
      <c r="IG619"/>
    </row>
    <row r="620" spans="1:241" s="1" customFormat="1">
      <c r="A6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  <c r="GW620"/>
      <c r="GX620"/>
      <c r="GY620"/>
      <c r="GZ620"/>
      <c r="HA620"/>
      <c r="HB620"/>
      <c r="HC620"/>
      <c r="HD620"/>
      <c r="HE620"/>
      <c r="HF620"/>
      <c r="HG620"/>
      <c r="HH620"/>
      <c r="HI620"/>
      <c r="HJ620"/>
      <c r="HK620"/>
      <c r="HL620"/>
      <c r="HM620"/>
      <c r="HN620"/>
      <c r="HO620"/>
      <c r="HP620"/>
      <c r="HQ620"/>
      <c r="HR620"/>
      <c r="HS620"/>
      <c r="HT620"/>
      <c r="HU620"/>
      <c r="HV620"/>
      <c r="HW620"/>
      <c r="HX620"/>
      <c r="HY620"/>
      <c r="HZ620"/>
      <c r="IA620"/>
      <c r="IB620"/>
      <c r="IC620"/>
      <c r="ID620"/>
      <c r="IE620"/>
      <c r="IF620"/>
      <c r="IG620"/>
    </row>
    <row r="621" spans="1:241" s="1" customFormat="1">
      <c r="A621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L621"/>
      <c r="FM621"/>
      <c r="FN621"/>
      <c r="FO621"/>
      <c r="FP621"/>
      <c r="FQ621"/>
      <c r="FR621"/>
      <c r="FS621"/>
      <c r="FT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  <c r="GS621"/>
      <c r="GT621"/>
      <c r="GU621"/>
      <c r="GV621"/>
      <c r="GW621"/>
      <c r="GX621"/>
      <c r="GY621"/>
      <c r="GZ621"/>
      <c r="HA621"/>
      <c r="HB621"/>
      <c r="HC621"/>
      <c r="HD621"/>
      <c r="HE621"/>
      <c r="HF621"/>
      <c r="HG621"/>
      <c r="HH621"/>
      <c r="HI621"/>
      <c r="HJ621"/>
      <c r="HK621"/>
      <c r="HL621"/>
      <c r="HM621"/>
      <c r="HN621"/>
      <c r="HO621"/>
      <c r="HP621"/>
      <c r="HQ621"/>
      <c r="HR621"/>
      <c r="HS621"/>
      <c r="HT621"/>
      <c r="HU621"/>
      <c r="HV621"/>
      <c r="HW621"/>
      <c r="HX621"/>
      <c r="HY621"/>
      <c r="HZ621"/>
      <c r="IA621"/>
      <c r="IB621"/>
      <c r="IC621"/>
      <c r="ID621"/>
      <c r="IE621"/>
      <c r="IF621"/>
      <c r="IG621"/>
    </row>
    <row r="622" spans="1:241" s="1" customFormat="1">
      <c r="A622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L622"/>
      <c r="FM622"/>
      <c r="FN622"/>
      <c r="FO622"/>
      <c r="FP622"/>
      <c r="FQ622"/>
      <c r="FR622"/>
      <c r="FS622"/>
      <c r="FT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  <c r="GS622"/>
      <c r="GT622"/>
      <c r="GU622"/>
      <c r="GV622"/>
      <c r="GW622"/>
      <c r="GX622"/>
      <c r="GY622"/>
      <c r="GZ622"/>
      <c r="HA622"/>
      <c r="HB622"/>
      <c r="HC622"/>
      <c r="HD622"/>
      <c r="HE622"/>
      <c r="HF622"/>
      <c r="HG622"/>
      <c r="HH622"/>
      <c r="HI622"/>
      <c r="HJ622"/>
      <c r="HK622"/>
      <c r="HL622"/>
      <c r="HM622"/>
      <c r="HN622"/>
      <c r="HO622"/>
      <c r="HP622"/>
      <c r="HQ622"/>
      <c r="HR622"/>
      <c r="HS622"/>
      <c r="HT622"/>
      <c r="HU622"/>
      <c r="HV622"/>
      <c r="HW622"/>
      <c r="HX622"/>
      <c r="HY622"/>
      <c r="HZ622"/>
      <c r="IA622"/>
      <c r="IB622"/>
      <c r="IC622"/>
      <c r="ID622"/>
      <c r="IE622"/>
      <c r="IF622"/>
      <c r="IG622"/>
    </row>
    <row r="623" spans="1:241" s="1" customFormat="1">
      <c r="A623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L623"/>
      <c r="FM623"/>
      <c r="FN623"/>
      <c r="FO623"/>
      <c r="FP623"/>
      <c r="FQ623"/>
      <c r="FR623"/>
      <c r="FS623"/>
      <c r="FT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  <c r="GS623"/>
      <c r="GT623"/>
      <c r="GU623"/>
      <c r="GV623"/>
      <c r="GW623"/>
      <c r="GX623"/>
      <c r="GY623"/>
      <c r="GZ623"/>
      <c r="HA623"/>
      <c r="HB623"/>
      <c r="HC623"/>
      <c r="HD623"/>
      <c r="HE623"/>
      <c r="HF623"/>
      <c r="HG623"/>
      <c r="HH623"/>
      <c r="HI623"/>
      <c r="HJ623"/>
      <c r="HK623"/>
      <c r="HL623"/>
      <c r="HM623"/>
      <c r="HN623"/>
      <c r="HO623"/>
      <c r="HP623"/>
      <c r="HQ623"/>
      <c r="HR623"/>
      <c r="HS623"/>
      <c r="HT623"/>
      <c r="HU623"/>
      <c r="HV623"/>
      <c r="HW623"/>
      <c r="HX623"/>
      <c r="HY623"/>
      <c r="HZ623"/>
      <c r="IA623"/>
      <c r="IB623"/>
      <c r="IC623"/>
      <c r="ID623"/>
      <c r="IE623"/>
      <c r="IF623"/>
      <c r="IG623"/>
    </row>
    <row r="624" spans="1:241" s="1" customFormat="1">
      <c r="A624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  <c r="GW624"/>
      <c r="GX624"/>
      <c r="GY624"/>
      <c r="GZ624"/>
      <c r="HA624"/>
      <c r="HB624"/>
      <c r="HC624"/>
      <c r="HD624"/>
      <c r="HE624"/>
      <c r="HF624"/>
      <c r="HG624"/>
      <c r="HH624"/>
      <c r="HI624"/>
      <c r="HJ624"/>
      <c r="HK624"/>
      <c r="HL624"/>
      <c r="HM624"/>
      <c r="HN624"/>
      <c r="HO624"/>
      <c r="HP624"/>
      <c r="HQ624"/>
      <c r="HR624"/>
      <c r="HS624"/>
      <c r="HT624"/>
      <c r="HU624"/>
      <c r="HV624"/>
      <c r="HW624"/>
      <c r="HX624"/>
      <c r="HY624"/>
      <c r="HZ624"/>
      <c r="IA624"/>
      <c r="IB624"/>
      <c r="IC624"/>
      <c r="ID624"/>
      <c r="IE624"/>
      <c r="IF624"/>
      <c r="IG624"/>
    </row>
    <row r="625" spans="1:241" s="1" customFormat="1">
      <c r="A625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  <c r="GW625"/>
      <c r="GX625"/>
      <c r="GY625"/>
      <c r="GZ625"/>
      <c r="HA625"/>
      <c r="HB625"/>
      <c r="HC625"/>
      <c r="HD625"/>
      <c r="HE625"/>
      <c r="HF625"/>
      <c r="HG625"/>
      <c r="HH625"/>
      <c r="HI625"/>
      <c r="HJ625"/>
      <c r="HK625"/>
      <c r="HL625"/>
      <c r="HM625"/>
      <c r="HN625"/>
      <c r="HO625"/>
      <c r="HP625"/>
      <c r="HQ625"/>
      <c r="HR625"/>
      <c r="HS625"/>
      <c r="HT625"/>
      <c r="HU625"/>
      <c r="HV625"/>
      <c r="HW625"/>
      <c r="HX625"/>
      <c r="HY625"/>
      <c r="HZ625"/>
      <c r="IA625"/>
      <c r="IB625"/>
      <c r="IC625"/>
      <c r="ID625"/>
      <c r="IE625"/>
      <c r="IF625"/>
      <c r="IG625"/>
    </row>
    <row r="626" spans="1:241" s="1" customFormat="1">
      <c r="A626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  <c r="HA626"/>
      <c r="HB626"/>
      <c r="HC626"/>
      <c r="HD626"/>
      <c r="HE626"/>
      <c r="HF626"/>
      <c r="HG626"/>
      <c r="HH626"/>
      <c r="HI626"/>
      <c r="HJ626"/>
      <c r="HK626"/>
      <c r="HL626"/>
      <c r="HM626"/>
      <c r="HN626"/>
      <c r="HO626"/>
      <c r="HP626"/>
      <c r="HQ626"/>
      <c r="HR626"/>
      <c r="HS626"/>
      <c r="HT626"/>
      <c r="HU626"/>
      <c r="HV626"/>
      <c r="HW626"/>
      <c r="HX626"/>
      <c r="HY626"/>
      <c r="HZ626"/>
      <c r="IA626"/>
      <c r="IB626"/>
      <c r="IC626"/>
      <c r="ID626"/>
      <c r="IE626"/>
      <c r="IF626"/>
      <c r="IG626"/>
    </row>
    <row r="627" spans="1:241" s="1" customFormat="1">
      <c r="A627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L627"/>
      <c r="FM627"/>
      <c r="FN627"/>
      <c r="FO627"/>
      <c r="FP627"/>
      <c r="FQ627"/>
      <c r="FR627"/>
      <c r="FS627"/>
      <c r="FT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  <c r="GS627"/>
      <c r="GT627"/>
      <c r="GU627"/>
      <c r="GV627"/>
      <c r="GW627"/>
      <c r="GX627"/>
      <c r="GY627"/>
      <c r="GZ627"/>
      <c r="HA627"/>
      <c r="HB627"/>
      <c r="HC627"/>
      <c r="HD627"/>
      <c r="HE627"/>
      <c r="HF627"/>
      <c r="HG627"/>
      <c r="HH627"/>
      <c r="HI627"/>
      <c r="HJ627"/>
      <c r="HK627"/>
      <c r="HL627"/>
      <c r="HM627"/>
      <c r="HN627"/>
      <c r="HO627"/>
      <c r="HP627"/>
      <c r="HQ627"/>
      <c r="HR627"/>
      <c r="HS627"/>
      <c r="HT627"/>
      <c r="HU627"/>
      <c r="HV627"/>
      <c r="HW627"/>
      <c r="HX627"/>
      <c r="HY627"/>
      <c r="HZ627"/>
      <c r="IA627"/>
      <c r="IB627"/>
      <c r="IC627"/>
      <c r="ID627"/>
      <c r="IE627"/>
      <c r="IF627"/>
      <c r="IG627"/>
    </row>
    <row r="628" spans="1:241" s="1" customFormat="1">
      <c r="A628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L628"/>
      <c r="FM628"/>
      <c r="FN628"/>
      <c r="FO628"/>
      <c r="FP628"/>
      <c r="FQ628"/>
      <c r="FR628"/>
      <c r="FS628"/>
      <c r="FT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  <c r="GS628"/>
      <c r="GT628"/>
      <c r="GU628"/>
      <c r="GV628"/>
      <c r="GW628"/>
      <c r="GX628"/>
      <c r="GY628"/>
      <c r="GZ628"/>
      <c r="HA628"/>
      <c r="HB628"/>
      <c r="HC628"/>
      <c r="HD628"/>
      <c r="HE628"/>
      <c r="HF628"/>
      <c r="HG628"/>
      <c r="HH628"/>
      <c r="HI628"/>
      <c r="HJ628"/>
      <c r="HK628"/>
      <c r="HL628"/>
      <c r="HM628"/>
      <c r="HN628"/>
      <c r="HO628"/>
      <c r="HP628"/>
      <c r="HQ628"/>
      <c r="HR628"/>
      <c r="HS628"/>
      <c r="HT628"/>
      <c r="HU628"/>
      <c r="HV628"/>
      <c r="HW628"/>
      <c r="HX628"/>
      <c r="HY628"/>
      <c r="HZ628"/>
      <c r="IA628"/>
      <c r="IB628"/>
      <c r="IC628"/>
      <c r="ID628"/>
      <c r="IE628"/>
      <c r="IF628"/>
      <c r="IG628"/>
    </row>
    <row r="629" spans="1:241" s="1" customFormat="1">
      <c r="A629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L629"/>
      <c r="FM629"/>
      <c r="FN629"/>
      <c r="FO629"/>
      <c r="FP629"/>
      <c r="FQ629"/>
      <c r="FR629"/>
      <c r="FS629"/>
      <c r="FT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  <c r="GS629"/>
      <c r="GT629"/>
      <c r="GU629"/>
      <c r="GV629"/>
      <c r="GW629"/>
      <c r="GX629"/>
      <c r="GY629"/>
      <c r="GZ629"/>
      <c r="HA629"/>
      <c r="HB629"/>
      <c r="HC629"/>
      <c r="HD629"/>
      <c r="HE629"/>
      <c r="HF629"/>
      <c r="HG629"/>
      <c r="HH629"/>
      <c r="HI629"/>
      <c r="HJ629"/>
      <c r="HK629"/>
      <c r="HL629"/>
      <c r="HM629"/>
      <c r="HN629"/>
      <c r="HO629"/>
      <c r="HP629"/>
      <c r="HQ629"/>
      <c r="HR629"/>
      <c r="HS629"/>
      <c r="HT629"/>
      <c r="HU629"/>
      <c r="HV629"/>
      <c r="HW629"/>
      <c r="HX629"/>
      <c r="HY629"/>
      <c r="HZ629"/>
      <c r="IA629"/>
      <c r="IB629"/>
      <c r="IC629"/>
      <c r="ID629"/>
      <c r="IE629"/>
      <c r="IF629"/>
      <c r="IG629"/>
    </row>
    <row r="630" spans="1:241" s="1" customFormat="1">
      <c r="A63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L630"/>
      <c r="FM630"/>
      <c r="FN630"/>
      <c r="FO630"/>
      <c r="FP630"/>
      <c r="FQ630"/>
      <c r="FR630"/>
      <c r="FS630"/>
      <c r="FT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  <c r="GS630"/>
      <c r="GT630"/>
      <c r="GU630"/>
      <c r="GV630"/>
      <c r="GW630"/>
      <c r="GX630"/>
      <c r="GY630"/>
      <c r="GZ630"/>
      <c r="HA630"/>
      <c r="HB630"/>
      <c r="HC630"/>
      <c r="HD630"/>
      <c r="HE630"/>
      <c r="HF630"/>
      <c r="HG630"/>
      <c r="HH630"/>
      <c r="HI630"/>
      <c r="HJ630"/>
      <c r="HK630"/>
      <c r="HL630"/>
      <c r="HM630"/>
      <c r="HN630"/>
      <c r="HO630"/>
      <c r="HP630"/>
      <c r="HQ630"/>
      <c r="HR630"/>
      <c r="HS630"/>
      <c r="HT630"/>
      <c r="HU630"/>
      <c r="HV630"/>
      <c r="HW630"/>
      <c r="HX630"/>
      <c r="HY630"/>
      <c r="HZ630"/>
      <c r="IA630"/>
      <c r="IB630"/>
      <c r="IC630"/>
      <c r="ID630"/>
      <c r="IE630"/>
      <c r="IF630"/>
      <c r="IG630"/>
    </row>
    <row r="631" spans="1:241" s="1" customFormat="1">
      <c r="A631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  <c r="GW631"/>
      <c r="GX631"/>
      <c r="GY631"/>
      <c r="GZ631"/>
      <c r="HA631"/>
      <c r="HB631"/>
      <c r="HC631"/>
      <c r="HD631"/>
      <c r="HE631"/>
      <c r="HF631"/>
      <c r="HG631"/>
      <c r="HH631"/>
      <c r="HI631"/>
      <c r="HJ631"/>
      <c r="HK631"/>
      <c r="HL631"/>
      <c r="HM631"/>
      <c r="HN631"/>
      <c r="HO631"/>
      <c r="HP631"/>
      <c r="HQ631"/>
      <c r="HR631"/>
      <c r="HS631"/>
      <c r="HT631"/>
      <c r="HU631"/>
      <c r="HV631"/>
      <c r="HW631"/>
      <c r="HX631"/>
      <c r="HY631"/>
      <c r="HZ631"/>
      <c r="IA631"/>
      <c r="IB631"/>
      <c r="IC631"/>
      <c r="ID631"/>
      <c r="IE631"/>
      <c r="IF631"/>
      <c r="IG631"/>
    </row>
    <row r="632" spans="1:241" s="1" customFormat="1">
      <c r="A632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  <c r="HA632"/>
      <c r="HB632"/>
      <c r="HC632"/>
      <c r="HD632"/>
      <c r="HE632"/>
      <c r="HF632"/>
      <c r="HG632"/>
      <c r="HH632"/>
      <c r="HI632"/>
      <c r="HJ632"/>
      <c r="HK632"/>
      <c r="HL632"/>
      <c r="HM632"/>
      <c r="HN632"/>
      <c r="HO632"/>
      <c r="HP632"/>
      <c r="HQ632"/>
      <c r="HR632"/>
      <c r="HS632"/>
      <c r="HT632"/>
      <c r="HU632"/>
      <c r="HV632"/>
      <c r="HW632"/>
      <c r="HX632"/>
      <c r="HY632"/>
      <c r="HZ632"/>
      <c r="IA632"/>
      <c r="IB632"/>
      <c r="IC632"/>
      <c r="ID632"/>
      <c r="IE632"/>
      <c r="IF632"/>
      <c r="IG632"/>
    </row>
    <row r="633" spans="1:241" s="1" customFormat="1">
      <c r="A633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L633"/>
      <c r="FM633"/>
      <c r="FN633"/>
      <c r="FO633"/>
      <c r="FP633"/>
      <c r="FQ633"/>
      <c r="FR633"/>
      <c r="FS633"/>
      <c r="FT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  <c r="GS633"/>
      <c r="GT633"/>
      <c r="GU633"/>
      <c r="GV633"/>
      <c r="GW633"/>
      <c r="GX633"/>
      <c r="GY633"/>
      <c r="GZ633"/>
      <c r="HA633"/>
      <c r="HB633"/>
      <c r="HC633"/>
      <c r="HD633"/>
      <c r="HE633"/>
      <c r="HF633"/>
      <c r="HG633"/>
      <c r="HH633"/>
      <c r="HI633"/>
      <c r="HJ633"/>
      <c r="HK633"/>
      <c r="HL633"/>
      <c r="HM633"/>
      <c r="HN633"/>
      <c r="HO633"/>
      <c r="HP633"/>
      <c r="HQ633"/>
      <c r="HR633"/>
      <c r="HS633"/>
      <c r="HT633"/>
      <c r="HU633"/>
      <c r="HV633"/>
      <c r="HW633"/>
      <c r="HX633"/>
      <c r="HY633"/>
      <c r="HZ633"/>
      <c r="IA633"/>
      <c r="IB633"/>
      <c r="IC633"/>
      <c r="ID633"/>
      <c r="IE633"/>
      <c r="IF633"/>
      <c r="IG633"/>
    </row>
    <row r="634" spans="1:241" s="1" customFormat="1">
      <c r="A634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  <c r="GW634"/>
      <c r="GX634"/>
      <c r="GY634"/>
      <c r="GZ634"/>
      <c r="HA634"/>
      <c r="HB634"/>
      <c r="HC634"/>
      <c r="HD634"/>
      <c r="HE634"/>
      <c r="HF634"/>
      <c r="HG634"/>
      <c r="HH634"/>
      <c r="HI634"/>
      <c r="HJ634"/>
      <c r="HK634"/>
      <c r="HL634"/>
      <c r="HM634"/>
      <c r="HN634"/>
      <c r="HO634"/>
      <c r="HP634"/>
      <c r="HQ634"/>
      <c r="HR634"/>
      <c r="HS634"/>
      <c r="HT634"/>
      <c r="HU634"/>
      <c r="HV634"/>
      <c r="HW634"/>
      <c r="HX634"/>
      <c r="HY634"/>
      <c r="HZ634"/>
      <c r="IA634"/>
      <c r="IB634"/>
      <c r="IC634"/>
      <c r="ID634"/>
      <c r="IE634"/>
      <c r="IF634"/>
      <c r="IG634"/>
    </row>
    <row r="635" spans="1:241" s="1" customFormat="1">
      <c r="A635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L635"/>
      <c r="FM635"/>
      <c r="FN635"/>
      <c r="FO635"/>
      <c r="FP635"/>
      <c r="FQ635"/>
      <c r="FR635"/>
      <c r="FS635"/>
      <c r="FT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  <c r="GS635"/>
      <c r="GT635"/>
      <c r="GU635"/>
      <c r="GV635"/>
      <c r="GW635"/>
      <c r="GX635"/>
      <c r="GY635"/>
      <c r="GZ635"/>
      <c r="HA635"/>
      <c r="HB635"/>
      <c r="HC635"/>
      <c r="HD635"/>
      <c r="HE635"/>
      <c r="HF635"/>
      <c r="HG635"/>
      <c r="HH635"/>
      <c r="HI635"/>
      <c r="HJ635"/>
      <c r="HK635"/>
      <c r="HL635"/>
      <c r="HM635"/>
      <c r="HN635"/>
      <c r="HO635"/>
      <c r="HP635"/>
      <c r="HQ635"/>
      <c r="HR635"/>
      <c r="HS635"/>
      <c r="HT635"/>
      <c r="HU635"/>
      <c r="HV635"/>
      <c r="HW635"/>
      <c r="HX635"/>
      <c r="HY635"/>
      <c r="HZ635"/>
      <c r="IA635"/>
      <c r="IB635"/>
      <c r="IC635"/>
      <c r="ID635"/>
      <c r="IE635"/>
      <c r="IF635"/>
      <c r="IG635"/>
    </row>
    <row r="636" spans="1:241" s="1" customFormat="1">
      <c r="A636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L636"/>
      <c r="FM636"/>
      <c r="FN636"/>
      <c r="FO636"/>
      <c r="FP636"/>
      <c r="FQ636"/>
      <c r="FR636"/>
      <c r="FS636"/>
      <c r="FT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  <c r="GS636"/>
      <c r="GT636"/>
      <c r="GU636"/>
      <c r="GV636"/>
      <c r="GW636"/>
      <c r="GX636"/>
      <c r="GY636"/>
      <c r="GZ636"/>
      <c r="HA636"/>
      <c r="HB636"/>
      <c r="HC636"/>
      <c r="HD636"/>
      <c r="HE636"/>
      <c r="HF636"/>
      <c r="HG636"/>
      <c r="HH636"/>
      <c r="HI636"/>
      <c r="HJ636"/>
      <c r="HK636"/>
      <c r="HL636"/>
      <c r="HM636"/>
      <c r="HN636"/>
      <c r="HO636"/>
      <c r="HP636"/>
      <c r="HQ636"/>
      <c r="HR636"/>
      <c r="HS636"/>
      <c r="HT636"/>
      <c r="HU636"/>
      <c r="HV636"/>
      <c r="HW636"/>
      <c r="HX636"/>
      <c r="HY636"/>
      <c r="HZ636"/>
      <c r="IA636"/>
      <c r="IB636"/>
      <c r="IC636"/>
      <c r="ID636"/>
      <c r="IE636"/>
      <c r="IF636"/>
      <c r="IG636"/>
    </row>
    <row r="637" spans="1:241" s="1" customFormat="1">
      <c r="A637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L637"/>
      <c r="FM637"/>
      <c r="FN637"/>
      <c r="FO637"/>
      <c r="FP637"/>
      <c r="FQ637"/>
      <c r="FR637"/>
      <c r="FS637"/>
      <c r="FT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  <c r="GS637"/>
      <c r="GT637"/>
      <c r="GU637"/>
      <c r="GV637"/>
      <c r="GW637"/>
      <c r="GX637"/>
      <c r="GY637"/>
      <c r="GZ637"/>
      <c r="HA637"/>
      <c r="HB637"/>
      <c r="HC637"/>
      <c r="HD637"/>
      <c r="HE637"/>
      <c r="HF637"/>
      <c r="HG637"/>
      <c r="HH637"/>
      <c r="HI637"/>
      <c r="HJ637"/>
      <c r="HK637"/>
      <c r="HL637"/>
      <c r="HM637"/>
      <c r="HN637"/>
      <c r="HO637"/>
      <c r="HP637"/>
      <c r="HQ637"/>
      <c r="HR637"/>
      <c r="HS637"/>
      <c r="HT637"/>
      <c r="HU637"/>
      <c r="HV637"/>
      <c r="HW637"/>
      <c r="HX637"/>
      <c r="HY637"/>
      <c r="HZ637"/>
      <c r="IA637"/>
      <c r="IB637"/>
      <c r="IC637"/>
      <c r="ID637"/>
      <c r="IE637"/>
      <c r="IF637"/>
      <c r="IG637"/>
    </row>
    <row r="638" spans="1:241" s="1" customFormat="1">
      <c r="A638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  <c r="HA638"/>
      <c r="HB638"/>
      <c r="HC638"/>
      <c r="HD638"/>
      <c r="HE638"/>
      <c r="HF638"/>
      <c r="HG638"/>
      <c r="HH638"/>
      <c r="HI638"/>
      <c r="HJ638"/>
      <c r="HK638"/>
      <c r="HL638"/>
      <c r="HM638"/>
      <c r="HN638"/>
      <c r="HO638"/>
      <c r="HP638"/>
      <c r="HQ638"/>
      <c r="HR638"/>
      <c r="HS638"/>
      <c r="HT638"/>
      <c r="HU638"/>
      <c r="HV638"/>
      <c r="HW638"/>
      <c r="HX638"/>
      <c r="HY638"/>
      <c r="HZ638"/>
      <c r="IA638"/>
      <c r="IB638"/>
      <c r="IC638"/>
      <c r="ID638"/>
      <c r="IE638"/>
      <c r="IF638"/>
      <c r="IG638"/>
    </row>
    <row r="639" spans="1:241" s="1" customFormat="1">
      <c r="A639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  <c r="GW639"/>
      <c r="GX639"/>
      <c r="GY639"/>
      <c r="GZ639"/>
      <c r="HA639"/>
      <c r="HB639"/>
      <c r="HC639"/>
      <c r="HD639"/>
      <c r="HE639"/>
      <c r="HF639"/>
      <c r="HG639"/>
      <c r="HH639"/>
      <c r="HI639"/>
      <c r="HJ639"/>
      <c r="HK639"/>
      <c r="HL639"/>
      <c r="HM639"/>
      <c r="HN639"/>
      <c r="HO639"/>
      <c r="HP639"/>
      <c r="HQ639"/>
      <c r="HR639"/>
      <c r="HS639"/>
      <c r="HT639"/>
      <c r="HU639"/>
      <c r="HV639"/>
      <c r="HW639"/>
      <c r="HX639"/>
      <c r="HY639"/>
      <c r="HZ639"/>
      <c r="IA639"/>
      <c r="IB639"/>
      <c r="IC639"/>
      <c r="ID639"/>
      <c r="IE639"/>
      <c r="IF639"/>
      <c r="IG639"/>
    </row>
    <row r="640" spans="1:241" s="1" customFormat="1">
      <c r="A64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  <c r="GW640"/>
      <c r="GX640"/>
      <c r="GY640"/>
      <c r="GZ640"/>
      <c r="HA640"/>
      <c r="HB640"/>
      <c r="HC640"/>
      <c r="HD640"/>
      <c r="HE640"/>
      <c r="HF640"/>
      <c r="HG640"/>
      <c r="HH640"/>
      <c r="HI640"/>
      <c r="HJ640"/>
      <c r="HK640"/>
      <c r="HL640"/>
      <c r="HM640"/>
      <c r="HN640"/>
      <c r="HO640"/>
      <c r="HP640"/>
      <c r="HQ640"/>
      <c r="HR640"/>
      <c r="HS640"/>
      <c r="HT640"/>
      <c r="HU640"/>
      <c r="HV640"/>
      <c r="HW640"/>
      <c r="HX640"/>
      <c r="HY640"/>
      <c r="HZ640"/>
      <c r="IA640"/>
      <c r="IB640"/>
      <c r="IC640"/>
      <c r="ID640"/>
      <c r="IE640"/>
      <c r="IF640"/>
      <c r="IG640"/>
    </row>
    <row r="641" spans="1:241" s="1" customFormat="1">
      <c r="A641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  <c r="GS641"/>
      <c r="GT641"/>
      <c r="GU641"/>
      <c r="GV641"/>
      <c r="GW641"/>
      <c r="GX641"/>
      <c r="GY641"/>
      <c r="GZ641"/>
      <c r="HA641"/>
      <c r="HB641"/>
      <c r="HC641"/>
      <c r="HD641"/>
      <c r="HE641"/>
      <c r="HF641"/>
      <c r="HG641"/>
      <c r="HH641"/>
      <c r="HI641"/>
      <c r="HJ641"/>
      <c r="HK641"/>
      <c r="HL641"/>
      <c r="HM641"/>
      <c r="HN641"/>
      <c r="HO641"/>
      <c r="HP641"/>
      <c r="HQ641"/>
      <c r="HR641"/>
      <c r="HS641"/>
      <c r="HT641"/>
      <c r="HU641"/>
      <c r="HV641"/>
      <c r="HW641"/>
      <c r="HX641"/>
      <c r="HY641"/>
      <c r="HZ641"/>
      <c r="IA641"/>
      <c r="IB641"/>
      <c r="IC641"/>
      <c r="ID641"/>
      <c r="IE641"/>
      <c r="IF641"/>
      <c r="IG641"/>
    </row>
    <row r="642" spans="1:241" s="1" customFormat="1">
      <c r="A642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  <c r="GS642"/>
      <c r="GT642"/>
      <c r="GU642"/>
      <c r="GV642"/>
      <c r="GW642"/>
      <c r="GX642"/>
      <c r="GY642"/>
      <c r="GZ642"/>
      <c r="HA642"/>
      <c r="HB642"/>
      <c r="HC642"/>
      <c r="HD642"/>
      <c r="HE642"/>
      <c r="HF642"/>
      <c r="HG642"/>
      <c r="HH642"/>
      <c r="HI642"/>
      <c r="HJ642"/>
      <c r="HK642"/>
      <c r="HL642"/>
      <c r="HM642"/>
      <c r="HN642"/>
      <c r="HO642"/>
      <c r="HP642"/>
      <c r="HQ642"/>
      <c r="HR642"/>
      <c r="HS642"/>
      <c r="HT642"/>
      <c r="HU642"/>
      <c r="HV642"/>
      <c r="HW642"/>
      <c r="HX642"/>
      <c r="HY642"/>
      <c r="HZ642"/>
      <c r="IA642"/>
      <c r="IB642"/>
      <c r="IC642"/>
      <c r="ID642"/>
      <c r="IE642"/>
      <c r="IF642"/>
      <c r="IG642"/>
    </row>
    <row r="643" spans="1:241" s="1" customFormat="1">
      <c r="A643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L643"/>
      <c r="FM643"/>
      <c r="FN643"/>
      <c r="FO643"/>
      <c r="FP643"/>
      <c r="FQ643"/>
      <c r="FR643"/>
      <c r="FS643"/>
      <c r="FT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  <c r="GS643"/>
      <c r="GT643"/>
      <c r="GU643"/>
      <c r="GV643"/>
      <c r="GW643"/>
      <c r="GX643"/>
      <c r="GY643"/>
      <c r="GZ643"/>
      <c r="HA643"/>
      <c r="HB643"/>
      <c r="HC643"/>
      <c r="HD643"/>
      <c r="HE643"/>
      <c r="HF643"/>
      <c r="HG643"/>
      <c r="HH643"/>
      <c r="HI643"/>
      <c r="HJ643"/>
      <c r="HK643"/>
      <c r="HL643"/>
      <c r="HM643"/>
      <c r="HN643"/>
      <c r="HO643"/>
      <c r="HP643"/>
      <c r="HQ643"/>
      <c r="HR643"/>
      <c r="HS643"/>
      <c r="HT643"/>
      <c r="HU643"/>
      <c r="HV643"/>
      <c r="HW643"/>
      <c r="HX643"/>
      <c r="HY643"/>
      <c r="HZ643"/>
      <c r="IA643"/>
      <c r="IB643"/>
      <c r="IC643"/>
      <c r="ID643"/>
      <c r="IE643"/>
      <c r="IF643"/>
      <c r="IG643"/>
    </row>
    <row r="644" spans="1:241" s="1" customFormat="1">
      <c r="A644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L644"/>
      <c r="FM644"/>
      <c r="FN644"/>
      <c r="FO644"/>
      <c r="FP644"/>
      <c r="FQ644"/>
      <c r="FR644"/>
      <c r="FS644"/>
      <c r="FT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  <c r="GS644"/>
      <c r="GT644"/>
      <c r="GU644"/>
      <c r="GV644"/>
      <c r="GW644"/>
      <c r="GX644"/>
      <c r="GY644"/>
      <c r="GZ644"/>
      <c r="HA644"/>
      <c r="HB644"/>
      <c r="HC644"/>
      <c r="HD644"/>
      <c r="HE644"/>
      <c r="HF644"/>
      <c r="HG644"/>
      <c r="HH644"/>
      <c r="HI644"/>
      <c r="HJ644"/>
      <c r="HK644"/>
      <c r="HL644"/>
      <c r="HM644"/>
      <c r="HN644"/>
      <c r="HO644"/>
      <c r="HP644"/>
      <c r="HQ644"/>
      <c r="HR644"/>
      <c r="HS644"/>
      <c r="HT644"/>
      <c r="HU644"/>
      <c r="HV644"/>
      <c r="HW644"/>
      <c r="HX644"/>
      <c r="HY644"/>
      <c r="HZ644"/>
      <c r="IA644"/>
      <c r="IB644"/>
      <c r="IC644"/>
      <c r="ID644"/>
      <c r="IE644"/>
      <c r="IF644"/>
      <c r="IG644"/>
    </row>
    <row r="645" spans="1:241" s="1" customFormat="1">
      <c r="A645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L645"/>
      <c r="FM645"/>
      <c r="FN645"/>
      <c r="FO645"/>
      <c r="FP645"/>
      <c r="FQ645"/>
      <c r="FR645"/>
      <c r="FS645"/>
      <c r="FT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  <c r="GS645"/>
      <c r="GT645"/>
      <c r="GU645"/>
      <c r="GV645"/>
      <c r="GW645"/>
      <c r="GX645"/>
      <c r="GY645"/>
      <c r="GZ645"/>
      <c r="HA645"/>
      <c r="HB645"/>
      <c r="HC645"/>
      <c r="HD645"/>
      <c r="HE645"/>
      <c r="HF645"/>
      <c r="HG645"/>
      <c r="HH645"/>
      <c r="HI645"/>
      <c r="HJ645"/>
      <c r="HK645"/>
      <c r="HL645"/>
      <c r="HM645"/>
      <c r="HN645"/>
      <c r="HO645"/>
      <c r="HP645"/>
      <c r="HQ645"/>
      <c r="HR645"/>
      <c r="HS645"/>
      <c r="HT645"/>
      <c r="HU645"/>
      <c r="HV645"/>
      <c r="HW645"/>
      <c r="HX645"/>
      <c r="HY645"/>
      <c r="HZ645"/>
      <c r="IA645"/>
      <c r="IB645"/>
      <c r="IC645"/>
      <c r="ID645"/>
      <c r="IE645"/>
      <c r="IF645"/>
      <c r="IG645"/>
    </row>
    <row r="646" spans="1:241" s="1" customFormat="1">
      <c r="A646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  <c r="GS646"/>
      <c r="GT646"/>
      <c r="GU646"/>
      <c r="GV646"/>
      <c r="GW646"/>
      <c r="GX646"/>
      <c r="GY646"/>
      <c r="GZ646"/>
      <c r="HA646"/>
      <c r="HB646"/>
      <c r="HC646"/>
      <c r="HD646"/>
      <c r="HE646"/>
      <c r="HF646"/>
      <c r="HG646"/>
      <c r="HH646"/>
      <c r="HI646"/>
      <c r="HJ646"/>
      <c r="HK646"/>
      <c r="HL646"/>
      <c r="HM646"/>
      <c r="HN646"/>
      <c r="HO646"/>
      <c r="HP646"/>
      <c r="HQ646"/>
      <c r="HR646"/>
      <c r="HS646"/>
      <c r="HT646"/>
      <c r="HU646"/>
      <c r="HV646"/>
      <c r="HW646"/>
      <c r="HX646"/>
      <c r="HY646"/>
      <c r="HZ646"/>
      <c r="IA646"/>
      <c r="IB646"/>
      <c r="IC646"/>
      <c r="ID646"/>
      <c r="IE646"/>
      <c r="IF646"/>
      <c r="IG646"/>
    </row>
    <row r="647" spans="1:241" s="1" customFormat="1">
      <c r="A647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  <c r="GW647"/>
      <c r="GX647"/>
      <c r="GY647"/>
      <c r="GZ647"/>
      <c r="HA647"/>
      <c r="HB647"/>
      <c r="HC647"/>
      <c r="HD647"/>
      <c r="HE647"/>
      <c r="HF647"/>
      <c r="HG647"/>
      <c r="HH647"/>
      <c r="HI647"/>
      <c r="HJ647"/>
      <c r="HK647"/>
      <c r="HL647"/>
      <c r="HM647"/>
      <c r="HN647"/>
      <c r="HO647"/>
      <c r="HP647"/>
      <c r="HQ647"/>
      <c r="HR647"/>
      <c r="HS647"/>
      <c r="HT647"/>
      <c r="HU647"/>
      <c r="HV647"/>
      <c r="HW647"/>
      <c r="HX647"/>
      <c r="HY647"/>
      <c r="HZ647"/>
      <c r="IA647"/>
      <c r="IB647"/>
      <c r="IC647"/>
      <c r="ID647"/>
      <c r="IE647"/>
      <c r="IF647"/>
      <c r="IG647"/>
    </row>
    <row r="648" spans="1:241" s="1" customFormat="1">
      <c r="A648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  <c r="GW648"/>
      <c r="GX648"/>
      <c r="GY648"/>
      <c r="GZ648"/>
      <c r="HA648"/>
      <c r="HB648"/>
      <c r="HC648"/>
      <c r="HD648"/>
      <c r="HE648"/>
      <c r="HF648"/>
      <c r="HG648"/>
      <c r="HH648"/>
      <c r="HI648"/>
      <c r="HJ648"/>
      <c r="HK648"/>
      <c r="HL648"/>
      <c r="HM648"/>
      <c r="HN648"/>
      <c r="HO648"/>
      <c r="HP648"/>
      <c r="HQ648"/>
      <c r="HR648"/>
      <c r="HS648"/>
      <c r="HT648"/>
      <c r="HU648"/>
      <c r="HV648"/>
      <c r="HW648"/>
      <c r="HX648"/>
      <c r="HY648"/>
      <c r="HZ648"/>
      <c r="IA648"/>
      <c r="IB648"/>
      <c r="IC648"/>
      <c r="ID648"/>
      <c r="IE648"/>
      <c r="IF648"/>
      <c r="IG648"/>
    </row>
    <row r="649" spans="1:241" s="1" customFormat="1">
      <c r="A649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  <c r="GS649"/>
      <c r="GT649"/>
      <c r="GU649"/>
      <c r="GV649"/>
      <c r="GW649"/>
      <c r="GX649"/>
      <c r="GY649"/>
      <c r="GZ649"/>
      <c r="HA649"/>
      <c r="HB649"/>
      <c r="HC649"/>
      <c r="HD649"/>
      <c r="HE649"/>
      <c r="HF649"/>
      <c r="HG649"/>
      <c r="HH649"/>
      <c r="HI649"/>
      <c r="HJ649"/>
      <c r="HK649"/>
      <c r="HL649"/>
      <c r="HM649"/>
      <c r="HN649"/>
      <c r="HO649"/>
      <c r="HP649"/>
      <c r="HQ649"/>
      <c r="HR649"/>
      <c r="HS649"/>
      <c r="HT649"/>
      <c r="HU649"/>
      <c r="HV649"/>
      <c r="HW649"/>
      <c r="HX649"/>
      <c r="HY649"/>
      <c r="HZ649"/>
      <c r="IA649"/>
      <c r="IB649"/>
      <c r="IC649"/>
      <c r="ID649"/>
      <c r="IE649"/>
      <c r="IF649"/>
      <c r="IG649"/>
    </row>
    <row r="650" spans="1:241" s="1" customFormat="1">
      <c r="A65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  <c r="GW650"/>
      <c r="GX650"/>
      <c r="GY650"/>
      <c r="GZ650"/>
      <c r="HA650"/>
      <c r="HB650"/>
      <c r="HC650"/>
      <c r="HD650"/>
      <c r="HE650"/>
      <c r="HF650"/>
      <c r="HG650"/>
      <c r="HH650"/>
      <c r="HI650"/>
      <c r="HJ650"/>
      <c r="HK650"/>
      <c r="HL650"/>
      <c r="HM650"/>
      <c r="HN650"/>
      <c r="HO650"/>
      <c r="HP650"/>
      <c r="HQ650"/>
      <c r="HR650"/>
      <c r="HS650"/>
      <c r="HT650"/>
      <c r="HU650"/>
      <c r="HV650"/>
      <c r="HW650"/>
      <c r="HX650"/>
      <c r="HY650"/>
      <c r="HZ650"/>
      <c r="IA650"/>
      <c r="IB650"/>
      <c r="IC650"/>
      <c r="ID650"/>
      <c r="IE650"/>
      <c r="IF650"/>
      <c r="IG650"/>
    </row>
    <row r="651" spans="1:241" s="1" customFormat="1">
      <c r="A651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  <c r="FW651"/>
      <c r="FX651"/>
      <c r="FY651"/>
      <c r="FZ651"/>
      <c r="GA651"/>
      <c r="GB651"/>
      <c r="GC651"/>
      <c r="GD651"/>
      <c r="GE651"/>
      <c r="GF651"/>
      <c r="GG651"/>
      <c r="GH651"/>
      <c r="GI651"/>
      <c r="GJ651"/>
      <c r="GK651"/>
      <c r="GL651"/>
      <c r="GM651"/>
      <c r="GN651"/>
      <c r="GO651"/>
      <c r="GP651"/>
      <c r="GQ651"/>
      <c r="GR651"/>
      <c r="GS651"/>
      <c r="GT651"/>
      <c r="GU651"/>
      <c r="GV651"/>
      <c r="GW651"/>
      <c r="GX651"/>
      <c r="GY651"/>
      <c r="GZ651"/>
      <c r="HA651"/>
      <c r="HB651"/>
      <c r="HC651"/>
      <c r="HD651"/>
      <c r="HE651"/>
      <c r="HF651"/>
      <c r="HG651"/>
      <c r="HH651"/>
      <c r="HI651"/>
      <c r="HJ651"/>
      <c r="HK651"/>
      <c r="HL651"/>
      <c r="HM651"/>
      <c r="HN651"/>
      <c r="HO651"/>
      <c r="HP651"/>
      <c r="HQ651"/>
      <c r="HR651"/>
      <c r="HS651"/>
      <c r="HT651"/>
      <c r="HU651"/>
      <c r="HV651"/>
      <c r="HW651"/>
      <c r="HX651"/>
      <c r="HY651"/>
      <c r="HZ651"/>
      <c r="IA651"/>
      <c r="IB651"/>
      <c r="IC651"/>
      <c r="ID651"/>
      <c r="IE651"/>
      <c r="IF651"/>
      <c r="IG651"/>
    </row>
    <row r="652" spans="1:241" s="1" customFormat="1">
      <c r="A652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  <c r="FW652"/>
      <c r="FX652"/>
      <c r="FY652"/>
      <c r="FZ652"/>
      <c r="GA652"/>
      <c r="GB652"/>
      <c r="GC652"/>
      <c r="GD652"/>
      <c r="GE652"/>
      <c r="GF652"/>
      <c r="GG652"/>
      <c r="GH652"/>
      <c r="GI652"/>
      <c r="GJ652"/>
      <c r="GK652"/>
      <c r="GL652"/>
      <c r="GM652"/>
      <c r="GN652"/>
      <c r="GO652"/>
      <c r="GP652"/>
      <c r="GQ652"/>
      <c r="GR652"/>
      <c r="GS652"/>
      <c r="GT652"/>
      <c r="GU652"/>
      <c r="GV652"/>
      <c r="GW652"/>
      <c r="GX652"/>
      <c r="GY652"/>
      <c r="GZ652"/>
      <c r="HA652"/>
      <c r="HB652"/>
      <c r="HC652"/>
      <c r="HD652"/>
      <c r="HE652"/>
      <c r="HF652"/>
      <c r="HG652"/>
      <c r="HH652"/>
      <c r="HI652"/>
      <c r="HJ652"/>
      <c r="HK652"/>
      <c r="HL652"/>
      <c r="HM652"/>
      <c r="HN652"/>
      <c r="HO652"/>
      <c r="HP652"/>
      <c r="HQ652"/>
      <c r="HR652"/>
      <c r="HS652"/>
      <c r="HT652"/>
      <c r="HU652"/>
      <c r="HV652"/>
      <c r="HW652"/>
      <c r="HX652"/>
      <c r="HY652"/>
      <c r="HZ652"/>
      <c r="IA652"/>
      <c r="IB652"/>
      <c r="IC652"/>
      <c r="ID652"/>
      <c r="IE652"/>
      <c r="IF652"/>
      <c r="IG652"/>
    </row>
    <row r="653" spans="1:241" s="1" customFormat="1">
      <c r="A653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L653"/>
      <c r="FM653"/>
      <c r="FN653"/>
      <c r="FO653"/>
      <c r="FP653"/>
      <c r="FQ653"/>
      <c r="FR653"/>
      <c r="FS653"/>
      <c r="FT653"/>
      <c r="FU653"/>
      <c r="FV653"/>
      <c r="FW653"/>
      <c r="FX653"/>
      <c r="FY653"/>
      <c r="FZ653"/>
      <c r="GA653"/>
      <c r="GB653"/>
      <c r="GC653"/>
      <c r="GD653"/>
      <c r="GE653"/>
      <c r="GF653"/>
      <c r="GG653"/>
      <c r="GH653"/>
      <c r="GI653"/>
      <c r="GJ653"/>
      <c r="GK653"/>
      <c r="GL653"/>
      <c r="GM653"/>
      <c r="GN653"/>
      <c r="GO653"/>
      <c r="GP653"/>
      <c r="GQ653"/>
      <c r="GR653"/>
      <c r="GS653"/>
      <c r="GT653"/>
      <c r="GU653"/>
      <c r="GV653"/>
      <c r="GW653"/>
      <c r="GX653"/>
      <c r="GY653"/>
      <c r="GZ653"/>
      <c r="HA653"/>
      <c r="HB653"/>
      <c r="HC653"/>
      <c r="HD653"/>
      <c r="HE653"/>
      <c r="HF653"/>
      <c r="HG653"/>
      <c r="HH653"/>
      <c r="HI653"/>
      <c r="HJ653"/>
      <c r="HK653"/>
      <c r="HL653"/>
      <c r="HM653"/>
      <c r="HN653"/>
      <c r="HO653"/>
      <c r="HP653"/>
      <c r="HQ653"/>
      <c r="HR653"/>
      <c r="HS653"/>
      <c r="HT653"/>
      <c r="HU653"/>
      <c r="HV653"/>
      <c r="HW653"/>
      <c r="HX653"/>
      <c r="HY653"/>
      <c r="HZ653"/>
      <c r="IA653"/>
      <c r="IB653"/>
      <c r="IC653"/>
      <c r="ID653"/>
      <c r="IE653"/>
      <c r="IF653"/>
      <c r="IG653"/>
    </row>
    <row r="654" spans="1:241" s="1" customFormat="1">
      <c r="A654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L654"/>
      <c r="FM654"/>
      <c r="FN654"/>
      <c r="FO654"/>
      <c r="FP654"/>
      <c r="FQ654"/>
      <c r="FR654"/>
      <c r="FS654"/>
      <c r="FT654"/>
      <c r="FU654"/>
      <c r="FV654"/>
      <c r="FW654"/>
      <c r="FX654"/>
      <c r="FY654"/>
      <c r="FZ654"/>
      <c r="GA654"/>
      <c r="GB654"/>
      <c r="GC654"/>
      <c r="GD654"/>
      <c r="GE654"/>
      <c r="GF654"/>
      <c r="GG654"/>
      <c r="GH654"/>
      <c r="GI654"/>
      <c r="GJ654"/>
      <c r="GK654"/>
      <c r="GL654"/>
      <c r="GM654"/>
      <c r="GN654"/>
      <c r="GO654"/>
      <c r="GP654"/>
      <c r="GQ654"/>
      <c r="GR654"/>
      <c r="GS654"/>
      <c r="GT654"/>
      <c r="GU654"/>
      <c r="GV654"/>
      <c r="GW654"/>
      <c r="GX654"/>
      <c r="GY654"/>
      <c r="GZ654"/>
      <c r="HA654"/>
      <c r="HB654"/>
      <c r="HC654"/>
      <c r="HD654"/>
      <c r="HE654"/>
      <c r="HF654"/>
      <c r="HG654"/>
      <c r="HH654"/>
      <c r="HI654"/>
      <c r="HJ654"/>
      <c r="HK654"/>
      <c r="HL654"/>
      <c r="HM654"/>
      <c r="HN654"/>
      <c r="HO654"/>
      <c r="HP654"/>
      <c r="HQ654"/>
      <c r="HR654"/>
      <c r="HS654"/>
      <c r="HT654"/>
      <c r="HU654"/>
      <c r="HV654"/>
      <c r="HW654"/>
      <c r="HX654"/>
      <c r="HY654"/>
      <c r="HZ654"/>
      <c r="IA654"/>
      <c r="IB654"/>
      <c r="IC654"/>
      <c r="ID654"/>
      <c r="IE654"/>
      <c r="IF654"/>
      <c r="IG654"/>
    </row>
    <row r="655" spans="1:241" s="1" customFormat="1">
      <c r="A655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/>
      <c r="FG655"/>
      <c r="FH655"/>
      <c r="FI655"/>
      <c r="FJ655"/>
      <c r="FK655"/>
      <c r="FL655"/>
      <c r="FM655"/>
      <c r="FN655"/>
      <c r="FO655"/>
      <c r="FP655"/>
      <c r="FQ655"/>
      <c r="FR655"/>
      <c r="FS655"/>
      <c r="FT655"/>
      <c r="FU655"/>
      <c r="FV655"/>
      <c r="FW655"/>
      <c r="FX655"/>
      <c r="FY655"/>
      <c r="FZ655"/>
      <c r="GA655"/>
      <c r="GB655"/>
      <c r="GC655"/>
      <c r="GD655"/>
      <c r="GE655"/>
      <c r="GF655"/>
      <c r="GG655"/>
      <c r="GH655"/>
      <c r="GI655"/>
      <c r="GJ655"/>
      <c r="GK655"/>
      <c r="GL655"/>
      <c r="GM655"/>
      <c r="GN655"/>
      <c r="GO655"/>
      <c r="GP655"/>
      <c r="GQ655"/>
      <c r="GR655"/>
      <c r="GS655"/>
      <c r="GT655"/>
      <c r="GU655"/>
      <c r="GV655"/>
      <c r="GW655"/>
      <c r="GX655"/>
      <c r="GY655"/>
      <c r="GZ655"/>
      <c r="HA655"/>
      <c r="HB655"/>
      <c r="HC655"/>
      <c r="HD655"/>
      <c r="HE655"/>
      <c r="HF655"/>
      <c r="HG655"/>
      <c r="HH655"/>
      <c r="HI655"/>
      <c r="HJ655"/>
      <c r="HK655"/>
      <c r="HL655"/>
      <c r="HM655"/>
      <c r="HN655"/>
      <c r="HO655"/>
      <c r="HP655"/>
      <c r="HQ655"/>
      <c r="HR655"/>
      <c r="HS655"/>
      <c r="HT655"/>
      <c r="HU655"/>
      <c r="HV655"/>
      <c r="HW655"/>
      <c r="HX655"/>
      <c r="HY655"/>
      <c r="HZ655"/>
      <c r="IA655"/>
      <c r="IB655"/>
      <c r="IC655"/>
      <c r="ID655"/>
      <c r="IE655"/>
      <c r="IF655"/>
      <c r="IG655"/>
    </row>
    <row r="656" spans="1:241" s="1" customFormat="1">
      <c r="A656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  <c r="GS656"/>
      <c r="GT656"/>
      <c r="GU656"/>
      <c r="GV656"/>
      <c r="GW656"/>
      <c r="GX656"/>
      <c r="GY656"/>
      <c r="GZ656"/>
      <c r="HA656"/>
      <c r="HB656"/>
      <c r="HC656"/>
      <c r="HD656"/>
      <c r="HE656"/>
      <c r="HF656"/>
      <c r="HG656"/>
      <c r="HH656"/>
      <c r="HI656"/>
      <c r="HJ656"/>
      <c r="HK656"/>
      <c r="HL656"/>
      <c r="HM656"/>
      <c r="HN656"/>
      <c r="HO656"/>
      <c r="HP656"/>
      <c r="HQ656"/>
      <c r="HR656"/>
      <c r="HS656"/>
      <c r="HT656"/>
      <c r="HU656"/>
      <c r="HV656"/>
      <c r="HW656"/>
      <c r="HX656"/>
      <c r="HY656"/>
      <c r="HZ656"/>
      <c r="IA656"/>
      <c r="IB656"/>
      <c r="IC656"/>
      <c r="ID656"/>
      <c r="IE656"/>
      <c r="IF656"/>
      <c r="IG656"/>
    </row>
    <row r="657" spans="1:241" s="1" customFormat="1">
      <c r="A657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L657"/>
      <c r="FM657"/>
      <c r="FN657"/>
      <c r="FO657"/>
      <c r="FP657"/>
      <c r="FQ657"/>
      <c r="FR657"/>
      <c r="FS657"/>
      <c r="FT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  <c r="GS657"/>
      <c r="GT657"/>
      <c r="GU657"/>
      <c r="GV657"/>
      <c r="GW657"/>
      <c r="GX657"/>
      <c r="GY657"/>
      <c r="GZ657"/>
      <c r="HA657"/>
      <c r="HB657"/>
      <c r="HC657"/>
      <c r="HD657"/>
      <c r="HE657"/>
      <c r="HF657"/>
      <c r="HG657"/>
      <c r="HH657"/>
      <c r="HI657"/>
      <c r="HJ657"/>
      <c r="HK657"/>
      <c r="HL657"/>
      <c r="HM657"/>
      <c r="HN657"/>
      <c r="HO657"/>
      <c r="HP657"/>
      <c r="HQ657"/>
      <c r="HR657"/>
      <c r="HS657"/>
      <c r="HT657"/>
      <c r="HU657"/>
      <c r="HV657"/>
      <c r="HW657"/>
      <c r="HX657"/>
      <c r="HY657"/>
      <c r="HZ657"/>
      <c r="IA657"/>
      <c r="IB657"/>
      <c r="IC657"/>
      <c r="ID657"/>
      <c r="IE657"/>
      <c r="IF657"/>
      <c r="IG657"/>
    </row>
    <row r="658" spans="1:241" s="1" customFormat="1">
      <c r="A658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L658"/>
      <c r="FM658"/>
      <c r="FN658"/>
      <c r="FO658"/>
      <c r="FP658"/>
      <c r="FQ658"/>
      <c r="FR658"/>
      <c r="FS658"/>
      <c r="FT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  <c r="GS658"/>
      <c r="GT658"/>
      <c r="GU658"/>
      <c r="GV658"/>
      <c r="GW658"/>
      <c r="GX658"/>
      <c r="GY658"/>
      <c r="GZ658"/>
      <c r="HA658"/>
      <c r="HB658"/>
      <c r="HC658"/>
      <c r="HD658"/>
      <c r="HE658"/>
      <c r="HF658"/>
      <c r="HG658"/>
      <c r="HH658"/>
      <c r="HI658"/>
      <c r="HJ658"/>
      <c r="HK658"/>
      <c r="HL658"/>
      <c r="HM658"/>
      <c r="HN658"/>
      <c r="HO658"/>
      <c r="HP658"/>
      <c r="HQ658"/>
      <c r="HR658"/>
      <c r="HS658"/>
      <c r="HT658"/>
      <c r="HU658"/>
      <c r="HV658"/>
      <c r="HW658"/>
      <c r="HX658"/>
      <c r="HY658"/>
      <c r="HZ658"/>
      <c r="IA658"/>
      <c r="IB658"/>
      <c r="IC658"/>
      <c r="ID658"/>
      <c r="IE658"/>
      <c r="IF658"/>
      <c r="IG658"/>
    </row>
    <row r="659" spans="1:241" s="1" customFormat="1">
      <c r="A659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L659"/>
      <c r="FM659"/>
      <c r="FN659"/>
      <c r="FO659"/>
      <c r="FP659"/>
      <c r="FQ659"/>
      <c r="FR659"/>
      <c r="FS659"/>
      <c r="FT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  <c r="GS659"/>
      <c r="GT659"/>
      <c r="GU659"/>
      <c r="GV659"/>
      <c r="GW659"/>
      <c r="GX659"/>
      <c r="GY659"/>
      <c r="GZ659"/>
      <c r="HA659"/>
      <c r="HB659"/>
      <c r="HC659"/>
      <c r="HD659"/>
      <c r="HE659"/>
      <c r="HF659"/>
      <c r="HG659"/>
      <c r="HH659"/>
      <c r="HI659"/>
      <c r="HJ659"/>
      <c r="HK659"/>
      <c r="HL659"/>
      <c r="HM659"/>
      <c r="HN659"/>
      <c r="HO659"/>
      <c r="HP659"/>
      <c r="HQ659"/>
      <c r="HR659"/>
      <c r="HS659"/>
      <c r="HT659"/>
      <c r="HU659"/>
      <c r="HV659"/>
      <c r="HW659"/>
      <c r="HX659"/>
      <c r="HY659"/>
      <c r="HZ659"/>
      <c r="IA659"/>
      <c r="IB659"/>
      <c r="IC659"/>
      <c r="ID659"/>
      <c r="IE659"/>
      <c r="IF659"/>
      <c r="IG659"/>
    </row>
    <row r="660" spans="1:241" s="1" customFormat="1">
      <c r="A66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L660"/>
      <c r="FM660"/>
      <c r="FN660"/>
      <c r="FO660"/>
      <c r="FP660"/>
      <c r="FQ660"/>
      <c r="FR660"/>
      <c r="FS660"/>
      <c r="FT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  <c r="GS660"/>
      <c r="GT660"/>
      <c r="GU660"/>
      <c r="GV660"/>
      <c r="GW660"/>
      <c r="GX660"/>
      <c r="GY660"/>
      <c r="GZ660"/>
      <c r="HA660"/>
      <c r="HB660"/>
      <c r="HC660"/>
      <c r="HD660"/>
      <c r="HE660"/>
      <c r="HF660"/>
      <c r="HG660"/>
      <c r="HH660"/>
      <c r="HI660"/>
      <c r="HJ660"/>
      <c r="HK660"/>
      <c r="HL660"/>
      <c r="HM660"/>
      <c r="HN660"/>
      <c r="HO660"/>
      <c r="HP660"/>
      <c r="HQ660"/>
      <c r="HR660"/>
      <c r="HS660"/>
      <c r="HT660"/>
      <c r="HU660"/>
      <c r="HV660"/>
      <c r="HW660"/>
      <c r="HX660"/>
      <c r="HY660"/>
      <c r="HZ660"/>
      <c r="IA660"/>
      <c r="IB660"/>
      <c r="IC660"/>
      <c r="ID660"/>
      <c r="IE660"/>
      <c r="IF660"/>
      <c r="IG660"/>
    </row>
    <row r="661" spans="1:241" s="1" customFormat="1">
      <c r="A661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/>
      <c r="FG661"/>
      <c r="FH661"/>
      <c r="FI661"/>
      <c r="FJ661"/>
      <c r="FK661"/>
      <c r="FL661"/>
      <c r="FM661"/>
      <c r="FN661"/>
      <c r="FO661"/>
      <c r="FP661"/>
      <c r="FQ661"/>
      <c r="FR661"/>
      <c r="FS661"/>
      <c r="FT661"/>
      <c r="FU661"/>
      <c r="FV661"/>
      <c r="FW661"/>
      <c r="FX661"/>
      <c r="FY661"/>
      <c r="FZ661"/>
      <c r="GA661"/>
      <c r="GB661"/>
      <c r="GC661"/>
      <c r="GD661"/>
      <c r="GE661"/>
      <c r="GF661"/>
      <c r="GG661"/>
      <c r="GH661"/>
      <c r="GI661"/>
      <c r="GJ661"/>
      <c r="GK661"/>
      <c r="GL661"/>
      <c r="GM661"/>
      <c r="GN661"/>
      <c r="GO661"/>
      <c r="GP661"/>
      <c r="GQ661"/>
      <c r="GR661"/>
      <c r="GS661"/>
      <c r="GT661"/>
      <c r="GU661"/>
      <c r="GV661"/>
      <c r="GW661"/>
      <c r="GX661"/>
      <c r="GY661"/>
      <c r="GZ661"/>
      <c r="HA661"/>
      <c r="HB661"/>
      <c r="HC661"/>
      <c r="HD661"/>
      <c r="HE661"/>
      <c r="HF661"/>
      <c r="HG661"/>
      <c r="HH661"/>
      <c r="HI661"/>
      <c r="HJ661"/>
      <c r="HK661"/>
      <c r="HL661"/>
      <c r="HM661"/>
      <c r="HN661"/>
      <c r="HO661"/>
      <c r="HP661"/>
      <c r="HQ661"/>
      <c r="HR661"/>
      <c r="HS661"/>
      <c r="HT661"/>
      <c r="HU661"/>
      <c r="HV661"/>
      <c r="HW661"/>
      <c r="HX661"/>
      <c r="HY661"/>
      <c r="HZ661"/>
      <c r="IA661"/>
      <c r="IB661"/>
      <c r="IC661"/>
      <c r="ID661"/>
      <c r="IE661"/>
      <c r="IF661"/>
      <c r="IG661"/>
    </row>
    <row r="662" spans="1:241" s="1" customFormat="1">
      <c r="A662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O662"/>
      <c r="EP662"/>
      <c r="EQ662"/>
      <c r="ER662"/>
      <c r="ES662"/>
      <c r="ET662"/>
      <c r="EU662"/>
      <c r="EV662"/>
      <c r="EW662"/>
      <c r="EX662"/>
      <c r="EY662"/>
      <c r="EZ662"/>
      <c r="FA662"/>
      <c r="FB662"/>
      <c r="FC662"/>
      <c r="FD662"/>
      <c r="FE662"/>
      <c r="FF662"/>
      <c r="FG662"/>
      <c r="FH662"/>
      <c r="FI662"/>
      <c r="FJ662"/>
      <c r="FK662"/>
      <c r="FL662"/>
      <c r="FM662"/>
      <c r="FN662"/>
      <c r="FO662"/>
      <c r="FP662"/>
      <c r="FQ662"/>
      <c r="FR662"/>
      <c r="FS662"/>
      <c r="FT662"/>
      <c r="FU662"/>
      <c r="FV662"/>
      <c r="FW662"/>
      <c r="FX662"/>
      <c r="FY662"/>
      <c r="FZ662"/>
      <c r="GA662"/>
      <c r="GB662"/>
      <c r="GC662"/>
      <c r="GD662"/>
      <c r="GE662"/>
      <c r="GF662"/>
      <c r="GG662"/>
      <c r="GH662"/>
      <c r="GI662"/>
      <c r="GJ662"/>
      <c r="GK662"/>
      <c r="GL662"/>
      <c r="GM662"/>
      <c r="GN662"/>
      <c r="GO662"/>
      <c r="GP662"/>
      <c r="GQ662"/>
      <c r="GR662"/>
      <c r="GS662"/>
      <c r="GT662"/>
      <c r="GU662"/>
      <c r="GV662"/>
      <c r="GW662"/>
      <c r="GX662"/>
      <c r="GY662"/>
      <c r="GZ662"/>
      <c r="HA662"/>
      <c r="HB662"/>
      <c r="HC662"/>
      <c r="HD662"/>
      <c r="HE662"/>
      <c r="HF662"/>
      <c r="HG662"/>
      <c r="HH662"/>
      <c r="HI662"/>
      <c r="HJ662"/>
      <c r="HK662"/>
      <c r="HL662"/>
      <c r="HM662"/>
      <c r="HN662"/>
      <c r="HO662"/>
      <c r="HP662"/>
      <c r="HQ662"/>
      <c r="HR662"/>
      <c r="HS662"/>
      <c r="HT662"/>
      <c r="HU662"/>
      <c r="HV662"/>
      <c r="HW662"/>
      <c r="HX662"/>
      <c r="HY662"/>
      <c r="HZ662"/>
      <c r="IA662"/>
      <c r="IB662"/>
      <c r="IC662"/>
      <c r="ID662"/>
      <c r="IE662"/>
      <c r="IF662"/>
      <c r="IG662"/>
    </row>
    <row r="663" spans="1:241" s="1" customFormat="1">
      <c r="A663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O663"/>
      <c r="EP663"/>
      <c r="EQ663"/>
      <c r="ER663"/>
      <c r="ES663"/>
      <c r="ET663"/>
      <c r="EU663"/>
      <c r="EV663"/>
      <c r="EW663"/>
      <c r="EX663"/>
      <c r="EY663"/>
      <c r="EZ663"/>
      <c r="FA663"/>
      <c r="FB663"/>
      <c r="FC663"/>
      <c r="FD663"/>
      <c r="FE663"/>
      <c r="FF663"/>
      <c r="FG663"/>
      <c r="FH663"/>
      <c r="FI663"/>
      <c r="FJ663"/>
      <c r="FK663"/>
      <c r="FL663"/>
      <c r="FM663"/>
      <c r="FN663"/>
      <c r="FO663"/>
      <c r="FP663"/>
      <c r="FQ663"/>
      <c r="FR663"/>
      <c r="FS663"/>
      <c r="FT663"/>
      <c r="FU663"/>
      <c r="FV663"/>
      <c r="FW663"/>
      <c r="FX663"/>
      <c r="FY663"/>
      <c r="FZ663"/>
      <c r="GA663"/>
      <c r="GB663"/>
      <c r="GC663"/>
      <c r="GD663"/>
      <c r="GE663"/>
      <c r="GF663"/>
      <c r="GG663"/>
      <c r="GH663"/>
      <c r="GI663"/>
      <c r="GJ663"/>
      <c r="GK663"/>
      <c r="GL663"/>
      <c r="GM663"/>
      <c r="GN663"/>
      <c r="GO663"/>
      <c r="GP663"/>
      <c r="GQ663"/>
      <c r="GR663"/>
      <c r="GS663"/>
      <c r="GT663"/>
      <c r="GU663"/>
      <c r="GV663"/>
      <c r="GW663"/>
      <c r="GX663"/>
      <c r="GY663"/>
      <c r="GZ663"/>
      <c r="HA663"/>
      <c r="HB663"/>
      <c r="HC663"/>
      <c r="HD663"/>
      <c r="HE663"/>
      <c r="HF663"/>
      <c r="HG663"/>
      <c r="HH663"/>
      <c r="HI663"/>
      <c r="HJ663"/>
      <c r="HK663"/>
      <c r="HL663"/>
      <c r="HM663"/>
      <c r="HN663"/>
      <c r="HO663"/>
      <c r="HP663"/>
      <c r="HQ663"/>
      <c r="HR663"/>
      <c r="HS663"/>
      <c r="HT663"/>
      <c r="HU663"/>
      <c r="HV663"/>
      <c r="HW663"/>
      <c r="HX663"/>
      <c r="HY663"/>
      <c r="HZ663"/>
      <c r="IA663"/>
      <c r="IB663"/>
      <c r="IC663"/>
      <c r="ID663"/>
      <c r="IE663"/>
      <c r="IF663"/>
      <c r="IG663"/>
    </row>
    <row r="664" spans="1:241" s="1" customFormat="1">
      <c r="A664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O664"/>
      <c r="EP664"/>
      <c r="EQ664"/>
      <c r="ER664"/>
      <c r="ES664"/>
      <c r="ET664"/>
      <c r="EU664"/>
      <c r="EV664"/>
      <c r="EW664"/>
      <c r="EX664"/>
      <c r="EY664"/>
      <c r="EZ664"/>
      <c r="FA664"/>
      <c r="FB664"/>
      <c r="FC664"/>
      <c r="FD664"/>
      <c r="FE664"/>
      <c r="FF664"/>
      <c r="FG664"/>
      <c r="FH664"/>
      <c r="FI664"/>
      <c r="FJ664"/>
      <c r="FK664"/>
      <c r="FL664"/>
      <c r="FM664"/>
      <c r="FN664"/>
      <c r="FO664"/>
      <c r="FP664"/>
      <c r="FQ664"/>
      <c r="FR664"/>
      <c r="FS664"/>
      <c r="FT664"/>
      <c r="FU664"/>
      <c r="FV664"/>
      <c r="FW664"/>
      <c r="FX664"/>
      <c r="FY664"/>
      <c r="FZ664"/>
      <c r="GA664"/>
      <c r="GB664"/>
      <c r="GC664"/>
      <c r="GD664"/>
      <c r="GE664"/>
      <c r="GF664"/>
      <c r="GG664"/>
      <c r="GH664"/>
      <c r="GI664"/>
      <c r="GJ664"/>
      <c r="GK664"/>
      <c r="GL664"/>
      <c r="GM664"/>
      <c r="GN664"/>
      <c r="GO664"/>
      <c r="GP664"/>
      <c r="GQ664"/>
      <c r="GR664"/>
      <c r="GS664"/>
      <c r="GT664"/>
      <c r="GU664"/>
      <c r="GV664"/>
      <c r="GW664"/>
      <c r="GX664"/>
      <c r="GY664"/>
      <c r="GZ664"/>
      <c r="HA664"/>
      <c r="HB664"/>
      <c r="HC664"/>
      <c r="HD664"/>
      <c r="HE664"/>
      <c r="HF664"/>
      <c r="HG664"/>
      <c r="HH664"/>
      <c r="HI664"/>
      <c r="HJ664"/>
      <c r="HK664"/>
      <c r="HL664"/>
      <c r="HM664"/>
      <c r="HN664"/>
      <c r="HO664"/>
      <c r="HP664"/>
      <c r="HQ664"/>
      <c r="HR664"/>
      <c r="HS664"/>
      <c r="HT664"/>
      <c r="HU664"/>
      <c r="HV664"/>
      <c r="HW664"/>
      <c r="HX664"/>
      <c r="HY664"/>
      <c r="HZ664"/>
      <c r="IA664"/>
      <c r="IB664"/>
      <c r="IC664"/>
      <c r="ID664"/>
      <c r="IE664"/>
      <c r="IF664"/>
      <c r="IG664"/>
    </row>
    <row r="665" spans="1:241" s="1" customFormat="1">
      <c r="A665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O665"/>
      <c r="EP665"/>
      <c r="EQ665"/>
      <c r="ER665"/>
      <c r="ES665"/>
      <c r="ET665"/>
      <c r="EU665"/>
      <c r="EV665"/>
      <c r="EW665"/>
      <c r="EX665"/>
      <c r="EY665"/>
      <c r="EZ665"/>
      <c r="FA665"/>
      <c r="FB665"/>
      <c r="FC665"/>
      <c r="FD665"/>
      <c r="FE665"/>
      <c r="FF665"/>
      <c r="FG665"/>
      <c r="FH665"/>
      <c r="FI665"/>
      <c r="FJ665"/>
      <c r="FK665"/>
      <c r="FL665"/>
      <c r="FM665"/>
      <c r="FN665"/>
      <c r="FO665"/>
      <c r="FP665"/>
      <c r="FQ665"/>
      <c r="FR665"/>
      <c r="FS665"/>
      <c r="FT665"/>
      <c r="FU665"/>
      <c r="FV665"/>
      <c r="FW665"/>
      <c r="FX665"/>
      <c r="FY665"/>
      <c r="FZ665"/>
      <c r="GA665"/>
      <c r="GB665"/>
      <c r="GC665"/>
      <c r="GD665"/>
      <c r="GE665"/>
      <c r="GF665"/>
      <c r="GG665"/>
      <c r="GH665"/>
      <c r="GI665"/>
      <c r="GJ665"/>
      <c r="GK665"/>
      <c r="GL665"/>
      <c r="GM665"/>
      <c r="GN665"/>
      <c r="GO665"/>
      <c r="GP665"/>
      <c r="GQ665"/>
      <c r="GR665"/>
      <c r="GS665"/>
      <c r="GT665"/>
      <c r="GU665"/>
      <c r="GV665"/>
      <c r="GW665"/>
      <c r="GX665"/>
      <c r="GY665"/>
      <c r="GZ665"/>
      <c r="HA665"/>
      <c r="HB665"/>
      <c r="HC665"/>
      <c r="HD665"/>
      <c r="HE665"/>
      <c r="HF665"/>
      <c r="HG665"/>
      <c r="HH665"/>
      <c r="HI665"/>
      <c r="HJ665"/>
      <c r="HK665"/>
      <c r="HL665"/>
      <c r="HM665"/>
      <c r="HN665"/>
      <c r="HO665"/>
      <c r="HP665"/>
      <c r="HQ665"/>
      <c r="HR665"/>
      <c r="HS665"/>
      <c r="HT665"/>
      <c r="HU665"/>
      <c r="HV665"/>
      <c r="HW665"/>
      <c r="HX665"/>
      <c r="HY665"/>
      <c r="HZ665"/>
      <c r="IA665"/>
      <c r="IB665"/>
      <c r="IC665"/>
      <c r="ID665"/>
      <c r="IE665"/>
      <c r="IF665"/>
      <c r="IG665"/>
    </row>
    <row r="666" spans="1:241" s="1" customFormat="1">
      <c r="A666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/>
      <c r="FG666"/>
      <c r="FH666"/>
      <c r="FI666"/>
      <c r="FJ666"/>
      <c r="FK666"/>
      <c r="FL666"/>
      <c r="FM666"/>
      <c r="FN666"/>
      <c r="FO666"/>
      <c r="FP666"/>
      <c r="FQ666"/>
      <c r="FR666"/>
      <c r="FS666"/>
      <c r="FT666"/>
      <c r="FU666"/>
      <c r="FV666"/>
      <c r="FW666"/>
      <c r="FX666"/>
      <c r="FY666"/>
      <c r="FZ666"/>
      <c r="GA666"/>
      <c r="GB666"/>
      <c r="GC666"/>
      <c r="GD666"/>
      <c r="GE666"/>
      <c r="GF666"/>
      <c r="GG666"/>
      <c r="GH666"/>
      <c r="GI666"/>
      <c r="GJ666"/>
      <c r="GK666"/>
      <c r="GL666"/>
      <c r="GM666"/>
      <c r="GN666"/>
      <c r="GO666"/>
      <c r="GP666"/>
      <c r="GQ666"/>
      <c r="GR666"/>
      <c r="GS666"/>
      <c r="GT666"/>
      <c r="GU666"/>
      <c r="GV666"/>
      <c r="GW666"/>
      <c r="GX666"/>
      <c r="GY666"/>
      <c r="GZ666"/>
      <c r="HA666"/>
      <c r="HB666"/>
      <c r="HC666"/>
      <c r="HD666"/>
      <c r="HE666"/>
      <c r="HF666"/>
      <c r="HG666"/>
      <c r="HH666"/>
      <c r="HI666"/>
      <c r="HJ666"/>
      <c r="HK666"/>
      <c r="HL666"/>
      <c r="HM666"/>
      <c r="HN666"/>
      <c r="HO666"/>
      <c r="HP666"/>
      <c r="HQ666"/>
      <c r="HR666"/>
      <c r="HS666"/>
      <c r="HT666"/>
      <c r="HU666"/>
      <c r="HV666"/>
      <c r="HW666"/>
      <c r="HX666"/>
      <c r="HY666"/>
      <c r="HZ666"/>
      <c r="IA666"/>
      <c r="IB666"/>
      <c r="IC666"/>
      <c r="ID666"/>
      <c r="IE666"/>
      <c r="IF666"/>
      <c r="IG666"/>
    </row>
    <row r="667" spans="1:241" s="1" customFormat="1">
      <c r="A667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O667"/>
      <c r="EP667"/>
      <c r="EQ667"/>
      <c r="ER667"/>
      <c r="ES667"/>
      <c r="ET667"/>
      <c r="EU667"/>
      <c r="EV667"/>
      <c r="EW667"/>
      <c r="EX667"/>
      <c r="EY667"/>
      <c r="EZ667"/>
      <c r="FA667"/>
      <c r="FB667"/>
      <c r="FC667"/>
      <c r="FD667"/>
      <c r="FE667"/>
      <c r="FF667"/>
      <c r="FG667"/>
      <c r="FH667"/>
      <c r="FI667"/>
      <c r="FJ667"/>
      <c r="FK667"/>
      <c r="FL667"/>
      <c r="FM667"/>
      <c r="FN667"/>
      <c r="FO667"/>
      <c r="FP667"/>
      <c r="FQ667"/>
      <c r="FR667"/>
      <c r="FS667"/>
      <c r="FT667"/>
      <c r="FU667"/>
      <c r="FV667"/>
      <c r="FW667"/>
      <c r="FX667"/>
      <c r="FY667"/>
      <c r="FZ667"/>
      <c r="GA667"/>
      <c r="GB667"/>
      <c r="GC667"/>
      <c r="GD667"/>
      <c r="GE667"/>
      <c r="GF667"/>
      <c r="GG667"/>
      <c r="GH667"/>
      <c r="GI667"/>
      <c r="GJ667"/>
      <c r="GK667"/>
      <c r="GL667"/>
      <c r="GM667"/>
      <c r="GN667"/>
      <c r="GO667"/>
      <c r="GP667"/>
      <c r="GQ667"/>
      <c r="GR667"/>
      <c r="GS667"/>
      <c r="GT667"/>
      <c r="GU667"/>
      <c r="GV667"/>
      <c r="GW667"/>
      <c r="GX667"/>
      <c r="GY667"/>
      <c r="GZ667"/>
      <c r="HA667"/>
      <c r="HB667"/>
      <c r="HC667"/>
      <c r="HD667"/>
      <c r="HE667"/>
      <c r="HF667"/>
      <c r="HG667"/>
      <c r="HH667"/>
      <c r="HI667"/>
      <c r="HJ667"/>
      <c r="HK667"/>
      <c r="HL667"/>
      <c r="HM667"/>
      <c r="HN667"/>
      <c r="HO667"/>
      <c r="HP667"/>
      <c r="HQ667"/>
      <c r="HR667"/>
      <c r="HS667"/>
      <c r="HT667"/>
      <c r="HU667"/>
      <c r="HV667"/>
      <c r="HW667"/>
      <c r="HX667"/>
      <c r="HY667"/>
      <c r="HZ667"/>
      <c r="IA667"/>
      <c r="IB667"/>
      <c r="IC667"/>
      <c r="ID667"/>
      <c r="IE667"/>
      <c r="IF667"/>
      <c r="IG667"/>
    </row>
    <row r="668" spans="1:241" s="1" customFormat="1">
      <c r="A668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/>
      <c r="FG668"/>
      <c r="FH668"/>
      <c r="FI668"/>
      <c r="FJ668"/>
      <c r="FK668"/>
      <c r="FL668"/>
      <c r="FM668"/>
      <c r="FN668"/>
      <c r="FO668"/>
      <c r="FP668"/>
      <c r="FQ668"/>
      <c r="FR668"/>
      <c r="FS668"/>
      <c r="FT668"/>
      <c r="FU668"/>
      <c r="FV668"/>
      <c r="FW668"/>
      <c r="FX668"/>
      <c r="FY668"/>
      <c r="FZ668"/>
      <c r="GA668"/>
      <c r="GB668"/>
      <c r="GC668"/>
      <c r="GD668"/>
      <c r="GE668"/>
      <c r="GF668"/>
      <c r="GG668"/>
      <c r="GH668"/>
      <c r="GI668"/>
      <c r="GJ668"/>
      <c r="GK668"/>
      <c r="GL668"/>
      <c r="GM668"/>
      <c r="GN668"/>
      <c r="GO668"/>
      <c r="GP668"/>
      <c r="GQ668"/>
      <c r="GR668"/>
      <c r="GS668"/>
      <c r="GT668"/>
      <c r="GU668"/>
      <c r="GV668"/>
      <c r="GW668"/>
      <c r="GX668"/>
      <c r="GY668"/>
      <c r="GZ668"/>
      <c r="HA668"/>
      <c r="HB668"/>
      <c r="HC668"/>
      <c r="HD668"/>
      <c r="HE668"/>
      <c r="HF668"/>
      <c r="HG668"/>
      <c r="HH668"/>
      <c r="HI668"/>
      <c r="HJ668"/>
      <c r="HK668"/>
      <c r="HL668"/>
      <c r="HM668"/>
      <c r="HN668"/>
      <c r="HO668"/>
      <c r="HP668"/>
      <c r="HQ668"/>
      <c r="HR668"/>
      <c r="HS668"/>
      <c r="HT668"/>
      <c r="HU668"/>
      <c r="HV668"/>
      <c r="HW668"/>
      <c r="HX668"/>
      <c r="HY668"/>
      <c r="HZ668"/>
      <c r="IA668"/>
      <c r="IB668"/>
      <c r="IC668"/>
      <c r="ID668"/>
      <c r="IE668"/>
      <c r="IF668"/>
      <c r="IG668"/>
    </row>
    <row r="669" spans="1:241" s="1" customFormat="1">
      <c r="A669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L669"/>
      <c r="FM669"/>
      <c r="FN669"/>
      <c r="FO669"/>
      <c r="FP669"/>
      <c r="FQ669"/>
      <c r="FR669"/>
      <c r="FS669"/>
      <c r="FT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  <c r="GS669"/>
      <c r="GT669"/>
      <c r="GU669"/>
      <c r="GV669"/>
      <c r="GW669"/>
      <c r="GX669"/>
      <c r="GY669"/>
      <c r="GZ669"/>
      <c r="HA669"/>
      <c r="HB669"/>
      <c r="HC669"/>
      <c r="HD669"/>
      <c r="HE669"/>
      <c r="HF669"/>
      <c r="HG669"/>
      <c r="HH669"/>
      <c r="HI669"/>
      <c r="HJ669"/>
      <c r="HK669"/>
      <c r="HL669"/>
      <c r="HM669"/>
      <c r="HN669"/>
      <c r="HO669"/>
      <c r="HP669"/>
      <c r="HQ669"/>
      <c r="HR669"/>
      <c r="HS669"/>
      <c r="HT669"/>
      <c r="HU669"/>
      <c r="HV669"/>
      <c r="HW669"/>
      <c r="HX669"/>
      <c r="HY669"/>
      <c r="HZ669"/>
      <c r="IA669"/>
      <c r="IB669"/>
      <c r="IC669"/>
      <c r="ID669"/>
      <c r="IE669"/>
      <c r="IF669"/>
      <c r="IG669"/>
    </row>
    <row r="670" spans="1:241" s="1" customFormat="1">
      <c r="A67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/>
      <c r="FG670"/>
      <c r="FH670"/>
      <c r="FI670"/>
      <c r="FJ670"/>
      <c r="FK670"/>
      <c r="FL670"/>
      <c r="FM670"/>
      <c r="FN670"/>
      <c r="FO670"/>
      <c r="FP670"/>
      <c r="FQ670"/>
      <c r="FR670"/>
      <c r="FS670"/>
      <c r="FT670"/>
      <c r="FU670"/>
      <c r="FV670"/>
      <c r="FW670"/>
      <c r="FX670"/>
      <c r="FY670"/>
      <c r="FZ670"/>
      <c r="GA670"/>
      <c r="GB670"/>
      <c r="GC670"/>
      <c r="GD670"/>
      <c r="GE670"/>
      <c r="GF670"/>
      <c r="GG670"/>
      <c r="GH670"/>
      <c r="GI670"/>
      <c r="GJ670"/>
      <c r="GK670"/>
      <c r="GL670"/>
      <c r="GM670"/>
      <c r="GN670"/>
      <c r="GO670"/>
      <c r="GP670"/>
      <c r="GQ670"/>
      <c r="GR670"/>
      <c r="GS670"/>
      <c r="GT670"/>
      <c r="GU670"/>
      <c r="GV670"/>
      <c r="GW670"/>
      <c r="GX670"/>
      <c r="GY670"/>
      <c r="GZ670"/>
      <c r="HA670"/>
      <c r="HB670"/>
      <c r="HC670"/>
      <c r="HD670"/>
      <c r="HE670"/>
      <c r="HF670"/>
      <c r="HG670"/>
      <c r="HH670"/>
      <c r="HI670"/>
      <c r="HJ670"/>
      <c r="HK670"/>
      <c r="HL670"/>
      <c r="HM670"/>
      <c r="HN670"/>
      <c r="HO670"/>
      <c r="HP670"/>
      <c r="HQ670"/>
      <c r="HR670"/>
      <c r="HS670"/>
      <c r="HT670"/>
      <c r="HU670"/>
      <c r="HV670"/>
      <c r="HW670"/>
      <c r="HX670"/>
      <c r="HY670"/>
      <c r="HZ670"/>
      <c r="IA670"/>
      <c r="IB670"/>
      <c r="IC670"/>
      <c r="ID670"/>
      <c r="IE670"/>
      <c r="IF670"/>
      <c r="IG670"/>
    </row>
    <row r="671" spans="1:241" s="1" customFormat="1">
      <c r="A671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/>
      <c r="FG671"/>
      <c r="FH671"/>
      <c r="FI671"/>
      <c r="FJ671"/>
      <c r="FK671"/>
      <c r="FL671"/>
      <c r="FM671"/>
      <c r="FN671"/>
      <c r="FO671"/>
      <c r="FP671"/>
      <c r="FQ671"/>
      <c r="FR671"/>
      <c r="FS671"/>
      <c r="FT671"/>
      <c r="FU671"/>
      <c r="FV671"/>
      <c r="FW671"/>
      <c r="FX671"/>
      <c r="FY671"/>
      <c r="FZ671"/>
      <c r="GA671"/>
      <c r="GB671"/>
      <c r="GC671"/>
      <c r="GD671"/>
      <c r="GE671"/>
      <c r="GF671"/>
      <c r="GG671"/>
      <c r="GH671"/>
      <c r="GI671"/>
      <c r="GJ671"/>
      <c r="GK671"/>
      <c r="GL671"/>
      <c r="GM671"/>
      <c r="GN671"/>
      <c r="GO671"/>
      <c r="GP671"/>
      <c r="GQ671"/>
      <c r="GR671"/>
      <c r="GS671"/>
      <c r="GT671"/>
      <c r="GU671"/>
      <c r="GV671"/>
      <c r="GW671"/>
      <c r="GX671"/>
      <c r="GY671"/>
      <c r="GZ671"/>
      <c r="HA671"/>
      <c r="HB671"/>
      <c r="HC671"/>
      <c r="HD671"/>
      <c r="HE671"/>
      <c r="HF671"/>
      <c r="HG671"/>
      <c r="HH671"/>
      <c r="HI671"/>
      <c r="HJ671"/>
      <c r="HK671"/>
      <c r="HL671"/>
      <c r="HM671"/>
      <c r="HN671"/>
      <c r="HO671"/>
      <c r="HP671"/>
      <c r="HQ671"/>
      <c r="HR671"/>
      <c r="HS671"/>
      <c r="HT671"/>
      <c r="HU671"/>
      <c r="HV671"/>
      <c r="HW671"/>
      <c r="HX671"/>
      <c r="HY671"/>
      <c r="HZ671"/>
      <c r="IA671"/>
      <c r="IB671"/>
      <c r="IC671"/>
      <c r="ID671"/>
      <c r="IE671"/>
      <c r="IF671"/>
      <c r="IG671"/>
    </row>
    <row r="672" spans="1:241" s="1" customFormat="1">
      <c r="A672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O672"/>
      <c r="EP672"/>
      <c r="EQ672"/>
      <c r="ER672"/>
      <c r="ES672"/>
      <c r="ET672"/>
      <c r="EU672"/>
      <c r="EV672"/>
      <c r="EW672"/>
      <c r="EX672"/>
      <c r="EY672"/>
      <c r="EZ672"/>
      <c r="FA672"/>
      <c r="FB672"/>
      <c r="FC672"/>
      <c r="FD672"/>
      <c r="FE672"/>
      <c r="FF672"/>
      <c r="FG672"/>
      <c r="FH672"/>
      <c r="FI672"/>
      <c r="FJ672"/>
      <c r="FK672"/>
      <c r="FL672"/>
      <c r="FM672"/>
      <c r="FN672"/>
      <c r="FO672"/>
      <c r="FP672"/>
      <c r="FQ672"/>
      <c r="FR672"/>
      <c r="FS672"/>
      <c r="FT672"/>
      <c r="FU672"/>
      <c r="FV672"/>
      <c r="FW672"/>
      <c r="FX672"/>
      <c r="FY672"/>
      <c r="FZ672"/>
      <c r="GA672"/>
      <c r="GB672"/>
      <c r="GC672"/>
      <c r="GD672"/>
      <c r="GE672"/>
      <c r="GF672"/>
      <c r="GG672"/>
      <c r="GH672"/>
      <c r="GI672"/>
      <c r="GJ672"/>
      <c r="GK672"/>
      <c r="GL672"/>
      <c r="GM672"/>
      <c r="GN672"/>
      <c r="GO672"/>
      <c r="GP672"/>
      <c r="GQ672"/>
      <c r="GR672"/>
      <c r="GS672"/>
      <c r="GT672"/>
      <c r="GU672"/>
      <c r="GV672"/>
      <c r="GW672"/>
      <c r="GX672"/>
      <c r="GY672"/>
      <c r="GZ672"/>
      <c r="HA672"/>
      <c r="HB672"/>
      <c r="HC672"/>
      <c r="HD672"/>
      <c r="HE672"/>
      <c r="HF672"/>
      <c r="HG672"/>
      <c r="HH672"/>
      <c r="HI672"/>
      <c r="HJ672"/>
      <c r="HK672"/>
      <c r="HL672"/>
      <c r="HM672"/>
      <c r="HN672"/>
      <c r="HO672"/>
      <c r="HP672"/>
      <c r="HQ672"/>
      <c r="HR672"/>
      <c r="HS672"/>
      <c r="HT672"/>
      <c r="HU672"/>
      <c r="HV672"/>
      <c r="HW672"/>
      <c r="HX672"/>
      <c r="HY672"/>
      <c r="HZ672"/>
      <c r="IA672"/>
      <c r="IB672"/>
      <c r="IC672"/>
      <c r="ID672"/>
      <c r="IE672"/>
      <c r="IF672"/>
      <c r="IG672"/>
    </row>
    <row r="673" spans="1:241" s="1" customFormat="1">
      <c r="A673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/>
      <c r="FG673"/>
      <c r="FH673"/>
      <c r="FI673"/>
      <c r="FJ673"/>
      <c r="FK673"/>
      <c r="FL673"/>
      <c r="FM673"/>
      <c r="FN673"/>
      <c r="FO673"/>
      <c r="FP673"/>
      <c r="FQ673"/>
      <c r="FR673"/>
      <c r="FS673"/>
      <c r="FT673"/>
      <c r="FU673"/>
      <c r="FV673"/>
      <c r="FW673"/>
      <c r="FX673"/>
      <c r="FY673"/>
      <c r="FZ673"/>
      <c r="GA673"/>
      <c r="GB673"/>
      <c r="GC673"/>
      <c r="GD673"/>
      <c r="GE673"/>
      <c r="GF673"/>
      <c r="GG673"/>
      <c r="GH673"/>
      <c r="GI673"/>
      <c r="GJ673"/>
      <c r="GK673"/>
      <c r="GL673"/>
      <c r="GM673"/>
      <c r="GN673"/>
      <c r="GO673"/>
      <c r="GP673"/>
      <c r="GQ673"/>
      <c r="GR673"/>
      <c r="GS673"/>
      <c r="GT673"/>
      <c r="GU673"/>
      <c r="GV673"/>
      <c r="GW673"/>
      <c r="GX673"/>
      <c r="GY673"/>
      <c r="GZ673"/>
      <c r="HA673"/>
      <c r="HB673"/>
      <c r="HC673"/>
      <c r="HD673"/>
      <c r="HE673"/>
      <c r="HF673"/>
      <c r="HG673"/>
      <c r="HH673"/>
      <c r="HI673"/>
      <c r="HJ673"/>
      <c r="HK673"/>
      <c r="HL673"/>
      <c r="HM673"/>
      <c r="HN673"/>
      <c r="HO673"/>
      <c r="HP673"/>
      <c r="HQ673"/>
      <c r="HR673"/>
      <c r="HS673"/>
      <c r="HT673"/>
      <c r="HU673"/>
      <c r="HV673"/>
      <c r="HW673"/>
      <c r="HX673"/>
      <c r="HY673"/>
      <c r="HZ673"/>
      <c r="IA673"/>
      <c r="IB673"/>
      <c r="IC673"/>
      <c r="ID673"/>
      <c r="IE673"/>
      <c r="IF673"/>
      <c r="IG673"/>
    </row>
    <row r="674" spans="1:241" s="1" customFormat="1">
      <c r="A674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/>
      <c r="FG674"/>
      <c r="FH674"/>
      <c r="FI674"/>
      <c r="FJ674"/>
      <c r="FK674"/>
      <c r="FL674"/>
      <c r="FM674"/>
      <c r="FN674"/>
      <c r="FO674"/>
      <c r="FP674"/>
      <c r="FQ674"/>
      <c r="FR674"/>
      <c r="FS674"/>
      <c r="FT674"/>
      <c r="FU674"/>
      <c r="FV674"/>
      <c r="FW674"/>
      <c r="FX674"/>
      <c r="FY674"/>
      <c r="FZ674"/>
      <c r="GA674"/>
      <c r="GB674"/>
      <c r="GC674"/>
      <c r="GD674"/>
      <c r="GE674"/>
      <c r="GF674"/>
      <c r="GG674"/>
      <c r="GH674"/>
      <c r="GI674"/>
      <c r="GJ674"/>
      <c r="GK674"/>
      <c r="GL674"/>
      <c r="GM674"/>
      <c r="GN674"/>
      <c r="GO674"/>
      <c r="GP674"/>
      <c r="GQ674"/>
      <c r="GR674"/>
      <c r="GS674"/>
      <c r="GT674"/>
      <c r="GU674"/>
      <c r="GV674"/>
      <c r="GW674"/>
      <c r="GX674"/>
      <c r="GY674"/>
      <c r="GZ674"/>
      <c r="HA674"/>
      <c r="HB674"/>
      <c r="HC674"/>
      <c r="HD674"/>
      <c r="HE674"/>
      <c r="HF674"/>
      <c r="HG674"/>
      <c r="HH674"/>
      <c r="HI674"/>
      <c r="HJ674"/>
      <c r="HK674"/>
      <c r="HL674"/>
      <c r="HM674"/>
      <c r="HN674"/>
      <c r="HO674"/>
      <c r="HP674"/>
      <c r="HQ674"/>
      <c r="HR674"/>
      <c r="HS674"/>
      <c r="HT674"/>
      <c r="HU674"/>
      <c r="HV674"/>
      <c r="HW674"/>
      <c r="HX674"/>
      <c r="HY674"/>
      <c r="HZ674"/>
      <c r="IA674"/>
      <c r="IB674"/>
      <c r="IC674"/>
      <c r="ID674"/>
      <c r="IE674"/>
      <c r="IF674"/>
      <c r="IG674"/>
    </row>
    <row r="675" spans="1:241" s="1" customFormat="1">
      <c r="A675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/>
      <c r="FG675"/>
      <c r="FH675"/>
      <c r="FI675"/>
      <c r="FJ675"/>
      <c r="FK675"/>
      <c r="FL675"/>
      <c r="FM675"/>
      <c r="FN675"/>
      <c r="FO675"/>
      <c r="FP675"/>
      <c r="FQ675"/>
      <c r="FR675"/>
      <c r="FS675"/>
      <c r="FT675"/>
      <c r="FU675"/>
      <c r="FV675"/>
      <c r="FW675"/>
      <c r="FX675"/>
      <c r="FY675"/>
      <c r="FZ675"/>
      <c r="GA675"/>
      <c r="GB675"/>
      <c r="GC675"/>
      <c r="GD675"/>
      <c r="GE675"/>
      <c r="GF675"/>
      <c r="GG675"/>
      <c r="GH675"/>
      <c r="GI675"/>
      <c r="GJ675"/>
      <c r="GK675"/>
      <c r="GL675"/>
      <c r="GM675"/>
      <c r="GN675"/>
      <c r="GO675"/>
      <c r="GP675"/>
      <c r="GQ675"/>
      <c r="GR675"/>
      <c r="GS675"/>
      <c r="GT675"/>
      <c r="GU675"/>
      <c r="GV675"/>
      <c r="GW675"/>
      <c r="GX675"/>
      <c r="GY675"/>
      <c r="GZ675"/>
      <c r="HA675"/>
      <c r="HB675"/>
      <c r="HC675"/>
      <c r="HD675"/>
      <c r="HE675"/>
      <c r="HF675"/>
      <c r="HG675"/>
      <c r="HH675"/>
      <c r="HI675"/>
      <c r="HJ675"/>
      <c r="HK675"/>
      <c r="HL675"/>
      <c r="HM675"/>
      <c r="HN675"/>
      <c r="HO675"/>
      <c r="HP675"/>
      <c r="HQ675"/>
      <c r="HR675"/>
      <c r="HS675"/>
      <c r="HT675"/>
      <c r="HU675"/>
      <c r="HV675"/>
      <c r="HW675"/>
      <c r="HX675"/>
      <c r="HY675"/>
      <c r="HZ675"/>
      <c r="IA675"/>
      <c r="IB675"/>
      <c r="IC675"/>
      <c r="ID675"/>
      <c r="IE675"/>
      <c r="IF675"/>
      <c r="IG675"/>
    </row>
    <row r="676" spans="1:241" s="1" customFormat="1">
      <c r="A676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O676"/>
      <c r="EP676"/>
      <c r="EQ676"/>
      <c r="ER676"/>
      <c r="ES676"/>
      <c r="ET676"/>
      <c r="EU676"/>
      <c r="EV676"/>
      <c r="EW676"/>
      <c r="EX676"/>
      <c r="EY676"/>
      <c r="EZ676"/>
      <c r="FA676"/>
      <c r="FB676"/>
      <c r="FC676"/>
      <c r="FD676"/>
      <c r="FE676"/>
      <c r="FF676"/>
      <c r="FG676"/>
      <c r="FH676"/>
      <c r="FI676"/>
      <c r="FJ676"/>
      <c r="FK676"/>
      <c r="FL676"/>
      <c r="FM676"/>
      <c r="FN676"/>
      <c r="FO676"/>
      <c r="FP676"/>
      <c r="FQ676"/>
      <c r="FR676"/>
      <c r="FS676"/>
      <c r="FT676"/>
      <c r="FU676"/>
      <c r="FV676"/>
      <c r="FW676"/>
      <c r="FX676"/>
      <c r="FY676"/>
      <c r="FZ676"/>
      <c r="GA676"/>
      <c r="GB676"/>
      <c r="GC676"/>
      <c r="GD676"/>
      <c r="GE676"/>
      <c r="GF676"/>
      <c r="GG676"/>
      <c r="GH676"/>
      <c r="GI676"/>
      <c r="GJ676"/>
      <c r="GK676"/>
      <c r="GL676"/>
      <c r="GM676"/>
      <c r="GN676"/>
      <c r="GO676"/>
      <c r="GP676"/>
      <c r="GQ676"/>
      <c r="GR676"/>
      <c r="GS676"/>
      <c r="GT676"/>
      <c r="GU676"/>
      <c r="GV676"/>
      <c r="GW676"/>
      <c r="GX676"/>
      <c r="GY676"/>
      <c r="GZ676"/>
      <c r="HA676"/>
      <c r="HB676"/>
      <c r="HC676"/>
      <c r="HD676"/>
      <c r="HE676"/>
      <c r="HF676"/>
      <c r="HG676"/>
      <c r="HH676"/>
      <c r="HI676"/>
      <c r="HJ676"/>
      <c r="HK676"/>
      <c r="HL676"/>
      <c r="HM676"/>
      <c r="HN676"/>
      <c r="HO676"/>
      <c r="HP676"/>
      <c r="HQ676"/>
      <c r="HR676"/>
      <c r="HS676"/>
      <c r="HT676"/>
      <c r="HU676"/>
      <c r="HV676"/>
      <c r="HW676"/>
      <c r="HX676"/>
      <c r="HY676"/>
      <c r="HZ676"/>
      <c r="IA676"/>
      <c r="IB676"/>
      <c r="IC676"/>
      <c r="ID676"/>
      <c r="IE676"/>
      <c r="IF676"/>
      <c r="IG676"/>
    </row>
    <row r="677" spans="1:241" s="1" customFormat="1">
      <c r="A677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O677"/>
      <c r="EP677"/>
      <c r="EQ677"/>
      <c r="ER677"/>
      <c r="ES677"/>
      <c r="ET677"/>
      <c r="EU677"/>
      <c r="EV677"/>
      <c r="EW677"/>
      <c r="EX677"/>
      <c r="EY677"/>
      <c r="EZ677"/>
      <c r="FA677"/>
      <c r="FB677"/>
      <c r="FC677"/>
      <c r="FD677"/>
      <c r="FE677"/>
      <c r="FF677"/>
      <c r="FG677"/>
      <c r="FH677"/>
      <c r="FI677"/>
      <c r="FJ677"/>
      <c r="FK677"/>
      <c r="FL677"/>
      <c r="FM677"/>
      <c r="FN677"/>
      <c r="FO677"/>
      <c r="FP677"/>
      <c r="FQ677"/>
      <c r="FR677"/>
      <c r="FS677"/>
      <c r="FT677"/>
      <c r="FU677"/>
      <c r="FV677"/>
      <c r="FW677"/>
      <c r="FX677"/>
      <c r="FY677"/>
      <c r="FZ677"/>
      <c r="GA677"/>
      <c r="GB677"/>
      <c r="GC677"/>
      <c r="GD677"/>
      <c r="GE677"/>
      <c r="GF677"/>
      <c r="GG677"/>
      <c r="GH677"/>
      <c r="GI677"/>
      <c r="GJ677"/>
      <c r="GK677"/>
      <c r="GL677"/>
      <c r="GM677"/>
      <c r="GN677"/>
      <c r="GO677"/>
      <c r="GP677"/>
      <c r="GQ677"/>
      <c r="GR677"/>
      <c r="GS677"/>
      <c r="GT677"/>
      <c r="GU677"/>
      <c r="GV677"/>
      <c r="GW677"/>
      <c r="GX677"/>
      <c r="GY677"/>
      <c r="GZ677"/>
      <c r="HA677"/>
      <c r="HB677"/>
      <c r="HC677"/>
      <c r="HD677"/>
      <c r="HE677"/>
      <c r="HF677"/>
      <c r="HG677"/>
      <c r="HH677"/>
      <c r="HI677"/>
      <c r="HJ677"/>
      <c r="HK677"/>
      <c r="HL677"/>
      <c r="HM677"/>
      <c r="HN677"/>
      <c r="HO677"/>
      <c r="HP677"/>
      <c r="HQ677"/>
      <c r="HR677"/>
      <c r="HS677"/>
      <c r="HT677"/>
      <c r="HU677"/>
      <c r="HV677"/>
      <c r="HW677"/>
      <c r="HX677"/>
      <c r="HY677"/>
      <c r="HZ677"/>
      <c r="IA677"/>
      <c r="IB677"/>
      <c r="IC677"/>
      <c r="ID677"/>
      <c r="IE677"/>
      <c r="IF677"/>
      <c r="IG677"/>
    </row>
    <row r="678" spans="1:241" s="1" customFormat="1">
      <c r="A678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/>
      <c r="FG678"/>
      <c r="FH678"/>
      <c r="FI678"/>
      <c r="FJ678"/>
      <c r="FK678"/>
      <c r="FL678"/>
      <c r="FM678"/>
      <c r="FN678"/>
      <c r="FO678"/>
      <c r="FP678"/>
      <c r="FQ678"/>
      <c r="FR678"/>
      <c r="FS678"/>
      <c r="FT678"/>
      <c r="FU678"/>
      <c r="FV678"/>
      <c r="FW678"/>
      <c r="FX678"/>
      <c r="FY678"/>
      <c r="FZ678"/>
      <c r="GA678"/>
      <c r="GB678"/>
      <c r="GC678"/>
      <c r="GD678"/>
      <c r="GE678"/>
      <c r="GF678"/>
      <c r="GG678"/>
      <c r="GH678"/>
      <c r="GI678"/>
      <c r="GJ678"/>
      <c r="GK678"/>
      <c r="GL678"/>
      <c r="GM678"/>
      <c r="GN678"/>
      <c r="GO678"/>
      <c r="GP678"/>
      <c r="GQ678"/>
      <c r="GR678"/>
      <c r="GS678"/>
      <c r="GT678"/>
      <c r="GU678"/>
      <c r="GV678"/>
      <c r="GW678"/>
      <c r="GX678"/>
      <c r="GY678"/>
      <c r="GZ678"/>
      <c r="HA678"/>
      <c r="HB678"/>
      <c r="HC678"/>
      <c r="HD678"/>
      <c r="HE678"/>
      <c r="HF678"/>
      <c r="HG678"/>
      <c r="HH678"/>
      <c r="HI678"/>
      <c r="HJ678"/>
      <c r="HK678"/>
      <c r="HL678"/>
      <c r="HM678"/>
      <c r="HN678"/>
      <c r="HO678"/>
      <c r="HP678"/>
      <c r="HQ678"/>
      <c r="HR678"/>
      <c r="HS678"/>
      <c r="HT678"/>
      <c r="HU678"/>
      <c r="HV678"/>
      <c r="HW678"/>
      <c r="HX678"/>
      <c r="HY678"/>
      <c r="HZ678"/>
      <c r="IA678"/>
      <c r="IB678"/>
      <c r="IC678"/>
      <c r="ID678"/>
      <c r="IE678"/>
      <c r="IF678"/>
      <c r="IG678"/>
    </row>
    <row r="679" spans="1:241" s="1" customFormat="1">
      <c r="A679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O679"/>
      <c r="EP679"/>
      <c r="EQ679"/>
      <c r="ER679"/>
      <c r="ES679"/>
      <c r="ET679"/>
      <c r="EU679"/>
      <c r="EV679"/>
      <c r="EW679"/>
      <c r="EX679"/>
      <c r="EY679"/>
      <c r="EZ679"/>
      <c r="FA679"/>
      <c r="FB679"/>
      <c r="FC679"/>
      <c r="FD679"/>
      <c r="FE679"/>
      <c r="FF679"/>
      <c r="FG679"/>
      <c r="FH679"/>
      <c r="FI679"/>
      <c r="FJ679"/>
      <c r="FK679"/>
      <c r="FL679"/>
      <c r="FM679"/>
      <c r="FN679"/>
      <c r="FO679"/>
      <c r="FP679"/>
      <c r="FQ679"/>
      <c r="FR679"/>
      <c r="FS679"/>
      <c r="FT679"/>
      <c r="FU679"/>
      <c r="FV679"/>
      <c r="FW679"/>
      <c r="FX679"/>
      <c r="FY679"/>
      <c r="FZ679"/>
      <c r="GA679"/>
      <c r="GB679"/>
      <c r="GC679"/>
      <c r="GD679"/>
      <c r="GE679"/>
      <c r="GF679"/>
      <c r="GG679"/>
      <c r="GH679"/>
      <c r="GI679"/>
      <c r="GJ679"/>
      <c r="GK679"/>
      <c r="GL679"/>
      <c r="GM679"/>
      <c r="GN679"/>
      <c r="GO679"/>
      <c r="GP679"/>
      <c r="GQ679"/>
      <c r="GR679"/>
      <c r="GS679"/>
      <c r="GT679"/>
      <c r="GU679"/>
      <c r="GV679"/>
      <c r="GW679"/>
      <c r="GX679"/>
      <c r="GY679"/>
      <c r="GZ679"/>
      <c r="HA679"/>
      <c r="HB679"/>
      <c r="HC679"/>
      <c r="HD679"/>
      <c r="HE679"/>
      <c r="HF679"/>
      <c r="HG679"/>
      <c r="HH679"/>
      <c r="HI679"/>
      <c r="HJ679"/>
      <c r="HK679"/>
      <c r="HL679"/>
      <c r="HM679"/>
      <c r="HN679"/>
      <c r="HO679"/>
      <c r="HP679"/>
      <c r="HQ679"/>
      <c r="HR679"/>
      <c r="HS679"/>
      <c r="HT679"/>
      <c r="HU679"/>
      <c r="HV679"/>
      <c r="HW679"/>
      <c r="HX679"/>
      <c r="HY679"/>
      <c r="HZ679"/>
      <c r="IA679"/>
      <c r="IB679"/>
      <c r="IC679"/>
      <c r="ID679"/>
      <c r="IE679"/>
      <c r="IF679"/>
      <c r="IG679"/>
    </row>
    <row r="680" spans="1:241" s="1" customFormat="1">
      <c r="A68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O680"/>
      <c r="EP680"/>
      <c r="EQ680"/>
      <c r="ER680"/>
      <c r="ES680"/>
      <c r="ET680"/>
      <c r="EU680"/>
      <c r="EV680"/>
      <c r="EW680"/>
      <c r="EX680"/>
      <c r="EY680"/>
      <c r="EZ680"/>
      <c r="FA680"/>
      <c r="FB680"/>
      <c r="FC680"/>
      <c r="FD680"/>
      <c r="FE680"/>
      <c r="FF680"/>
      <c r="FG680"/>
      <c r="FH680"/>
      <c r="FI680"/>
      <c r="FJ680"/>
      <c r="FK680"/>
      <c r="FL680"/>
      <c r="FM680"/>
      <c r="FN680"/>
      <c r="FO680"/>
      <c r="FP680"/>
      <c r="FQ680"/>
      <c r="FR680"/>
      <c r="FS680"/>
      <c r="FT680"/>
      <c r="FU680"/>
      <c r="FV680"/>
      <c r="FW680"/>
      <c r="FX680"/>
      <c r="FY680"/>
      <c r="FZ680"/>
      <c r="GA680"/>
      <c r="GB680"/>
      <c r="GC680"/>
      <c r="GD680"/>
      <c r="GE680"/>
      <c r="GF680"/>
      <c r="GG680"/>
      <c r="GH680"/>
      <c r="GI680"/>
      <c r="GJ680"/>
      <c r="GK680"/>
      <c r="GL680"/>
      <c r="GM680"/>
      <c r="GN680"/>
      <c r="GO680"/>
      <c r="GP680"/>
      <c r="GQ680"/>
      <c r="GR680"/>
      <c r="GS680"/>
      <c r="GT680"/>
      <c r="GU680"/>
      <c r="GV680"/>
      <c r="GW680"/>
      <c r="GX680"/>
      <c r="GY680"/>
      <c r="GZ680"/>
      <c r="HA680"/>
      <c r="HB680"/>
      <c r="HC680"/>
      <c r="HD680"/>
      <c r="HE680"/>
      <c r="HF680"/>
      <c r="HG680"/>
      <c r="HH680"/>
      <c r="HI680"/>
      <c r="HJ680"/>
      <c r="HK680"/>
      <c r="HL680"/>
      <c r="HM680"/>
      <c r="HN680"/>
      <c r="HO680"/>
      <c r="HP680"/>
      <c r="HQ680"/>
      <c r="HR680"/>
      <c r="HS680"/>
      <c r="HT680"/>
      <c r="HU680"/>
      <c r="HV680"/>
      <c r="HW680"/>
      <c r="HX680"/>
      <c r="HY680"/>
      <c r="HZ680"/>
      <c r="IA680"/>
      <c r="IB680"/>
      <c r="IC680"/>
      <c r="ID680"/>
      <c r="IE680"/>
      <c r="IF680"/>
      <c r="IG680"/>
    </row>
    <row r="681" spans="1:241" s="1" customFormat="1">
      <c r="A681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O681"/>
      <c r="EP681"/>
      <c r="EQ681"/>
      <c r="ER681"/>
      <c r="ES681"/>
      <c r="ET681"/>
      <c r="EU681"/>
      <c r="EV681"/>
      <c r="EW681"/>
      <c r="EX681"/>
      <c r="EY681"/>
      <c r="EZ681"/>
      <c r="FA681"/>
      <c r="FB681"/>
      <c r="FC681"/>
      <c r="FD681"/>
      <c r="FE681"/>
      <c r="FF681"/>
      <c r="FG681"/>
      <c r="FH681"/>
      <c r="FI681"/>
      <c r="FJ681"/>
      <c r="FK681"/>
      <c r="FL681"/>
      <c r="FM681"/>
      <c r="FN681"/>
      <c r="FO681"/>
      <c r="FP681"/>
      <c r="FQ681"/>
      <c r="FR681"/>
      <c r="FS681"/>
      <c r="FT681"/>
      <c r="FU681"/>
      <c r="FV681"/>
      <c r="FW681"/>
      <c r="FX681"/>
      <c r="FY681"/>
      <c r="FZ681"/>
      <c r="GA681"/>
      <c r="GB681"/>
      <c r="GC681"/>
      <c r="GD681"/>
      <c r="GE681"/>
      <c r="GF681"/>
      <c r="GG681"/>
      <c r="GH681"/>
      <c r="GI681"/>
      <c r="GJ681"/>
      <c r="GK681"/>
      <c r="GL681"/>
      <c r="GM681"/>
      <c r="GN681"/>
      <c r="GO681"/>
      <c r="GP681"/>
      <c r="GQ681"/>
      <c r="GR681"/>
      <c r="GS681"/>
      <c r="GT681"/>
      <c r="GU681"/>
      <c r="GV681"/>
      <c r="GW681"/>
      <c r="GX681"/>
      <c r="GY681"/>
      <c r="GZ681"/>
      <c r="HA681"/>
      <c r="HB681"/>
      <c r="HC681"/>
      <c r="HD681"/>
      <c r="HE681"/>
      <c r="HF681"/>
      <c r="HG681"/>
      <c r="HH681"/>
      <c r="HI681"/>
      <c r="HJ681"/>
      <c r="HK681"/>
      <c r="HL681"/>
      <c r="HM681"/>
      <c r="HN681"/>
      <c r="HO681"/>
      <c r="HP681"/>
      <c r="HQ681"/>
      <c r="HR681"/>
      <c r="HS681"/>
      <c r="HT681"/>
      <c r="HU681"/>
      <c r="HV681"/>
      <c r="HW681"/>
      <c r="HX681"/>
      <c r="HY681"/>
      <c r="HZ681"/>
      <c r="IA681"/>
      <c r="IB681"/>
      <c r="IC681"/>
      <c r="ID681"/>
      <c r="IE681"/>
      <c r="IF681"/>
      <c r="IG681"/>
    </row>
    <row r="682" spans="1:241" s="1" customFormat="1">
      <c r="A682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O682"/>
      <c r="EP682"/>
      <c r="EQ682"/>
      <c r="ER682"/>
      <c r="ES682"/>
      <c r="ET682"/>
      <c r="EU682"/>
      <c r="EV682"/>
      <c r="EW682"/>
      <c r="EX682"/>
      <c r="EY682"/>
      <c r="EZ682"/>
      <c r="FA682"/>
      <c r="FB682"/>
      <c r="FC682"/>
      <c r="FD682"/>
      <c r="FE682"/>
      <c r="FF682"/>
      <c r="FG682"/>
      <c r="FH682"/>
      <c r="FI682"/>
      <c r="FJ682"/>
      <c r="FK682"/>
      <c r="FL682"/>
      <c r="FM682"/>
      <c r="FN682"/>
      <c r="FO682"/>
      <c r="FP682"/>
      <c r="FQ682"/>
      <c r="FR682"/>
      <c r="FS682"/>
      <c r="FT682"/>
      <c r="FU682"/>
      <c r="FV682"/>
      <c r="FW682"/>
      <c r="FX682"/>
      <c r="FY682"/>
      <c r="FZ682"/>
      <c r="GA682"/>
      <c r="GB682"/>
      <c r="GC682"/>
      <c r="GD682"/>
      <c r="GE682"/>
      <c r="GF682"/>
      <c r="GG682"/>
      <c r="GH682"/>
      <c r="GI682"/>
      <c r="GJ682"/>
      <c r="GK682"/>
      <c r="GL682"/>
      <c r="GM682"/>
      <c r="GN682"/>
      <c r="GO682"/>
      <c r="GP682"/>
      <c r="GQ682"/>
      <c r="GR682"/>
      <c r="GS682"/>
      <c r="GT682"/>
      <c r="GU682"/>
      <c r="GV682"/>
      <c r="GW682"/>
      <c r="GX682"/>
      <c r="GY682"/>
      <c r="GZ682"/>
      <c r="HA682"/>
      <c r="HB682"/>
      <c r="HC682"/>
      <c r="HD682"/>
      <c r="HE682"/>
      <c r="HF682"/>
      <c r="HG682"/>
      <c r="HH682"/>
      <c r="HI682"/>
      <c r="HJ682"/>
      <c r="HK682"/>
      <c r="HL682"/>
      <c r="HM682"/>
      <c r="HN682"/>
      <c r="HO682"/>
      <c r="HP682"/>
      <c r="HQ682"/>
      <c r="HR682"/>
      <c r="HS682"/>
      <c r="HT682"/>
      <c r="HU682"/>
      <c r="HV682"/>
      <c r="HW682"/>
      <c r="HX682"/>
      <c r="HY682"/>
      <c r="HZ682"/>
      <c r="IA682"/>
      <c r="IB682"/>
      <c r="IC682"/>
      <c r="ID682"/>
      <c r="IE682"/>
      <c r="IF682"/>
      <c r="IG682"/>
    </row>
    <row r="683" spans="1:241" s="1" customFormat="1">
      <c r="A683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O683"/>
      <c r="EP683"/>
      <c r="EQ683"/>
      <c r="ER683"/>
      <c r="ES683"/>
      <c r="ET683"/>
      <c r="EU683"/>
      <c r="EV683"/>
      <c r="EW683"/>
      <c r="EX683"/>
      <c r="EY683"/>
      <c r="EZ683"/>
      <c r="FA683"/>
      <c r="FB683"/>
      <c r="FC683"/>
      <c r="FD683"/>
      <c r="FE683"/>
      <c r="FF683"/>
      <c r="FG683"/>
      <c r="FH683"/>
      <c r="FI683"/>
      <c r="FJ683"/>
      <c r="FK683"/>
      <c r="FL683"/>
      <c r="FM683"/>
      <c r="FN683"/>
      <c r="FO683"/>
      <c r="FP683"/>
      <c r="FQ683"/>
      <c r="FR683"/>
      <c r="FS683"/>
      <c r="FT683"/>
      <c r="FU683"/>
      <c r="FV683"/>
      <c r="FW683"/>
      <c r="FX683"/>
      <c r="FY683"/>
      <c r="FZ683"/>
      <c r="GA683"/>
      <c r="GB683"/>
      <c r="GC683"/>
      <c r="GD683"/>
      <c r="GE683"/>
      <c r="GF683"/>
      <c r="GG683"/>
      <c r="GH683"/>
      <c r="GI683"/>
      <c r="GJ683"/>
      <c r="GK683"/>
      <c r="GL683"/>
      <c r="GM683"/>
      <c r="GN683"/>
      <c r="GO683"/>
      <c r="GP683"/>
      <c r="GQ683"/>
      <c r="GR683"/>
      <c r="GS683"/>
      <c r="GT683"/>
      <c r="GU683"/>
      <c r="GV683"/>
      <c r="GW683"/>
      <c r="GX683"/>
      <c r="GY683"/>
      <c r="GZ683"/>
      <c r="HA683"/>
      <c r="HB683"/>
      <c r="HC683"/>
      <c r="HD683"/>
      <c r="HE683"/>
      <c r="HF683"/>
      <c r="HG683"/>
      <c r="HH683"/>
      <c r="HI683"/>
      <c r="HJ683"/>
      <c r="HK683"/>
      <c r="HL683"/>
      <c r="HM683"/>
      <c r="HN683"/>
      <c r="HO683"/>
      <c r="HP683"/>
      <c r="HQ683"/>
      <c r="HR683"/>
      <c r="HS683"/>
      <c r="HT683"/>
      <c r="HU683"/>
      <c r="HV683"/>
      <c r="HW683"/>
      <c r="HX683"/>
      <c r="HY683"/>
      <c r="HZ683"/>
      <c r="IA683"/>
      <c r="IB683"/>
      <c r="IC683"/>
      <c r="ID683"/>
      <c r="IE683"/>
      <c r="IF683"/>
      <c r="IG683"/>
    </row>
    <row r="684" spans="1:241" s="1" customFormat="1">
      <c r="A684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O684"/>
      <c r="EP684"/>
      <c r="EQ684"/>
      <c r="ER684"/>
      <c r="ES684"/>
      <c r="ET684"/>
      <c r="EU684"/>
      <c r="EV684"/>
      <c r="EW684"/>
      <c r="EX684"/>
      <c r="EY684"/>
      <c r="EZ684"/>
      <c r="FA684"/>
      <c r="FB684"/>
      <c r="FC684"/>
      <c r="FD684"/>
      <c r="FE684"/>
      <c r="FF684"/>
      <c r="FG684"/>
      <c r="FH684"/>
      <c r="FI684"/>
      <c r="FJ684"/>
      <c r="FK684"/>
      <c r="FL684"/>
      <c r="FM684"/>
      <c r="FN684"/>
      <c r="FO684"/>
      <c r="FP684"/>
      <c r="FQ684"/>
      <c r="FR684"/>
      <c r="FS684"/>
      <c r="FT684"/>
      <c r="FU684"/>
      <c r="FV684"/>
      <c r="FW684"/>
      <c r="FX684"/>
      <c r="FY684"/>
      <c r="FZ684"/>
      <c r="GA684"/>
      <c r="GB684"/>
      <c r="GC684"/>
      <c r="GD684"/>
      <c r="GE684"/>
      <c r="GF684"/>
      <c r="GG684"/>
      <c r="GH684"/>
      <c r="GI684"/>
      <c r="GJ684"/>
      <c r="GK684"/>
      <c r="GL684"/>
      <c r="GM684"/>
      <c r="GN684"/>
      <c r="GO684"/>
      <c r="GP684"/>
      <c r="GQ684"/>
      <c r="GR684"/>
      <c r="GS684"/>
      <c r="GT684"/>
      <c r="GU684"/>
      <c r="GV684"/>
      <c r="GW684"/>
      <c r="GX684"/>
      <c r="GY684"/>
      <c r="GZ684"/>
      <c r="HA684"/>
      <c r="HB684"/>
      <c r="HC684"/>
      <c r="HD684"/>
      <c r="HE684"/>
      <c r="HF684"/>
      <c r="HG684"/>
      <c r="HH684"/>
      <c r="HI684"/>
      <c r="HJ684"/>
      <c r="HK684"/>
      <c r="HL684"/>
      <c r="HM684"/>
      <c r="HN684"/>
      <c r="HO684"/>
      <c r="HP684"/>
      <c r="HQ684"/>
      <c r="HR684"/>
      <c r="HS684"/>
      <c r="HT684"/>
      <c r="HU684"/>
      <c r="HV684"/>
      <c r="HW684"/>
      <c r="HX684"/>
      <c r="HY684"/>
      <c r="HZ684"/>
      <c r="IA684"/>
      <c r="IB684"/>
      <c r="IC684"/>
      <c r="ID684"/>
      <c r="IE684"/>
      <c r="IF684"/>
      <c r="IG684"/>
    </row>
    <row r="685" spans="1:241" s="1" customFormat="1">
      <c r="A685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  <c r="EH685"/>
      <c r="EI685"/>
      <c r="EJ685"/>
      <c r="EK685"/>
      <c r="EL685"/>
      <c r="EM685"/>
      <c r="EN685"/>
      <c r="EO685"/>
      <c r="EP685"/>
      <c r="EQ685"/>
      <c r="ER685"/>
      <c r="ES685"/>
      <c r="ET685"/>
      <c r="EU685"/>
      <c r="EV685"/>
      <c r="EW685"/>
      <c r="EX685"/>
      <c r="EY685"/>
      <c r="EZ685"/>
      <c r="FA685"/>
      <c r="FB685"/>
      <c r="FC685"/>
      <c r="FD685"/>
      <c r="FE685"/>
      <c r="FF685"/>
      <c r="FG685"/>
      <c r="FH685"/>
      <c r="FI685"/>
      <c r="FJ685"/>
      <c r="FK685"/>
      <c r="FL685"/>
      <c r="FM685"/>
      <c r="FN685"/>
      <c r="FO685"/>
      <c r="FP685"/>
      <c r="FQ685"/>
      <c r="FR685"/>
      <c r="FS685"/>
      <c r="FT685"/>
      <c r="FU685"/>
      <c r="FV685"/>
      <c r="FW685"/>
      <c r="FX685"/>
      <c r="FY685"/>
      <c r="FZ685"/>
      <c r="GA685"/>
      <c r="GB685"/>
      <c r="GC685"/>
      <c r="GD685"/>
      <c r="GE685"/>
      <c r="GF685"/>
      <c r="GG685"/>
      <c r="GH685"/>
      <c r="GI685"/>
      <c r="GJ685"/>
      <c r="GK685"/>
      <c r="GL685"/>
      <c r="GM685"/>
      <c r="GN685"/>
      <c r="GO685"/>
      <c r="GP685"/>
      <c r="GQ685"/>
      <c r="GR685"/>
      <c r="GS685"/>
      <c r="GT685"/>
      <c r="GU685"/>
      <c r="GV685"/>
      <c r="GW685"/>
      <c r="GX685"/>
      <c r="GY685"/>
      <c r="GZ685"/>
      <c r="HA685"/>
      <c r="HB685"/>
      <c r="HC685"/>
      <c r="HD685"/>
      <c r="HE685"/>
      <c r="HF685"/>
      <c r="HG685"/>
      <c r="HH685"/>
      <c r="HI685"/>
      <c r="HJ685"/>
      <c r="HK685"/>
      <c r="HL685"/>
      <c r="HM685"/>
      <c r="HN685"/>
      <c r="HO685"/>
      <c r="HP685"/>
      <c r="HQ685"/>
      <c r="HR685"/>
      <c r="HS685"/>
      <c r="HT685"/>
      <c r="HU685"/>
      <c r="HV685"/>
      <c r="HW685"/>
      <c r="HX685"/>
      <c r="HY685"/>
      <c r="HZ685"/>
      <c r="IA685"/>
      <c r="IB685"/>
      <c r="IC685"/>
      <c r="ID685"/>
      <c r="IE685"/>
      <c r="IF685"/>
      <c r="IG685"/>
    </row>
    <row r="686" spans="1:241" s="1" customFormat="1">
      <c r="A686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  <c r="EH686"/>
      <c r="EI686"/>
      <c r="EJ686"/>
      <c r="EK686"/>
      <c r="EL686"/>
      <c r="EM686"/>
      <c r="EN686"/>
      <c r="EO686"/>
      <c r="EP686"/>
      <c r="EQ686"/>
      <c r="ER686"/>
      <c r="ES686"/>
      <c r="ET686"/>
      <c r="EU686"/>
      <c r="EV686"/>
      <c r="EW686"/>
      <c r="EX686"/>
      <c r="EY686"/>
      <c r="EZ686"/>
      <c r="FA686"/>
      <c r="FB686"/>
      <c r="FC686"/>
      <c r="FD686"/>
      <c r="FE686"/>
      <c r="FF686"/>
      <c r="FG686"/>
      <c r="FH686"/>
      <c r="FI686"/>
      <c r="FJ686"/>
      <c r="FK686"/>
      <c r="FL686"/>
      <c r="FM686"/>
      <c r="FN686"/>
      <c r="FO686"/>
      <c r="FP686"/>
      <c r="FQ686"/>
      <c r="FR686"/>
      <c r="FS686"/>
      <c r="FT686"/>
      <c r="FU686"/>
      <c r="FV686"/>
      <c r="FW686"/>
      <c r="FX686"/>
      <c r="FY686"/>
      <c r="FZ686"/>
      <c r="GA686"/>
      <c r="GB686"/>
      <c r="GC686"/>
      <c r="GD686"/>
      <c r="GE686"/>
      <c r="GF686"/>
      <c r="GG686"/>
      <c r="GH686"/>
      <c r="GI686"/>
      <c r="GJ686"/>
      <c r="GK686"/>
      <c r="GL686"/>
      <c r="GM686"/>
      <c r="GN686"/>
      <c r="GO686"/>
      <c r="GP686"/>
      <c r="GQ686"/>
      <c r="GR686"/>
      <c r="GS686"/>
      <c r="GT686"/>
      <c r="GU686"/>
      <c r="GV686"/>
      <c r="GW686"/>
      <c r="GX686"/>
      <c r="GY686"/>
      <c r="GZ686"/>
      <c r="HA686"/>
      <c r="HB686"/>
      <c r="HC686"/>
      <c r="HD686"/>
      <c r="HE686"/>
      <c r="HF686"/>
      <c r="HG686"/>
      <c r="HH686"/>
      <c r="HI686"/>
      <c r="HJ686"/>
      <c r="HK686"/>
      <c r="HL686"/>
      <c r="HM686"/>
      <c r="HN686"/>
      <c r="HO686"/>
      <c r="HP686"/>
      <c r="HQ686"/>
      <c r="HR686"/>
      <c r="HS686"/>
      <c r="HT686"/>
      <c r="HU686"/>
      <c r="HV686"/>
      <c r="HW686"/>
      <c r="HX686"/>
      <c r="HY686"/>
      <c r="HZ686"/>
      <c r="IA686"/>
      <c r="IB686"/>
      <c r="IC686"/>
      <c r="ID686"/>
      <c r="IE686"/>
      <c r="IF686"/>
      <c r="IG686"/>
    </row>
    <row r="687" spans="1:241" s="1" customFormat="1">
      <c r="A687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  <c r="EM687"/>
      <c r="EN687"/>
      <c r="EO687"/>
      <c r="EP687"/>
      <c r="EQ687"/>
      <c r="ER687"/>
      <c r="ES687"/>
      <c r="ET687"/>
      <c r="EU687"/>
      <c r="EV687"/>
      <c r="EW687"/>
      <c r="EX687"/>
      <c r="EY687"/>
      <c r="EZ687"/>
      <c r="FA687"/>
      <c r="FB687"/>
      <c r="FC687"/>
      <c r="FD687"/>
      <c r="FE687"/>
      <c r="FF687"/>
      <c r="FG687"/>
      <c r="FH687"/>
      <c r="FI687"/>
      <c r="FJ687"/>
      <c r="FK687"/>
      <c r="FL687"/>
      <c r="FM687"/>
      <c r="FN687"/>
      <c r="FO687"/>
      <c r="FP687"/>
      <c r="FQ687"/>
      <c r="FR687"/>
      <c r="FS687"/>
      <c r="FT687"/>
      <c r="FU687"/>
      <c r="FV687"/>
      <c r="FW687"/>
      <c r="FX687"/>
      <c r="FY687"/>
      <c r="FZ687"/>
      <c r="GA687"/>
      <c r="GB687"/>
      <c r="GC687"/>
      <c r="GD687"/>
      <c r="GE687"/>
      <c r="GF687"/>
      <c r="GG687"/>
      <c r="GH687"/>
      <c r="GI687"/>
      <c r="GJ687"/>
      <c r="GK687"/>
      <c r="GL687"/>
      <c r="GM687"/>
      <c r="GN687"/>
      <c r="GO687"/>
      <c r="GP687"/>
      <c r="GQ687"/>
      <c r="GR687"/>
      <c r="GS687"/>
      <c r="GT687"/>
      <c r="GU687"/>
      <c r="GV687"/>
      <c r="GW687"/>
      <c r="GX687"/>
      <c r="GY687"/>
      <c r="GZ687"/>
      <c r="HA687"/>
      <c r="HB687"/>
      <c r="HC687"/>
      <c r="HD687"/>
      <c r="HE687"/>
      <c r="HF687"/>
      <c r="HG687"/>
      <c r="HH687"/>
      <c r="HI687"/>
      <c r="HJ687"/>
      <c r="HK687"/>
      <c r="HL687"/>
      <c r="HM687"/>
      <c r="HN687"/>
      <c r="HO687"/>
      <c r="HP687"/>
      <c r="HQ687"/>
      <c r="HR687"/>
      <c r="HS687"/>
      <c r="HT687"/>
      <c r="HU687"/>
      <c r="HV687"/>
      <c r="HW687"/>
      <c r="HX687"/>
      <c r="HY687"/>
      <c r="HZ687"/>
      <c r="IA687"/>
      <c r="IB687"/>
      <c r="IC687"/>
      <c r="ID687"/>
      <c r="IE687"/>
      <c r="IF687"/>
      <c r="IG687"/>
    </row>
    <row r="688" spans="1:241" s="1" customFormat="1">
      <c r="A688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  <c r="EH688"/>
      <c r="EI688"/>
      <c r="EJ688"/>
      <c r="EK688"/>
      <c r="EL688"/>
      <c r="EM688"/>
      <c r="EN688"/>
      <c r="EO688"/>
      <c r="EP688"/>
      <c r="EQ688"/>
      <c r="ER688"/>
      <c r="ES688"/>
      <c r="ET688"/>
      <c r="EU688"/>
      <c r="EV688"/>
      <c r="EW688"/>
      <c r="EX688"/>
      <c r="EY688"/>
      <c r="EZ688"/>
      <c r="FA688"/>
      <c r="FB688"/>
      <c r="FC688"/>
      <c r="FD688"/>
      <c r="FE688"/>
      <c r="FF688"/>
      <c r="FG688"/>
      <c r="FH688"/>
      <c r="FI688"/>
      <c r="FJ688"/>
      <c r="FK688"/>
      <c r="FL688"/>
      <c r="FM688"/>
      <c r="FN688"/>
      <c r="FO688"/>
      <c r="FP688"/>
      <c r="FQ688"/>
      <c r="FR688"/>
      <c r="FS688"/>
      <c r="FT688"/>
      <c r="FU688"/>
      <c r="FV688"/>
      <c r="FW688"/>
      <c r="FX688"/>
      <c r="FY688"/>
      <c r="FZ688"/>
      <c r="GA688"/>
      <c r="GB688"/>
      <c r="GC688"/>
      <c r="GD688"/>
      <c r="GE688"/>
      <c r="GF688"/>
      <c r="GG688"/>
      <c r="GH688"/>
      <c r="GI688"/>
      <c r="GJ688"/>
      <c r="GK688"/>
      <c r="GL688"/>
      <c r="GM688"/>
      <c r="GN688"/>
      <c r="GO688"/>
      <c r="GP688"/>
      <c r="GQ688"/>
      <c r="GR688"/>
      <c r="GS688"/>
      <c r="GT688"/>
      <c r="GU688"/>
      <c r="GV688"/>
      <c r="GW688"/>
      <c r="GX688"/>
      <c r="GY688"/>
      <c r="GZ688"/>
      <c r="HA688"/>
      <c r="HB688"/>
      <c r="HC688"/>
      <c r="HD688"/>
      <c r="HE688"/>
      <c r="HF688"/>
      <c r="HG688"/>
      <c r="HH688"/>
      <c r="HI688"/>
      <c r="HJ688"/>
      <c r="HK688"/>
      <c r="HL688"/>
      <c r="HM688"/>
      <c r="HN688"/>
      <c r="HO688"/>
      <c r="HP688"/>
      <c r="HQ688"/>
      <c r="HR688"/>
      <c r="HS688"/>
      <c r="HT688"/>
      <c r="HU688"/>
      <c r="HV688"/>
      <c r="HW688"/>
      <c r="HX688"/>
      <c r="HY688"/>
      <c r="HZ688"/>
      <c r="IA688"/>
      <c r="IB688"/>
      <c r="IC688"/>
      <c r="ID688"/>
      <c r="IE688"/>
      <c r="IF688"/>
      <c r="IG688"/>
    </row>
    <row r="689" spans="1:241" s="1" customFormat="1">
      <c r="A689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O689"/>
      <c r="EP689"/>
      <c r="EQ689"/>
      <c r="ER689"/>
      <c r="ES689"/>
      <c r="ET689"/>
      <c r="EU689"/>
      <c r="EV689"/>
      <c r="EW689"/>
      <c r="EX689"/>
      <c r="EY689"/>
      <c r="EZ689"/>
      <c r="FA689"/>
      <c r="FB689"/>
      <c r="FC689"/>
      <c r="FD689"/>
      <c r="FE689"/>
      <c r="FF689"/>
      <c r="FG689"/>
      <c r="FH689"/>
      <c r="FI689"/>
      <c r="FJ689"/>
      <c r="FK689"/>
      <c r="FL689"/>
      <c r="FM689"/>
      <c r="FN689"/>
      <c r="FO689"/>
      <c r="FP689"/>
      <c r="FQ689"/>
      <c r="FR689"/>
      <c r="FS689"/>
      <c r="FT689"/>
      <c r="FU689"/>
      <c r="FV689"/>
      <c r="FW689"/>
      <c r="FX689"/>
      <c r="FY689"/>
      <c r="FZ689"/>
      <c r="GA689"/>
      <c r="GB689"/>
      <c r="GC689"/>
      <c r="GD689"/>
      <c r="GE689"/>
      <c r="GF689"/>
      <c r="GG689"/>
      <c r="GH689"/>
      <c r="GI689"/>
      <c r="GJ689"/>
      <c r="GK689"/>
      <c r="GL689"/>
      <c r="GM689"/>
      <c r="GN689"/>
      <c r="GO689"/>
      <c r="GP689"/>
      <c r="GQ689"/>
      <c r="GR689"/>
      <c r="GS689"/>
      <c r="GT689"/>
      <c r="GU689"/>
      <c r="GV689"/>
      <c r="GW689"/>
      <c r="GX689"/>
      <c r="GY689"/>
      <c r="GZ689"/>
      <c r="HA689"/>
      <c r="HB689"/>
      <c r="HC689"/>
      <c r="HD689"/>
      <c r="HE689"/>
      <c r="HF689"/>
      <c r="HG689"/>
      <c r="HH689"/>
      <c r="HI689"/>
      <c r="HJ689"/>
      <c r="HK689"/>
      <c r="HL689"/>
      <c r="HM689"/>
      <c r="HN689"/>
      <c r="HO689"/>
      <c r="HP689"/>
      <c r="HQ689"/>
      <c r="HR689"/>
      <c r="HS689"/>
      <c r="HT689"/>
      <c r="HU689"/>
      <c r="HV689"/>
      <c r="HW689"/>
      <c r="HX689"/>
      <c r="HY689"/>
      <c r="HZ689"/>
      <c r="IA689"/>
      <c r="IB689"/>
      <c r="IC689"/>
      <c r="ID689"/>
      <c r="IE689"/>
      <c r="IF689"/>
      <c r="IG689"/>
    </row>
    <row r="690" spans="1:241" s="1" customFormat="1">
      <c r="A69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O690"/>
      <c r="EP690"/>
      <c r="EQ690"/>
      <c r="ER690"/>
      <c r="ES690"/>
      <c r="ET690"/>
      <c r="EU690"/>
      <c r="EV690"/>
      <c r="EW690"/>
      <c r="EX690"/>
      <c r="EY690"/>
      <c r="EZ690"/>
      <c r="FA690"/>
      <c r="FB690"/>
      <c r="FC690"/>
      <c r="FD690"/>
      <c r="FE690"/>
      <c r="FF690"/>
      <c r="FG690"/>
      <c r="FH690"/>
      <c r="FI690"/>
      <c r="FJ690"/>
      <c r="FK690"/>
      <c r="FL690"/>
      <c r="FM690"/>
      <c r="FN690"/>
      <c r="FO690"/>
      <c r="FP690"/>
      <c r="FQ690"/>
      <c r="FR690"/>
      <c r="FS690"/>
      <c r="FT690"/>
      <c r="FU690"/>
      <c r="FV690"/>
      <c r="FW690"/>
      <c r="FX690"/>
      <c r="FY690"/>
      <c r="FZ690"/>
      <c r="GA690"/>
      <c r="GB690"/>
      <c r="GC690"/>
      <c r="GD690"/>
      <c r="GE690"/>
      <c r="GF690"/>
      <c r="GG690"/>
      <c r="GH690"/>
      <c r="GI690"/>
      <c r="GJ690"/>
      <c r="GK690"/>
      <c r="GL690"/>
      <c r="GM690"/>
      <c r="GN690"/>
      <c r="GO690"/>
      <c r="GP690"/>
      <c r="GQ690"/>
      <c r="GR690"/>
      <c r="GS690"/>
      <c r="GT690"/>
      <c r="GU690"/>
      <c r="GV690"/>
      <c r="GW690"/>
      <c r="GX690"/>
      <c r="GY690"/>
      <c r="GZ690"/>
      <c r="HA690"/>
      <c r="HB690"/>
      <c r="HC690"/>
      <c r="HD690"/>
      <c r="HE690"/>
      <c r="HF690"/>
      <c r="HG690"/>
      <c r="HH690"/>
      <c r="HI690"/>
      <c r="HJ690"/>
      <c r="HK690"/>
      <c r="HL690"/>
      <c r="HM690"/>
      <c r="HN690"/>
      <c r="HO690"/>
      <c r="HP690"/>
      <c r="HQ690"/>
      <c r="HR690"/>
      <c r="HS690"/>
      <c r="HT690"/>
      <c r="HU690"/>
      <c r="HV690"/>
      <c r="HW690"/>
      <c r="HX690"/>
      <c r="HY690"/>
      <c r="HZ690"/>
      <c r="IA690"/>
      <c r="IB690"/>
      <c r="IC690"/>
      <c r="ID690"/>
      <c r="IE690"/>
      <c r="IF690"/>
      <c r="IG690"/>
    </row>
    <row r="691" spans="1:241" s="1" customFormat="1">
      <c r="A691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O691"/>
      <c r="EP691"/>
      <c r="EQ691"/>
      <c r="ER691"/>
      <c r="ES691"/>
      <c r="ET691"/>
      <c r="EU691"/>
      <c r="EV691"/>
      <c r="EW691"/>
      <c r="EX691"/>
      <c r="EY691"/>
      <c r="EZ691"/>
      <c r="FA691"/>
      <c r="FB691"/>
      <c r="FC691"/>
      <c r="FD691"/>
      <c r="FE691"/>
      <c r="FF691"/>
      <c r="FG691"/>
      <c r="FH691"/>
      <c r="FI691"/>
      <c r="FJ691"/>
      <c r="FK691"/>
      <c r="FL691"/>
      <c r="FM691"/>
      <c r="FN691"/>
      <c r="FO691"/>
      <c r="FP691"/>
      <c r="FQ691"/>
      <c r="FR691"/>
      <c r="FS691"/>
      <c r="FT691"/>
      <c r="FU691"/>
      <c r="FV691"/>
      <c r="FW691"/>
      <c r="FX691"/>
      <c r="FY691"/>
      <c r="FZ691"/>
      <c r="GA691"/>
      <c r="GB691"/>
      <c r="GC691"/>
      <c r="GD691"/>
      <c r="GE691"/>
      <c r="GF691"/>
      <c r="GG691"/>
      <c r="GH691"/>
      <c r="GI691"/>
      <c r="GJ691"/>
      <c r="GK691"/>
      <c r="GL691"/>
      <c r="GM691"/>
      <c r="GN691"/>
      <c r="GO691"/>
      <c r="GP691"/>
      <c r="GQ691"/>
      <c r="GR691"/>
      <c r="GS691"/>
      <c r="GT691"/>
      <c r="GU691"/>
      <c r="GV691"/>
      <c r="GW691"/>
      <c r="GX691"/>
      <c r="GY691"/>
      <c r="GZ691"/>
      <c r="HA691"/>
      <c r="HB691"/>
      <c r="HC691"/>
      <c r="HD691"/>
      <c r="HE691"/>
      <c r="HF691"/>
      <c r="HG691"/>
      <c r="HH691"/>
      <c r="HI691"/>
      <c r="HJ691"/>
      <c r="HK691"/>
      <c r="HL691"/>
      <c r="HM691"/>
      <c r="HN691"/>
      <c r="HO691"/>
      <c r="HP691"/>
      <c r="HQ691"/>
      <c r="HR691"/>
      <c r="HS691"/>
      <c r="HT691"/>
      <c r="HU691"/>
      <c r="HV691"/>
      <c r="HW691"/>
      <c r="HX691"/>
      <c r="HY691"/>
      <c r="HZ691"/>
      <c r="IA691"/>
      <c r="IB691"/>
      <c r="IC691"/>
      <c r="ID691"/>
      <c r="IE691"/>
      <c r="IF691"/>
      <c r="IG691"/>
    </row>
    <row r="692" spans="1:241" s="1" customFormat="1">
      <c r="A692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  <c r="EH692"/>
      <c r="EI692"/>
      <c r="EJ692"/>
      <c r="EK692"/>
      <c r="EL692"/>
      <c r="EM692"/>
      <c r="EN692"/>
      <c r="EO692"/>
      <c r="EP692"/>
      <c r="EQ692"/>
      <c r="ER692"/>
      <c r="ES692"/>
      <c r="ET692"/>
      <c r="EU692"/>
      <c r="EV692"/>
      <c r="EW692"/>
      <c r="EX692"/>
      <c r="EY692"/>
      <c r="EZ692"/>
      <c r="FA692"/>
      <c r="FB692"/>
      <c r="FC692"/>
      <c r="FD692"/>
      <c r="FE692"/>
      <c r="FF692"/>
      <c r="FG692"/>
      <c r="FH692"/>
      <c r="FI692"/>
      <c r="FJ692"/>
      <c r="FK692"/>
      <c r="FL692"/>
      <c r="FM692"/>
      <c r="FN692"/>
      <c r="FO692"/>
      <c r="FP692"/>
      <c r="FQ692"/>
      <c r="FR692"/>
      <c r="FS692"/>
      <c r="FT692"/>
      <c r="FU692"/>
      <c r="FV692"/>
      <c r="FW692"/>
      <c r="FX692"/>
      <c r="FY692"/>
      <c r="FZ692"/>
      <c r="GA692"/>
      <c r="GB692"/>
      <c r="GC692"/>
      <c r="GD692"/>
      <c r="GE692"/>
      <c r="GF692"/>
      <c r="GG692"/>
      <c r="GH692"/>
      <c r="GI692"/>
      <c r="GJ692"/>
      <c r="GK692"/>
      <c r="GL692"/>
      <c r="GM692"/>
      <c r="GN692"/>
      <c r="GO692"/>
      <c r="GP692"/>
      <c r="GQ692"/>
      <c r="GR692"/>
      <c r="GS692"/>
      <c r="GT692"/>
      <c r="GU692"/>
      <c r="GV692"/>
      <c r="GW692"/>
      <c r="GX692"/>
      <c r="GY692"/>
      <c r="GZ692"/>
      <c r="HA692"/>
      <c r="HB692"/>
      <c r="HC692"/>
      <c r="HD692"/>
      <c r="HE692"/>
      <c r="HF692"/>
      <c r="HG692"/>
      <c r="HH692"/>
      <c r="HI692"/>
      <c r="HJ692"/>
      <c r="HK692"/>
      <c r="HL692"/>
      <c r="HM692"/>
      <c r="HN692"/>
      <c r="HO692"/>
      <c r="HP692"/>
      <c r="HQ692"/>
      <c r="HR692"/>
      <c r="HS692"/>
      <c r="HT692"/>
      <c r="HU692"/>
      <c r="HV692"/>
      <c r="HW692"/>
      <c r="HX692"/>
      <c r="HY692"/>
      <c r="HZ692"/>
      <c r="IA692"/>
      <c r="IB692"/>
      <c r="IC692"/>
      <c r="ID692"/>
      <c r="IE692"/>
      <c r="IF692"/>
      <c r="IG692"/>
    </row>
    <row r="693" spans="1:241" s="1" customFormat="1">
      <c r="A693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O693"/>
      <c r="EP693"/>
      <c r="EQ693"/>
      <c r="ER693"/>
      <c r="ES693"/>
      <c r="ET693"/>
      <c r="EU693"/>
      <c r="EV693"/>
      <c r="EW693"/>
      <c r="EX693"/>
      <c r="EY693"/>
      <c r="EZ693"/>
      <c r="FA693"/>
      <c r="FB693"/>
      <c r="FC693"/>
      <c r="FD693"/>
      <c r="FE693"/>
      <c r="FF693"/>
      <c r="FG693"/>
      <c r="FH693"/>
      <c r="FI693"/>
      <c r="FJ693"/>
      <c r="FK693"/>
      <c r="FL693"/>
      <c r="FM693"/>
      <c r="FN693"/>
      <c r="FO693"/>
      <c r="FP693"/>
      <c r="FQ693"/>
      <c r="FR693"/>
      <c r="FS693"/>
      <c r="FT693"/>
      <c r="FU693"/>
      <c r="FV693"/>
      <c r="FW693"/>
      <c r="FX693"/>
      <c r="FY693"/>
      <c r="FZ693"/>
      <c r="GA693"/>
      <c r="GB693"/>
      <c r="GC693"/>
      <c r="GD693"/>
      <c r="GE693"/>
      <c r="GF693"/>
      <c r="GG693"/>
      <c r="GH693"/>
      <c r="GI693"/>
      <c r="GJ693"/>
      <c r="GK693"/>
      <c r="GL693"/>
      <c r="GM693"/>
      <c r="GN693"/>
      <c r="GO693"/>
      <c r="GP693"/>
      <c r="GQ693"/>
      <c r="GR693"/>
      <c r="GS693"/>
      <c r="GT693"/>
      <c r="GU693"/>
      <c r="GV693"/>
      <c r="GW693"/>
      <c r="GX693"/>
      <c r="GY693"/>
      <c r="GZ693"/>
      <c r="HA693"/>
      <c r="HB693"/>
      <c r="HC693"/>
      <c r="HD693"/>
      <c r="HE693"/>
      <c r="HF693"/>
      <c r="HG693"/>
      <c r="HH693"/>
      <c r="HI693"/>
      <c r="HJ693"/>
      <c r="HK693"/>
      <c r="HL693"/>
      <c r="HM693"/>
      <c r="HN693"/>
      <c r="HO693"/>
      <c r="HP693"/>
      <c r="HQ693"/>
      <c r="HR693"/>
      <c r="HS693"/>
      <c r="HT693"/>
      <c r="HU693"/>
      <c r="HV693"/>
      <c r="HW693"/>
      <c r="HX693"/>
      <c r="HY693"/>
      <c r="HZ693"/>
      <c r="IA693"/>
      <c r="IB693"/>
      <c r="IC693"/>
      <c r="ID693"/>
      <c r="IE693"/>
      <c r="IF693"/>
      <c r="IG693"/>
    </row>
    <row r="694" spans="1:241" s="1" customFormat="1">
      <c r="A694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  <c r="EH694"/>
      <c r="EI694"/>
      <c r="EJ694"/>
      <c r="EK694"/>
      <c r="EL694"/>
      <c r="EM694"/>
      <c r="EN694"/>
      <c r="EO694"/>
      <c r="EP694"/>
      <c r="EQ694"/>
      <c r="ER694"/>
      <c r="ES694"/>
      <c r="ET694"/>
      <c r="EU694"/>
      <c r="EV694"/>
      <c r="EW694"/>
      <c r="EX694"/>
      <c r="EY694"/>
      <c r="EZ694"/>
      <c r="FA694"/>
      <c r="FB694"/>
      <c r="FC694"/>
      <c r="FD694"/>
      <c r="FE694"/>
      <c r="FF694"/>
      <c r="FG694"/>
      <c r="FH694"/>
      <c r="FI694"/>
      <c r="FJ694"/>
      <c r="FK694"/>
      <c r="FL694"/>
      <c r="FM694"/>
      <c r="FN694"/>
      <c r="FO694"/>
      <c r="FP694"/>
      <c r="FQ694"/>
      <c r="FR694"/>
      <c r="FS694"/>
      <c r="FT694"/>
      <c r="FU694"/>
      <c r="FV694"/>
      <c r="FW694"/>
      <c r="FX694"/>
      <c r="FY694"/>
      <c r="FZ694"/>
      <c r="GA694"/>
      <c r="GB694"/>
      <c r="GC694"/>
      <c r="GD694"/>
      <c r="GE694"/>
      <c r="GF694"/>
      <c r="GG694"/>
      <c r="GH694"/>
      <c r="GI694"/>
      <c r="GJ694"/>
      <c r="GK694"/>
      <c r="GL694"/>
      <c r="GM694"/>
      <c r="GN694"/>
      <c r="GO694"/>
      <c r="GP694"/>
      <c r="GQ694"/>
      <c r="GR694"/>
      <c r="GS694"/>
      <c r="GT694"/>
      <c r="GU694"/>
      <c r="GV694"/>
      <c r="GW694"/>
      <c r="GX694"/>
      <c r="GY694"/>
      <c r="GZ694"/>
      <c r="HA694"/>
      <c r="HB694"/>
      <c r="HC694"/>
      <c r="HD694"/>
      <c r="HE694"/>
      <c r="HF694"/>
      <c r="HG694"/>
      <c r="HH694"/>
      <c r="HI694"/>
      <c r="HJ694"/>
      <c r="HK694"/>
      <c r="HL694"/>
      <c r="HM694"/>
      <c r="HN694"/>
      <c r="HO694"/>
      <c r="HP694"/>
      <c r="HQ694"/>
      <c r="HR694"/>
      <c r="HS694"/>
      <c r="HT694"/>
      <c r="HU694"/>
      <c r="HV694"/>
      <c r="HW694"/>
      <c r="HX694"/>
      <c r="HY694"/>
      <c r="HZ694"/>
      <c r="IA694"/>
      <c r="IB694"/>
      <c r="IC694"/>
      <c r="ID694"/>
      <c r="IE694"/>
      <c r="IF694"/>
      <c r="IG694"/>
    </row>
    <row r="695" spans="1:241" s="1" customFormat="1">
      <c r="A695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  <c r="EH695"/>
      <c r="EI695"/>
      <c r="EJ695"/>
      <c r="EK695"/>
      <c r="EL695"/>
      <c r="EM695"/>
      <c r="EN695"/>
      <c r="EO695"/>
      <c r="EP695"/>
      <c r="EQ695"/>
      <c r="ER695"/>
      <c r="ES695"/>
      <c r="ET695"/>
      <c r="EU695"/>
      <c r="EV695"/>
      <c r="EW695"/>
      <c r="EX695"/>
      <c r="EY695"/>
      <c r="EZ695"/>
      <c r="FA695"/>
      <c r="FB695"/>
      <c r="FC695"/>
      <c r="FD695"/>
      <c r="FE695"/>
      <c r="FF695"/>
      <c r="FG695"/>
      <c r="FH695"/>
      <c r="FI695"/>
      <c r="FJ695"/>
      <c r="FK695"/>
      <c r="FL695"/>
      <c r="FM695"/>
      <c r="FN695"/>
      <c r="FO695"/>
      <c r="FP695"/>
      <c r="FQ695"/>
      <c r="FR695"/>
      <c r="FS695"/>
      <c r="FT695"/>
      <c r="FU695"/>
      <c r="FV695"/>
      <c r="FW695"/>
      <c r="FX695"/>
      <c r="FY695"/>
      <c r="FZ695"/>
      <c r="GA695"/>
      <c r="GB695"/>
      <c r="GC695"/>
      <c r="GD695"/>
      <c r="GE695"/>
      <c r="GF695"/>
      <c r="GG695"/>
      <c r="GH695"/>
      <c r="GI695"/>
      <c r="GJ695"/>
      <c r="GK695"/>
      <c r="GL695"/>
      <c r="GM695"/>
      <c r="GN695"/>
      <c r="GO695"/>
      <c r="GP695"/>
      <c r="GQ695"/>
      <c r="GR695"/>
      <c r="GS695"/>
      <c r="GT695"/>
      <c r="GU695"/>
      <c r="GV695"/>
      <c r="GW695"/>
      <c r="GX695"/>
      <c r="GY695"/>
      <c r="GZ695"/>
      <c r="HA695"/>
      <c r="HB695"/>
      <c r="HC695"/>
      <c r="HD695"/>
      <c r="HE695"/>
      <c r="HF695"/>
      <c r="HG695"/>
      <c r="HH695"/>
      <c r="HI695"/>
      <c r="HJ695"/>
      <c r="HK695"/>
      <c r="HL695"/>
      <c r="HM695"/>
      <c r="HN695"/>
      <c r="HO695"/>
      <c r="HP695"/>
      <c r="HQ695"/>
      <c r="HR695"/>
      <c r="HS695"/>
      <c r="HT695"/>
      <c r="HU695"/>
      <c r="HV695"/>
      <c r="HW695"/>
      <c r="HX695"/>
      <c r="HY695"/>
      <c r="HZ695"/>
      <c r="IA695"/>
      <c r="IB695"/>
      <c r="IC695"/>
      <c r="ID695"/>
      <c r="IE695"/>
      <c r="IF695"/>
      <c r="IG695"/>
    </row>
    <row r="696" spans="1:241" s="1" customFormat="1">
      <c r="A696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  <c r="EH696"/>
      <c r="EI696"/>
      <c r="EJ696"/>
      <c r="EK696"/>
      <c r="EL696"/>
      <c r="EM696"/>
      <c r="EN696"/>
      <c r="EO696"/>
      <c r="EP696"/>
      <c r="EQ696"/>
      <c r="ER696"/>
      <c r="ES696"/>
      <c r="ET696"/>
      <c r="EU696"/>
      <c r="EV696"/>
      <c r="EW696"/>
      <c r="EX696"/>
      <c r="EY696"/>
      <c r="EZ696"/>
      <c r="FA696"/>
      <c r="FB696"/>
      <c r="FC696"/>
      <c r="FD696"/>
      <c r="FE696"/>
      <c r="FF696"/>
      <c r="FG696"/>
      <c r="FH696"/>
      <c r="FI696"/>
      <c r="FJ696"/>
      <c r="FK696"/>
      <c r="FL696"/>
      <c r="FM696"/>
      <c r="FN696"/>
      <c r="FO696"/>
      <c r="FP696"/>
      <c r="FQ696"/>
      <c r="FR696"/>
      <c r="FS696"/>
      <c r="FT696"/>
      <c r="FU696"/>
      <c r="FV696"/>
      <c r="FW696"/>
      <c r="FX696"/>
      <c r="FY696"/>
      <c r="FZ696"/>
      <c r="GA696"/>
      <c r="GB696"/>
      <c r="GC696"/>
      <c r="GD696"/>
      <c r="GE696"/>
      <c r="GF696"/>
      <c r="GG696"/>
      <c r="GH696"/>
      <c r="GI696"/>
      <c r="GJ696"/>
      <c r="GK696"/>
      <c r="GL696"/>
      <c r="GM696"/>
      <c r="GN696"/>
      <c r="GO696"/>
      <c r="GP696"/>
      <c r="GQ696"/>
      <c r="GR696"/>
      <c r="GS696"/>
      <c r="GT696"/>
      <c r="GU696"/>
      <c r="GV696"/>
      <c r="GW696"/>
      <c r="GX696"/>
      <c r="GY696"/>
      <c r="GZ696"/>
      <c r="HA696"/>
      <c r="HB696"/>
      <c r="HC696"/>
      <c r="HD696"/>
      <c r="HE696"/>
      <c r="HF696"/>
      <c r="HG696"/>
      <c r="HH696"/>
      <c r="HI696"/>
      <c r="HJ696"/>
      <c r="HK696"/>
      <c r="HL696"/>
      <c r="HM696"/>
      <c r="HN696"/>
      <c r="HO696"/>
      <c r="HP696"/>
      <c r="HQ696"/>
      <c r="HR696"/>
      <c r="HS696"/>
      <c r="HT696"/>
      <c r="HU696"/>
      <c r="HV696"/>
      <c r="HW696"/>
      <c r="HX696"/>
      <c r="HY696"/>
      <c r="HZ696"/>
      <c r="IA696"/>
      <c r="IB696"/>
      <c r="IC696"/>
      <c r="ID696"/>
      <c r="IE696"/>
      <c r="IF696"/>
      <c r="IG696"/>
    </row>
    <row r="697" spans="1:241" s="1" customFormat="1">
      <c r="A697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  <c r="EH697"/>
      <c r="EI697"/>
      <c r="EJ697"/>
      <c r="EK697"/>
      <c r="EL697"/>
      <c r="EM697"/>
      <c r="EN697"/>
      <c r="EO697"/>
      <c r="EP697"/>
      <c r="EQ697"/>
      <c r="ER697"/>
      <c r="ES697"/>
      <c r="ET697"/>
      <c r="EU697"/>
      <c r="EV697"/>
      <c r="EW697"/>
      <c r="EX697"/>
      <c r="EY697"/>
      <c r="EZ697"/>
      <c r="FA697"/>
      <c r="FB697"/>
      <c r="FC697"/>
      <c r="FD697"/>
      <c r="FE697"/>
      <c r="FF697"/>
      <c r="FG697"/>
      <c r="FH697"/>
      <c r="FI697"/>
      <c r="FJ697"/>
      <c r="FK697"/>
      <c r="FL697"/>
      <c r="FM697"/>
      <c r="FN697"/>
      <c r="FO697"/>
      <c r="FP697"/>
      <c r="FQ697"/>
      <c r="FR697"/>
      <c r="FS697"/>
      <c r="FT697"/>
      <c r="FU697"/>
      <c r="FV697"/>
      <c r="FW697"/>
      <c r="FX697"/>
      <c r="FY697"/>
      <c r="FZ697"/>
      <c r="GA697"/>
      <c r="GB697"/>
      <c r="GC697"/>
      <c r="GD697"/>
      <c r="GE697"/>
      <c r="GF697"/>
      <c r="GG697"/>
      <c r="GH697"/>
      <c r="GI697"/>
      <c r="GJ697"/>
      <c r="GK697"/>
      <c r="GL697"/>
      <c r="GM697"/>
      <c r="GN697"/>
      <c r="GO697"/>
      <c r="GP697"/>
      <c r="GQ697"/>
      <c r="GR697"/>
      <c r="GS697"/>
      <c r="GT697"/>
      <c r="GU697"/>
      <c r="GV697"/>
      <c r="GW697"/>
      <c r="GX697"/>
      <c r="GY697"/>
      <c r="GZ697"/>
      <c r="HA697"/>
      <c r="HB697"/>
      <c r="HC697"/>
      <c r="HD697"/>
      <c r="HE697"/>
      <c r="HF697"/>
      <c r="HG697"/>
      <c r="HH697"/>
      <c r="HI697"/>
      <c r="HJ697"/>
      <c r="HK697"/>
      <c r="HL697"/>
      <c r="HM697"/>
      <c r="HN697"/>
      <c r="HO697"/>
      <c r="HP697"/>
      <c r="HQ697"/>
      <c r="HR697"/>
      <c r="HS697"/>
      <c r="HT697"/>
      <c r="HU697"/>
      <c r="HV697"/>
      <c r="HW697"/>
      <c r="HX697"/>
      <c r="HY697"/>
      <c r="HZ697"/>
      <c r="IA697"/>
      <c r="IB697"/>
      <c r="IC697"/>
      <c r="ID697"/>
      <c r="IE697"/>
      <c r="IF697"/>
      <c r="IG697"/>
    </row>
    <row r="698" spans="1:241" s="1" customFormat="1">
      <c r="A698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  <c r="EH698"/>
      <c r="EI698"/>
      <c r="EJ698"/>
      <c r="EK698"/>
      <c r="EL698"/>
      <c r="EM698"/>
      <c r="EN698"/>
      <c r="EO698"/>
      <c r="EP698"/>
      <c r="EQ698"/>
      <c r="ER698"/>
      <c r="ES698"/>
      <c r="ET698"/>
      <c r="EU698"/>
      <c r="EV698"/>
      <c r="EW698"/>
      <c r="EX698"/>
      <c r="EY698"/>
      <c r="EZ698"/>
      <c r="FA698"/>
      <c r="FB698"/>
      <c r="FC698"/>
      <c r="FD698"/>
      <c r="FE698"/>
      <c r="FF698"/>
      <c r="FG698"/>
      <c r="FH698"/>
      <c r="FI698"/>
      <c r="FJ698"/>
      <c r="FK698"/>
      <c r="FL698"/>
      <c r="FM698"/>
      <c r="FN698"/>
      <c r="FO698"/>
      <c r="FP698"/>
      <c r="FQ698"/>
      <c r="FR698"/>
      <c r="FS698"/>
      <c r="FT698"/>
      <c r="FU698"/>
      <c r="FV698"/>
      <c r="FW698"/>
      <c r="FX698"/>
      <c r="FY698"/>
      <c r="FZ698"/>
      <c r="GA698"/>
      <c r="GB698"/>
      <c r="GC698"/>
      <c r="GD698"/>
      <c r="GE698"/>
      <c r="GF698"/>
      <c r="GG698"/>
      <c r="GH698"/>
      <c r="GI698"/>
      <c r="GJ698"/>
      <c r="GK698"/>
      <c r="GL698"/>
      <c r="GM698"/>
      <c r="GN698"/>
      <c r="GO698"/>
      <c r="GP698"/>
      <c r="GQ698"/>
      <c r="GR698"/>
      <c r="GS698"/>
      <c r="GT698"/>
      <c r="GU698"/>
      <c r="GV698"/>
      <c r="GW698"/>
      <c r="GX698"/>
      <c r="GY698"/>
      <c r="GZ698"/>
      <c r="HA698"/>
      <c r="HB698"/>
      <c r="HC698"/>
      <c r="HD698"/>
      <c r="HE698"/>
      <c r="HF698"/>
      <c r="HG698"/>
      <c r="HH698"/>
      <c r="HI698"/>
      <c r="HJ698"/>
      <c r="HK698"/>
      <c r="HL698"/>
      <c r="HM698"/>
      <c r="HN698"/>
      <c r="HO698"/>
      <c r="HP698"/>
      <c r="HQ698"/>
      <c r="HR698"/>
      <c r="HS698"/>
      <c r="HT698"/>
      <c r="HU698"/>
      <c r="HV698"/>
      <c r="HW698"/>
      <c r="HX698"/>
      <c r="HY698"/>
      <c r="HZ698"/>
      <c r="IA698"/>
      <c r="IB698"/>
      <c r="IC698"/>
      <c r="ID698"/>
      <c r="IE698"/>
      <c r="IF698"/>
      <c r="IG698"/>
    </row>
    <row r="699" spans="1:241" s="1" customFormat="1">
      <c r="A699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  <c r="EF699"/>
      <c r="EG699"/>
      <c r="EH699"/>
      <c r="EI699"/>
      <c r="EJ699"/>
      <c r="EK699"/>
      <c r="EL699"/>
      <c r="EM699"/>
      <c r="EN699"/>
      <c r="EO699"/>
      <c r="EP699"/>
      <c r="EQ699"/>
      <c r="ER699"/>
      <c r="ES699"/>
      <c r="ET699"/>
      <c r="EU699"/>
      <c r="EV699"/>
      <c r="EW699"/>
      <c r="EX699"/>
      <c r="EY699"/>
      <c r="EZ699"/>
      <c r="FA699"/>
      <c r="FB699"/>
      <c r="FC699"/>
      <c r="FD699"/>
      <c r="FE699"/>
      <c r="FF699"/>
      <c r="FG699"/>
      <c r="FH699"/>
      <c r="FI699"/>
      <c r="FJ699"/>
      <c r="FK699"/>
      <c r="FL699"/>
      <c r="FM699"/>
      <c r="FN699"/>
      <c r="FO699"/>
      <c r="FP699"/>
      <c r="FQ699"/>
      <c r="FR699"/>
      <c r="FS699"/>
      <c r="FT699"/>
      <c r="FU699"/>
      <c r="FV699"/>
      <c r="FW699"/>
      <c r="FX699"/>
      <c r="FY699"/>
      <c r="FZ699"/>
      <c r="GA699"/>
      <c r="GB699"/>
      <c r="GC699"/>
      <c r="GD699"/>
      <c r="GE699"/>
      <c r="GF699"/>
      <c r="GG699"/>
      <c r="GH699"/>
      <c r="GI699"/>
      <c r="GJ699"/>
      <c r="GK699"/>
      <c r="GL699"/>
      <c r="GM699"/>
      <c r="GN699"/>
      <c r="GO699"/>
      <c r="GP699"/>
      <c r="GQ699"/>
      <c r="GR699"/>
      <c r="GS699"/>
      <c r="GT699"/>
      <c r="GU699"/>
      <c r="GV699"/>
      <c r="GW699"/>
      <c r="GX699"/>
      <c r="GY699"/>
      <c r="GZ699"/>
      <c r="HA699"/>
      <c r="HB699"/>
      <c r="HC699"/>
      <c r="HD699"/>
      <c r="HE699"/>
      <c r="HF699"/>
      <c r="HG699"/>
      <c r="HH699"/>
      <c r="HI699"/>
      <c r="HJ699"/>
      <c r="HK699"/>
      <c r="HL699"/>
      <c r="HM699"/>
      <c r="HN699"/>
      <c r="HO699"/>
      <c r="HP699"/>
      <c r="HQ699"/>
      <c r="HR699"/>
      <c r="HS699"/>
      <c r="HT699"/>
      <c r="HU699"/>
      <c r="HV699"/>
      <c r="HW699"/>
      <c r="HX699"/>
      <c r="HY699"/>
      <c r="HZ699"/>
      <c r="IA699"/>
      <c r="IB699"/>
      <c r="IC699"/>
      <c r="ID699"/>
      <c r="IE699"/>
      <c r="IF699"/>
      <c r="IG699"/>
    </row>
    <row r="700" spans="1:241" s="1" customFormat="1">
      <c r="A70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  <c r="EF700"/>
      <c r="EG700"/>
      <c r="EH700"/>
      <c r="EI700"/>
      <c r="EJ700"/>
      <c r="EK700"/>
      <c r="EL700"/>
      <c r="EM700"/>
      <c r="EN700"/>
      <c r="EO700"/>
      <c r="EP700"/>
      <c r="EQ700"/>
      <c r="ER700"/>
      <c r="ES700"/>
      <c r="ET700"/>
      <c r="EU700"/>
      <c r="EV700"/>
      <c r="EW700"/>
      <c r="EX700"/>
      <c r="EY700"/>
      <c r="EZ700"/>
      <c r="FA700"/>
      <c r="FB700"/>
      <c r="FC700"/>
      <c r="FD700"/>
      <c r="FE700"/>
      <c r="FF700"/>
      <c r="FG700"/>
      <c r="FH700"/>
      <c r="FI700"/>
      <c r="FJ700"/>
      <c r="FK700"/>
      <c r="FL700"/>
      <c r="FM700"/>
      <c r="FN700"/>
      <c r="FO700"/>
      <c r="FP700"/>
      <c r="FQ700"/>
      <c r="FR700"/>
      <c r="FS700"/>
      <c r="FT700"/>
      <c r="FU700"/>
      <c r="FV700"/>
      <c r="FW700"/>
      <c r="FX700"/>
      <c r="FY700"/>
      <c r="FZ700"/>
      <c r="GA700"/>
      <c r="GB700"/>
      <c r="GC700"/>
      <c r="GD700"/>
      <c r="GE700"/>
      <c r="GF700"/>
      <c r="GG700"/>
      <c r="GH700"/>
      <c r="GI700"/>
      <c r="GJ700"/>
      <c r="GK700"/>
      <c r="GL700"/>
      <c r="GM700"/>
      <c r="GN700"/>
      <c r="GO700"/>
      <c r="GP700"/>
      <c r="GQ700"/>
      <c r="GR700"/>
      <c r="GS700"/>
      <c r="GT700"/>
      <c r="GU700"/>
      <c r="GV700"/>
      <c r="GW700"/>
      <c r="GX700"/>
      <c r="GY700"/>
      <c r="GZ700"/>
      <c r="HA700"/>
      <c r="HB700"/>
      <c r="HC700"/>
      <c r="HD700"/>
      <c r="HE700"/>
      <c r="HF700"/>
      <c r="HG700"/>
      <c r="HH700"/>
      <c r="HI700"/>
      <c r="HJ700"/>
      <c r="HK700"/>
      <c r="HL700"/>
      <c r="HM700"/>
      <c r="HN700"/>
      <c r="HO700"/>
      <c r="HP700"/>
      <c r="HQ700"/>
      <c r="HR700"/>
      <c r="HS700"/>
      <c r="HT700"/>
      <c r="HU700"/>
      <c r="HV700"/>
      <c r="HW700"/>
      <c r="HX700"/>
      <c r="HY700"/>
      <c r="HZ700"/>
      <c r="IA700"/>
      <c r="IB700"/>
      <c r="IC700"/>
      <c r="ID700"/>
      <c r="IE700"/>
      <c r="IF700"/>
      <c r="IG700"/>
    </row>
    <row r="701" spans="1:241" s="1" customFormat="1">
      <c r="A701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  <c r="EF701"/>
      <c r="EG701"/>
      <c r="EH701"/>
      <c r="EI701"/>
      <c r="EJ701"/>
      <c r="EK701"/>
      <c r="EL701"/>
      <c r="EM701"/>
      <c r="EN701"/>
      <c r="EO701"/>
      <c r="EP701"/>
      <c r="EQ701"/>
      <c r="ER701"/>
      <c r="ES701"/>
      <c r="ET701"/>
      <c r="EU701"/>
      <c r="EV701"/>
      <c r="EW701"/>
      <c r="EX701"/>
      <c r="EY701"/>
      <c r="EZ701"/>
      <c r="FA701"/>
      <c r="FB701"/>
      <c r="FC701"/>
      <c r="FD701"/>
      <c r="FE701"/>
      <c r="FF701"/>
      <c r="FG701"/>
      <c r="FH701"/>
      <c r="FI701"/>
      <c r="FJ701"/>
      <c r="FK701"/>
      <c r="FL701"/>
      <c r="FM701"/>
      <c r="FN701"/>
      <c r="FO701"/>
      <c r="FP701"/>
      <c r="FQ701"/>
      <c r="FR701"/>
      <c r="FS701"/>
      <c r="FT701"/>
      <c r="FU701"/>
      <c r="FV701"/>
      <c r="FW701"/>
      <c r="FX701"/>
      <c r="FY701"/>
      <c r="FZ701"/>
      <c r="GA701"/>
      <c r="GB701"/>
      <c r="GC701"/>
      <c r="GD701"/>
      <c r="GE701"/>
      <c r="GF701"/>
      <c r="GG701"/>
      <c r="GH701"/>
      <c r="GI701"/>
      <c r="GJ701"/>
      <c r="GK701"/>
      <c r="GL701"/>
      <c r="GM701"/>
      <c r="GN701"/>
      <c r="GO701"/>
      <c r="GP701"/>
      <c r="GQ701"/>
      <c r="GR701"/>
      <c r="GS701"/>
      <c r="GT701"/>
      <c r="GU701"/>
      <c r="GV701"/>
      <c r="GW701"/>
      <c r="GX701"/>
      <c r="GY701"/>
      <c r="GZ701"/>
      <c r="HA701"/>
      <c r="HB701"/>
      <c r="HC701"/>
      <c r="HD701"/>
      <c r="HE701"/>
      <c r="HF701"/>
      <c r="HG701"/>
      <c r="HH701"/>
      <c r="HI701"/>
      <c r="HJ701"/>
      <c r="HK701"/>
      <c r="HL701"/>
      <c r="HM701"/>
      <c r="HN701"/>
      <c r="HO701"/>
      <c r="HP701"/>
      <c r="HQ701"/>
      <c r="HR701"/>
      <c r="HS701"/>
      <c r="HT701"/>
      <c r="HU701"/>
      <c r="HV701"/>
      <c r="HW701"/>
      <c r="HX701"/>
      <c r="HY701"/>
      <c r="HZ701"/>
      <c r="IA701"/>
      <c r="IB701"/>
      <c r="IC701"/>
      <c r="ID701"/>
      <c r="IE701"/>
      <c r="IF701"/>
      <c r="IG701"/>
    </row>
    <row r="702" spans="1:241" s="1" customFormat="1">
      <c r="A702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  <c r="EF702"/>
      <c r="EG702"/>
      <c r="EH702"/>
      <c r="EI702"/>
      <c r="EJ702"/>
      <c r="EK702"/>
      <c r="EL702"/>
      <c r="EM702"/>
      <c r="EN702"/>
      <c r="EO702"/>
      <c r="EP702"/>
      <c r="EQ702"/>
      <c r="ER702"/>
      <c r="ES702"/>
      <c r="ET702"/>
      <c r="EU702"/>
      <c r="EV702"/>
      <c r="EW702"/>
      <c r="EX702"/>
      <c r="EY702"/>
      <c r="EZ702"/>
      <c r="FA702"/>
      <c r="FB702"/>
      <c r="FC702"/>
      <c r="FD702"/>
      <c r="FE702"/>
      <c r="FF702"/>
      <c r="FG702"/>
      <c r="FH702"/>
      <c r="FI702"/>
      <c r="FJ702"/>
      <c r="FK702"/>
      <c r="FL702"/>
      <c r="FM702"/>
      <c r="FN702"/>
      <c r="FO702"/>
      <c r="FP702"/>
      <c r="FQ702"/>
      <c r="FR702"/>
      <c r="FS702"/>
      <c r="FT702"/>
      <c r="FU702"/>
      <c r="FV702"/>
      <c r="FW702"/>
      <c r="FX702"/>
      <c r="FY702"/>
      <c r="FZ702"/>
      <c r="GA702"/>
      <c r="GB702"/>
      <c r="GC702"/>
      <c r="GD702"/>
      <c r="GE702"/>
      <c r="GF702"/>
      <c r="GG702"/>
      <c r="GH702"/>
      <c r="GI702"/>
      <c r="GJ702"/>
      <c r="GK702"/>
      <c r="GL702"/>
      <c r="GM702"/>
      <c r="GN702"/>
      <c r="GO702"/>
      <c r="GP702"/>
      <c r="GQ702"/>
      <c r="GR702"/>
      <c r="GS702"/>
      <c r="GT702"/>
      <c r="GU702"/>
      <c r="GV702"/>
      <c r="GW702"/>
      <c r="GX702"/>
      <c r="GY702"/>
      <c r="GZ702"/>
      <c r="HA702"/>
      <c r="HB702"/>
      <c r="HC702"/>
      <c r="HD702"/>
      <c r="HE702"/>
      <c r="HF702"/>
      <c r="HG702"/>
      <c r="HH702"/>
      <c r="HI702"/>
      <c r="HJ702"/>
      <c r="HK702"/>
      <c r="HL702"/>
      <c r="HM702"/>
      <c r="HN702"/>
      <c r="HO702"/>
      <c r="HP702"/>
      <c r="HQ702"/>
      <c r="HR702"/>
      <c r="HS702"/>
      <c r="HT702"/>
      <c r="HU702"/>
      <c r="HV702"/>
      <c r="HW702"/>
      <c r="HX702"/>
      <c r="HY702"/>
      <c r="HZ702"/>
      <c r="IA702"/>
      <c r="IB702"/>
      <c r="IC702"/>
      <c r="ID702"/>
      <c r="IE702"/>
      <c r="IF702"/>
      <c r="IG702"/>
    </row>
    <row r="703" spans="1:241" s="1" customFormat="1">
      <c r="A703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  <c r="EH703"/>
      <c r="EI703"/>
      <c r="EJ703"/>
      <c r="EK703"/>
      <c r="EL703"/>
      <c r="EM703"/>
      <c r="EN703"/>
      <c r="EO703"/>
      <c r="EP703"/>
      <c r="EQ703"/>
      <c r="ER703"/>
      <c r="ES703"/>
      <c r="ET703"/>
      <c r="EU703"/>
      <c r="EV703"/>
      <c r="EW703"/>
      <c r="EX703"/>
      <c r="EY703"/>
      <c r="EZ703"/>
      <c r="FA703"/>
      <c r="FB703"/>
      <c r="FC703"/>
      <c r="FD703"/>
      <c r="FE703"/>
      <c r="FF703"/>
      <c r="FG703"/>
      <c r="FH703"/>
      <c r="FI703"/>
      <c r="FJ703"/>
      <c r="FK703"/>
      <c r="FL703"/>
      <c r="FM703"/>
      <c r="FN703"/>
      <c r="FO703"/>
      <c r="FP703"/>
      <c r="FQ703"/>
      <c r="FR703"/>
      <c r="FS703"/>
      <c r="FT703"/>
      <c r="FU703"/>
      <c r="FV703"/>
      <c r="FW703"/>
      <c r="FX703"/>
      <c r="FY703"/>
      <c r="FZ703"/>
      <c r="GA703"/>
      <c r="GB703"/>
      <c r="GC703"/>
      <c r="GD703"/>
      <c r="GE703"/>
      <c r="GF703"/>
      <c r="GG703"/>
      <c r="GH703"/>
      <c r="GI703"/>
      <c r="GJ703"/>
      <c r="GK703"/>
      <c r="GL703"/>
      <c r="GM703"/>
      <c r="GN703"/>
      <c r="GO703"/>
      <c r="GP703"/>
      <c r="GQ703"/>
      <c r="GR703"/>
      <c r="GS703"/>
      <c r="GT703"/>
      <c r="GU703"/>
      <c r="GV703"/>
      <c r="GW703"/>
      <c r="GX703"/>
      <c r="GY703"/>
      <c r="GZ703"/>
      <c r="HA703"/>
      <c r="HB703"/>
      <c r="HC703"/>
      <c r="HD703"/>
      <c r="HE703"/>
      <c r="HF703"/>
      <c r="HG703"/>
      <c r="HH703"/>
      <c r="HI703"/>
      <c r="HJ703"/>
      <c r="HK703"/>
      <c r="HL703"/>
      <c r="HM703"/>
      <c r="HN703"/>
      <c r="HO703"/>
      <c r="HP703"/>
      <c r="HQ703"/>
      <c r="HR703"/>
      <c r="HS703"/>
      <c r="HT703"/>
      <c r="HU703"/>
      <c r="HV703"/>
      <c r="HW703"/>
      <c r="HX703"/>
      <c r="HY703"/>
      <c r="HZ703"/>
      <c r="IA703"/>
      <c r="IB703"/>
      <c r="IC703"/>
      <c r="ID703"/>
      <c r="IE703"/>
      <c r="IF703"/>
      <c r="IG703"/>
    </row>
    <row r="704" spans="1:241" s="1" customFormat="1">
      <c r="A704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  <c r="EF704"/>
      <c r="EG704"/>
      <c r="EH704"/>
      <c r="EI704"/>
      <c r="EJ704"/>
      <c r="EK704"/>
      <c r="EL704"/>
      <c r="EM704"/>
      <c r="EN704"/>
      <c r="EO704"/>
      <c r="EP704"/>
      <c r="EQ704"/>
      <c r="ER704"/>
      <c r="ES704"/>
      <c r="ET704"/>
      <c r="EU704"/>
      <c r="EV704"/>
      <c r="EW704"/>
      <c r="EX704"/>
      <c r="EY704"/>
      <c r="EZ704"/>
      <c r="FA704"/>
      <c r="FB704"/>
      <c r="FC704"/>
      <c r="FD704"/>
      <c r="FE704"/>
      <c r="FF704"/>
      <c r="FG704"/>
      <c r="FH704"/>
      <c r="FI704"/>
      <c r="FJ704"/>
      <c r="FK704"/>
      <c r="FL704"/>
      <c r="FM704"/>
      <c r="FN704"/>
      <c r="FO704"/>
      <c r="FP704"/>
      <c r="FQ704"/>
      <c r="FR704"/>
      <c r="FS704"/>
      <c r="FT704"/>
      <c r="FU704"/>
      <c r="FV704"/>
      <c r="FW704"/>
      <c r="FX704"/>
      <c r="FY704"/>
      <c r="FZ704"/>
      <c r="GA704"/>
      <c r="GB704"/>
      <c r="GC704"/>
      <c r="GD704"/>
      <c r="GE704"/>
      <c r="GF704"/>
      <c r="GG704"/>
      <c r="GH704"/>
      <c r="GI704"/>
      <c r="GJ704"/>
      <c r="GK704"/>
      <c r="GL704"/>
      <c r="GM704"/>
      <c r="GN704"/>
      <c r="GO704"/>
      <c r="GP704"/>
      <c r="GQ704"/>
      <c r="GR704"/>
      <c r="GS704"/>
      <c r="GT704"/>
      <c r="GU704"/>
      <c r="GV704"/>
      <c r="GW704"/>
      <c r="GX704"/>
      <c r="GY704"/>
      <c r="GZ704"/>
      <c r="HA704"/>
      <c r="HB704"/>
      <c r="HC704"/>
      <c r="HD704"/>
      <c r="HE704"/>
      <c r="HF704"/>
      <c r="HG704"/>
      <c r="HH704"/>
      <c r="HI704"/>
      <c r="HJ704"/>
      <c r="HK704"/>
      <c r="HL704"/>
      <c r="HM704"/>
      <c r="HN704"/>
      <c r="HO704"/>
      <c r="HP704"/>
      <c r="HQ704"/>
      <c r="HR704"/>
      <c r="HS704"/>
      <c r="HT704"/>
      <c r="HU704"/>
      <c r="HV704"/>
      <c r="HW704"/>
      <c r="HX704"/>
      <c r="HY704"/>
      <c r="HZ704"/>
      <c r="IA704"/>
      <c r="IB704"/>
      <c r="IC704"/>
      <c r="ID704"/>
      <c r="IE704"/>
      <c r="IF704"/>
      <c r="IG704"/>
    </row>
    <row r="705" spans="1:241" s="1" customFormat="1">
      <c r="A705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  <c r="EH705"/>
      <c r="EI705"/>
      <c r="EJ705"/>
      <c r="EK705"/>
      <c r="EL705"/>
      <c r="EM705"/>
      <c r="EN705"/>
      <c r="EO705"/>
      <c r="EP705"/>
      <c r="EQ705"/>
      <c r="ER705"/>
      <c r="ES705"/>
      <c r="ET705"/>
      <c r="EU705"/>
      <c r="EV705"/>
      <c r="EW705"/>
      <c r="EX705"/>
      <c r="EY705"/>
      <c r="EZ705"/>
      <c r="FA705"/>
      <c r="FB705"/>
      <c r="FC705"/>
      <c r="FD705"/>
      <c r="FE705"/>
      <c r="FF705"/>
      <c r="FG705"/>
      <c r="FH705"/>
      <c r="FI705"/>
      <c r="FJ705"/>
      <c r="FK705"/>
      <c r="FL705"/>
      <c r="FM705"/>
      <c r="FN705"/>
      <c r="FO705"/>
      <c r="FP705"/>
      <c r="FQ705"/>
      <c r="FR705"/>
      <c r="FS705"/>
      <c r="FT705"/>
      <c r="FU705"/>
      <c r="FV705"/>
      <c r="FW705"/>
      <c r="FX705"/>
      <c r="FY705"/>
      <c r="FZ705"/>
      <c r="GA705"/>
      <c r="GB705"/>
      <c r="GC705"/>
      <c r="GD705"/>
      <c r="GE705"/>
      <c r="GF705"/>
      <c r="GG705"/>
      <c r="GH705"/>
      <c r="GI705"/>
      <c r="GJ705"/>
      <c r="GK705"/>
      <c r="GL705"/>
      <c r="GM705"/>
      <c r="GN705"/>
      <c r="GO705"/>
      <c r="GP705"/>
      <c r="GQ705"/>
      <c r="GR705"/>
      <c r="GS705"/>
      <c r="GT705"/>
      <c r="GU705"/>
      <c r="GV705"/>
      <c r="GW705"/>
      <c r="GX705"/>
      <c r="GY705"/>
      <c r="GZ705"/>
      <c r="HA705"/>
      <c r="HB705"/>
      <c r="HC705"/>
      <c r="HD705"/>
      <c r="HE705"/>
      <c r="HF705"/>
      <c r="HG705"/>
      <c r="HH705"/>
      <c r="HI705"/>
      <c r="HJ705"/>
      <c r="HK705"/>
      <c r="HL705"/>
      <c r="HM705"/>
      <c r="HN705"/>
      <c r="HO705"/>
      <c r="HP705"/>
      <c r="HQ705"/>
      <c r="HR705"/>
      <c r="HS705"/>
      <c r="HT705"/>
      <c r="HU705"/>
      <c r="HV705"/>
      <c r="HW705"/>
      <c r="HX705"/>
      <c r="HY705"/>
      <c r="HZ705"/>
      <c r="IA705"/>
      <c r="IB705"/>
      <c r="IC705"/>
      <c r="ID705"/>
      <c r="IE705"/>
      <c r="IF705"/>
      <c r="IG705"/>
    </row>
    <row r="706" spans="1:241" s="1" customFormat="1">
      <c r="A706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  <c r="EF706"/>
      <c r="EG706"/>
      <c r="EH706"/>
      <c r="EI706"/>
      <c r="EJ706"/>
      <c r="EK706"/>
      <c r="EL706"/>
      <c r="EM706"/>
      <c r="EN706"/>
      <c r="EO706"/>
      <c r="EP706"/>
      <c r="EQ706"/>
      <c r="ER706"/>
      <c r="ES706"/>
      <c r="ET706"/>
      <c r="EU706"/>
      <c r="EV706"/>
      <c r="EW706"/>
      <c r="EX706"/>
      <c r="EY706"/>
      <c r="EZ706"/>
      <c r="FA706"/>
      <c r="FB706"/>
      <c r="FC706"/>
      <c r="FD706"/>
      <c r="FE706"/>
      <c r="FF706"/>
      <c r="FG706"/>
      <c r="FH706"/>
      <c r="FI706"/>
      <c r="FJ706"/>
      <c r="FK706"/>
      <c r="FL706"/>
      <c r="FM706"/>
      <c r="FN706"/>
      <c r="FO706"/>
      <c r="FP706"/>
      <c r="FQ706"/>
      <c r="FR706"/>
      <c r="FS706"/>
      <c r="FT706"/>
      <c r="FU706"/>
      <c r="FV706"/>
      <c r="FW706"/>
      <c r="FX706"/>
      <c r="FY706"/>
      <c r="FZ706"/>
      <c r="GA706"/>
      <c r="GB706"/>
      <c r="GC706"/>
      <c r="GD706"/>
      <c r="GE706"/>
      <c r="GF706"/>
      <c r="GG706"/>
      <c r="GH706"/>
      <c r="GI706"/>
      <c r="GJ706"/>
      <c r="GK706"/>
      <c r="GL706"/>
      <c r="GM706"/>
      <c r="GN706"/>
      <c r="GO706"/>
      <c r="GP706"/>
      <c r="GQ706"/>
      <c r="GR706"/>
      <c r="GS706"/>
      <c r="GT706"/>
      <c r="GU706"/>
      <c r="GV706"/>
      <c r="GW706"/>
      <c r="GX706"/>
      <c r="GY706"/>
      <c r="GZ706"/>
      <c r="HA706"/>
      <c r="HB706"/>
      <c r="HC706"/>
      <c r="HD706"/>
      <c r="HE706"/>
      <c r="HF706"/>
      <c r="HG706"/>
      <c r="HH706"/>
      <c r="HI706"/>
      <c r="HJ706"/>
      <c r="HK706"/>
      <c r="HL706"/>
      <c r="HM706"/>
      <c r="HN706"/>
      <c r="HO706"/>
      <c r="HP706"/>
      <c r="HQ706"/>
      <c r="HR706"/>
      <c r="HS706"/>
      <c r="HT706"/>
      <c r="HU706"/>
      <c r="HV706"/>
      <c r="HW706"/>
      <c r="HX706"/>
      <c r="HY706"/>
      <c r="HZ706"/>
      <c r="IA706"/>
      <c r="IB706"/>
      <c r="IC706"/>
      <c r="ID706"/>
      <c r="IE706"/>
      <c r="IF706"/>
      <c r="IG706"/>
    </row>
    <row r="707" spans="1:241" s="1" customFormat="1">
      <c r="A707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  <c r="EF707"/>
      <c r="EG707"/>
      <c r="EH707"/>
      <c r="EI707"/>
      <c r="EJ707"/>
      <c r="EK707"/>
      <c r="EL707"/>
      <c r="EM707"/>
      <c r="EN707"/>
      <c r="EO707"/>
      <c r="EP707"/>
      <c r="EQ707"/>
      <c r="ER707"/>
      <c r="ES707"/>
      <c r="ET707"/>
      <c r="EU707"/>
      <c r="EV707"/>
      <c r="EW707"/>
      <c r="EX707"/>
      <c r="EY707"/>
      <c r="EZ707"/>
      <c r="FA707"/>
      <c r="FB707"/>
      <c r="FC707"/>
      <c r="FD707"/>
      <c r="FE707"/>
      <c r="FF707"/>
      <c r="FG707"/>
      <c r="FH707"/>
      <c r="FI707"/>
      <c r="FJ707"/>
      <c r="FK707"/>
      <c r="FL707"/>
      <c r="FM707"/>
      <c r="FN707"/>
      <c r="FO707"/>
      <c r="FP707"/>
      <c r="FQ707"/>
      <c r="FR707"/>
      <c r="FS707"/>
      <c r="FT707"/>
      <c r="FU707"/>
      <c r="FV707"/>
      <c r="FW707"/>
      <c r="FX707"/>
      <c r="FY707"/>
      <c r="FZ707"/>
      <c r="GA707"/>
      <c r="GB707"/>
      <c r="GC707"/>
      <c r="GD707"/>
      <c r="GE707"/>
      <c r="GF707"/>
      <c r="GG707"/>
      <c r="GH707"/>
      <c r="GI707"/>
      <c r="GJ707"/>
      <c r="GK707"/>
      <c r="GL707"/>
      <c r="GM707"/>
      <c r="GN707"/>
      <c r="GO707"/>
      <c r="GP707"/>
      <c r="GQ707"/>
      <c r="GR707"/>
      <c r="GS707"/>
      <c r="GT707"/>
      <c r="GU707"/>
      <c r="GV707"/>
      <c r="GW707"/>
      <c r="GX707"/>
      <c r="GY707"/>
      <c r="GZ707"/>
      <c r="HA707"/>
      <c r="HB707"/>
      <c r="HC707"/>
      <c r="HD707"/>
      <c r="HE707"/>
      <c r="HF707"/>
      <c r="HG707"/>
      <c r="HH707"/>
      <c r="HI707"/>
      <c r="HJ707"/>
      <c r="HK707"/>
      <c r="HL707"/>
      <c r="HM707"/>
      <c r="HN707"/>
      <c r="HO707"/>
      <c r="HP707"/>
      <c r="HQ707"/>
      <c r="HR707"/>
      <c r="HS707"/>
      <c r="HT707"/>
      <c r="HU707"/>
      <c r="HV707"/>
      <c r="HW707"/>
      <c r="HX707"/>
      <c r="HY707"/>
      <c r="HZ707"/>
      <c r="IA707"/>
      <c r="IB707"/>
      <c r="IC707"/>
      <c r="ID707"/>
      <c r="IE707"/>
      <c r="IF707"/>
      <c r="IG707"/>
    </row>
    <row r="708" spans="1:241" s="1" customFormat="1">
      <c r="A708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  <c r="EH708"/>
      <c r="EI708"/>
      <c r="EJ708"/>
      <c r="EK708"/>
      <c r="EL708"/>
      <c r="EM708"/>
      <c r="EN708"/>
      <c r="EO708"/>
      <c r="EP708"/>
      <c r="EQ708"/>
      <c r="ER708"/>
      <c r="ES708"/>
      <c r="ET708"/>
      <c r="EU708"/>
      <c r="EV708"/>
      <c r="EW708"/>
      <c r="EX708"/>
      <c r="EY708"/>
      <c r="EZ708"/>
      <c r="FA708"/>
      <c r="FB708"/>
      <c r="FC708"/>
      <c r="FD708"/>
      <c r="FE708"/>
      <c r="FF708"/>
      <c r="FG708"/>
      <c r="FH708"/>
      <c r="FI708"/>
      <c r="FJ708"/>
      <c r="FK708"/>
      <c r="FL708"/>
      <c r="FM708"/>
      <c r="FN708"/>
      <c r="FO708"/>
      <c r="FP708"/>
      <c r="FQ708"/>
      <c r="FR708"/>
      <c r="FS708"/>
      <c r="FT708"/>
      <c r="FU708"/>
      <c r="FV708"/>
      <c r="FW708"/>
      <c r="FX708"/>
      <c r="FY708"/>
      <c r="FZ708"/>
      <c r="GA708"/>
      <c r="GB708"/>
      <c r="GC708"/>
      <c r="GD708"/>
      <c r="GE708"/>
      <c r="GF708"/>
      <c r="GG708"/>
      <c r="GH708"/>
      <c r="GI708"/>
      <c r="GJ708"/>
      <c r="GK708"/>
      <c r="GL708"/>
      <c r="GM708"/>
      <c r="GN708"/>
      <c r="GO708"/>
      <c r="GP708"/>
      <c r="GQ708"/>
      <c r="GR708"/>
      <c r="GS708"/>
      <c r="GT708"/>
      <c r="GU708"/>
      <c r="GV708"/>
      <c r="GW708"/>
      <c r="GX708"/>
      <c r="GY708"/>
      <c r="GZ708"/>
      <c r="HA708"/>
      <c r="HB708"/>
      <c r="HC708"/>
      <c r="HD708"/>
      <c r="HE708"/>
      <c r="HF708"/>
      <c r="HG708"/>
      <c r="HH708"/>
      <c r="HI708"/>
      <c r="HJ708"/>
      <c r="HK708"/>
      <c r="HL708"/>
      <c r="HM708"/>
      <c r="HN708"/>
      <c r="HO708"/>
      <c r="HP708"/>
      <c r="HQ708"/>
      <c r="HR708"/>
      <c r="HS708"/>
      <c r="HT708"/>
      <c r="HU708"/>
      <c r="HV708"/>
      <c r="HW708"/>
      <c r="HX708"/>
      <c r="HY708"/>
      <c r="HZ708"/>
      <c r="IA708"/>
      <c r="IB708"/>
      <c r="IC708"/>
      <c r="ID708"/>
      <c r="IE708"/>
      <c r="IF708"/>
      <c r="IG708"/>
    </row>
    <row r="709" spans="1:241" s="1" customFormat="1">
      <c r="A709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  <c r="EF709"/>
      <c r="EG709"/>
      <c r="EH709"/>
      <c r="EI709"/>
      <c r="EJ709"/>
      <c r="EK709"/>
      <c r="EL709"/>
      <c r="EM709"/>
      <c r="EN709"/>
      <c r="EO709"/>
      <c r="EP709"/>
      <c r="EQ709"/>
      <c r="ER709"/>
      <c r="ES709"/>
      <c r="ET709"/>
      <c r="EU709"/>
      <c r="EV709"/>
      <c r="EW709"/>
      <c r="EX709"/>
      <c r="EY709"/>
      <c r="EZ709"/>
      <c r="FA709"/>
      <c r="FB709"/>
      <c r="FC709"/>
      <c r="FD709"/>
      <c r="FE709"/>
      <c r="FF709"/>
      <c r="FG709"/>
      <c r="FH709"/>
      <c r="FI709"/>
      <c r="FJ709"/>
      <c r="FK709"/>
      <c r="FL709"/>
      <c r="FM709"/>
      <c r="FN709"/>
      <c r="FO709"/>
      <c r="FP709"/>
      <c r="FQ709"/>
      <c r="FR709"/>
      <c r="FS709"/>
      <c r="FT709"/>
      <c r="FU709"/>
      <c r="FV709"/>
      <c r="FW709"/>
      <c r="FX709"/>
      <c r="FY709"/>
      <c r="FZ709"/>
      <c r="GA709"/>
      <c r="GB709"/>
      <c r="GC709"/>
      <c r="GD709"/>
      <c r="GE709"/>
      <c r="GF709"/>
      <c r="GG709"/>
      <c r="GH709"/>
      <c r="GI709"/>
      <c r="GJ709"/>
      <c r="GK709"/>
      <c r="GL709"/>
      <c r="GM709"/>
      <c r="GN709"/>
      <c r="GO709"/>
      <c r="GP709"/>
      <c r="GQ709"/>
      <c r="GR709"/>
      <c r="GS709"/>
      <c r="GT709"/>
      <c r="GU709"/>
      <c r="GV709"/>
      <c r="GW709"/>
      <c r="GX709"/>
      <c r="GY709"/>
      <c r="GZ709"/>
      <c r="HA709"/>
      <c r="HB709"/>
      <c r="HC709"/>
      <c r="HD709"/>
      <c r="HE709"/>
      <c r="HF709"/>
      <c r="HG709"/>
      <c r="HH709"/>
      <c r="HI709"/>
      <c r="HJ709"/>
      <c r="HK709"/>
      <c r="HL709"/>
      <c r="HM709"/>
      <c r="HN709"/>
      <c r="HO709"/>
      <c r="HP709"/>
      <c r="HQ709"/>
      <c r="HR709"/>
      <c r="HS709"/>
      <c r="HT709"/>
      <c r="HU709"/>
      <c r="HV709"/>
      <c r="HW709"/>
      <c r="HX709"/>
      <c r="HY709"/>
      <c r="HZ709"/>
      <c r="IA709"/>
      <c r="IB709"/>
      <c r="IC709"/>
      <c r="ID709"/>
      <c r="IE709"/>
      <c r="IF709"/>
      <c r="IG709"/>
    </row>
    <row r="710" spans="1:241" s="1" customFormat="1">
      <c r="A71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  <c r="EF710"/>
      <c r="EG710"/>
      <c r="EH710"/>
      <c r="EI710"/>
      <c r="EJ710"/>
      <c r="EK710"/>
      <c r="EL710"/>
      <c r="EM710"/>
      <c r="EN710"/>
      <c r="EO710"/>
      <c r="EP710"/>
      <c r="EQ710"/>
      <c r="ER710"/>
      <c r="ES710"/>
      <c r="ET710"/>
      <c r="EU710"/>
      <c r="EV710"/>
      <c r="EW710"/>
      <c r="EX710"/>
      <c r="EY710"/>
      <c r="EZ710"/>
      <c r="FA710"/>
      <c r="FB710"/>
      <c r="FC710"/>
      <c r="FD710"/>
      <c r="FE710"/>
      <c r="FF710"/>
      <c r="FG710"/>
      <c r="FH710"/>
      <c r="FI710"/>
      <c r="FJ710"/>
      <c r="FK710"/>
      <c r="FL710"/>
      <c r="FM710"/>
      <c r="FN710"/>
      <c r="FO710"/>
      <c r="FP710"/>
      <c r="FQ710"/>
      <c r="FR710"/>
      <c r="FS710"/>
      <c r="FT710"/>
      <c r="FU710"/>
      <c r="FV710"/>
      <c r="FW710"/>
      <c r="FX710"/>
      <c r="FY710"/>
      <c r="FZ710"/>
      <c r="GA710"/>
      <c r="GB710"/>
      <c r="GC710"/>
      <c r="GD710"/>
      <c r="GE710"/>
      <c r="GF710"/>
      <c r="GG710"/>
      <c r="GH710"/>
      <c r="GI710"/>
      <c r="GJ710"/>
      <c r="GK710"/>
      <c r="GL710"/>
      <c r="GM710"/>
      <c r="GN710"/>
      <c r="GO710"/>
      <c r="GP710"/>
      <c r="GQ710"/>
      <c r="GR710"/>
      <c r="GS710"/>
      <c r="GT710"/>
      <c r="GU710"/>
      <c r="GV710"/>
      <c r="GW710"/>
      <c r="GX710"/>
      <c r="GY710"/>
      <c r="GZ710"/>
      <c r="HA710"/>
      <c r="HB710"/>
      <c r="HC710"/>
      <c r="HD710"/>
      <c r="HE710"/>
      <c r="HF710"/>
      <c r="HG710"/>
      <c r="HH710"/>
      <c r="HI710"/>
      <c r="HJ710"/>
      <c r="HK710"/>
      <c r="HL710"/>
      <c r="HM710"/>
      <c r="HN710"/>
      <c r="HO710"/>
      <c r="HP710"/>
      <c r="HQ710"/>
      <c r="HR710"/>
      <c r="HS710"/>
      <c r="HT710"/>
      <c r="HU710"/>
      <c r="HV710"/>
      <c r="HW710"/>
      <c r="HX710"/>
      <c r="HY710"/>
      <c r="HZ710"/>
      <c r="IA710"/>
      <c r="IB710"/>
      <c r="IC710"/>
      <c r="ID710"/>
      <c r="IE710"/>
      <c r="IF710"/>
      <c r="IG710"/>
    </row>
    <row r="711" spans="1:241" s="1" customFormat="1">
      <c r="A711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  <c r="EF711"/>
      <c r="EG711"/>
      <c r="EH711"/>
      <c r="EI711"/>
      <c r="EJ711"/>
      <c r="EK711"/>
      <c r="EL711"/>
      <c r="EM711"/>
      <c r="EN711"/>
      <c r="EO711"/>
      <c r="EP711"/>
      <c r="EQ711"/>
      <c r="ER711"/>
      <c r="ES711"/>
      <c r="ET711"/>
      <c r="EU711"/>
      <c r="EV711"/>
      <c r="EW711"/>
      <c r="EX711"/>
      <c r="EY711"/>
      <c r="EZ711"/>
      <c r="FA711"/>
      <c r="FB711"/>
      <c r="FC711"/>
      <c r="FD711"/>
      <c r="FE711"/>
      <c r="FF711"/>
      <c r="FG711"/>
      <c r="FH711"/>
      <c r="FI711"/>
      <c r="FJ711"/>
      <c r="FK711"/>
      <c r="FL711"/>
      <c r="FM711"/>
      <c r="FN711"/>
      <c r="FO711"/>
      <c r="FP711"/>
      <c r="FQ711"/>
      <c r="FR711"/>
      <c r="FS711"/>
      <c r="FT711"/>
      <c r="FU711"/>
      <c r="FV711"/>
      <c r="FW711"/>
      <c r="FX711"/>
      <c r="FY711"/>
      <c r="FZ711"/>
      <c r="GA711"/>
      <c r="GB711"/>
      <c r="GC711"/>
      <c r="GD711"/>
      <c r="GE711"/>
      <c r="GF711"/>
      <c r="GG711"/>
      <c r="GH711"/>
      <c r="GI711"/>
      <c r="GJ711"/>
      <c r="GK711"/>
      <c r="GL711"/>
      <c r="GM711"/>
      <c r="GN711"/>
      <c r="GO711"/>
      <c r="GP711"/>
      <c r="GQ711"/>
      <c r="GR711"/>
      <c r="GS711"/>
      <c r="GT711"/>
      <c r="GU711"/>
      <c r="GV711"/>
      <c r="GW711"/>
      <c r="GX711"/>
      <c r="GY711"/>
      <c r="GZ711"/>
      <c r="HA711"/>
      <c r="HB711"/>
      <c r="HC711"/>
      <c r="HD711"/>
      <c r="HE711"/>
      <c r="HF711"/>
      <c r="HG711"/>
      <c r="HH711"/>
      <c r="HI711"/>
      <c r="HJ711"/>
      <c r="HK711"/>
      <c r="HL711"/>
      <c r="HM711"/>
      <c r="HN711"/>
      <c r="HO711"/>
      <c r="HP711"/>
      <c r="HQ711"/>
      <c r="HR711"/>
      <c r="HS711"/>
      <c r="HT711"/>
      <c r="HU711"/>
      <c r="HV711"/>
      <c r="HW711"/>
      <c r="HX711"/>
      <c r="HY711"/>
      <c r="HZ711"/>
      <c r="IA711"/>
      <c r="IB711"/>
      <c r="IC711"/>
      <c r="ID711"/>
      <c r="IE711"/>
      <c r="IF711"/>
      <c r="IG711"/>
    </row>
    <row r="712" spans="1:241" s="1" customFormat="1">
      <c r="A712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  <c r="EH712"/>
      <c r="EI712"/>
      <c r="EJ712"/>
      <c r="EK712"/>
      <c r="EL712"/>
      <c r="EM712"/>
      <c r="EN712"/>
      <c r="EO712"/>
      <c r="EP712"/>
      <c r="EQ712"/>
      <c r="ER712"/>
      <c r="ES712"/>
      <c r="ET712"/>
      <c r="EU712"/>
      <c r="EV712"/>
      <c r="EW712"/>
      <c r="EX712"/>
      <c r="EY712"/>
      <c r="EZ712"/>
      <c r="FA712"/>
      <c r="FB712"/>
      <c r="FC712"/>
      <c r="FD712"/>
      <c r="FE712"/>
      <c r="FF712"/>
      <c r="FG712"/>
      <c r="FH712"/>
      <c r="FI712"/>
      <c r="FJ712"/>
      <c r="FK712"/>
      <c r="FL712"/>
      <c r="FM712"/>
      <c r="FN712"/>
      <c r="FO712"/>
      <c r="FP712"/>
      <c r="FQ712"/>
      <c r="FR712"/>
      <c r="FS712"/>
      <c r="FT712"/>
      <c r="FU712"/>
      <c r="FV712"/>
      <c r="FW712"/>
      <c r="FX712"/>
      <c r="FY712"/>
      <c r="FZ712"/>
      <c r="GA712"/>
      <c r="GB712"/>
      <c r="GC712"/>
      <c r="GD712"/>
      <c r="GE712"/>
      <c r="GF712"/>
      <c r="GG712"/>
      <c r="GH712"/>
      <c r="GI712"/>
      <c r="GJ712"/>
      <c r="GK712"/>
      <c r="GL712"/>
      <c r="GM712"/>
      <c r="GN712"/>
      <c r="GO712"/>
      <c r="GP712"/>
      <c r="GQ712"/>
      <c r="GR712"/>
      <c r="GS712"/>
      <c r="GT712"/>
      <c r="GU712"/>
      <c r="GV712"/>
      <c r="GW712"/>
      <c r="GX712"/>
      <c r="GY712"/>
      <c r="GZ712"/>
      <c r="HA712"/>
      <c r="HB712"/>
      <c r="HC712"/>
      <c r="HD712"/>
      <c r="HE712"/>
      <c r="HF712"/>
      <c r="HG712"/>
      <c r="HH712"/>
      <c r="HI712"/>
      <c r="HJ712"/>
      <c r="HK712"/>
      <c r="HL712"/>
      <c r="HM712"/>
      <c r="HN712"/>
      <c r="HO712"/>
      <c r="HP712"/>
      <c r="HQ712"/>
      <c r="HR712"/>
      <c r="HS712"/>
      <c r="HT712"/>
      <c r="HU712"/>
      <c r="HV712"/>
      <c r="HW712"/>
      <c r="HX712"/>
      <c r="HY712"/>
      <c r="HZ712"/>
      <c r="IA712"/>
      <c r="IB712"/>
      <c r="IC712"/>
      <c r="ID712"/>
      <c r="IE712"/>
      <c r="IF712"/>
      <c r="IG712"/>
    </row>
    <row r="713" spans="1:241" s="1" customFormat="1">
      <c r="A713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  <c r="EF713"/>
      <c r="EG713"/>
      <c r="EH713"/>
      <c r="EI713"/>
      <c r="EJ713"/>
      <c r="EK713"/>
      <c r="EL713"/>
      <c r="EM713"/>
      <c r="EN713"/>
      <c r="EO713"/>
      <c r="EP713"/>
      <c r="EQ713"/>
      <c r="ER713"/>
      <c r="ES713"/>
      <c r="ET713"/>
      <c r="EU713"/>
      <c r="EV713"/>
      <c r="EW713"/>
      <c r="EX713"/>
      <c r="EY713"/>
      <c r="EZ713"/>
      <c r="FA713"/>
      <c r="FB713"/>
      <c r="FC713"/>
      <c r="FD713"/>
      <c r="FE713"/>
      <c r="FF713"/>
      <c r="FG713"/>
      <c r="FH713"/>
      <c r="FI713"/>
      <c r="FJ713"/>
      <c r="FK713"/>
      <c r="FL713"/>
      <c r="FM713"/>
      <c r="FN713"/>
      <c r="FO713"/>
      <c r="FP713"/>
      <c r="FQ713"/>
      <c r="FR713"/>
      <c r="FS713"/>
      <c r="FT713"/>
      <c r="FU713"/>
      <c r="FV713"/>
      <c r="FW713"/>
      <c r="FX713"/>
      <c r="FY713"/>
      <c r="FZ713"/>
      <c r="GA713"/>
      <c r="GB713"/>
      <c r="GC713"/>
      <c r="GD713"/>
      <c r="GE713"/>
      <c r="GF713"/>
      <c r="GG713"/>
      <c r="GH713"/>
      <c r="GI713"/>
      <c r="GJ713"/>
      <c r="GK713"/>
      <c r="GL713"/>
      <c r="GM713"/>
      <c r="GN713"/>
      <c r="GO713"/>
      <c r="GP713"/>
      <c r="GQ713"/>
      <c r="GR713"/>
      <c r="GS713"/>
      <c r="GT713"/>
      <c r="GU713"/>
      <c r="GV713"/>
      <c r="GW713"/>
      <c r="GX713"/>
      <c r="GY713"/>
      <c r="GZ713"/>
      <c r="HA713"/>
      <c r="HB713"/>
      <c r="HC713"/>
      <c r="HD713"/>
      <c r="HE713"/>
      <c r="HF713"/>
      <c r="HG713"/>
      <c r="HH713"/>
      <c r="HI713"/>
      <c r="HJ713"/>
      <c r="HK713"/>
      <c r="HL713"/>
      <c r="HM713"/>
      <c r="HN713"/>
      <c r="HO713"/>
      <c r="HP713"/>
      <c r="HQ713"/>
      <c r="HR713"/>
      <c r="HS713"/>
      <c r="HT713"/>
      <c r="HU713"/>
      <c r="HV713"/>
      <c r="HW713"/>
      <c r="HX713"/>
      <c r="HY713"/>
      <c r="HZ713"/>
      <c r="IA713"/>
      <c r="IB713"/>
      <c r="IC713"/>
      <c r="ID713"/>
      <c r="IE713"/>
      <c r="IF713"/>
      <c r="IG713"/>
    </row>
    <row r="714" spans="1:241" s="1" customFormat="1">
      <c r="A714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  <c r="EF714"/>
      <c r="EG714"/>
      <c r="EH714"/>
      <c r="EI714"/>
      <c r="EJ714"/>
      <c r="EK714"/>
      <c r="EL714"/>
      <c r="EM714"/>
      <c r="EN714"/>
      <c r="EO714"/>
      <c r="EP714"/>
      <c r="EQ714"/>
      <c r="ER714"/>
      <c r="ES714"/>
      <c r="ET714"/>
      <c r="EU714"/>
      <c r="EV714"/>
      <c r="EW714"/>
      <c r="EX714"/>
      <c r="EY714"/>
      <c r="EZ714"/>
      <c r="FA714"/>
      <c r="FB714"/>
      <c r="FC714"/>
      <c r="FD714"/>
      <c r="FE714"/>
      <c r="FF714"/>
      <c r="FG714"/>
      <c r="FH714"/>
      <c r="FI714"/>
      <c r="FJ714"/>
      <c r="FK714"/>
      <c r="FL714"/>
      <c r="FM714"/>
      <c r="FN714"/>
      <c r="FO714"/>
      <c r="FP714"/>
      <c r="FQ714"/>
      <c r="FR714"/>
      <c r="FS714"/>
      <c r="FT714"/>
      <c r="FU714"/>
      <c r="FV714"/>
      <c r="FW714"/>
      <c r="FX714"/>
      <c r="FY714"/>
      <c r="FZ714"/>
      <c r="GA714"/>
      <c r="GB714"/>
      <c r="GC714"/>
      <c r="GD714"/>
      <c r="GE714"/>
      <c r="GF714"/>
      <c r="GG714"/>
      <c r="GH714"/>
      <c r="GI714"/>
      <c r="GJ714"/>
      <c r="GK714"/>
      <c r="GL714"/>
      <c r="GM714"/>
      <c r="GN714"/>
      <c r="GO714"/>
      <c r="GP714"/>
      <c r="GQ714"/>
      <c r="GR714"/>
      <c r="GS714"/>
      <c r="GT714"/>
      <c r="GU714"/>
      <c r="GV714"/>
      <c r="GW714"/>
      <c r="GX714"/>
      <c r="GY714"/>
      <c r="GZ714"/>
      <c r="HA714"/>
      <c r="HB714"/>
      <c r="HC714"/>
      <c r="HD714"/>
      <c r="HE714"/>
      <c r="HF714"/>
      <c r="HG714"/>
      <c r="HH714"/>
      <c r="HI714"/>
      <c r="HJ714"/>
      <c r="HK714"/>
      <c r="HL714"/>
      <c r="HM714"/>
      <c r="HN714"/>
      <c r="HO714"/>
      <c r="HP714"/>
      <c r="HQ714"/>
      <c r="HR714"/>
      <c r="HS714"/>
      <c r="HT714"/>
      <c r="HU714"/>
      <c r="HV714"/>
      <c r="HW714"/>
      <c r="HX714"/>
      <c r="HY714"/>
      <c r="HZ714"/>
      <c r="IA714"/>
      <c r="IB714"/>
      <c r="IC714"/>
      <c r="ID714"/>
      <c r="IE714"/>
      <c r="IF714"/>
      <c r="IG714"/>
    </row>
    <row r="715" spans="1:241" s="1" customFormat="1">
      <c r="A715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  <c r="EH715"/>
      <c r="EI715"/>
      <c r="EJ715"/>
      <c r="EK715"/>
      <c r="EL715"/>
      <c r="EM715"/>
      <c r="EN715"/>
      <c r="EO715"/>
      <c r="EP715"/>
      <c r="EQ715"/>
      <c r="ER715"/>
      <c r="ES715"/>
      <c r="ET715"/>
      <c r="EU715"/>
      <c r="EV715"/>
      <c r="EW715"/>
      <c r="EX715"/>
      <c r="EY715"/>
      <c r="EZ715"/>
      <c r="FA715"/>
      <c r="FB715"/>
      <c r="FC715"/>
      <c r="FD715"/>
      <c r="FE715"/>
      <c r="FF715"/>
      <c r="FG715"/>
      <c r="FH715"/>
      <c r="FI715"/>
      <c r="FJ715"/>
      <c r="FK715"/>
      <c r="FL715"/>
      <c r="FM715"/>
      <c r="FN715"/>
      <c r="FO715"/>
      <c r="FP715"/>
      <c r="FQ715"/>
      <c r="FR715"/>
      <c r="FS715"/>
      <c r="FT715"/>
      <c r="FU715"/>
      <c r="FV715"/>
      <c r="FW715"/>
      <c r="FX715"/>
      <c r="FY715"/>
      <c r="FZ715"/>
      <c r="GA715"/>
      <c r="GB715"/>
      <c r="GC715"/>
      <c r="GD715"/>
      <c r="GE715"/>
      <c r="GF715"/>
      <c r="GG715"/>
      <c r="GH715"/>
      <c r="GI715"/>
      <c r="GJ715"/>
      <c r="GK715"/>
      <c r="GL715"/>
      <c r="GM715"/>
      <c r="GN715"/>
      <c r="GO715"/>
      <c r="GP715"/>
      <c r="GQ715"/>
      <c r="GR715"/>
      <c r="GS715"/>
      <c r="GT715"/>
      <c r="GU715"/>
      <c r="GV715"/>
      <c r="GW715"/>
      <c r="GX715"/>
      <c r="GY715"/>
      <c r="GZ715"/>
      <c r="HA715"/>
      <c r="HB715"/>
      <c r="HC715"/>
      <c r="HD715"/>
      <c r="HE715"/>
      <c r="HF715"/>
      <c r="HG715"/>
      <c r="HH715"/>
      <c r="HI715"/>
      <c r="HJ715"/>
      <c r="HK715"/>
      <c r="HL715"/>
      <c r="HM715"/>
      <c r="HN715"/>
      <c r="HO715"/>
      <c r="HP715"/>
      <c r="HQ715"/>
      <c r="HR715"/>
      <c r="HS715"/>
      <c r="HT715"/>
      <c r="HU715"/>
      <c r="HV715"/>
      <c r="HW715"/>
      <c r="HX715"/>
      <c r="HY715"/>
      <c r="HZ715"/>
      <c r="IA715"/>
      <c r="IB715"/>
      <c r="IC715"/>
      <c r="ID715"/>
      <c r="IE715"/>
      <c r="IF715"/>
      <c r="IG715"/>
    </row>
    <row r="716" spans="1:241" s="1" customFormat="1">
      <c r="A716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  <c r="EH716"/>
      <c r="EI716"/>
      <c r="EJ716"/>
      <c r="EK716"/>
      <c r="EL716"/>
      <c r="EM716"/>
      <c r="EN716"/>
      <c r="EO716"/>
      <c r="EP716"/>
      <c r="EQ716"/>
      <c r="ER716"/>
      <c r="ES716"/>
      <c r="ET716"/>
      <c r="EU716"/>
      <c r="EV716"/>
      <c r="EW716"/>
      <c r="EX716"/>
      <c r="EY716"/>
      <c r="EZ716"/>
      <c r="FA716"/>
      <c r="FB716"/>
      <c r="FC716"/>
      <c r="FD716"/>
      <c r="FE716"/>
      <c r="FF716"/>
      <c r="FG716"/>
      <c r="FH716"/>
      <c r="FI716"/>
      <c r="FJ716"/>
      <c r="FK716"/>
      <c r="FL716"/>
      <c r="FM716"/>
      <c r="FN716"/>
      <c r="FO716"/>
      <c r="FP716"/>
      <c r="FQ716"/>
      <c r="FR716"/>
      <c r="FS716"/>
      <c r="FT716"/>
      <c r="FU716"/>
      <c r="FV716"/>
      <c r="FW716"/>
      <c r="FX716"/>
      <c r="FY716"/>
      <c r="FZ716"/>
      <c r="GA716"/>
      <c r="GB716"/>
      <c r="GC716"/>
      <c r="GD716"/>
      <c r="GE716"/>
      <c r="GF716"/>
      <c r="GG716"/>
      <c r="GH716"/>
      <c r="GI716"/>
      <c r="GJ716"/>
      <c r="GK716"/>
      <c r="GL716"/>
      <c r="GM716"/>
      <c r="GN716"/>
      <c r="GO716"/>
      <c r="GP716"/>
      <c r="GQ716"/>
      <c r="GR716"/>
      <c r="GS716"/>
      <c r="GT716"/>
      <c r="GU716"/>
      <c r="GV716"/>
      <c r="GW716"/>
      <c r="GX716"/>
      <c r="GY716"/>
      <c r="GZ716"/>
      <c r="HA716"/>
      <c r="HB716"/>
      <c r="HC716"/>
      <c r="HD716"/>
      <c r="HE716"/>
      <c r="HF716"/>
      <c r="HG716"/>
      <c r="HH716"/>
      <c r="HI716"/>
      <c r="HJ716"/>
      <c r="HK716"/>
      <c r="HL716"/>
      <c r="HM716"/>
      <c r="HN716"/>
      <c r="HO716"/>
      <c r="HP716"/>
      <c r="HQ716"/>
      <c r="HR716"/>
      <c r="HS716"/>
      <c r="HT716"/>
      <c r="HU716"/>
      <c r="HV716"/>
      <c r="HW716"/>
      <c r="HX716"/>
      <c r="HY716"/>
      <c r="HZ716"/>
      <c r="IA716"/>
      <c r="IB716"/>
      <c r="IC716"/>
      <c r="ID716"/>
      <c r="IE716"/>
      <c r="IF716"/>
      <c r="IG716"/>
    </row>
    <row r="717" spans="1:241" s="1" customFormat="1">
      <c r="A717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  <c r="EF717"/>
      <c r="EG717"/>
      <c r="EH717"/>
      <c r="EI717"/>
      <c r="EJ717"/>
      <c r="EK717"/>
      <c r="EL717"/>
      <c r="EM717"/>
      <c r="EN717"/>
      <c r="EO717"/>
      <c r="EP717"/>
      <c r="EQ717"/>
      <c r="ER717"/>
      <c r="ES717"/>
      <c r="ET717"/>
      <c r="EU717"/>
      <c r="EV717"/>
      <c r="EW717"/>
      <c r="EX717"/>
      <c r="EY717"/>
      <c r="EZ717"/>
      <c r="FA717"/>
      <c r="FB717"/>
      <c r="FC717"/>
      <c r="FD717"/>
      <c r="FE717"/>
      <c r="FF717"/>
      <c r="FG717"/>
      <c r="FH717"/>
      <c r="FI717"/>
      <c r="FJ717"/>
      <c r="FK717"/>
      <c r="FL717"/>
      <c r="FM717"/>
      <c r="FN717"/>
      <c r="FO717"/>
      <c r="FP717"/>
      <c r="FQ717"/>
      <c r="FR717"/>
      <c r="FS717"/>
      <c r="FT717"/>
      <c r="FU717"/>
      <c r="FV717"/>
      <c r="FW717"/>
      <c r="FX717"/>
      <c r="FY717"/>
      <c r="FZ717"/>
      <c r="GA717"/>
      <c r="GB717"/>
      <c r="GC717"/>
      <c r="GD717"/>
      <c r="GE717"/>
      <c r="GF717"/>
      <c r="GG717"/>
      <c r="GH717"/>
      <c r="GI717"/>
      <c r="GJ717"/>
      <c r="GK717"/>
      <c r="GL717"/>
      <c r="GM717"/>
      <c r="GN717"/>
      <c r="GO717"/>
      <c r="GP717"/>
      <c r="GQ717"/>
      <c r="GR717"/>
      <c r="GS717"/>
      <c r="GT717"/>
      <c r="GU717"/>
      <c r="GV717"/>
      <c r="GW717"/>
      <c r="GX717"/>
      <c r="GY717"/>
      <c r="GZ717"/>
      <c r="HA717"/>
      <c r="HB717"/>
      <c r="HC717"/>
      <c r="HD717"/>
      <c r="HE717"/>
      <c r="HF717"/>
      <c r="HG717"/>
      <c r="HH717"/>
      <c r="HI717"/>
      <c r="HJ717"/>
      <c r="HK717"/>
      <c r="HL717"/>
      <c r="HM717"/>
      <c r="HN717"/>
      <c r="HO717"/>
      <c r="HP717"/>
      <c r="HQ717"/>
      <c r="HR717"/>
      <c r="HS717"/>
      <c r="HT717"/>
      <c r="HU717"/>
      <c r="HV717"/>
      <c r="HW717"/>
      <c r="HX717"/>
      <c r="HY717"/>
      <c r="HZ717"/>
      <c r="IA717"/>
      <c r="IB717"/>
      <c r="IC717"/>
      <c r="ID717"/>
      <c r="IE717"/>
      <c r="IF717"/>
      <c r="IG717"/>
    </row>
    <row r="718" spans="1:241" s="1" customFormat="1">
      <c r="A718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  <c r="EF718"/>
      <c r="EG718"/>
      <c r="EH718"/>
      <c r="EI718"/>
      <c r="EJ718"/>
      <c r="EK718"/>
      <c r="EL718"/>
      <c r="EM718"/>
      <c r="EN718"/>
      <c r="EO718"/>
      <c r="EP718"/>
      <c r="EQ718"/>
      <c r="ER718"/>
      <c r="ES718"/>
      <c r="ET718"/>
      <c r="EU718"/>
      <c r="EV718"/>
      <c r="EW718"/>
      <c r="EX718"/>
      <c r="EY718"/>
      <c r="EZ718"/>
      <c r="FA718"/>
      <c r="FB718"/>
      <c r="FC718"/>
      <c r="FD718"/>
      <c r="FE718"/>
      <c r="FF718"/>
      <c r="FG718"/>
      <c r="FH718"/>
      <c r="FI718"/>
      <c r="FJ718"/>
      <c r="FK718"/>
      <c r="FL718"/>
      <c r="FM718"/>
      <c r="FN718"/>
      <c r="FO718"/>
      <c r="FP718"/>
      <c r="FQ718"/>
      <c r="FR718"/>
      <c r="FS718"/>
      <c r="FT718"/>
      <c r="FU718"/>
      <c r="FV718"/>
      <c r="FW718"/>
      <c r="FX718"/>
      <c r="FY718"/>
      <c r="FZ718"/>
      <c r="GA718"/>
      <c r="GB718"/>
      <c r="GC718"/>
      <c r="GD718"/>
      <c r="GE718"/>
      <c r="GF718"/>
      <c r="GG718"/>
      <c r="GH718"/>
      <c r="GI718"/>
      <c r="GJ718"/>
      <c r="GK718"/>
      <c r="GL718"/>
      <c r="GM718"/>
      <c r="GN718"/>
      <c r="GO718"/>
      <c r="GP718"/>
      <c r="GQ718"/>
      <c r="GR718"/>
      <c r="GS718"/>
      <c r="GT718"/>
      <c r="GU718"/>
      <c r="GV718"/>
      <c r="GW718"/>
      <c r="GX718"/>
      <c r="GY718"/>
      <c r="GZ718"/>
      <c r="HA718"/>
      <c r="HB718"/>
      <c r="HC718"/>
      <c r="HD718"/>
      <c r="HE718"/>
      <c r="HF718"/>
      <c r="HG718"/>
      <c r="HH718"/>
      <c r="HI718"/>
      <c r="HJ718"/>
      <c r="HK718"/>
      <c r="HL718"/>
      <c r="HM718"/>
      <c r="HN718"/>
      <c r="HO718"/>
      <c r="HP718"/>
      <c r="HQ718"/>
      <c r="HR718"/>
      <c r="HS718"/>
      <c r="HT718"/>
      <c r="HU718"/>
      <c r="HV718"/>
      <c r="HW718"/>
      <c r="HX718"/>
      <c r="HY718"/>
      <c r="HZ718"/>
      <c r="IA718"/>
      <c r="IB718"/>
      <c r="IC718"/>
      <c r="ID718"/>
      <c r="IE718"/>
      <c r="IF718"/>
      <c r="IG718"/>
    </row>
    <row r="719" spans="1:241" s="1" customFormat="1">
      <c r="A719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  <c r="EF719"/>
      <c r="EG719"/>
      <c r="EH719"/>
      <c r="EI719"/>
      <c r="EJ719"/>
      <c r="EK719"/>
      <c r="EL719"/>
      <c r="EM719"/>
      <c r="EN719"/>
      <c r="EO719"/>
      <c r="EP719"/>
      <c r="EQ719"/>
      <c r="ER719"/>
      <c r="ES719"/>
      <c r="ET719"/>
      <c r="EU719"/>
      <c r="EV719"/>
      <c r="EW719"/>
      <c r="EX719"/>
      <c r="EY719"/>
      <c r="EZ719"/>
      <c r="FA719"/>
      <c r="FB719"/>
      <c r="FC719"/>
      <c r="FD719"/>
      <c r="FE719"/>
      <c r="FF719"/>
      <c r="FG719"/>
      <c r="FH719"/>
      <c r="FI719"/>
      <c r="FJ719"/>
      <c r="FK719"/>
      <c r="FL719"/>
      <c r="FM719"/>
      <c r="FN719"/>
      <c r="FO719"/>
      <c r="FP719"/>
      <c r="FQ719"/>
      <c r="FR719"/>
      <c r="FS719"/>
      <c r="FT719"/>
      <c r="FU719"/>
      <c r="FV719"/>
      <c r="FW719"/>
      <c r="FX719"/>
      <c r="FY719"/>
      <c r="FZ719"/>
      <c r="GA719"/>
      <c r="GB719"/>
      <c r="GC719"/>
      <c r="GD719"/>
      <c r="GE719"/>
      <c r="GF719"/>
      <c r="GG719"/>
      <c r="GH719"/>
      <c r="GI719"/>
      <c r="GJ719"/>
      <c r="GK719"/>
      <c r="GL719"/>
      <c r="GM719"/>
      <c r="GN719"/>
      <c r="GO719"/>
      <c r="GP719"/>
      <c r="GQ719"/>
      <c r="GR719"/>
      <c r="GS719"/>
      <c r="GT719"/>
      <c r="GU719"/>
      <c r="GV719"/>
      <c r="GW719"/>
      <c r="GX719"/>
      <c r="GY719"/>
      <c r="GZ719"/>
      <c r="HA719"/>
      <c r="HB719"/>
      <c r="HC719"/>
      <c r="HD719"/>
      <c r="HE719"/>
      <c r="HF719"/>
      <c r="HG719"/>
      <c r="HH719"/>
      <c r="HI719"/>
      <c r="HJ719"/>
      <c r="HK719"/>
      <c r="HL719"/>
      <c r="HM719"/>
      <c r="HN719"/>
      <c r="HO719"/>
      <c r="HP719"/>
      <c r="HQ719"/>
      <c r="HR719"/>
      <c r="HS719"/>
      <c r="HT719"/>
      <c r="HU719"/>
      <c r="HV719"/>
      <c r="HW719"/>
      <c r="HX719"/>
      <c r="HY719"/>
      <c r="HZ719"/>
      <c r="IA719"/>
      <c r="IB719"/>
      <c r="IC719"/>
      <c r="ID719"/>
      <c r="IE719"/>
      <c r="IF719"/>
      <c r="IG719"/>
    </row>
    <row r="720" spans="1:241" s="1" customFormat="1">
      <c r="A7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  <c r="EH720"/>
      <c r="EI720"/>
      <c r="EJ720"/>
      <c r="EK720"/>
      <c r="EL720"/>
      <c r="EM720"/>
      <c r="EN720"/>
      <c r="EO720"/>
      <c r="EP720"/>
      <c r="EQ720"/>
      <c r="ER720"/>
      <c r="ES720"/>
      <c r="ET720"/>
      <c r="EU720"/>
      <c r="EV720"/>
      <c r="EW720"/>
      <c r="EX720"/>
      <c r="EY720"/>
      <c r="EZ720"/>
      <c r="FA720"/>
      <c r="FB720"/>
      <c r="FC720"/>
      <c r="FD720"/>
      <c r="FE720"/>
      <c r="FF720"/>
      <c r="FG720"/>
      <c r="FH720"/>
      <c r="FI720"/>
      <c r="FJ720"/>
      <c r="FK720"/>
      <c r="FL720"/>
      <c r="FM720"/>
      <c r="FN720"/>
      <c r="FO720"/>
      <c r="FP720"/>
      <c r="FQ720"/>
      <c r="FR720"/>
      <c r="FS720"/>
      <c r="FT720"/>
      <c r="FU720"/>
      <c r="FV720"/>
      <c r="FW720"/>
      <c r="FX720"/>
      <c r="FY720"/>
      <c r="FZ720"/>
      <c r="GA720"/>
      <c r="GB720"/>
      <c r="GC720"/>
      <c r="GD720"/>
      <c r="GE720"/>
      <c r="GF720"/>
      <c r="GG720"/>
      <c r="GH720"/>
      <c r="GI720"/>
      <c r="GJ720"/>
      <c r="GK720"/>
      <c r="GL720"/>
      <c r="GM720"/>
      <c r="GN720"/>
      <c r="GO720"/>
      <c r="GP720"/>
      <c r="GQ720"/>
      <c r="GR720"/>
      <c r="GS720"/>
      <c r="GT720"/>
      <c r="GU720"/>
      <c r="GV720"/>
      <c r="GW720"/>
      <c r="GX720"/>
      <c r="GY720"/>
      <c r="GZ720"/>
      <c r="HA720"/>
      <c r="HB720"/>
      <c r="HC720"/>
      <c r="HD720"/>
      <c r="HE720"/>
      <c r="HF720"/>
      <c r="HG720"/>
      <c r="HH720"/>
      <c r="HI720"/>
      <c r="HJ720"/>
      <c r="HK720"/>
      <c r="HL720"/>
      <c r="HM720"/>
      <c r="HN720"/>
      <c r="HO720"/>
      <c r="HP720"/>
      <c r="HQ720"/>
      <c r="HR720"/>
      <c r="HS720"/>
      <c r="HT720"/>
      <c r="HU720"/>
      <c r="HV720"/>
      <c r="HW720"/>
      <c r="HX720"/>
      <c r="HY720"/>
      <c r="HZ720"/>
      <c r="IA720"/>
      <c r="IB720"/>
      <c r="IC720"/>
      <c r="ID720"/>
      <c r="IE720"/>
      <c r="IF720"/>
      <c r="IG720"/>
    </row>
    <row r="721" spans="1:241" s="1" customFormat="1">
      <c r="A721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  <c r="EF721"/>
      <c r="EG721"/>
      <c r="EH721"/>
      <c r="EI721"/>
      <c r="EJ721"/>
      <c r="EK721"/>
      <c r="EL721"/>
      <c r="EM721"/>
      <c r="EN721"/>
      <c r="EO721"/>
      <c r="EP721"/>
      <c r="EQ721"/>
      <c r="ER721"/>
      <c r="ES721"/>
      <c r="ET721"/>
      <c r="EU721"/>
      <c r="EV721"/>
      <c r="EW721"/>
      <c r="EX721"/>
      <c r="EY721"/>
      <c r="EZ721"/>
      <c r="FA721"/>
      <c r="FB721"/>
      <c r="FC721"/>
      <c r="FD721"/>
      <c r="FE721"/>
      <c r="FF721"/>
      <c r="FG721"/>
      <c r="FH721"/>
      <c r="FI721"/>
      <c r="FJ721"/>
      <c r="FK721"/>
      <c r="FL721"/>
      <c r="FM721"/>
      <c r="FN721"/>
      <c r="FO721"/>
      <c r="FP721"/>
      <c r="FQ721"/>
      <c r="FR721"/>
      <c r="FS721"/>
      <c r="FT721"/>
      <c r="FU721"/>
      <c r="FV721"/>
      <c r="FW721"/>
      <c r="FX721"/>
      <c r="FY721"/>
      <c r="FZ721"/>
      <c r="GA721"/>
      <c r="GB721"/>
      <c r="GC721"/>
      <c r="GD721"/>
      <c r="GE721"/>
      <c r="GF721"/>
      <c r="GG721"/>
      <c r="GH721"/>
      <c r="GI721"/>
      <c r="GJ721"/>
      <c r="GK721"/>
      <c r="GL721"/>
      <c r="GM721"/>
      <c r="GN721"/>
      <c r="GO721"/>
      <c r="GP721"/>
      <c r="GQ721"/>
      <c r="GR721"/>
      <c r="GS721"/>
      <c r="GT721"/>
      <c r="GU721"/>
      <c r="GV721"/>
      <c r="GW721"/>
      <c r="GX721"/>
      <c r="GY721"/>
      <c r="GZ721"/>
      <c r="HA721"/>
      <c r="HB721"/>
      <c r="HC721"/>
      <c r="HD721"/>
      <c r="HE721"/>
      <c r="HF721"/>
      <c r="HG721"/>
      <c r="HH721"/>
      <c r="HI721"/>
      <c r="HJ721"/>
      <c r="HK721"/>
      <c r="HL721"/>
      <c r="HM721"/>
      <c r="HN721"/>
      <c r="HO721"/>
      <c r="HP721"/>
      <c r="HQ721"/>
      <c r="HR721"/>
      <c r="HS721"/>
      <c r="HT721"/>
      <c r="HU721"/>
      <c r="HV721"/>
      <c r="HW721"/>
      <c r="HX721"/>
      <c r="HY721"/>
      <c r="HZ721"/>
      <c r="IA721"/>
      <c r="IB721"/>
      <c r="IC721"/>
      <c r="ID721"/>
      <c r="IE721"/>
      <c r="IF721"/>
      <c r="IG721"/>
    </row>
    <row r="722" spans="1:241" s="1" customFormat="1">
      <c r="A722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  <c r="EF722"/>
      <c r="EG722"/>
      <c r="EH722"/>
      <c r="EI722"/>
      <c r="EJ722"/>
      <c r="EK722"/>
      <c r="EL722"/>
      <c r="EM722"/>
      <c r="EN722"/>
      <c r="EO722"/>
      <c r="EP722"/>
      <c r="EQ722"/>
      <c r="ER722"/>
      <c r="ES722"/>
      <c r="ET722"/>
      <c r="EU722"/>
      <c r="EV722"/>
      <c r="EW722"/>
      <c r="EX722"/>
      <c r="EY722"/>
      <c r="EZ722"/>
      <c r="FA722"/>
      <c r="FB722"/>
      <c r="FC722"/>
      <c r="FD722"/>
      <c r="FE722"/>
      <c r="FF722"/>
      <c r="FG722"/>
      <c r="FH722"/>
      <c r="FI722"/>
      <c r="FJ722"/>
      <c r="FK722"/>
      <c r="FL722"/>
      <c r="FM722"/>
      <c r="FN722"/>
      <c r="FO722"/>
      <c r="FP722"/>
      <c r="FQ722"/>
      <c r="FR722"/>
      <c r="FS722"/>
      <c r="FT722"/>
      <c r="FU722"/>
      <c r="FV722"/>
      <c r="FW722"/>
      <c r="FX722"/>
      <c r="FY722"/>
      <c r="FZ722"/>
      <c r="GA722"/>
      <c r="GB722"/>
      <c r="GC722"/>
      <c r="GD722"/>
      <c r="GE722"/>
      <c r="GF722"/>
      <c r="GG722"/>
      <c r="GH722"/>
      <c r="GI722"/>
      <c r="GJ722"/>
      <c r="GK722"/>
      <c r="GL722"/>
      <c r="GM722"/>
      <c r="GN722"/>
      <c r="GO722"/>
      <c r="GP722"/>
      <c r="GQ722"/>
      <c r="GR722"/>
      <c r="GS722"/>
      <c r="GT722"/>
      <c r="GU722"/>
      <c r="GV722"/>
      <c r="GW722"/>
      <c r="GX722"/>
      <c r="GY722"/>
      <c r="GZ722"/>
      <c r="HA722"/>
      <c r="HB722"/>
      <c r="HC722"/>
      <c r="HD722"/>
      <c r="HE722"/>
      <c r="HF722"/>
      <c r="HG722"/>
      <c r="HH722"/>
      <c r="HI722"/>
      <c r="HJ722"/>
      <c r="HK722"/>
      <c r="HL722"/>
      <c r="HM722"/>
      <c r="HN722"/>
      <c r="HO722"/>
      <c r="HP722"/>
      <c r="HQ722"/>
      <c r="HR722"/>
      <c r="HS722"/>
      <c r="HT722"/>
      <c r="HU722"/>
      <c r="HV722"/>
      <c r="HW722"/>
      <c r="HX722"/>
      <c r="HY722"/>
      <c r="HZ722"/>
      <c r="IA722"/>
      <c r="IB722"/>
      <c r="IC722"/>
      <c r="ID722"/>
      <c r="IE722"/>
      <c r="IF722"/>
      <c r="IG722"/>
    </row>
    <row r="723" spans="1:241" s="1" customFormat="1">
      <c r="A723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  <c r="EH723"/>
      <c r="EI723"/>
      <c r="EJ723"/>
      <c r="EK723"/>
      <c r="EL723"/>
      <c r="EM723"/>
      <c r="EN723"/>
      <c r="EO723"/>
      <c r="EP723"/>
      <c r="EQ723"/>
      <c r="ER723"/>
      <c r="ES723"/>
      <c r="ET723"/>
      <c r="EU723"/>
      <c r="EV723"/>
      <c r="EW723"/>
      <c r="EX723"/>
      <c r="EY723"/>
      <c r="EZ723"/>
      <c r="FA723"/>
      <c r="FB723"/>
      <c r="FC723"/>
      <c r="FD723"/>
      <c r="FE723"/>
      <c r="FF723"/>
      <c r="FG723"/>
      <c r="FH723"/>
      <c r="FI723"/>
      <c r="FJ723"/>
      <c r="FK723"/>
      <c r="FL723"/>
      <c r="FM723"/>
      <c r="FN723"/>
      <c r="FO723"/>
      <c r="FP723"/>
      <c r="FQ723"/>
      <c r="FR723"/>
      <c r="FS723"/>
      <c r="FT723"/>
      <c r="FU723"/>
      <c r="FV723"/>
      <c r="FW723"/>
      <c r="FX723"/>
      <c r="FY723"/>
      <c r="FZ723"/>
      <c r="GA723"/>
      <c r="GB723"/>
      <c r="GC723"/>
      <c r="GD723"/>
      <c r="GE723"/>
      <c r="GF723"/>
      <c r="GG723"/>
      <c r="GH723"/>
      <c r="GI723"/>
      <c r="GJ723"/>
      <c r="GK723"/>
      <c r="GL723"/>
      <c r="GM723"/>
      <c r="GN723"/>
      <c r="GO723"/>
      <c r="GP723"/>
      <c r="GQ723"/>
      <c r="GR723"/>
      <c r="GS723"/>
      <c r="GT723"/>
      <c r="GU723"/>
      <c r="GV723"/>
      <c r="GW723"/>
      <c r="GX723"/>
      <c r="GY723"/>
      <c r="GZ723"/>
      <c r="HA723"/>
      <c r="HB723"/>
      <c r="HC723"/>
      <c r="HD723"/>
      <c r="HE723"/>
      <c r="HF723"/>
      <c r="HG723"/>
      <c r="HH723"/>
      <c r="HI723"/>
      <c r="HJ723"/>
      <c r="HK723"/>
      <c r="HL723"/>
      <c r="HM723"/>
      <c r="HN723"/>
      <c r="HO723"/>
      <c r="HP723"/>
      <c r="HQ723"/>
      <c r="HR723"/>
      <c r="HS723"/>
      <c r="HT723"/>
      <c r="HU723"/>
      <c r="HV723"/>
      <c r="HW723"/>
      <c r="HX723"/>
      <c r="HY723"/>
      <c r="HZ723"/>
      <c r="IA723"/>
      <c r="IB723"/>
      <c r="IC723"/>
      <c r="ID723"/>
      <c r="IE723"/>
      <c r="IF723"/>
      <c r="IG723"/>
    </row>
    <row r="724" spans="1:241" s="1" customFormat="1">
      <c r="A724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  <c r="EF724"/>
      <c r="EG724"/>
      <c r="EH724"/>
      <c r="EI724"/>
      <c r="EJ724"/>
      <c r="EK724"/>
      <c r="EL724"/>
      <c r="EM724"/>
      <c r="EN724"/>
      <c r="EO724"/>
      <c r="EP724"/>
      <c r="EQ724"/>
      <c r="ER724"/>
      <c r="ES724"/>
      <c r="ET724"/>
      <c r="EU724"/>
      <c r="EV724"/>
      <c r="EW724"/>
      <c r="EX724"/>
      <c r="EY724"/>
      <c r="EZ724"/>
      <c r="FA724"/>
      <c r="FB724"/>
      <c r="FC724"/>
      <c r="FD724"/>
      <c r="FE724"/>
      <c r="FF724"/>
      <c r="FG724"/>
      <c r="FH724"/>
      <c r="FI724"/>
      <c r="FJ724"/>
      <c r="FK724"/>
      <c r="FL724"/>
      <c r="FM724"/>
      <c r="FN724"/>
      <c r="FO724"/>
      <c r="FP724"/>
      <c r="FQ724"/>
      <c r="FR724"/>
      <c r="FS724"/>
      <c r="FT724"/>
      <c r="FU724"/>
      <c r="FV724"/>
      <c r="FW724"/>
      <c r="FX724"/>
      <c r="FY724"/>
      <c r="FZ724"/>
      <c r="GA724"/>
      <c r="GB724"/>
      <c r="GC724"/>
      <c r="GD724"/>
      <c r="GE724"/>
      <c r="GF724"/>
      <c r="GG724"/>
      <c r="GH724"/>
      <c r="GI724"/>
      <c r="GJ724"/>
      <c r="GK724"/>
      <c r="GL724"/>
      <c r="GM724"/>
      <c r="GN724"/>
      <c r="GO724"/>
      <c r="GP724"/>
      <c r="GQ724"/>
      <c r="GR724"/>
      <c r="GS724"/>
      <c r="GT724"/>
      <c r="GU724"/>
      <c r="GV724"/>
      <c r="GW724"/>
      <c r="GX724"/>
      <c r="GY724"/>
      <c r="GZ724"/>
      <c r="HA724"/>
      <c r="HB724"/>
      <c r="HC724"/>
      <c r="HD724"/>
      <c r="HE724"/>
      <c r="HF724"/>
      <c r="HG724"/>
      <c r="HH724"/>
      <c r="HI724"/>
      <c r="HJ724"/>
      <c r="HK724"/>
      <c r="HL724"/>
      <c r="HM724"/>
      <c r="HN724"/>
      <c r="HO724"/>
      <c r="HP724"/>
      <c r="HQ724"/>
      <c r="HR724"/>
      <c r="HS724"/>
      <c r="HT724"/>
      <c r="HU724"/>
      <c r="HV724"/>
      <c r="HW724"/>
      <c r="HX724"/>
      <c r="HY724"/>
      <c r="HZ724"/>
      <c r="IA724"/>
      <c r="IB724"/>
      <c r="IC724"/>
      <c r="ID724"/>
      <c r="IE724"/>
      <c r="IF724"/>
      <c r="IG724"/>
    </row>
    <row r="725" spans="1:241" s="1" customFormat="1">
      <c r="A725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  <c r="EH725"/>
      <c r="EI725"/>
      <c r="EJ725"/>
      <c r="EK725"/>
      <c r="EL725"/>
      <c r="EM725"/>
      <c r="EN725"/>
      <c r="EO725"/>
      <c r="EP725"/>
      <c r="EQ725"/>
      <c r="ER725"/>
      <c r="ES725"/>
      <c r="ET725"/>
      <c r="EU725"/>
      <c r="EV725"/>
      <c r="EW725"/>
      <c r="EX725"/>
      <c r="EY725"/>
      <c r="EZ725"/>
      <c r="FA725"/>
      <c r="FB725"/>
      <c r="FC725"/>
      <c r="FD725"/>
      <c r="FE725"/>
      <c r="FF725"/>
      <c r="FG725"/>
      <c r="FH725"/>
      <c r="FI725"/>
      <c r="FJ725"/>
      <c r="FK725"/>
      <c r="FL725"/>
      <c r="FM725"/>
      <c r="FN725"/>
      <c r="FO725"/>
      <c r="FP725"/>
      <c r="FQ725"/>
      <c r="FR725"/>
      <c r="FS725"/>
      <c r="FT725"/>
      <c r="FU725"/>
      <c r="FV725"/>
      <c r="FW725"/>
      <c r="FX725"/>
      <c r="FY725"/>
      <c r="FZ725"/>
      <c r="GA725"/>
      <c r="GB725"/>
      <c r="GC725"/>
      <c r="GD725"/>
      <c r="GE725"/>
      <c r="GF725"/>
      <c r="GG725"/>
      <c r="GH725"/>
      <c r="GI725"/>
      <c r="GJ725"/>
      <c r="GK725"/>
      <c r="GL725"/>
      <c r="GM725"/>
      <c r="GN725"/>
      <c r="GO725"/>
      <c r="GP725"/>
      <c r="GQ725"/>
      <c r="GR725"/>
      <c r="GS725"/>
      <c r="GT725"/>
      <c r="GU725"/>
      <c r="GV725"/>
      <c r="GW725"/>
      <c r="GX725"/>
      <c r="GY725"/>
      <c r="GZ725"/>
      <c r="HA725"/>
      <c r="HB725"/>
      <c r="HC725"/>
      <c r="HD725"/>
      <c r="HE725"/>
      <c r="HF725"/>
      <c r="HG725"/>
      <c r="HH725"/>
      <c r="HI725"/>
      <c r="HJ725"/>
      <c r="HK725"/>
      <c r="HL725"/>
      <c r="HM725"/>
      <c r="HN725"/>
      <c r="HO725"/>
      <c r="HP725"/>
      <c r="HQ725"/>
      <c r="HR725"/>
      <c r="HS725"/>
      <c r="HT725"/>
      <c r="HU725"/>
      <c r="HV725"/>
      <c r="HW725"/>
      <c r="HX725"/>
      <c r="HY725"/>
      <c r="HZ725"/>
      <c r="IA725"/>
      <c r="IB725"/>
      <c r="IC725"/>
      <c r="ID725"/>
      <c r="IE725"/>
      <c r="IF725"/>
      <c r="IG725"/>
    </row>
    <row r="726" spans="1:241" s="1" customFormat="1">
      <c r="A726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  <c r="EF726"/>
      <c r="EG726"/>
      <c r="EH726"/>
      <c r="EI726"/>
      <c r="EJ726"/>
      <c r="EK726"/>
      <c r="EL726"/>
      <c r="EM726"/>
      <c r="EN726"/>
      <c r="EO726"/>
      <c r="EP726"/>
      <c r="EQ726"/>
      <c r="ER726"/>
      <c r="ES726"/>
      <c r="ET726"/>
      <c r="EU726"/>
      <c r="EV726"/>
      <c r="EW726"/>
      <c r="EX726"/>
      <c r="EY726"/>
      <c r="EZ726"/>
      <c r="FA726"/>
      <c r="FB726"/>
      <c r="FC726"/>
      <c r="FD726"/>
      <c r="FE726"/>
      <c r="FF726"/>
      <c r="FG726"/>
      <c r="FH726"/>
      <c r="FI726"/>
      <c r="FJ726"/>
      <c r="FK726"/>
      <c r="FL726"/>
      <c r="FM726"/>
      <c r="FN726"/>
      <c r="FO726"/>
      <c r="FP726"/>
      <c r="FQ726"/>
      <c r="FR726"/>
      <c r="FS726"/>
      <c r="FT726"/>
      <c r="FU726"/>
      <c r="FV726"/>
      <c r="FW726"/>
      <c r="FX726"/>
      <c r="FY726"/>
      <c r="FZ726"/>
      <c r="GA726"/>
      <c r="GB726"/>
      <c r="GC726"/>
      <c r="GD726"/>
      <c r="GE726"/>
      <c r="GF726"/>
      <c r="GG726"/>
      <c r="GH726"/>
      <c r="GI726"/>
      <c r="GJ726"/>
      <c r="GK726"/>
      <c r="GL726"/>
      <c r="GM726"/>
      <c r="GN726"/>
      <c r="GO726"/>
      <c r="GP726"/>
      <c r="GQ726"/>
      <c r="GR726"/>
      <c r="GS726"/>
      <c r="GT726"/>
      <c r="GU726"/>
      <c r="GV726"/>
      <c r="GW726"/>
      <c r="GX726"/>
      <c r="GY726"/>
      <c r="GZ726"/>
      <c r="HA726"/>
      <c r="HB726"/>
      <c r="HC726"/>
      <c r="HD726"/>
      <c r="HE726"/>
      <c r="HF726"/>
      <c r="HG726"/>
      <c r="HH726"/>
      <c r="HI726"/>
      <c r="HJ726"/>
      <c r="HK726"/>
      <c r="HL726"/>
      <c r="HM726"/>
      <c r="HN726"/>
      <c r="HO726"/>
      <c r="HP726"/>
      <c r="HQ726"/>
      <c r="HR726"/>
      <c r="HS726"/>
      <c r="HT726"/>
      <c r="HU726"/>
      <c r="HV726"/>
      <c r="HW726"/>
      <c r="HX726"/>
      <c r="HY726"/>
      <c r="HZ726"/>
      <c r="IA726"/>
      <c r="IB726"/>
      <c r="IC726"/>
      <c r="ID726"/>
      <c r="IE726"/>
      <c r="IF726"/>
      <c r="IG726"/>
    </row>
    <row r="727" spans="1:241" s="1" customFormat="1">
      <c r="A727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  <c r="EF727"/>
      <c r="EG727"/>
      <c r="EH727"/>
      <c r="EI727"/>
      <c r="EJ727"/>
      <c r="EK727"/>
      <c r="EL727"/>
      <c r="EM727"/>
      <c r="EN727"/>
      <c r="EO727"/>
      <c r="EP727"/>
      <c r="EQ727"/>
      <c r="ER727"/>
      <c r="ES727"/>
      <c r="ET727"/>
      <c r="EU727"/>
      <c r="EV727"/>
      <c r="EW727"/>
      <c r="EX727"/>
      <c r="EY727"/>
      <c r="EZ727"/>
      <c r="FA727"/>
      <c r="FB727"/>
      <c r="FC727"/>
      <c r="FD727"/>
      <c r="FE727"/>
      <c r="FF727"/>
      <c r="FG727"/>
      <c r="FH727"/>
      <c r="FI727"/>
      <c r="FJ727"/>
      <c r="FK727"/>
      <c r="FL727"/>
      <c r="FM727"/>
      <c r="FN727"/>
      <c r="FO727"/>
      <c r="FP727"/>
      <c r="FQ727"/>
      <c r="FR727"/>
      <c r="FS727"/>
      <c r="FT727"/>
      <c r="FU727"/>
      <c r="FV727"/>
      <c r="FW727"/>
      <c r="FX727"/>
      <c r="FY727"/>
      <c r="FZ727"/>
      <c r="GA727"/>
      <c r="GB727"/>
      <c r="GC727"/>
      <c r="GD727"/>
      <c r="GE727"/>
      <c r="GF727"/>
      <c r="GG727"/>
      <c r="GH727"/>
      <c r="GI727"/>
      <c r="GJ727"/>
      <c r="GK727"/>
      <c r="GL727"/>
      <c r="GM727"/>
      <c r="GN727"/>
      <c r="GO727"/>
      <c r="GP727"/>
      <c r="GQ727"/>
      <c r="GR727"/>
      <c r="GS727"/>
      <c r="GT727"/>
      <c r="GU727"/>
      <c r="GV727"/>
      <c r="GW727"/>
      <c r="GX727"/>
      <c r="GY727"/>
      <c r="GZ727"/>
      <c r="HA727"/>
      <c r="HB727"/>
      <c r="HC727"/>
      <c r="HD727"/>
      <c r="HE727"/>
      <c r="HF727"/>
      <c r="HG727"/>
      <c r="HH727"/>
      <c r="HI727"/>
      <c r="HJ727"/>
      <c r="HK727"/>
      <c r="HL727"/>
      <c r="HM727"/>
      <c r="HN727"/>
      <c r="HO727"/>
      <c r="HP727"/>
      <c r="HQ727"/>
      <c r="HR727"/>
      <c r="HS727"/>
      <c r="HT727"/>
      <c r="HU727"/>
      <c r="HV727"/>
      <c r="HW727"/>
      <c r="HX727"/>
      <c r="HY727"/>
      <c r="HZ727"/>
      <c r="IA727"/>
      <c r="IB727"/>
      <c r="IC727"/>
      <c r="ID727"/>
      <c r="IE727"/>
      <c r="IF727"/>
      <c r="IG727"/>
    </row>
    <row r="728" spans="1:241" s="1" customFormat="1">
      <c r="A728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  <c r="EF728"/>
      <c r="EG728"/>
      <c r="EH728"/>
      <c r="EI728"/>
      <c r="EJ728"/>
      <c r="EK728"/>
      <c r="EL728"/>
      <c r="EM728"/>
      <c r="EN728"/>
      <c r="EO728"/>
      <c r="EP728"/>
      <c r="EQ728"/>
      <c r="ER728"/>
      <c r="ES728"/>
      <c r="ET728"/>
      <c r="EU728"/>
      <c r="EV728"/>
      <c r="EW728"/>
      <c r="EX728"/>
      <c r="EY728"/>
      <c r="EZ728"/>
      <c r="FA728"/>
      <c r="FB728"/>
      <c r="FC728"/>
      <c r="FD728"/>
      <c r="FE728"/>
      <c r="FF728"/>
      <c r="FG728"/>
      <c r="FH728"/>
      <c r="FI728"/>
      <c r="FJ728"/>
      <c r="FK728"/>
      <c r="FL728"/>
      <c r="FM728"/>
      <c r="FN728"/>
      <c r="FO728"/>
      <c r="FP728"/>
      <c r="FQ728"/>
      <c r="FR728"/>
      <c r="FS728"/>
      <c r="FT728"/>
      <c r="FU728"/>
      <c r="FV728"/>
      <c r="FW728"/>
      <c r="FX728"/>
      <c r="FY728"/>
      <c r="FZ728"/>
      <c r="GA728"/>
      <c r="GB728"/>
      <c r="GC728"/>
      <c r="GD728"/>
      <c r="GE728"/>
      <c r="GF728"/>
      <c r="GG728"/>
      <c r="GH728"/>
      <c r="GI728"/>
      <c r="GJ728"/>
      <c r="GK728"/>
      <c r="GL728"/>
      <c r="GM728"/>
      <c r="GN728"/>
      <c r="GO728"/>
      <c r="GP728"/>
      <c r="GQ728"/>
      <c r="GR728"/>
      <c r="GS728"/>
      <c r="GT728"/>
      <c r="GU728"/>
      <c r="GV728"/>
      <c r="GW728"/>
      <c r="GX728"/>
      <c r="GY728"/>
      <c r="GZ728"/>
      <c r="HA728"/>
      <c r="HB728"/>
      <c r="HC728"/>
      <c r="HD728"/>
      <c r="HE728"/>
      <c r="HF728"/>
      <c r="HG728"/>
      <c r="HH728"/>
      <c r="HI728"/>
      <c r="HJ728"/>
      <c r="HK728"/>
      <c r="HL728"/>
      <c r="HM728"/>
      <c r="HN728"/>
      <c r="HO728"/>
      <c r="HP728"/>
      <c r="HQ728"/>
      <c r="HR728"/>
      <c r="HS728"/>
      <c r="HT728"/>
      <c r="HU728"/>
      <c r="HV728"/>
      <c r="HW728"/>
      <c r="HX728"/>
      <c r="HY728"/>
      <c r="HZ728"/>
      <c r="IA728"/>
      <c r="IB728"/>
      <c r="IC728"/>
      <c r="ID728"/>
      <c r="IE728"/>
      <c r="IF728"/>
      <c r="IG728"/>
    </row>
    <row r="729" spans="1:241" s="1" customFormat="1">
      <c r="A729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  <c r="EH729"/>
      <c r="EI729"/>
      <c r="EJ729"/>
      <c r="EK729"/>
      <c r="EL729"/>
      <c r="EM729"/>
      <c r="EN729"/>
      <c r="EO729"/>
      <c r="EP729"/>
      <c r="EQ729"/>
      <c r="ER729"/>
      <c r="ES729"/>
      <c r="ET729"/>
      <c r="EU729"/>
      <c r="EV729"/>
      <c r="EW729"/>
      <c r="EX729"/>
      <c r="EY729"/>
      <c r="EZ729"/>
      <c r="FA729"/>
      <c r="FB729"/>
      <c r="FC729"/>
      <c r="FD729"/>
      <c r="FE729"/>
      <c r="FF729"/>
      <c r="FG729"/>
      <c r="FH729"/>
      <c r="FI729"/>
      <c r="FJ729"/>
      <c r="FK729"/>
      <c r="FL729"/>
      <c r="FM729"/>
      <c r="FN729"/>
      <c r="FO729"/>
      <c r="FP729"/>
      <c r="FQ729"/>
      <c r="FR729"/>
      <c r="FS729"/>
      <c r="FT729"/>
      <c r="FU729"/>
      <c r="FV729"/>
      <c r="FW729"/>
      <c r="FX729"/>
      <c r="FY729"/>
      <c r="FZ729"/>
      <c r="GA729"/>
      <c r="GB729"/>
      <c r="GC729"/>
      <c r="GD729"/>
      <c r="GE729"/>
      <c r="GF729"/>
      <c r="GG729"/>
      <c r="GH729"/>
      <c r="GI729"/>
      <c r="GJ729"/>
      <c r="GK729"/>
      <c r="GL729"/>
      <c r="GM729"/>
      <c r="GN729"/>
      <c r="GO729"/>
      <c r="GP729"/>
      <c r="GQ729"/>
      <c r="GR729"/>
      <c r="GS729"/>
      <c r="GT729"/>
      <c r="GU729"/>
      <c r="GV729"/>
      <c r="GW729"/>
      <c r="GX729"/>
      <c r="GY729"/>
      <c r="GZ729"/>
      <c r="HA729"/>
      <c r="HB729"/>
      <c r="HC729"/>
      <c r="HD729"/>
      <c r="HE729"/>
      <c r="HF729"/>
      <c r="HG729"/>
      <c r="HH729"/>
      <c r="HI729"/>
      <c r="HJ729"/>
      <c r="HK729"/>
      <c r="HL729"/>
      <c r="HM729"/>
      <c r="HN729"/>
      <c r="HO729"/>
      <c r="HP729"/>
      <c r="HQ729"/>
      <c r="HR729"/>
      <c r="HS729"/>
      <c r="HT729"/>
      <c r="HU729"/>
      <c r="HV729"/>
      <c r="HW729"/>
      <c r="HX729"/>
      <c r="HY729"/>
      <c r="HZ729"/>
      <c r="IA729"/>
      <c r="IB729"/>
      <c r="IC729"/>
      <c r="ID729"/>
      <c r="IE729"/>
      <c r="IF729"/>
      <c r="IG729"/>
    </row>
    <row r="730" spans="1:241" s="1" customFormat="1">
      <c r="A73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  <c r="EH730"/>
      <c r="EI730"/>
      <c r="EJ730"/>
      <c r="EK730"/>
      <c r="EL730"/>
      <c r="EM730"/>
      <c r="EN730"/>
      <c r="EO730"/>
      <c r="EP730"/>
      <c r="EQ730"/>
      <c r="ER730"/>
      <c r="ES730"/>
      <c r="ET730"/>
      <c r="EU730"/>
      <c r="EV730"/>
      <c r="EW730"/>
      <c r="EX730"/>
      <c r="EY730"/>
      <c r="EZ730"/>
      <c r="FA730"/>
      <c r="FB730"/>
      <c r="FC730"/>
      <c r="FD730"/>
      <c r="FE730"/>
      <c r="FF730"/>
      <c r="FG730"/>
      <c r="FH730"/>
      <c r="FI730"/>
      <c r="FJ730"/>
      <c r="FK730"/>
      <c r="FL730"/>
      <c r="FM730"/>
      <c r="FN730"/>
      <c r="FO730"/>
      <c r="FP730"/>
      <c r="FQ730"/>
      <c r="FR730"/>
      <c r="FS730"/>
      <c r="FT730"/>
      <c r="FU730"/>
      <c r="FV730"/>
      <c r="FW730"/>
      <c r="FX730"/>
      <c r="FY730"/>
      <c r="FZ730"/>
      <c r="GA730"/>
      <c r="GB730"/>
      <c r="GC730"/>
      <c r="GD730"/>
      <c r="GE730"/>
      <c r="GF730"/>
      <c r="GG730"/>
      <c r="GH730"/>
      <c r="GI730"/>
      <c r="GJ730"/>
      <c r="GK730"/>
      <c r="GL730"/>
      <c r="GM730"/>
      <c r="GN730"/>
      <c r="GO730"/>
      <c r="GP730"/>
      <c r="GQ730"/>
      <c r="GR730"/>
      <c r="GS730"/>
      <c r="GT730"/>
      <c r="GU730"/>
      <c r="GV730"/>
      <c r="GW730"/>
      <c r="GX730"/>
      <c r="GY730"/>
      <c r="GZ730"/>
      <c r="HA730"/>
      <c r="HB730"/>
      <c r="HC730"/>
      <c r="HD730"/>
      <c r="HE730"/>
      <c r="HF730"/>
      <c r="HG730"/>
      <c r="HH730"/>
      <c r="HI730"/>
      <c r="HJ730"/>
      <c r="HK730"/>
      <c r="HL730"/>
      <c r="HM730"/>
      <c r="HN730"/>
      <c r="HO730"/>
      <c r="HP730"/>
      <c r="HQ730"/>
      <c r="HR730"/>
      <c r="HS730"/>
      <c r="HT730"/>
      <c r="HU730"/>
      <c r="HV730"/>
      <c r="HW730"/>
      <c r="HX730"/>
      <c r="HY730"/>
      <c r="HZ730"/>
      <c r="IA730"/>
      <c r="IB730"/>
      <c r="IC730"/>
      <c r="ID730"/>
      <c r="IE730"/>
      <c r="IF730"/>
      <c r="IG730"/>
    </row>
    <row r="731" spans="1:241" s="1" customFormat="1">
      <c r="A731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  <c r="EF731"/>
      <c r="EG731"/>
      <c r="EH731"/>
      <c r="EI731"/>
      <c r="EJ731"/>
      <c r="EK731"/>
      <c r="EL731"/>
      <c r="EM731"/>
      <c r="EN731"/>
      <c r="EO731"/>
      <c r="EP731"/>
      <c r="EQ731"/>
      <c r="ER731"/>
      <c r="ES731"/>
      <c r="ET731"/>
      <c r="EU731"/>
      <c r="EV731"/>
      <c r="EW731"/>
      <c r="EX731"/>
      <c r="EY731"/>
      <c r="EZ731"/>
      <c r="FA731"/>
      <c r="FB731"/>
      <c r="FC731"/>
      <c r="FD731"/>
      <c r="FE731"/>
      <c r="FF731"/>
      <c r="FG731"/>
      <c r="FH731"/>
      <c r="FI731"/>
      <c r="FJ731"/>
      <c r="FK731"/>
      <c r="FL731"/>
      <c r="FM731"/>
      <c r="FN731"/>
      <c r="FO731"/>
      <c r="FP731"/>
      <c r="FQ731"/>
      <c r="FR731"/>
      <c r="FS731"/>
      <c r="FT731"/>
      <c r="FU731"/>
      <c r="FV731"/>
      <c r="FW731"/>
      <c r="FX731"/>
      <c r="FY731"/>
      <c r="FZ731"/>
      <c r="GA731"/>
      <c r="GB731"/>
      <c r="GC731"/>
      <c r="GD731"/>
      <c r="GE731"/>
      <c r="GF731"/>
      <c r="GG731"/>
      <c r="GH731"/>
      <c r="GI731"/>
      <c r="GJ731"/>
      <c r="GK731"/>
      <c r="GL731"/>
      <c r="GM731"/>
      <c r="GN731"/>
      <c r="GO731"/>
      <c r="GP731"/>
      <c r="GQ731"/>
      <c r="GR731"/>
      <c r="GS731"/>
      <c r="GT731"/>
      <c r="GU731"/>
      <c r="GV731"/>
      <c r="GW731"/>
      <c r="GX731"/>
      <c r="GY731"/>
      <c r="GZ731"/>
      <c r="HA731"/>
      <c r="HB731"/>
      <c r="HC731"/>
      <c r="HD731"/>
      <c r="HE731"/>
      <c r="HF731"/>
      <c r="HG731"/>
      <c r="HH731"/>
      <c r="HI731"/>
      <c r="HJ731"/>
      <c r="HK731"/>
      <c r="HL731"/>
      <c r="HM731"/>
      <c r="HN731"/>
      <c r="HO731"/>
      <c r="HP731"/>
      <c r="HQ731"/>
      <c r="HR731"/>
      <c r="HS731"/>
      <c r="HT731"/>
      <c r="HU731"/>
      <c r="HV731"/>
      <c r="HW731"/>
      <c r="HX731"/>
      <c r="HY731"/>
      <c r="HZ731"/>
      <c r="IA731"/>
      <c r="IB731"/>
      <c r="IC731"/>
      <c r="ID731"/>
      <c r="IE731"/>
      <c r="IF731"/>
      <c r="IG731"/>
    </row>
    <row r="732" spans="1:241" s="1" customFormat="1">
      <c r="A732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  <c r="EF732"/>
      <c r="EG732"/>
      <c r="EH732"/>
      <c r="EI732"/>
      <c r="EJ732"/>
      <c r="EK732"/>
      <c r="EL732"/>
      <c r="EM732"/>
      <c r="EN732"/>
      <c r="EO732"/>
      <c r="EP732"/>
      <c r="EQ732"/>
      <c r="ER732"/>
      <c r="ES732"/>
      <c r="ET732"/>
      <c r="EU732"/>
      <c r="EV732"/>
      <c r="EW732"/>
      <c r="EX732"/>
      <c r="EY732"/>
      <c r="EZ732"/>
      <c r="FA732"/>
      <c r="FB732"/>
      <c r="FC732"/>
      <c r="FD732"/>
      <c r="FE732"/>
      <c r="FF732"/>
      <c r="FG732"/>
      <c r="FH732"/>
      <c r="FI732"/>
      <c r="FJ732"/>
      <c r="FK732"/>
      <c r="FL732"/>
      <c r="FM732"/>
      <c r="FN732"/>
      <c r="FO732"/>
      <c r="FP732"/>
      <c r="FQ732"/>
      <c r="FR732"/>
      <c r="FS732"/>
      <c r="FT732"/>
      <c r="FU732"/>
      <c r="FV732"/>
      <c r="FW732"/>
      <c r="FX732"/>
      <c r="FY732"/>
      <c r="FZ732"/>
      <c r="GA732"/>
      <c r="GB732"/>
      <c r="GC732"/>
      <c r="GD732"/>
      <c r="GE732"/>
      <c r="GF732"/>
      <c r="GG732"/>
      <c r="GH732"/>
      <c r="GI732"/>
      <c r="GJ732"/>
      <c r="GK732"/>
      <c r="GL732"/>
      <c r="GM732"/>
      <c r="GN732"/>
      <c r="GO732"/>
      <c r="GP732"/>
      <c r="GQ732"/>
      <c r="GR732"/>
      <c r="GS732"/>
      <c r="GT732"/>
      <c r="GU732"/>
      <c r="GV732"/>
      <c r="GW732"/>
      <c r="GX732"/>
      <c r="GY732"/>
      <c r="GZ732"/>
      <c r="HA732"/>
      <c r="HB732"/>
      <c r="HC732"/>
      <c r="HD732"/>
      <c r="HE732"/>
      <c r="HF732"/>
      <c r="HG732"/>
      <c r="HH732"/>
      <c r="HI732"/>
      <c r="HJ732"/>
      <c r="HK732"/>
      <c r="HL732"/>
      <c r="HM732"/>
      <c r="HN732"/>
      <c r="HO732"/>
      <c r="HP732"/>
      <c r="HQ732"/>
      <c r="HR732"/>
      <c r="HS732"/>
      <c r="HT732"/>
      <c r="HU732"/>
      <c r="HV732"/>
      <c r="HW732"/>
      <c r="HX732"/>
      <c r="HY732"/>
      <c r="HZ732"/>
      <c r="IA732"/>
      <c r="IB732"/>
      <c r="IC732"/>
      <c r="ID732"/>
      <c r="IE732"/>
      <c r="IF732"/>
      <c r="IG732"/>
    </row>
    <row r="733" spans="1:241" s="1" customFormat="1">
      <c r="A733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  <c r="EF733"/>
      <c r="EG733"/>
      <c r="EH733"/>
      <c r="EI733"/>
      <c r="EJ733"/>
      <c r="EK733"/>
      <c r="EL733"/>
      <c r="EM733"/>
      <c r="EN733"/>
      <c r="EO733"/>
      <c r="EP733"/>
      <c r="EQ733"/>
      <c r="ER733"/>
      <c r="ES733"/>
      <c r="ET733"/>
      <c r="EU733"/>
      <c r="EV733"/>
      <c r="EW733"/>
      <c r="EX733"/>
      <c r="EY733"/>
      <c r="EZ733"/>
      <c r="FA733"/>
      <c r="FB733"/>
      <c r="FC733"/>
      <c r="FD733"/>
      <c r="FE733"/>
      <c r="FF733"/>
      <c r="FG733"/>
      <c r="FH733"/>
      <c r="FI733"/>
      <c r="FJ733"/>
      <c r="FK733"/>
      <c r="FL733"/>
      <c r="FM733"/>
      <c r="FN733"/>
      <c r="FO733"/>
      <c r="FP733"/>
      <c r="FQ733"/>
      <c r="FR733"/>
      <c r="FS733"/>
      <c r="FT733"/>
      <c r="FU733"/>
      <c r="FV733"/>
      <c r="FW733"/>
      <c r="FX733"/>
      <c r="FY733"/>
      <c r="FZ733"/>
      <c r="GA733"/>
      <c r="GB733"/>
      <c r="GC733"/>
      <c r="GD733"/>
      <c r="GE733"/>
      <c r="GF733"/>
      <c r="GG733"/>
      <c r="GH733"/>
      <c r="GI733"/>
      <c r="GJ733"/>
      <c r="GK733"/>
      <c r="GL733"/>
      <c r="GM733"/>
      <c r="GN733"/>
      <c r="GO733"/>
      <c r="GP733"/>
      <c r="GQ733"/>
      <c r="GR733"/>
      <c r="GS733"/>
      <c r="GT733"/>
      <c r="GU733"/>
      <c r="GV733"/>
      <c r="GW733"/>
      <c r="GX733"/>
      <c r="GY733"/>
      <c r="GZ733"/>
      <c r="HA733"/>
      <c r="HB733"/>
      <c r="HC733"/>
      <c r="HD733"/>
      <c r="HE733"/>
      <c r="HF733"/>
      <c r="HG733"/>
      <c r="HH733"/>
      <c r="HI733"/>
      <c r="HJ733"/>
      <c r="HK733"/>
      <c r="HL733"/>
      <c r="HM733"/>
      <c r="HN733"/>
      <c r="HO733"/>
      <c r="HP733"/>
      <c r="HQ733"/>
      <c r="HR733"/>
      <c r="HS733"/>
      <c r="HT733"/>
      <c r="HU733"/>
      <c r="HV733"/>
      <c r="HW733"/>
      <c r="HX733"/>
      <c r="HY733"/>
      <c r="HZ733"/>
      <c r="IA733"/>
      <c r="IB733"/>
      <c r="IC733"/>
      <c r="ID733"/>
      <c r="IE733"/>
      <c r="IF733"/>
      <c r="IG733"/>
    </row>
    <row r="734" spans="1:241" s="1" customFormat="1">
      <c r="A734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  <c r="EF734"/>
      <c r="EG734"/>
      <c r="EH734"/>
      <c r="EI734"/>
      <c r="EJ734"/>
      <c r="EK734"/>
      <c r="EL734"/>
      <c r="EM734"/>
      <c r="EN734"/>
      <c r="EO734"/>
      <c r="EP734"/>
      <c r="EQ734"/>
      <c r="ER734"/>
      <c r="ES734"/>
      <c r="ET734"/>
      <c r="EU734"/>
      <c r="EV734"/>
      <c r="EW734"/>
      <c r="EX734"/>
      <c r="EY734"/>
      <c r="EZ734"/>
      <c r="FA734"/>
      <c r="FB734"/>
      <c r="FC734"/>
      <c r="FD734"/>
      <c r="FE734"/>
      <c r="FF734"/>
      <c r="FG734"/>
      <c r="FH734"/>
      <c r="FI734"/>
      <c r="FJ734"/>
      <c r="FK734"/>
      <c r="FL734"/>
      <c r="FM734"/>
      <c r="FN734"/>
      <c r="FO734"/>
      <c r="FP734"/>
      <c r="FQ734"/>
      <c r="FR734"/>
      <c r="FS734"/>
      <c r="FT734"/>
      <c r="FU734"/>
      <c r="FV734"/>
      <c r="FW734"/>
      <c r="FX734"/>
      <c r="FY734"/>
      <c r="FZ734"/>
      <c r="GA734"/>
      <c r="GB734"/>
      <c r="GC734"/>
      <c r="GD734"/>
      <c r="GE734"/>
      <c r="GF734"/>
      <c r="GG734"/>
      <c r="GH734"/>
      <c r="GI734"/>
      <c r="GJ734"/>
      <c r="GK734"/>
      <c r="GL734"/>
      <c r="GM734"/>
      <c r="GN734"/>
      <c r="GO734"/>
      <c r="GP734"/>
      <c r="GQ734"/>
      <c r="GR734"/>
      <c r="GS734"/>
      <c r="GT734"/>
      <c r="GU734"/>
      <c r="GV734"/>
      <c r="GW734"/>
      <c r="GX734"/>
      <c r="GY734"/>
      <c r="GZ734"/>
      <c r="HA734"/>
      <c r="HB734"/>
      <c r="HC734"/>
      <c r="HD734"/>
      <c r="HE734"/>
      <c r="HF734"/>
      <c r="HG734"/>
      <c r="HH734"/>
      <c r="HI734"/>
      <c r="HJ734"/>
      <c r="HK734"/>
      <c r="HL734"/>
      <c r="HM734"/>
      <c r="HN734"/>
      <c r="HO734"/>
      <c r="HP734"/>
      <c r="HQ734"/>
      <c r="HR734"/>
      <c r="HS734"/>
      <c r="HT734"/>
      <c r="HU734"/>
      <c r="HV734"/>
      <c r="HW734"/>
      <c r="HX734"/>
      <c r="HY734"/>
      <c r="HZ734"/>
      <c r="IA734"/>
      <c r="IB734"/>
      <c r="IC734"/>
      <c r="ID734"/>
      <c r="IE734"/>
      <c r="IF734"/>
      <c r="IG734"/>
    </row>
    <row r="735" spans="1:241" s="1" customFormat="1">
      <c r="A735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  <c r="EF735"/>
      <c r="EG735"/>
      <c r="EH735"/>
      <c r="EI735"/>
      <c r="EJ735"/>
      <c r="EK735"/>
      <c r="EL735"/>
      <c r="EM735"/>
      <c r="EN735"/>
      <c r="EO735"/>
      <c r="EP735"/>
      <c r="EQ735"/>
      <c r="ER735"/>
      <c r="ES735"/>
      <c r="ET735"/>
      <c r="EU735"/>
      <c r="EV735"/>
      <c r="EW735"/>
      <c r="EX735"/>
      <c r="EY735"/>
      <c r="EZ735"/>
      <c r="FA735"/>
      <c r="FB735"/>
      <c r="FC735"/>
      <c r="FD735"/>
      <c r="FE735"/>
      <c r="FF735"/>
      <c r="FG735"/>
      <c r="FH735"/>
      <c r="FI735"/>
      <c r="FJ735"/>
      <c r="FK735"/>
      <c r="FL735"/>
      <c r="FM735"/>
      <c r="FN735"/>
      <c r="FO735"/>
      <c r="FP735"/>
      <c r="FQ735"/>
      <c r="FR735"/>
      <c r="FS735"/>
      <c r="FT735"/>
      <c r="FU735"/>
      <c r="FV735"/>
      <c r="FW735"/>
      <c r="FX735"/>
      <c r="FY735"/>
      <c r="FZ735"/>
      <c r="GA735"/>
      <c r="GB735"/>
      <c r="GC735"/>
      <c r="GD735"/>
      <c r="GE735"/>
      <c r="GF735"/>
      <c r="GG735"/>
      <c r="GH735"/>
      <c r="GI735"/>
      <c r="GJ735"/>
      <c r="GK735"/>
      <c r="GL735"/>
      <c r="GM735"/>
      <c r="GN735"/>
      <c r="GO735"/>
      <c r="GP735"/>
      <c r="GQ735"/>
      <c r="GR735"/>
      <c r="GS735"/>
      <c r="GT735"/>
      <c r="GU735"/>
      <c r="GV735"/>
      <c r="GW735"/>
      <c r="GX735"/>
      <c r="GY735"/>
      <c r="GZ735"/>
      <c r="HA735"/>
      <c r="HB735"/>
      <c r="HC735"/>
      <c r="HD735"/>
      <c r="HE735"/>
      <c r="HF735"/>
      <c r="HG735"/>
      <c r="HH735"/>
      <c r="HI735"/>
      <c r="HJ735"/>
      <c r="HK735"/>
      <c r="HL735"/>
      <c r="HM735"/>
      <c r="HN735"/>
      <c r="HO735"/>
      <c r="HP735"/>
      <c r="HQ735"/>
      <c r="HR735"/>
      <c r="HS735"/>
      <c r="HT735"/>
      <c r="HU735"/>
      <c r="HV735"/>
      <c r="HW735"/>
      <c r="HX735"/>
      <c r="HY735"/>
      <c r="HZ735"/>
      <c r="IA735"/>
      <c r="IB735"/>
      <c r="IC735"/>
      <c r="ID735"/>
      <c r="IE735"/>
      <c r="IF735"/>
      <c r="IG735"/>
    </row>
    <row r="736" spans="1:241" s="1" customFormat="1">
      <c r="A736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O736"/>
      <c r="EP736"/>
      <c r="EQ736"/>
      <c r="ER736"/>
      <c r="ES736"/>
      <c r="ET736"/>
      <c r="EU736"/>
      <c r="EV736"/>
      <c r="EW736"/>
      <c r="EX736"/>
      <c r="EY736"/>
      <c r="EZ736"/>
      <c r="FA736"/>
      <c r="FB736"/>
      <c r="FC736"/>
      <c r="FD736"/>
      <c r="FE736"/>
      <c r="FF736"/>
      <c r="FG736"/>
      <c r="FH736"/>
      <c r="FI736"/>
      <c r="FJ736"/>
      <c r="FK736"/>
      <c r="FL736"/>
      <c r="FM736"/>
      <c r="FN736"/>
      <c r="FO736"/>
      <c r="FP736"/>
      <c r="FQ736"/>
      <c r="FR736"/>
      <c r="FS736"/>
      <c r="FT736"/>
      <c r="FU736"/>
      <c r="FV736"/>
      <c r="FW736"/>
      <c r="FX736"/>
      <c r="FY736"/>
      <c r="FZ736"/>
      <c r="GA736"/>
      <c r="GB736"/>
      <c r="GC736"/>
      <c r="GD736"/>
      <c r="GE736"/>
      <c r="GF736"/>
      <c r="GG736"/>
      <c r="GH736"/>
      <c r="GI736"/>
      <c r="GJ736"/>
      <c r="GK736"/>
      <c r="GL736"/>
      <c r="GM736"/>
      <c r="GN736"/>
      <c r="GO736"/>
      <c r="GP736"/>
      <c r="GQ736"/>
      <c r="GR736"/>
      <c r="GS736"/>
      <c r="GT736"/>
      <c r="GU736"/>
      <c r="GV736"/>
      <c r="GW736"/>
      <c r="GX736"/>
      <c r="GY736"/>
      <c r="GZ736"/>
      <c r="HA736"/>
      <c r="HB736"/>
      <c r="HC736"/>
      <c r="HD736"/>
      <c r="HE736"/>
      <c r="HF736"/>
      <c r="HG736"/>
      <c r="HH736"/>
      <c r="HI736"/>
      <c r="HJ736"/>
      <c r="HK736"/>
      <c r="HL736"/>
      <c r="HM736"/>
      <c r="HN736"/>
      <c r="HO736"/>
      <c r="HP736"/>
      <c r="HQ736"/>
      <c r="HR736"/>
      <c r="HS736"/>
      <c r="HT736"/>
      <c r="HU736"/>
      <c r="HV736"/>
      <c r="HW736"/>
      <c r="HX736"/>
      <c r="HY736"/>
      <c r="HZ736"/>
      <c r="IA736"/>
      <c r="IB736"/>
      <c r="IC736"/>
      <c r="ID736"/>
      <c r="IE736"/>
      <c r="IF736"/>
      <c r="IG736"/>
    </row>
    <row r="737" spans="1:241" s="1" customFormat="1">
      <c r="A737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  <c r="EF737"/>
      <c r="EG737"/>
      <c r="EH737"/>
      <c r="EI737"/>
      <c r="EJ737"/>
      <c r="EK737"/>
      <c r="EL737"/>
      <c r="EM737"/>
      <c r="EN737"/>
      <c r="EO737"/>
      <c r="EP737"/>
      <c r="EQ737"/>
      <c r="ER737"/>
      <c r="ES737"/>
      <c r="ET737"/>
      <c r="EU737"/>
      <c r="EV737"/>
      <c r="EW737"/>
      <c r="EX737"/>
      <c r="EY737"/>
      <c r="EZ737"/>
      <c r="FA737"/>
      <c r="FB737"/>
      <c r="FC737"/>
      <c r="FD737"/>
      <c r="FE737"/>
      <c r="FF737"/>
      <c r="FG737"/>
      <c r="FH737"/>
      <c r="FI737"/>
      <c r="FJ737"/>
      <c r="FK737"/>
      <c r="FL737"/>
      <c r="FM737"/>
      <c r="FN737"/>
      <c r="FO737"/>
      <c r="FP737"/>
      <c r="FQ737"/>
      <c r="FR737"/>
      <c r="FS737"/>
      <c r="FT737"/>
      <c r="FU737"/>
      <c r="FV737"/>
      <c r="FW737"/>
      <c r="FX737"/>
      <c r="FY737"/>
      <c r="FZ737"/>
      <c r="GA737"/>
      <c r="GB737"/>
      <c r="GC737"/>
      <c r="GD737"/>
      <c r="GE737"/>
      <c r="GF737"/>
      <c r="GG737"/>
      <c r="GH737"/>
      <c r="GI737"/>
      <c r="GJ737"/>
      <c r="GK737"/>
      <c r="GL737"/>
      <c r="GM737"/>
      <c r="GN737"/>
      <c r="GO737"/>
      <c r="GP737"/>
      <c r="GQ737"/>
      <c r="GR737"/>
      <c r="GS737"/>
      <c r="GT737"/>
      <c r="GU737"/>
      <c r="GV737"/>
      <c r="GW737"/>
      <c r="GX737"/>
      <c r="GY737"/>
      <c r="GZ737"/>
      <c r="HA737"/>
      <c r="HB737"/>
      <c r="HC737"/>
      <c r="HD737"/>
      <c r="HE737"/>
      <c r="HF737"/>
      <c r="HG737"/>
      <c r="HH737"/>
      <c r="HI737"/>
      <c r="HJ737"/>
      <c r="HK737"/>
      <c r="HL737"/>
      <c r="HM737"/>
      <c r="HN737"/>
      <c r="HO737"/>
      <c r="HP737"/>
      <c r="HQ737"/>
      <c r="HR737"/>
      <c r="HS737"/>
      <c r="HT737"/>
      <c r="HU737"/>
      <c r="HV737"/>
      <c r="HW737"/>
      <c r="HX737"/>
      <c r="HY737"/>
      <c r="HZ737"/>
      <c r="IA737"/>
      <c r="IB737"/>
      <c r="IC737"/>
      <c r="ID737"/>
      <c r="IE737"/>
      <c r="IF737"/>
      <c r="IG737"/>
    </row>
    <row r="738" spans="1:241" s="1" customFormat="1">
      <c r="A738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  <c r="EF738"/>
      <c r="EG738"/>
      <c r="EH738"/>
      <c r="EI738"/>
      <c r="EJ738"/>
      <c r="EK738"/>
      <c r="EL738"/>
      <c r="EM738"/>
      <c r="EN738"/>
      <c r="EO738"/>
      <c r="EP738"/>
      <c r="EQ738"/>
      <c r="ER738"/>
      <c r="ES738"/>
      <c r="ET738"/>
      <c r="EU738"/>
      <c r="EV738"/>
      <c r="EW738"/>
      <c r="EX738"/>
      <c r="EY738"/>
      <c r="EZ738"/>
      <c r="FA738"/>
      <c r="FB738"/>
      <c r="FC738"/>
      <c r="FD738"/>
      <c r="FE738"/>
      <c r="FF738"/>
      <c r="FG738"/>
      <c r="FH738"/>
      <c r="FI738"/>
      <c r="FJ738"/>
      <c r="FK738"/>
      <c r="FL738"/>
      <c r="FM738"/>
      <c r="FN738"/>
      <c r="FO738"/>
      <c r="FP738"/>
      <c r="FQ738"/>
      <c r="FR738"/>
      <c r="FS738"/>
      <c r="FT738"/>
      <c r="FU738"/>
      <c r="FV738"/>
      <c r="FW738"/>
      <c r="FX738"/>
      <c r="FY738"/>
      <c r="FZ738"/>
      <c r="GA738"/>
      <c r="GB738"/>
      <c r="GC738"/>
      <c r="GD738"/>
      <c r="GE738"/>
      <c r="GF738"/>
      <c r="GG738"/>
      <c r="GH738"/>
      <c r="GI738"/>
      <c r="GJ738"/>
      <c r="GK738"/>
      <c r="GL738"/>
      <c r="GM738"/>
      <c r="GN738"/>
      <c r="GO738"/>
      <c r="GP738"/>
      <c r="GQ738"/>
      <c r="GR738"/>
      <c r="GS738"/>
      <c r="GT738"/>
      <c r="GU738"/>
      <c r="GV738"/>
      <c r="GW738"/>
      <c r="GX738"/>
      <c r="GY738"/>
      <c r="GZ738"/>
      <c r="HA738"/>
      <c r="HB738"/>
      <c r="HC738"/>
      <c r="HD738"/>
      <c r="HE738"/>
      <c r="HF738"/>
      <c r="HG738"/>
      <c r="HH738"/>
      <c r="HI738"/>
      <c r="HJ738"/>
      <c r="HK738"/>
      <c r="HL738"/>
      <c r="HM738"/>
      <c r="HN738"/>
      <c r="HO738"/>
      <c r="HP738"/>
      <c r="HQ738"/>
      <c r="HR738"/>
      <c r="HS738"/>
      <c r="HT738"/>
      <c r="HU738"/>
      <c r="HV738"/>
      <c r="HW738"/>
      <c r="HX738"/>
      <c r="HY738"/>
      <c r="HZ738"/>
      <c r="IA738"/>
      <c r="IB738"/>
      <c r="IC738"/>
      <c r="ID738"/>
      <c r="IE738"/>
      <c r="IF738"/>
      <c r="IG738"/>
    </row>
    <row r="739" spans="1:241" s="1" customFormat="1">
      <c r="A739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  <c r="EF739"/>
      <c r="EG739"/>
      <c r="EH739"/>
      <c r="EI739"/>
      <c r="EJ739"/>
      <c r="EK739"/>
      <c r="EL739"/>
      <c r="EM739"/>
      <c r="EN739"/>
      <c r="EO739"/>
      <c r="EP739"/>
      <c r="EQ739"/>
      <c r="ER739"/>
      <c r="ES739"/>
      <c r="ET739"/>
      <c r="EU739"/>
      <c r="EV739"/>
      <c r="EW739"/>
      <c r="EX739"/>
      <c r="EY739"/>
      <c r="EZ739"/>
      <c r="FA739"/>
      <c r="FB739"/>
      <c r="FC739"/>
      <c r="FD739"/>
      <c r="FE739"/>
      <c r="FF739"/>
      <c r="FG739"/>
      <c r="FH739"/>
      <c r="FI739"/>
      <c r="FJ739"/>
      <c r="FK739"/>
      <c r="FL739"/>
      <c r="FM739"/>
      <c r="FN739"/>
      <c r="FO739"/>
      <c r="FP739"/>
      <c r="FQ739"/>
      <c r="FR739"/>
      <c r="FS739"/>
      <c r="FT739"/>
      <c r="FU739"/>
      <c r="FV739"/>
      <c r="FW739"/>
      <c r="FX739"/>
      <c r="FY739"/>
      <c r="FZ739"/>
      <c r="GA739"/>
      <c r="GB739"/>
      <c r="GC739"/>
      <c r="GD739"/>
      <c r="GE739"/>
      <c r="GF739"/>
      <c r="GG739"/>
      <c r="GH739"/>
      <c r="GI739"/>
      <c r="GJ739"/>
      <c r="GK739"/>
      <c r="GL739"/>
      <c r="GM739"/>
      <c r="GN739"/>
      <c r="GO739"/>
      <c r="GP739"/>
      <c r="GQ739"/>
      <c r="GR739"/>
      <c r="GS739"/>
      <c r="GT739"/>
      <c r="GU739"/>
      <c r="GV739"/>
      <c r="GW739"/>
      <c r="GX739"/>
      <c r="GY739"/>
      <c r="GZ739"/>
      <c r="HA739"/>
      <c r="HB739"/>
      <c r="HC739"/>
      <c r="HD739"/>
      <c r="HE739"/>
      <c r="HF739"/>
      <c r="HG739"/>
      <c r="HH739"/>
      <c r="HI739"/>
      <c r="HJ739"/>
      <c r="HK739"/>
      <c r="HL739"/>
      <c r="HM739"/>
      <c r="HN739"/>
      <c r="HO739"/>
      <c r="HP739"/>
      <c r="HQ739"/>
      <c r="HR739"/>
      <c r="HS739"/>
      <c r="HT739"/>
      <c r="HU739"/>
      <c r="HV739"/>
      <c r="HW739"/>
      <c r="HX739"/>
      <c r="HY739"/>
      <c r="HZ739"/>
      <c r="IA739"/>
      <c r="IB739"/>
      <c r="IC739"/>
      <c r="ID739"/>
      <c r="IE739"/>
      <c r="IF739"/>
      <c r="IG739"/>
    </row>
    <row r="740" spans="1:241" s="1" customFormat="1">
      <c r="A74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  <c r="EF740"/>
      <c r="EG740"/>
      <c r="EH740"/>
      <c r="EI740"/>
      <c r="EJ740"/>
      <c r="EK740"/>
      <c r="EL740"/>
      <c r="EM740"/>
      <c r="EN740"/>
      <c r="EO740"/>
      <c r="EP740"/>
      <c r="EQ740"/>
      <c r="ER740"/>
      <c r="ES740"/>
      <c r="ET740"/>
      <c r="EU740"/>
      <c r="EV740"/>
      <c r="EW740"/>
      <c r="EX740"/>
      <c r="EY740"/>
      <c r="EZ740"/>
      <c r="FA740"/>
      <c r="FB740"/>
      <c r="FC740"/>
      <c r="FD740"/>
      <c r="FE740"/>
      <c r="FF740"/>
      <c r="FG740"/>
      <c r="FH740"/>
      <c r="FI740"/>
      <c r="FJ740"/>
      <c r="FK740"/>
      <c r="FL740"/>
      <c r="FM740"/>
      <c r="FN740"/>
      <c r="FO740"/>
      <c r="FP740"/>
      <c r="FQ740"/>
      <c r="FR740"/>
      <c r="FS740"/>
      <c r="FT740"/>
      <c r="FU740"/>
      <c r="FV740"/>
      <c r="FW740"/>
      <c r="FX740"/>
      <c r="FY740"/>
      <c r="FZ740"/>
      <c r="GA740"/>
      <c r="GB740"/>
      <c r="GC740"/>
      <c r="GD740"/>
      <c r="GE740"/>
      <c r="GF740"/>
      <c r="GG740"/>
      <c r="GH740"/>
      <c r="GI740"/>
      <c r="GJ740"/>
      <c r="GK740"/>
      <c r="GL740"/>
      <c r="GM740"/>
      <c r="GN740"/>
      <c r="GO740"/>
      <c r="GP740"/>
      <c r="GQ740"/>
      <c r="GR740"/>
      <c r="GS740"/>
      <c r="GT740"/>
      <c r="GU740"/>
      <c r="GV740"/>
      <c r="GW740"/>
      <c r="GX740"/>
      <c r="GY740"/>
      <c r="GZ740"/>
      <c r="HA740"/>
      <c r="HB740"/>
      <c r="HC740"/>
      <c r="HD740"/>
      <c r="HE740"/>
      <c r="HF740"/>
      <c r="HG740"/>
      <c r="HH740"/>
      <c r="HI740"/>
      <c r="HJ740"/>
      <c r="HK740"/>
      <c r="HL740"/>
      <c r="HM740"/>
      <c r="HN740"/>
      <c r="HO740"/>
      <c r="HP740"/>
      <c r="HQ740"/>
      <c r="HR740"/>
      <c r="HS740"/>
      <c r="HT740"/>
      <c r="HU740"/>
      <c r="HV740"/>
      <c r="HW740"/>
      <c r="HX740"/>
      <c r="HY740"/>
      <c r="HZ740"/>
      <c r="IA740"/>
      <c r="IB740"/>
      <c r="IC740"/>
      <c r="ID740"/>
      <c r="IE740"/>
      <c r="IF740"/>
      <c r="IG740"/>
    </row>
    <row r="741" spans="1:241" s="1" customFormat="1">
      <c r="A741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  <c r="EF741"/>
      <c r="EG741"/>
      <c r="EH741"/>
      <c r="EI741"/>
      <c r="EJ741"/>
      <c r="EK741"/>
      <c r="EL741"/>
      <c r="EM741"/>
      <c r="EN741"/>
      <c r="EO741"/>
      <c r="EP741"/>
      <c r="EQ741"/>
      <c r="ER741"/>
      <c r="ES741"/>
      <c r="ET741"/>
      <c r="EU741"/>
      <c r="EV741"/>
      <c r="EW741"/>
      <c r="EX741"/>
      <c r="EY741"/>
      <c r="EZ741"/>
      <c r="FA741"/>
      <c r="FB741"/>
      <c r="FC741"/>
      <c r="FD741"/>
      <c r="FE741"/>
      <c r="FF741"/>
      <c r="FG741"/>
      <c r="FH741"/>
      <c r="FI741"/>
      <c r="FJ741"/>
      <c r="FK741"/>
      <c r="FL741"/>
      <c r="FM741"/>
      <c r="FN741"/>
      <c r="FO741"/>
      <c r="FP741"/>
      <c r="FQ741"/>
      <c r="FR741"/>
      <c r="FS741"/>
      <c r="FT741"/>
      <c r="FU741"/>
      <c r="FV741"/>
      <c r="FW741"/>
      <c r="FX741"/>
      <c r="FY741"/>
      <c r="FZ741"/>
      <c r="GA741"/>
      <c r="GB741"/>
      <c r="GC741"/>
      <c r="GD741"/>
      <c r="GE741"/>
      <c r="GF741"/>
      <c r="GG741"/>
      <c r="GH741"/>
      <c r="GI741"/>
      <c r="GJ741"/>
      <c r="GK741"/>
      <c r="GL741"/>
      <c r="GM741"/>
      <c r="GN741"/>
      <c r="GO741"/>
      <c r="GP741"/>
      <c r="GQ741"/>
      <c r="GR741"/>
      <c r="GS741"/>
      <c r="GT741"/>
      <c r="GU741"/>
      <c r="GV741"/>
      <c r="GW741"/>
      <c r="GX741"/>
      <c r="GY741"/>
      <c r="GZ741"/>
      <c r="HA741"/>
      <c r="HB741"/>
      <c r="HC741"/>
      <c r="HD741"/>
      <c r="HE741"/>
      <c r="HF741"/>
      <c r="HG741"/>
      <c r="HH741"/>
      <c r="HI741"/>
      <c r="HJ741"/>
      <c r="HK741"/>
      <c r="HL741"/>
      <c r="HM741"/>
      <c r="HN741"/>
      <c r="HO741"/>
      <c r="HP741"/>
      <c r="HQ741"/>
      <c r="HR741"/>
      <c r="HS741"/>
      <c r="HT741"/>
      <c r="HU741"/>
      <c r="HV741"/>
      <c r="HW741"/>
      <c r="HX741"/>
      <c r="HY741"/>
      <c r="HZ741"/>
      <c r="IA741"/>
      <c r="IB741"/>
      <c r="IC741"/>
      <c r="ID741"/>
      <c r="IE741"/>
      <c r="IF741"/>
      <c r="IG741"/>
    </row>
    <row r="742" spans="1:241" s="1" customFormat="1">
      <c r="A742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  <c r="EF742"/>
      <c r="EG742"/>
      <c r="EH742"/>
      <c r="EI742"/>
      <c r="EJ742"/>
      <c r="EK742"/>
      <c r="EL742"/>
      <c r="EM742"/>
      <c r="EN742"/>
      <c r="EO742"/>
      <c r="EP742"/>
      <c r="EQ742"/>
      <c r="ER742"/>
      <c r="ES742"/>
      <c r="ET742"/>
      <c r="EU742"/>
      <c r="EV742"/>
      <c r="EW742"/>
      <c r="EX742"/>
      <c r="EY742"/>
      <c r="EZ742"/>
      <c r="FA742"/>
      <c r="FB742"/>
      <c r="FC742"/>
      <c r="FD742"/>
      <c r="FE742"/>
      <c r="FF742"/>
      <c r="FG742"/>
      <c r="FH742"/>
      <c r="FI742"/>
      <c r="FJ742"/>
      <c r="FK742"/>
      <c r="FL742"/>
      <c r="FM742"/>
      <c r="FN742"/>
      <c r="FO742"/>
      <c r="FP742"/>
      <c r="FQ742"/>
      <c r="FR742"/>
      <c r="FS742"/>
      <c r="FT742"/>
      <c r="FU742"/>
      <c r="FV742"/>
      <c r="FW742"/>
      <c r="FX742"/>
      <c r="FY742"/>
      <c r="FZ742"/>
      <c r="GA742"/>
      <c r="GB742"/>
      <c r="GC742"/>
      <c r="GD742"/>
      <c r="GE742"/>
      <c r="GF742"/>
      <c r="GG742"/>
      <c r="GH742"/>
      <c r="GI742"/>
      <c r="GJ742"/>
      <c r="GK742"/>
      <c r="GL742"/>
      <c r="GM742"/>
      <c r="GN742"/>
      <c r="GO742"/>
      <c r="GP742"/>
      <c r="GQ742"/>
      <c r="GR742"/>
      <c r="GS742"/>
      <c r="GT742"/>
      <c r="GU742"/>
      <c r="GV742"/>
      <c r="GW742"/>
      <c r="GX742"/>
      <c r="GY742"/>
      <c r="GZ742"/>
      <c r="HA742"/>
      <c r="HB742"/>
      <c r="HC742"/>
      <c r="HD742"/>
      <c r="HE742"/>
      <c r="HF742"/>
      <c r="HG742"/>
      <c r="HH742"/>
      <c r="HI742"/>
      <c r="HJ742"/>
      <c r="HK742"/>
      <c r="HL742"/>
      <c r="HM742"/>
      <c r="HN742"/>
      <c r="HO742"/>
      <c r="HP742"/>
      <c r="HQ742"/>
      <c r="HR742"/>
      <c r="HS742"/>
      <c r="HT742"/>
      <c r="HU742"/>
      <c r="HV742"/>
      <c r="HW742"/>
      <c r="HX742"/>
      <c r="HY742"/>
      <c r="HZ742"/>
      <c r="IA742"/>
      <c r="IB742"/>
      <c r="IC742"/>
      <c r="ID742"/>
      <c r="IE742"/>
      <c r="IF742"/>
      <c r="IG742"/>
    </row>
    <row r="743" spans="1:241" s="1" customFormat="1">
      <c r="A743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  <c r="EF743"/>
      <c r="EG743"/>
      <c r="EH743"/>
      <c r="EI743"/>
      <c r="EJ743"/>
      <c r="EK743"/>
      <c r="EL743"/>
      <c r="EM743"/>
      <c r="EN743"/>
      <c r="EO743"/>
      <c r="EP743"/>
      <c r="EQ743"/>
      <c r="ER743"/>
      <c r="ES743"/>
      <c r="ET743"/>
      <c r="EU743"/>
      <c r="EV743"/>
      <c r="EW743"/>
      <c r="EX743"/>
      <c r="EY743"/>
      <c r="EZ743"/>
      <c r="FA743"/>
      <c r="FB743"/>
      <c r="FC743"/>
      <c r="FD743"/>
      <c r="FE743"/>
      <c r="FF743"/>
      <c r="FG743"/>
      <c r="FH743"/>
      <c r="FI743"/>
      <c r="FJ743"/>
      <c r="FK743"/>
      <c r="FL743"/>
      <c r="FM743"/>
      <c r="FN743"/>
      <c r="FO743"/>
      <c r="FP743"/>
      <c r="FQ743"/>
      <c r="FR743"/>
      <c r="FS743"/>
      <c r="FT743"/>
      <c r="FU743"/>
      <c r="FV743"/>
      <c r="FW743"/>
      <c r="FX743"/>
      <c r="FY743"/>
      <c r="FZ743"/>
      <c r="GA743"/>
      <c r="GB743"/>
      <c r="GC743"/>
      <c r="GD743"/>
      <c r="GE743"/>
      <c r="GF743"/>
      <c r="GG743"/>
      <c r="GH743"/>
      <c r="GI743"/>
      <c r="GJ743"/>
      <c r="GK743"/>
      <c r="GL743"/>
      <c r="GM743"/>
      <c r="GN743"/>
      <c r="GO743"/>
      <c r="GP743"/>
      <c r="GQ743"/>
      <c r="GR743"/>
      <c r="GS743"/>
      <c r="GT743"/>
      <c r="GU743"/>
      <c r="GV743"/>
      <c r="GW743"/>
      <c r="GX743"/>
      <c r="GY743"/>
      <c r="GZ743"/>
      <c r="HA743"/>
      <c r="HB743"/>
      <c r="HC743"/>
      <c r="HD743"/>
      <c r="HE743"/>
      <c r="HF743"/>
      <c r="HG743"/>
      <c r="HH743"/>
      <c r="HI743"/>
      <c r="HJ743"/>
      <c r="HK743"/>
      <c r="HL743"/>
      <c r="HM743"/>
      <c r="HN743"/>
      <c r="HO743"/>
      <c r="HP743"/>
      <c r="HQ743"/>
      <c r="HR743"/>
      <c r="HS743"/>
      <c r="HT743"/>
      <c r="HU743"/>
      <c r="HV743"/>
      <c r="HW743"/>
      <c r="HX743"/>
      <c r="HY743"/>
      <c r="HZ743"/>
      <c r="IA743"/>
      <c r="IB743"/>
      <c r="IC743"/>
      <c r="ID743"/>
      <c r="IE743"/>
      <c r="IF743"/>
      <c r="IG743"/>
    </row>
    <row r="744" spans="1:241" s="1" customFormat="1">
      <c r="A744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  <c r="EF744"/>
      <c r="EG744"/>
      <c r="EH744"/>
      <c r="EI744"/>
      <c r="EJ744"/>
      <c r="EK744"/>
      <c r="EL744"/>
      <c r="EM744"/>
      <c r="EN744"/>
      <c r="EO744"/>
      <c r="EP744"/>
      <c r="EQ744"/>
      <c r="ER744"/>
      <c r="ES744"/>
      <c r="ET744"/>
      <c r="EU744"/>
      <c r="EV744"/>
      <c r="EW744"/>
      <c r="EX744"/>
      <c r="EY744"/>
      <c r="EZ744"/>
      <c r="FA744"/>
      <c r="FB744"/>
      <c r="FC744"/>
      <c r="FD744"/>
      <c r="FE744"/>
      <c r="FF744"/>
      <c r="FG744"/>
      <c r="FH744"/>
      <c r="FI744"/>
      <c r="FJ744"/>
      <c r="FK744"/>
      <c r="FL744"/>
      <c r="FM744"/>
      <c r="FN744"/>
      <c r="FO744"/>
      <c r="FP744"/>
      <c r="FQ744"/>
      <c r="FR744"/>
      <c r="FS744"/>
      <c r="FT744"/>
      <c r="FU744"/>
      <c r="FV744"/>
      <c r="FW744"/>
      <c r="FX744"/>
      <c r="FY744"/>
      <c r="FZ744"/>
      <c r="GA744"/>
      <c r="GB744"/>
      <c r="GC744"/>
      <c r="GD744"/>
      <c r="GE744"/>
      <c r="GF744"/>
      <c r="GG744"/>
      <c r="GH744"/>
      <c r="GI744"/>
      <c r="GJ744"/>
      <c r="GK744"/>
      <c r="GL744"/>
      <c r="GM744"/>
      <c r="GN744"/>
      <c r="GO744"/>
      <c r="GP744"/>
      <c r="GQ744"/>
      <c r="GR744"/>
      <c r="GS744"/>
      <c r="GT744"/>
      <c r="GU744"/>
      <c r="GV744"/>
      <c r="GW744"/>
      <c r="GX744"/>
      <c r="GY744"/>
      <c r="GZ744"/>
      <c r="HA744"/>
      <c r="HB744"/>
      <c r="HC744"/>
      <c r="HD744"/>
      <c r="HE744"/>
      <c r="HF744"/>
      <c r="HG744"/>
      <c r="HH744"/>
      <c r="HI744"/>
      <c r="HJ744"/>
      <c r="HK744"/>
      <c r="HL744"/>
      <c r="HM744"/>
      <c r="HN744"/>
      <c r="HO744"/>
      <c r="HP744"/>
      <c r="HQ744"/>
      <c r="HR744"/>
      <c r="HS744"/>
      <c r="HT744"/>
      <c r="HU744"/>
      <c r="HV744"/>
      <c r="HW744"/>
      <c r="HX744"/>
      <c r="HY744"/>
      <c r="HZ744"/>
      <c r="IA744"/>
      <c r="IB744"/>
      <c r="IC744"/>
      <c r="ID744"/>
      <c r="IE744"/>
      <c r="IF744"/>
      <c r="IG744"/>
    </row>
    <row r="745" spans="1:241" s="1" customFormat="1">
      <c r="A745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  <c r="EF745"/>
      <c r="EG745"/>
      <c r="EH745"/>
      <c r="EI745"/>
      <c r="EJ745"/>
      <c r="EK745"/>
      <c r="EL745"/>
      <c r="EM745"/>
      <c r="EN745"/>
      <c r="EO745"/>
      <c r="EP745"/>
      <c r="EQ745"/>
      <c r="ER745"/>
      <c r="ES745"/>
      <c r="ET745"/>
      <c r="EU745"/>
      <c r="EV745"/>
      <c r="EW745"/>
      <c r="EX745"/>
      <c r="EY745"/>
      <c r="EZ745"/>
      <c r="FA745"/>
      <c r="FB745"/>
      <c r="FC745"/>
      <c r="FD745"/>
      <c r="FE745"/>
      <c r="FF745"/>
      <c r="FG745"/>
      <c r="FH745"/>
      <c r="FI745"/>
      <c r="FJ745"/>
      <c r="FK745"/>
      <c r="FL745"/>
      <c r="FM745"/>
      <c r="FN745"/>
      <c r="FO745"/>
      <c r="FP745"/>
      <c r="FQ745"/>
      <c r="FR745"/>
      <c r="FS745"/>
      <c r="FT745"/>
      <c r="FU745"/>
      <c r="FV745"/>
      <c r="FW745"/>
      <c r="FX745"/>
      <c r="FY745"/>
      <c r="FZ745"/>
      <c r="GA745"/>
      <c r="GB745"/>
      <c r="GC745"/>
      <c r="GD745"/>
      <c r="GE745"/>
      <c r="GF745"/>
      <c r="GG745"/>
      <c r="GH745"/>
      <c r="GI745"/>
      <c r="GJ745"/>
      <c r="GK745"/>
      <c r="GL745"/>
      <c r="GM745"/>
      <c r="GN745"/>
      <c r="GO745"/>
      <c r="GP745"/>
      <c r="GQ745"/>
      <c r="GR745"/>
      <c r="GS745"/>
      <c r="GT745"/>
      <c r="GU745"/>
      <c r="GV745"/>
      <c r="GW745"/>
      <c r="GX745"/>
      <c r="GY745"/>
      <c r="GZ745"/>
      <c r="HA745"/>
      <c r="HB745"/>
      <c r="HC745"/>
      <c r="HD745"/>
      <c r="HE745"/>
      <c r="HF745"/>
      <c r="HG745"/>
      <c r="HH745"/>
      <c r="HI745"/>
      <c r="HJ745"/>
      <c r="HK745"/>
      <c r="HL745"/>
      <c r="HM745"/>
      <c r="HN745"/>
      <c r="HO745"/>
      <c r="HP745"/>
      <c r="HQ745"/>
      <c r="HR745"/>
      <c r="HS745"/>
      <c r="HT745"/>
      <c r="HU745"/>
      <c r="HV745"/>
      <c r="HW745"/>
      <c r="HX745"/>
      <c r="HY745"/>
      <c r="HZ745"/>
      <c r="IA745"/>
      <c r="IB745"/>
      <c r="IC745"/>
      <c r="ID745"/>
      <c r="IE745"/>
      <c r="IF745"/>
      <c r="IG745"/>
    </row>
    <row r="746" spans="1:241" s="1" customFormat="1">
      <c r="A746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  <c r="EF746"/>
      <c r="EG746"/>
      <c r="EH746"/>
      <c r="EI746"/>
      <c r="EJ746"/>
      <c r="EK746"/>
      <c r="EL746"/>
      <c r="EM746"/>
      <c r="EN746"/>
      <c r="EO746"/>
      <c r="EP746"/>
      <c r="EQ746"/>
      <c r="ER746"/>
      <c r="ES746"/>
      <c r="ET746"/>
      <c r="EU746"/>
      <c r="EV746"/>
      <c r="EW746"/>
      <c r="EX746"/>
      <c r="EY746"/>
      <c r="EZ746"/>
      <c r="FA746"/>
      <c r="FB746"/>
      <c r="FC746"/>
      <c r="FD746"/>
      <c r="FE746"/>
      <c r="FF746"/>
      <c r="FG746"/>
      <c r="FH746"/>
      <c r="FI746"/>
      <c r="FJ746"/>
      <c r="FK746"/>
      <c r="FL746"/>
      <c r="FM746"/>
      <c r="FN746"/>
      <c r="FO746"/>
      <c r="FP746"/>
      <c r="FQ746"/>
      <c r="FR746"/>
      <c r="FS746"/>
      <c r="FT746"/>
      <c r="FU746"/>
      <c r="FV746"/>
      <c r="FW746"/>
      <c r="FX746"/>
      <c r="FY746"/>
      <c r="FZ746"/>
      <c r="GA746"/>
      <c r="GB746"/>
      <c r="GC746"/>
      <c r="GD746"/>
      <c r="GE746"/>
      <c r="GF746"/>
      <c r="GG746"/>
      <c r="GH746"/>
      <c r="GI746"/>
      <c r="GJ746"/>
      <c r="GK746"/>
      <c r="GL746"/>
      <c r="GM746"/>
      <c r="GN746"/>
      <c r="GO746"/>
      <c r="GP746"/>
      <c r="GQ746"/>
      <c r="GR746"/>
      <c r="GS746"/>
      <c r="GT746"/>
      <c r="GU746"/>
      <c r="GV746"/>
      <c r="GW746"/>
      <c r="GX746"/>
      <c r="GY746"/>
      <c r="GZ746"/>
      <c r="HA746"/>
      <c r="HB746"/>
      <c r="HC746"/>
      <c r="HD746"/>
      <c r="HE746"/>
      <c r="HF746"/>
      <c r="HG746"/>
      <c r="HH746"/>
      <c r="HI746"/>
      <c r="HJ746"/>
      <c r="HK746"/>
      <c r="HL746"/>
      <c r="HM746"/>
      <c r="HN746"/>
      <c r="HO746"/>
      <c r="HP746"/>
      <c r="HQ746"/>
      <c r="HR746"/>
      <c r="HS746"/>
      <c r="HT746"/>
      <c r="HU746"/>
      <c r="HV746"/>
      <c r="HW746"/>
      <c r="HX746"/>
      <c r="HY746"/>
      <c r="HZ746"/>
      <c r="IA746"/>
      <c r="IB746"/>
      <c r="IC746"/>
      <c r="ID746"/>
      <c r="IE746"/>
      <c r="IF746"/>
      <c r="IG746"/>
    </row>
    <row r="747" spans="1:241" s="1" customFormat="1">
      <c r="A747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  <c r="EF747"/>
      <c r="EG747"/>
      <c r="EH747"/>
      <c r="EI747"/>
      <c r="EJ747"/>
      <c r="EK747"/>
      <c r="EL747"/>
      <c r="EM747"/>
      <c r="EN747"/>
      <c r="EO747"/>
      <c r="EP747"/>
      <c r="EQ747"/>
      <c r="ER747"/>
      <c r="ES747"/>
      <c r="ET747"/>
      <c r="EU747"/>
      <c r="EV747"/>
      <c r="EW747"/>
      <c r="EX747"/>
      <c r="EY747"/>
      <c r="EZ747"/>
      <c r="FA747"/>
      <c r="FB747"/>
      <c r="FC747"/>
      <c r="FD747"/>
      <c r="FE747"/>
      <c r="FF747"/>
      <c r="FG747"/>
      <c r="FH747"/>
      <c r="FI747"/>
      <c r="FJ747"/>
      <c r="FK747"/>
      <c r="FL747"/>
      <c r="FM747"/>
      <c r="FN747"/>
      <c r="FO747"/>
      <c r="FP747"/>
      <c r="FQ747"/>
      <c r="FR747"/>
      <c r="FS747"/>
      <c r="FT747"/>
      <c r="FU747"/>
      <c r="FV747"/>
      <c r="FW747"/>
      <c r="FX747"/>
      <c r="FY747"/>
      <c r="FZ747"/>
      <c r="GA747"/>
      <c r="GB747"/>
      <c r="GC747"/>
      <c r="GD747"/>
      <c r="GE747"/>
      <c r="GF747"/>
      <c r="GG747"/>
      <c r="GH747"/>
      <c r="GI747"/>
      <c r="GJ747"/>
      <c r="GK747"/>
      <c r="GL747"/>
      <c r="GM747"/>
      <c r="GN747"/>
      <c r="GO747"/>
      <c r="GP747"/>
      <c r="GQ747"/>
      <c r="GR747"/>
      <c r="GS747"/>
      <c r="GT747"/>
      <c r="GU747"/>
      <c r="GV747"/>
      <c r="GW747"/>
      <c r="GX747"/>
      <c r="GY747"/>
      <c r="GZ747"/>
      <c r="HA747"/>
      <c r="HB747"/>
      <c r="HC747"/>
      <c r="HD747"/>
      <c r="HE747"/>
      <c r="HF747"/>
      <c r="HG747"/>
      <c r="HH747"/>
      <c r="HI747"/>
      <c r="HJ747"/>
      <c r="HK747"/>
      <c r="HL747"/>
      <c r="HM747"/>
      <c r="HN747"/>
      <c r="HO747"/>
      <c r="HP747"/>
      <c r="HQ747"/>
      <c r="HR747"/>
      <c r="HS747"/>
      <c r="HT747"/>
      <c r="HU747"/>
      <c r="HV747"/>
      <c r="HW747"/>
      <c r="HX747"/>
      <c r="HY747"/>
      <c r="HZ747"/>
      <c r="IA747"/>
      <c r="IB747"/>
      <c r="IC747"/>
      <c r="ID747"/>
      <c r="IE747"/>
      <c r="IF747"/>
      <c r="IG747"/>
    </row>
    <row r="748" spans="1:241" s="1" customFormat="1">
      <c r="A748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  <c r="EF748"/>
      <c r="EG748"/>
      <c r="EH748"/>
      <c r="EI748"/>
      <c r="EJ748"/>
      <c r="EK748"/>
      <c r="EL748"/>
      <c r="EM748"/>
      <c r="EN748"/>
      <c r="EO748"/>
      <c r="EP748"/>
      <c r="EQ748"/>
      <c r="ER748"/>
      <c r="ES748"/>
      <c r="ET748"/>
      <c r="EU748"/>
      <c r="EV748"/>
      <c r="EW748"/>
      <c r="EX748"/>
      <c r="EY748"/>
      <c r="EZ748"/>
      <c r="FA748"/>
      <c r="FB748"/>
      <c r="FC748"/>
      <c r="FD748"/>
      <c r="FE748"/>
      <c r="FF748"/>
      <c r="FG748"/>
      <c r="FH748"/>
      <c r="FI748"/>
      <c r="FJ748"/>
      <c r="FK748"/>
      <c r="FL748"/>
      <c r="FM748"/>
      <c r="FN748"/>
      <c r="FO748"/>
      <c r="FP748"/>
      <c r="FQ748"/>
      <c r="FR748"/>
      <c r="FS748"/>
      <c r="FT748"/>
      <c r="FU748"/>
      <c r="FV748"/>
      <c r="FW748"/>
      <c r="FX748"/>
      <c r="FY748"/>
      <c r="FZ748"/>
      <c r="GA748"/>
      <c r="GB748"/>
      <c r="GC748"/>
      <c r="GD748"/>
      <c r="GE748"/>
      <c r="GF748"/>
      <c r="GG748"/>
      <c r="GH748"/>
      <c r="GI748"/>
      <c r="GJ748"/>
      <c r="GK748"/>
      <c r="GL748"/>
      <c r="GM748"/>
      <c r="GN748"/>
      <c r="GO748"/>
      <c r="GP748"/>
      <c r="GQ748"/>
      <c r="GR748"/>
      <c r="GS748"/>
      <c r="GT748"/>
      <c r="GU748"/>
      <c r="GV748"/>
      <c r="GW748"/>
      <c r="GX748"/>
      <c r="GY748"/>
      <c r="GZ748"/>
      <c r="HA748"/>
      <c r="HB748"/>
      <c r="HC748"/>
      <c r="HD748"/>
      <c r="HE748"/>
      <c r="HF748"/>
      <c r="HG748"/>
      <c r="HH748"/>
      <c r="HI748"/>
      <c r="HJ748"/>
      <c r="HK748"/>
      <c r="HL748"/>
      <c r="HM748"/>
      <c r="HN748"/>
      <c r="HO748"/>
      <c r="HP748"/>
      <c r="HQ748"/>
      <c r="HR748"/>
      <c r="HS748"/>
      <c r="HT748"/>
      <c r="HU748"/>
      <c r="HV748"/>
      <c r="HW748"/>
      <c r="HX748"/>
      <c r="HY748"/>
      <c r="HZ748"/>
      <c r="IA748"/>
      <c r="IB748"/>
      <c r="IC748"/>
      <c r="ID748"/>
      <c r="IE748"/>
      <c r="IF748"/>
      <c r="IG748"/>
    </row>
    <row r="749" spans="1:241" s="1" customFormat="1">
      <c r="A749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  <c r="EF749"/>
      <c r="EG749"/>
      <c r="EH749"/>
      <c r="EI749"/>
      <c r="EJ749"/>
      <c r="EK749"/>
      <c r="EL749"/>
      <c r="EM749"/>
      <c r="EN749"/>
      <c r="EO749"/>
      <c r="EP749"/>
      <c r="EQ749"/>
      <c r="ER749"/>
      <c r="ES749"/>
      <c r="ET749"/>
      <c r="EU749"/>
      <c r="EV749"/>
      <c r="EW749"/>
      <c r="EX749"/>
      <c r="EY749"/>
      <c r="EZ749"/>
      <c r="FA749"/>
      <c r="FB749"/>
      <c r="FC749"/>
      <c r="FD749"/>
      <c r="FE749"/>
      <c r="FF749"/>
      <c r="FG749"/>
      <c r="FH749"/>
      <c r="FI749"/>
      <c r="FJ749"/>
      <c r="FK749"/>
      <c r="FL749"/>
      <c r="FM749"/>
      <c r="FN749"/>
      <c r="FO749"/>
      <c r="FP749"/>
      <c r="FQ749"/>
      <c r="FR749"/>
      <c r="FS749"/>
      <c r="FT749"/>
      <c r="FU749"/>
      <c r="FV749"/>
      <c r="FW749"/>
      <c r="FX749"/>
      <c r="FY749"/>
      <c r="FZ749"/>
      <c r="GA749"/>
      <c r="GB749"/>
      <c r="GC749"/>
      <c r="GD749"/>
      <c r="GE749"/>
      <c r="GF749"/>
      <c r="GG749"/>
      <c r="GH749"/>
      <c r="GI749"/>
      <c r="GJ749"/>
      <c r="GK749"/>
      <c r="GL749"/>
      <c r="GM749"/>
      <c r="GN749"/>
      <c r="GO749"/>
      <c r="GP749"/>
      <c r="GQ749"/>
      <c r="GR749"/>
      <c r="GS749"/>
      <c r="GT749"/>
      <c r="GU749"/>
      <c r="GV749"/>
      <c r="GW749"/>
      <c r="GX749"/>
      <c r="GY749"/>
      <c r="GZ749"/>
      <c r="HA749"/>
      <c r="HB749"/>
      <c r="HC749"/>
      <c r="HD749"/>
      <c r="HE749"/>
      <c r="HF749"/>
      <c r="HG749"/>
      <c r="HH749"/>
      <c r="HI749"/>
      <c r="HJ749"/>
      <c r="HK749"/>
      <c r="HL749"/>
      <c r="HM749"/>
      <c r="HN749"/>
      <c r="HO749"/>
      <c r="HP749"/>
      <c r="HQ749"/>
      <c r="HR749"/>
      <c r="HS749"/>
      <c r="HT749"/>
      <c r="HU749"/>
      <c r="HV749"/>
      <c r="HW749"/>
      <c r="HX749"/>
      <c r="HY749"/>
      <c r="HZ749"/>
      <c r="IA749"/>
      <c r="IB749"/>
      <c r="IC749"/>
      <c r="ID749"/>
      <c r="IE749"/>
      <c r="IF749"/>
      <c r="IG749"/>
    </row>
    <row r="750" spans="1:241" s="1" customFormat="1">
      <c r="A75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  <c r="EF750"/>
      <c r="EG750"/>
      <c r="EH750"/>
      <c r="EI750"/>
      <c r="EJ750"/>
      <c r="EK750"/>
      <c r="EL750"/>
      <c r="EM750"/>
      <c r="EN750"/>
      <c r="EO750"/>
      <c r="EP750"/>
      <c r="EQ750"/>
      <c r="ER750"/>
      <c r="ES750"/>
      <c r="ET750"/>
      <c r="EU750"/>
      <c r="EV750"/>
      <c r="EW750"/>
      <c r="EX750"/>
      <c r="EY750"/>
      <c r="EZ750"/>
      <c r="FA750"/>
      <c r="FB750"/>
      <c r="FC750"/>
      <c r="FD750"/>
      <c r="FE750"/>
      <c r="FF750"/>
      <c r="FG750"/>
      <c r="FH750"/>
      <c r="FI750"/>
      <c r="FJ750"/>
      <c r="FK750"/>
      <c r="FL750"/>
      <c r="FM750"/>
      <c r="FN750"/>
      <c r="FO750"/>
      <c r="FP750"/>
      <c r="FQ750"/>
      <c r="FR750"/>
      <c r="FS750"/>
      <c r="FT750"/>
      <c r="FU750"/>
      <c r="FV750"/>
      <c r="FW750"/>
      <c r="FX750"/>
      <c r="FY750"/>
      <c r="FZ750"/>
      <c r="GA750"/>
      <c r="GB750"/>
      <c r="GC750"/>
      <c r="GD750"/>
      <c r="GE750"/>
      <c r="GF750"/>
      <c r="GG750"/>
      <c r="GH750"/>
      <c r="GI750"/>
      <c r="GJ750"/>
      <c r="GK750"/>
      <c r="GL750"/>
      <c r="GM750"/>
      <c r="GN750"/>
      <c r="GO750"/>
      <c r="GP750"/>
      <c r="GQ750"/>
      <c r="GR750"/>
      <c r="GS750"/>
      <c r="GT750"/>
      <c r="GU750"/>
      <c r="GV750"/>
      <c r="GW750"/>
      <c r="GX750"/>
      <c r="GY750"/>
      <c r="GZ750"/>
      <c r="HA750"/>
      <c r="HB750"/>
      <c r="HC750"/>
      <c r="HD750"/>
      <c r="HE750"/>
      <c r="HF750"/>
      <c r="HG750"/>
      <c r="HH750"/>
      <c r="HI750"/>
      <c r="HJ750"/>
      <c r="HK750"/>
      <c r="HL750"/>
      <c r="HM750"/>
      <c r="HN750"/>
      <c r="HO750"/>
      <c r="HP750"/>
      <c r="HQ750"/>
      <c r="HR750"/>
      <c r="HS750"/>
      <c r="HT750"/>
      <c r="HU750"/>
      <c r="HV750"/>
      <c r="HW750"/>
      <c r="HX750"/>
      <c r="HY750"/>
      <c r="HZ750"/>
      <c r="IA750"/>
      <c r="IB750"/>
      <c r="IC750"/>
      <c r="ID750"/>
      <c r="IE750"/>
      <c r="IF750"/>
      <c r="IG750"/>
    </row>
    <row r="751" spans="1:241" s="1" customFormat="1">
      <c r="A751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  <c r="EH751"/>
      <c r="EI751"/>
      <c r="EJ751"/>
      <c r="EK751"/>
      <c r="EL751"/>
      <c r="EM751"/>
      <c r="EN751"/>
      <c r="EO751"/>
      <c r="EP751"/>
      <c r="EQ751"/>
      <c r="ER751"/>
      <c r="ES751"/>
      <c r="ET751"/>
      <c r="EU751"/>
      <c r="EV751"/>
      <c r="EW751"/>
      <c r="EX751"/>
      <c r="EY751"/>
      <c r="EZ751"/>
      <c r="FA751"/>
      <c r="FB751"/>
      <c r="FC751"/>
      <c r="FD751"/>
      <c r="FE751"/>
      <c r="FF751"/>
      <c r="FG751"/>
      <c r="FH751"/>
      <c r="FI751"/>
      <c r="FJ751"/>
      <c r="FK751"/>
      <c r="FL751"/>
      <c r="FM751"/>
      <c r="FN751"/>
      <c r="FO751"/>
      <c r="FP751"/>
      <c r="FQ751"/>
      <c r="FR751"/>
      <c r="FS751"/>
      <c r="FT751"/>
      <c r="FU751"/>
      <c r="FV751"/>
      <c r="FW751"/>
      <c r="FX751"/>
      <c r="FY751"/>
      <c r="FZ751"/>
      <c r="GA751"/>
      <c r="GB751"/>
      <c r="GC751"/>
      <c r="GD751"/>
      <c r="GE751"/>
      <c r="GF751"/>
      <c r="GG751"/>
      <c r="GH751"/>
      <c r="GI751"/>
      <c r="GJ751"/>
      <c r="GK751"/>
      <c r="GL751"/>
      <c r="GM751"/>
      <c r="GN751"/>
      <c r="GO751"/>
      <c r="GP751"/>
      <c r="GQ751"/>
      <c r="GR751"/>
      <c r="GS751"/>
      <c r="GT751"/>
      <c r="GU751"/>
      <c r="GV751"/>
      <c r="GW751"/>
      <c r="GX751"/>
      <c r="GY751"/>
      <c r="GZ751"/>
      <c r="HA751"/>
      <c r="HB751"/>
      <c r="HC751"/>
      <c r="HD751"/>
      <c r="HE751"/>
      <c r="HF751"/>
      <c r="HG751"/>
      <c r="HH751"/>
      <c r="HI751"/>
      <c r="HJ751"/>
      <c r="HK751"/>
      <c r="HL751"/>
      <c r="HM751"/>
      <c r="HN751"/>
      <c r="HO751"/>
      <c r="HP751"/>
      <c r="HQ751"/>
      <c r="HR751"/>
      <c r="HS751"/>
      <c r="HT751"/>
      <c r="HU751"/>
      <c r="HV751"/>
      <c r="HW751"/>
      <c r="HX751"/>
      <c r="HY751"/>
      <c r="HZ751"/>
      <c r="IA751"/>
      <c r="IB751"/>
      <c r="IC751"/>
      <c r="ID751"/>
      <c r="IE751"/>
      <c r="IF751"/>
      <c r="IG751"/>
    </row>
    <row r="752" spans="1:241" s="1" customFormat="1">
      <c r="A752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  <c r="EF752"/>
      <c r="EG752"/>
      <c r="EH752"/>
      <c r="EI752"/>
      <c r="EJ752"/>
      <c r="EK752"/>
      <c r="EL752"/>
      <c r="EM752"/>
      <c r="EN752"/>
      <c r="EO752"/>
      <c r="EP752"/>
      <c r="EQ752"/>
      <c r="ER752"/>
      <c r="ES752"/>
      <c r="ET752"/>
      <c r="EU752"/>
      <c r="EV752"/>
      <c r="EW752"/>
      <c r="EX752"/>
      <c r="EY752"/>
      <c r="EZ752"/>
      <c r="FA752"/>
      <c r="FB752"/>
      <c r="FC752"/>
      <c r="FD752"/>
      <c r="FE752"/>
      <c r="FF752"/>
      <c r="FG752"/>
      <c r="FH752"/>
      <c r="FI752"/>
      <c r="FJ752"/>
      <c r="FK752"/>
      <c r="FL752"/>
      <c r="FM752"/>
      <c r="FN752"/>
      <c r="FO752"/>
      <c r="FP752"/>
      <c r="FQ752"/>
      <c r="FR752"/>
      <c r="FS752"/>
      <c r="FT752"/>
      <c r="FU752"/>
      <c r="FV752"/>
      <c r="FW752"/>
      <c r="FX752"/>
      <c r="FY752"/>
      <c r="FZ752"/>
      <c r="GA752"/>
      <c r="GB752"/>
      <c r="GC752"/>
      <c r="GD752"/>
      <c r="GE752"/>
      <c r="GF752"/>
      <c r="GG752"/>
      <c r="GH752"/>
      <c r="GI752"/>
      <c r="GJ752"/>
      <c r="GK752"/>
      <c r="GL752"/>
      <c r="GM752"/>
      <c r="GN752"/>
      <c r="GO752"/>
      <c r="GP752"/>
      <c r="GQ752"/>
      <c r="GR752"/>
      <c r="GS752"/>
      <c r="GT752"/>
      <c r="GU752"/>
      <c r="GV752"/>
      <c r="GW752"/>
      <c r="GX752"/>
      <c r="GY752"/>
      <c r="GZ752"/>
      <c r="HA752"/>
      <c r="HB752"/>
      <c r="HC752"/>
      <c r="HD752"/>
      <c r="HE752"/>
      <c r="HF752"/>
      <c r="HG752"/>
      <c r="HH752"/>
      <c r="HI752"/>
      <c r="HJ752"/>
      <c r="HK752"/>
      <c r="HL752"/>
      <c r="HM752"/>
      <c r="HN752"/>
      <c r="HO752"/>
      <c r="HP752"/>
      <c r="HQ752"/>
      <c r="HR752"/>
      <c r="HS752"/>
      <c r="HT752"/>
      <c r="HU752"/>
      <c r="HV752"/>
      <c r="HW752"/>
      <c r="HX752"/>
      <c r="HY752"/>
      <c r="HZ752"/>
      <c r="IA752"/>
      <c r="IB752"/>
      <c r="IC752"/>
      <c r="ID752"/>
      <c r="IE752"/>
      <c r="IF752"/>
      <c r="IG752"/>
    </row>
    <row r="753" spans="1:241" s="1" customFormat="1">
      <c r="A753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  <c r="EF753"/>
      <c r="EG753"/>
      <c r="EH753"/>
      <c r="EI753"/>
      <c r="EJ753"/>
      <c r="EK753"/>
      <c r="EL753"/>
      <c r="EM753"/>
      <c r="EN753"/>
      <c r="EO753"/>
      <c r="EP753"/>
      <c r="EQ753"/>
      <c r="ER753"/>
      <c r="ES753"/>
      <c r="ET753"/>
      <c r="EU753"/>
      <c r="EV753"/>
      <c r="EW753"/>
      <c r="EX753"/>
      <c r="EY753"/>
      <c r="EZ753"/>
      <c r="FA753"/>
      <c r="FB753"/>
      <c r="FC753"/>
      <c r="FD753"/>
      <c r="FE753"/>
      <c r="FF753"/>
      <c r="FG753"/>
      <c r="FH753"/>
      <c r="FI753"/>
      <c r="FJ753"/>
      <c r="FK753"/>
      <c r="FL753"/>
      <c r="FM753"/>
      <c r="FN753"/>
      <c r="FO753"/>
      <c r="FP753"/>
      <c r="FQ753"/>
      <c r="FR753"/>
      <c r="FS753"/>
      <c r="FT753"/>
      <c r="FU753"/>
      <c r="FV753"/>
      <c r="FW753"/>
      <c r="FX753"/>
      <c r="FY753"/>
      <c r="FZ753"/>
      <c r="GA753"/>
      <c r="GB753"/>
      <c r="GC753"/>
      <c r="GD753"/>
      <c r="GE753"/>
      <c r="GF753"/>
      <c r="GG753"/>
      <c r="GH753"/>
      <c r="GI753"/>
      <c r="GJ753"/>
      <c r="GK753"/>
      <c r="GL753"/>
      <c r="GM753"/>
      <c r="GN753"/>
      <c r="GO753"/>
      <c r="GP753"/>
      <c r="GQ753"/>
      <c r="GR753"/>
      <c r="GS753"/>
      <c r="GT753"/>
      <c r="GU753"/>
      <c r="GV753"/>
      <c r="GW753"/>
      <c r="GX753"/>
      <c r="GY753"/>
      <c r="GZ753"/>
      <c r="HA753"/>
      <c r="HB753"/>
      <c r="HC753"/>
      <c r="HD753"/>
      <c r="HE753"/>
      <c r="HF753"/>
      <c r="HG753"/>
      <c r="HH753"/>
      <c r="HI753"/>
      <c r="HJ753"/>
      <c r="HK753"/>
      <c r="HL753"/>
      <c r="HM753"/>
      <c r="HN753"/>
      <c r="HO753"/>
      <c r="HP753"/>
      <c r="HQ753"/>
      <c r="HR753"/>
      <c r="HS753"/>
      <c r="HT753"/>
      <c r="HU753"/>
      <c r="HV753"/>
      <c r="HW753"/>
      <c r="HX753"/>
      <c r="HY753"/>
      <c r="HZ753"/>
      <c r="IA753"/>
      <c r="IB753"/>
      <c r="IC753"/>
      <c r="ID753"/>
      <c r="IE753"/>
      <c r="IF753"/>
      <c r="IG753"/>
    </row>
    <row r="754" spans="1:241" s="1" customFormat="1">
      <c r="A754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  <c r="EF754"/>
      <c r="EG754"/>
      <c r="EH754"/>
      <c r="EI754"/>
      <c r="EJ754"/>
      <c r="EK754"/>
      <c r="EL754"/>
      <c r="EM754"/>
      <c r="EN754"/>
      <c r="EO754"/>
      <c r="EP754"/>
      <c r="EQ754"/>
      <c r="ER754"/>
      <c r="ES754"/>
      <c r="ET754"/>
      <c r="EU754"/>
      <c r="EV754"/>
      <c r="EW754"/>
      <c r="EX754"/>
      <c r="EY754"/>
      <c r="EZ754"/>
      <c r="FA754"/>
      <c r="FB754"/>
      <c r="FC754"/>
      <c r="FD754"/>
      <c r="FE754"/>
      <c r="FF754"/>
      <c r="FG754"/>
      <c r="FH754"/>
      <c r="FI754"/>
      <c r="FJ754"/>
      <c r="FK754"/>
      <c r="FL754"/>
      <c r="FM754"/>
      <c r="FN754"/>
      <c r="FO754"/>
      <c r="FP754"/>
      <c r="FQ754"/>
      <c r="FR754"/>
      <c r="FS754"/>
      <c r="FT754"/>
      <c r="FU754"/>
      <c r="FV754"/>
      <c r="FW754"/>
      <c r="FX754"/>
      <c r="FY754"/>
      <c r="FZ754"/>
      <c r="GA754"/>
      <c r="GB754"/>
      <c r="GC754"/>
      <c r="GD754"/>
      <c r="GE754"/>
      <c r="GF754"/>
      <c r="GG754"/>
      <c r="GH754"/>
      <c r="GI754"/>
      <c r="GJ754"/>
      <c r="GK754"/>
      <c r="GL754"/>
      <c r="GM754"/>
      <c r="GN754"/>
      <c r="GO754"/>
      <c r="GP754"/>
      <c r="GQ754"/>
      <c r="GR754"/>
      <c r="GS754"/>
      <c r="GT754"/>
      <c r="GU754"/>
      <c r="GV754"/>
      <c r="GW754"/>
      <c r="GX754"/>
      <c r="GY754"/>
      <c r="GZ754"/>
      <c r="HA754"/>
      <c r="HB754"/>
      <c r="HC754"/>
      <c r="HD754"/>
      <c r="HE754"/>
      <c r="HF754"/>
      <c r="HG754"/>
      <c r="HH754"/>
      <c r="HI754"/>
      <c r="HJ754"/>
      <c r="HK754"/>
      <c r="HL754"/>
      <c r="HM754"/>
      <c r="HN754"/>
      <c r="HO754"/>
      <c r="HP754"/>
      <c r="HQ754"/>
      <c r="HR754"/>
      <c r="HS754"/>
      <c r="HT754"/>
      <c r="HU754"/>
      <c r="HV754"/>
      <c r="HW754"/>
      <c r="HX754"/>
      <c r="HY754"/>
      <c r="HZ754"/>
      <c r="IA754"/>
      <c r="IB754"/>
      <c r="IC754"/>
      <c r="ID754"/>
      <c r="IE754"/>
      <c r="IF754"/>
      <c r="IG754"/>
    </row>
    <row r="755" spans="1:241" s="1" customFormat="1">
      <c r="A755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  <c r="EF755"/>
      <c r="EG755"/>
      <c r="EH755"/>
      <c r="EI755"/>
      <c r="EJ755"/>
      <c r="EK755"/>
      <c r="EL755"/>
      <c r="EM755"/>
      <c r="EN755"/>
      <c r="EO755"/>
      <c r="EP755"/>
      <c r="EQ755"/>
      <c r="ER755"/>
      <c r="ES755"/>
      <c r="ET755"/>
      <c r="EU755"/>
      <c r="EV755"/>
      <c r="EW755"/>
      <c r="EX755"/>
      <c r="EY755"/>
      <c r="EZ755"/>
      <c r="FA755"/>
      <c r="FB755"/>
      <c r="FC755"/>
      <c r="FD755"/>
      <c r="FE755"/>
      <c r="FF755"/>
      <c r="FG755"/>
      <c r="FH755"/>
      <c r="FI755"/>
      <c r="FJ755"/>
      <c r="FK755"/>
      <c r="FL755"/>
      <c r="FM755"/>
      <c r="FN755"/>
      <c r="FO755"/>
      <c r="FP755"/>
      <c r="FQ755"/>
      <c r="FR755"/>
      <c r="FS755"/>
      <c r="FT755"/>
      <c r="FU755"/>
      <c r="FV755"/>
      <c r="FW755"/>
      <c r="FX755"/>
      <c r="FY755"/>
      <c r="FZ755"/>
      <c r="GA755"/>
      <c r="GB755"/>
      <c r="GC755"/>
      <c r="GD755"/>
      <c r="GE755"/>
      <c r="GF755"/>
      <c r="GG755"/>
      <c r="GH755"/>
      <c r="GI755"/>
      <c r="GJ755"/>
      <c r="GK755"/>
      <c r="GL755"/>
      <c r="GM755"/>
      <c r="GN755"/>
      <c r="GO755"/>
      <c r="GP755"/>
      <c r="GQ755"/>
      <c r="GR755"/>
      <c r="GS755"/>
      <c r="GT755"/>
      <c r="GU755"/>
      <c r="GV755"/>
      <c r="GW755"/>
      <c r="GX755"/>
      <c r="GY755"/>
      <c r="GZ755"/>
      <c r="HA755"/>
      <c r="HB755"/>
      <c r="HC755"/>
      <c r="HD755"/>
      <c r="HE755"/>
      <c r="HF755"/>
      <c r="HG755"/>
      <c r="HH755"/>
      <c r="HI755"/>
      <c r="HJ755"/>
      <c r="HK755"/>
      <c r="HL755"/>
      <c r="HM755"/>
      <c r="HN755"/>
      <c r="HO755"/>
      <c r="HP755"/>
      <c r="HQ755"/>
      <c r="HR755"/>
      <c r="HS755"/>
      <c r="HT755"/>
      <c r="HU755"/>
      <c r="HV755"/>
      <c r="HW755"/>
      <c r="HX755"/>
      <c r="HY755"/>
      <c r="HZ755"/>
      <c r="IA755"/>
      <c r="IB755"/>
      <c r="IC755"/>
      <c r="ID755"/>
      <c r="IE755"/>
      <c r="IF755"/>
      <c r="IG755"/>
    </row>
    <row r="756" spans="1:241" s="1" customFormat="1">
      <c r="A756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  <c r="EF756"/>
      <c r="EG756"/>
      <c r="EH756"/>
      <c r="EI756"/>
      <c r="EJ756"/>
      <c r="EK756"/>
      <c r="EL756"/>
      <c r="EM756"/>
      <c r="EN756"/>
      <c r="EO756"/>
      <c r="EP756"/>
      <c r="EQ756"/>
      <c r="ER756"/>
      <c r="ES756"/>
      <c r="ET756"/>
      <c r="EU756"/>
      <c r="EV756"/>
      <c r="EW756"/>
      <c r="EX756"/>
      <c r="EY756"/>
      <c r="EZ756"/>
      <c r="FA756"/>
      <c r="FB756"/>
      <c r="FC756"/>
      <c r="FD756"/>
      <c r="FE756"/>
      <c r="FF756"/>
      <c r="FG756"/>
      <c r="FH756"/>
      <c r="FI756"/>
      <c r="FJ756"/>
      <c r="FK756"/>
      <c r="FL756"/>
      <c r="FM756"/>
      <c r="FN756"/>
      <c r="FO756"/>
      <c r="FP756"/>
      <c r="FQ756"/>
      <c r="FR756"/>
      <c r="FS756"/>
      <c r="FT756"/>
      <c r="FU756"/>
      <c r="FV756"/>
      <c r="FW756"/>
      <c r="FX756"/>
      <c r="FY756"/>
      <c r="FZ756"/>
      <c r="GA756"/>
      <c r="GB756"/>
      <c r="GC756"/>
      <c r="GD756"/>
      <c r="GE756"/>
      <c r="GF756"/>
      <c r="GG756"/>
      <c r="GH756"/>
      <c r="GI756"/>
      <c r="GJ756"/>
      <c r="GK756"/>
      <c r="GL756"/>
      <c r="GM756"/>
      <c r="GN756"/>
      <c r="GO756"/>
      <c r="GP756"/>
      <c r="GQ756"/>
      <c r="GR756"/>
      <c r="GS756"/>
      <c r="GT756"/>
      <c r="GU756"/>
      <c r="GV756"/>
      <c r="GW756"/>
      <c r="GX756"/>
      <c r="GY756"/>
      <c r="GZ756"/>
      <c r="HA756"/>
      <c r="HB756"/>
      <c r="HC756"/>
      <c r="HD756"/>
      <c r="HE756"/>
      <c r="HF756"/>
      <c r="HG756"/>
      <c r="HH756"/>
      <c r="HI756"/>
      <c r="HJ756"/>
      <c r="HK756"/>
      <c r="HL756"/>
      <c r="HM756"/>
      <c r="HN756"/>
      <c r="HO756"/>
      <c r="HP756"/>
      <c r="HQ756"/>
      <c r="HR756"/>
      <c r="HS756"/>
      <c r="HT756"/>
      <c r="HU756"/>
      <c r="HV756"/>
      <c r="HW756"/>
      <c r="HX756"/>
      <c r="HY756"/>
      <c r="HZ756"/>
      <c r="IA756"/>
      <c r="IB756"/>
      <c r="IC756"/>
      <c r="ID756"/>
      <c r="IE756"/>
      <c r="IF756"/>
      <c r="IG756"/>
    </row>
    <row r="757" spans="1:241" s="1" customFormat="1">
      <c r="A757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  <c r="EF757"/>
      <c r="EG757"/>
      <c r="EH757"/>
      <c r="EI757"/>
      <c r="EJ757"/>
      <c r="EK757"/>
      <c r="EL757"/>
      <c r="EM757"/>
      <c r="EN757"/>
      <c r="EO757"/>
      <c r="EP757"/>
      <c r="EQ757"/>
      <c r="ER757"/>
      <c r="ES757"/>
      <c r="ET757"/>
      <c r="EU757"/>
      <c r="EV757"/>
      <c r="EW757"/>
      <c r="EX757"/>
      <c r="EY757"/>
      <c r="EZ757"/>
      <c r="FA757"/>
      <c r="FB757"/>
      <c r="FC757"/>
      <c r="FD757"/>
      <c r="FE757"/>
      <c r="FF757"/>
      <c r="FG757"/>
      <c r="FH757"/>
      <c r="FI757"/>
      <c r="FJ757"/>
      <c r="FK757"/>
      <c r="FL757"/>
      <c r="FM757"/>
      <c r="FN757"/>
      <c r="FO757"/>
      <c r="FP757"/>
      <c r="FQ757"/>
      <c r="FR757"/>
      <c r="FS757"/>
      <c r="FT757"/>
      <c r="FU757"/>
      <c r="FV757"/>
      <c r="FW757"/>
      <c r="FX757"/>
      <c r="FY757"/>
      <c r="FZ757"/>
      <c r="GA757"/>
      <c r="GB757"/>
      <c r="GC757"/>
      <c r="GD757"/>
      <c r="GE757"/>
      <c r="GF757"/>
      <c r="GG757"/>
      <c r="GH757"/>
      <c r="GI757"/>
      <c r="GJ757"/>
      <c r="GK757"/>
      <c r="GL757"/>
      <c r="GM757"/>
      <c r="GN757"/>
      <c r="GO757"/>
      <c r="GP757"/>
      <c r="GQ757"/>
      <c r="GR757"/>
      <c r="GS757"/>
      <c r="GT757"/>
      <c r="GU757"/>
      <c r="GV757"/>
      <c r="GW757"/>
      <c r="GX757"/>
      <c r="GY757"/>
      <c r="GZ757"/>
      <c r="HA757"/>
      <c r="HB757"/>
      <c r="HC757"/>
      <c r="HD757"/>
      <c r="HE757"/>
      <c r="HF757"/>
      <c r="HG757"/>
      <c r="HH757"/>
      <c r="HI757"/>
      <c r="HJ757"/>
      <c r="HK757"/>
      <c r="HL757"/>
      <c r="HM757"/>
      <c r="HN757"/>
      <c r="HO757"/>
      <c r="HP757"/>
      <c r="HQ757"/>
      <c r="HR757"/>
      <c r="HS757"/>
      <c r="HT757"/>
      <c r="HU757"/>
      <c r="HV757"/>
      <c r="HW757"/>
      <c r="HX757"/>
      <c r="HY757"/>
      <c r="HZ757"/>
      <c r="IA757"/>
      <c r="IB757"/>
      <c r="IC757"/>
      <c r="ID757"/>
      <c r="IE757"/>
      <c r="IF757"/>
      <c r="IG757"/>
    </row>
    <row r="758" spans="1:241" s="1" customFormat="1">
      <c r="A758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  <c r="EF758"/>
      <c r="EG758"/>
      <c r="EH758"/>
      <c r="EI758"/>
      <c r="EJ758"/>
      <c r="EK758"/>
      <c r="EL758"/>
      <c r="EM758"/>
      <c r="EN758"/>
      <c r="EO758"/>
      <c r="EP758"/>
      <c r="EQ758"/>
      <c r="ER758"/>
      <c r="ES758"/>
      <c r="ET758"/>
      <c r="EU758"/>
      <c r="EV758"/>
      <c r="EW758"/>
      <c r="EX758"/>
      <c r="EY758"/>
      <c r="EZ758"/>
      <c r="FA758"/>
      <c r="FB758"/>
      <c r="FC758"/>
      <c r="FD758"/>
      <c r="FE758"/>
      <c r="FF758"/>
      <c r="FG758"/>
      <c r="FH758"/>
      <c r="FI758"/>
      <c r="FJ758"/>
      <c r="FK758"/>
      <c r="FL758"/>
      <c r="FM758"/>
      <c r="FN758"/>
      <c r="FO758"/>
      <c r="FP758"/>
      <c r="FQ758"/>
      <c r="FR758"/>
      <c r="FS758"/>
      <c r="FT758"/>
      <c r="FU758"/>
      <c r="FV758"/>
      <c r="FW758"/>
      <c r="FX758"/>
      <c r="FY758"/>
      <c r="FZ758"/>
      <c r="GA758"/>
      <c r="GB758"/>
      <c r="GC758"/>
      <c r="GD758"/>
      <c r="GE758"/>
      <c r="GF758"/>
      <c r="GG758"/>
      <c r="GH758"/>
      <c r="GI758"/>
      <c r="GJ758"/>
      <c r="GK758"/>
      <c r="GL758"/>
      <c r="GM758"/>
      <c r="GN758"/>
      <c r="GO758"/>
      <c r="GP758"/>
      <c r="GQ758"/>
      <c r="GR758"/>
      <c r="GS758"/>
      <c r="GT758"/>
      <c r="GU758"/>
      <c r="GV758"/>
      <c r="GW758"/>
      <c r="GX758"/>
      <c r="GY758"/>
      <c r="GZ758"/>
      <c r="HA758"/>
      <c r="HB758"/>
      <c r="HC758"/>
      <c r="HD758"/>
      <c r="HE758"/>
      <c r="HF758"/>
      <c r="HG758"/>
      <c r="HH758"/>
      <c r="HI758"/>
      <c r="HJ758"/>
      <c r="HK758"/>
      <c r="HL758"/>
      <c r="HM758"/>
      <c r="HN758"/>
      <c r="HO758"/>
      <c r="HP758"/>
      <c r="HQ758"/>
      <c r="HR758"/>
      <c r="HS758"/>
      <c r="HT758"/>
      <c r="HU758"/>
      <c r="HV758"/>
      <c r="HW758"/>
      <c r="HX758"/>
      <c r="HY758"/>
      <c r="HZ758"/>
      <c r="IA758"/>
      <c r="IB758"/>
      <c r="IC758"/>
      <c r="ID758"/>
      <c r="IE758"/>
      <c r="IF758"/>
      <c r="IG758"/>
    </row>
    <row r="759" spans="1:241" s="1" customFormat="1">
      <c r="A759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  <c r="EF759"/>
      <c r="EG759"/>
      <c r="EH759"/>
      <c r="EI759"/>
      <c r="EJ759"/>
      <c r="EK759"/>
      <c r="EL759"/>
      <c r="EM759"/>
      <c r="EN759"/>
      <c r="EO759"/>
      <c r="EP759"/>
      <c r="EQ759"/>
      <c r="ER759"/>
      <c r="ES759"/>
      <c r="ET759"/>
      <c r="EU759"/>
      <c r="EV759"/>
      <c r="EW759"/>
      <c r="EX759"/>
      <c r="EY759"/>
      <c r="EZ759"/>
      <c r="FA759"/>
      <c r="FB759"/>
      <c r="FC759"/>
      <c r="FD759"/>
      <c r="FE759"/>
      <c r="FF759"/>
      <c r="FG759"/>
      <c r="FH759"/>
      <c r="FI759"/>
      <c r="FJ759"/>
      <c r="FK759"/>
      <c r="FL759"/>
      <c r="FM759"/>
      <c r="FN759"/>
      <c r="FO759"/>
      <c r="FP759"/>
      <c r="FQ759"/>
      <c r="FR759"/>
      <c r="FS759"/>
      <c r="FT759"/>
      <c r="FU759"/>
      <c r="FV759"/>
      <c r="FW759"/>
      <c r="FX759"/>
      <c r="FY759"/>
      <c r="FZ759"/>
      <c r="GA759"/>
      <c r="GB759"/>
      <c r="GC759"/>
      <c r="GD759"/>
      <c r="GE759"/>
      <c r="GF759"/>
      <c r="GG759"/>
      <c r="GH759"/>
      <c r="GI759"/>
      <c r="GJ759"/>
      <c r="GK759"/>
      <c r="GL759"/>
      <c r="GM759"/>
      <c r="GN759"/>
      <c r="GO759"/>
      <c r="GP759"/>
      <c r="GQ759"/>
      <c r="GR759"/>
      <c r="GS759"/>
      <c r="GT759"/>
      <c r="GU759"/>
      <c r="GV759"/>
      <c r="GW759"/>
      <c r="GX759"/>
      <c r="GY759"/>
      <c r="GZ759"/>
      <c r="HA759"/>
      <c r="HB759"/>
      <c r="HC759"/>
      <c r="HD759"/>
      <c r="HE759"/>
      <c r="HF759"/>
      <c r="HG759"/>
      <c r="HH759"/>
      <c r="HI759"/>
      <c r="HJ759"/>
      <c r="HK759"/>
      <c r="HL759"/>
      <c r="HM759"/>
      <c r="HN759"/>
      <c r="HO759"/>
      <c r="HP759"/>
      <c r="HQ759"/>
      <c r="HR759"/>
      <c r="HS759"/>
      <c r="HT759"/>
      <c r="HU759"/>
      <c r="HV759"/>
      <c r="HW759"/>
      <c r="HX759"/>
      <c r="HY759"/>
      <c r="HZ759"/>
      <c r="IA759"/>
      <c r="IB759"/>
      <c r="IC759"/>
      <c r="ID759"/>
      <c r="IE759"/>
      <c r="IF759"/>
      <c r="IG759"/>
    </row>
    <row r="760" spans="1:241" s="1" customFormat="1">
      <c r="A76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  <c r="EF760"/>
      <c r="EG760"/>
      <c r="EH760"/>
      <c r="EI760"/>
      <c r="EJ760"/>
      <c r="EK760"/>
      <c r="EL760"/>
      <c r="EM760"/>
      <c r="EN760"/>
      <c r="EO760"/>
      <c r="EP760"/>
      <c r="EQ760"/>
      <c r="ER760"/>
      <c r="ES760"/>
      <c r="ET760"/>
      <c r="EU760"/>
      <c r="EV760"/>
      <c r="EW760"/>
      <c r="EX760"/>
      <c r="EY760"/>
      <c r="EZ760"/>
      <c r="FA760"/>
      <c r="FB760"/>
      <c r="FC760"/>
      <c r="FD760"/>
      <c r="FE760"/>
      <c r="FF760"/>
      <c r="FG760"/>
      <c r="FH760"/>
      <c r="FI760"/>
      <c r="FJ760"/>
      <c r="FK760"/>
      <c r="FL760"/>
      <c r="FM760"/>
      <c r="FN760"/>
      <c r="FO760"/>
      <c r="FP760"/>
      <c r="FQ760"/>
      <c r="FR760"/>
      <c r="FS760"/>
      <c r="FT760"/>
      <c r="FU760"/>
      <c r="FV760"/>
      <c r="FW760"/>
      <c r="FX760"/>
      <c r="FY760"/>
      <c r="FZ760"/>
      <c r="GA760"/>
      <c r="GB760"/>
      <c r="GC760"/>
      <c r="GD760"/>
      <c r="GE760"/>
      <c r="GF760"/>
      <c r="GG760"/>
      <c r="GH760"/>
      <c r="GI760"/>
      <c r="GJ760"/>
      <c r="GK760"/>
      <c r="GL760"/>
      <c r="GM760"/>
      <c r="GN760"/>
      <c r="GO760"/>
      <c r="GP760"/>
      <c r="GQ760"/>
      <c r="GR760"/>
      <c r="GS760"/>
      <c r="GT760"/>
      <c r="GU760"/>
      <c r="GV760"/>
      <c r="GW760"/>
      <c r="GX760"/>
      <c r="GY760"/>
      <c r="GZ760"/>
      <c r="HA760"/>
      <c r="HB760"/>
      <c r="HC760"/>
      <c r="HD760"/>
      <c r="HE760"/>
      <c r="HF760"/>
      <c r="HG760"/>
      <c r="HH760"/>
      <c r="HI760"/>
      <c r="HJ760"/>
      <c r="HK760"/>
      <c r="HL760"/>
      <c r="HM760"/>
      <c r="HN760"/>
      <c r="HO760"/>
      <c r="HP760"/>
      <c r="HQ760"/>
      <c r="HR760"/>
      <c r="HS760"/>
      <c r="HT760"/>
      <c r="HU760"/>
      <c r="HV760"/>
      <c r="HW760"/>
      <c r="HX760"/>
      <c r="HY760"/>
      <c r="HZ760"/>
      <c r="IA760"/>
      <c r="IB760"/>
      <c r="IC760"/>
      <c r="ID760"/>
      <c r="IE760"/>
      <c r="IF760"/>
      <c r="IG760"/>
    </row>
    <row r="761" spans="1:241" s="1" customFormat="1">
      <c r="A761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  <c r="EF761"/>
      <c r="EG761"/>
      <c r="EH761"/>
      <c r="EI761"/>
      <c r="EJ761"/>
      <c r="EK761"/>
      <c r="EL761"/>
      <c r="EM761"/>
      <c r="EN761"/>
      <c r="EO761"/>
      <c r="EP761"/>
      <c r="EQ761"/>
      <c r="ER761"/>
      <c r="ES761"/>
      <c r="ET761"/>
      <c r="EU761"/>
      <c r="EV761"/>
      <c r="EW761"/>
      <c r="EX761"/>
      <c r="EY761"/>
      <c r="EZ761"/>
      <c r="FA761"/>
      <c r="FB761"/>
      <c r="FC761"/>
      <c r="FD761"/>
      <c r="FE761"/>
      <c r="FF761"/>
      <c r="FG761"/>
      <c r="FH761"/>
      <c r="FI761"/>
      <c r="FJ761"/>
      <c r="FK761"/>
      <c r="FL761"/>
      <c r="FM761"/>
      <c r="FN761"/>
      <c r="FO761"/>
      <c r="FP761"/>
      <c r="FQ761"/>
      <c r="FR761"/>
      <c r="FS761"/>
      <c r="FT761"/>
      <c r="FU761"/>
      <c r="FV761"/>
      <c r="FW761"/>
      <c r="FX761"/>
      <c r="FY761"/>
      <c r="FZ761"/>
      <c r="GA761"/>
      <c r="GB761"/>
      <c r="GC761"/>
      <c r="GD761"/>
      <c r="GE761"/>
      <c r="GF761"/>
      <c r="GG761"/>
      <c r="GH761"/>
      <c r="GI761"/>
      <c r="GJ761"/>
      <c r="GK761"/>
      <c r="GL761"/>
      <c r="GM761"/>
      <c r="GN761"/>
      <c r="GO761"/>
      <c r="GP761"/>
      <c r="GQ761"/>
      <c r="GR761"/>
      <c r="GS761"/>
      <c r="GT761"/>
      <c r="GU761"/>
      <c r="GV761"/>
      <c r="GW761"/>
      <c r="GX761"/>
      <c r="GY761"/>
      <c r="GZ761"/>
      <c r="HA761"/>
      <c r="HB761"/>
      <c r="HC761"/>
      <c r="HD761"/>
      <c r="HE761"/>
      <c r="HF761"/>
      <c r="HG761"/>
      <c r="HH761"/>
      <c r="HI761"/>
      <c r="HJ761"/>
      <c r="HK761"/>
      <c r="HL761"/>
      <c r="HM761"/>
      <c r="HN761"/>
      <c r="HO761"/>
      <c r="HP761"/>
      <c r="HQ761"/>
      <c r="HR761"/>
      <c r="HS761"/>
      <c r="HT761"/>
      <c r="HU761"/>
      <c r="HV761"/>
      <c r="HW761"/>
      <c r="HX761"/>
      <c r="HY761"/>
      <c r="HZ761"/>
      <c r="IA761"/>
      <c r="IB761"/>
      <c r="IC761"/>
      <c r="ID761"/>
      <c r="IE761"/>
      <c r="IF761"/>
      <c r="IG761"/>
    </row>
    <row r="762" spans="1:241" s="1" customFormat="1">
      <c r="A762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  <c r="EF762"/>
      <c r="EG762"/>
      <c r="EH762"/>
      <c r="EI762"/>
      <c r="EJ762"/>
      <c r="EK762"/>
      <c r="EL762"/>
      <c r="EM762"/>
      <c r="EN762"/>
      <c r="EO762"/>
      <c r="EP762"/>
      <c r="EQ762"/>
      <c r="ER762"/>
      <c r="ES762"/>
      <c r="ET762"/>
      <c r="EU762"/>
      <c r="EV762"/>
      <c r="EW762"/>
      <c r="EX762"/>
      <c r="EY762"/>
      <c r="EZ762"/>
      <c r="FA762"/>
      <c r="FB762"/>
      <c r="FC762"/>
      <c r="FD762"/>
      <c r="FE762"/>
      <c r="FF762"/>
      <c r="FG762"/>
      <c r="FH762"/>
      <c r="FI762"/>
      <c r="FJ762"/>
      <c r="FK762"/>
      <c r="FL762"/>
      <c r="FM762"/>
      <c r="FN762"/>
      <c r="FO762"/>
      <c r="FP762"/>
      <c r="FQ762"/>
      <c r="FR762"/>
      <c r="FS762"/>
      <c r="FT762"/>
      <c r="FU762"/>
      <c r="FV762"/>
      <c r="FW762"/>
      <c r="FX762"/>
      <c r="FY762"/>
      <c r="FZ762"/>
      <c r="GA762"/>
      <c r="GB762"/>
      <c r="GC762"/>
      <c r="GD762"/>
      <c r="GE762"/>
      <c r="GF762"/>
      <c r="GG762"/>
      <c r="GH762"/>
      <c r="GI762"/>
      <c r="GJ762"/>
      <c r="GK762"/>
      <c r="GL762"/>
      <c r="GM762"/>
      <c r="GN762"/>
      <c r="GO762"/>
      <c r="GP762"/>
      <c r="GQ762"/>
      <c r="GR762"/>
      <c r="GS762"/>
      <c r="GT762"/>
      <c r="GU762"/>
      <c r="GV762"/>
      <c r="GW762"/>
      <c r="GX762"/>
      <c r="GY762"/>
      <c r="GZ762"/>
      <c r="HA762"/>
      <c r="HB762"/>
      <c r="HC762"/>
      <c r="HD762"/>
      <c r="HE762"/>
      <c r="HF762"/>
      <c r="HG762"/>
      <c r="HH762"/>
      <c r="HI762"/>
      <c r="HJ762"/>
      <c r="HK762"/>
      <c r="HL762"/>
      <c r="HM762"/>
      <c r="HN762"/>
      <c r="HO762"/>
      <c r="HP762"/>
      <c r="HQ762"/>
      <c r="HR762"/>
      <c r="HS762"/>
      <c r="HT762"/>
      <c r="HU762"/>
      <c r="HV762"/>
      <c r="HW762"/>
      <c r="HX762"/>
      <c r="HY762"/>
      <c r="HZ762"/>
      <c r="IA762"/>
      <c r="IB762"/>
      <c r="IC762"/>
      <c r="ID762"/>
      <c r="IE762"/>
      <c r="IF762"/>
      <c r="IG762"/>
    </row>
    <row r="763" spans="1:241" s="1" customFormat="1">
      <c r="A763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  <c r="EF763"/>
      <c r="EG763"/>
      <c r="EH763"/>
      <c r="EI763"/>
      <c r="EJ763"/>
      <c r="EK763"/>
      <c r="EL763"/>
      <c r="EM763"/>
      <c r="EN763"/>
      <c r="EO763"/>
      <c r="EP763"/>
      <c r="EQ763"/>
      <c r="ER763"/>
      <c r="ES763"/>
      <c r="ET763"/>
      <c r="EU763"/>
      <c r="EV763"/>
      <c r="EW763"/>
      <c r="EX763"/>
      <c r="EY763"/>
      <c r="EZ763"/>
      <c r="FA763"/>
      <c r="FB763"/>
      <c r="FC763"/>
      <c r="FD763"/>
      <c r="FE763"/>
      <c r="FF763"/>
      <c r="FG763"/>
      <c r="FH763"/>
      <c r="FI763"/>
      <c r="FJ763"/>
      <c r="FK763"/>
      <c r="FL763"/>
      <c r="FM763"/>
      <c r="FN763"/>
      <c r="FO763"/>
      <c r="FP763"/>
      <c r="FQ763"/>
      <c r="FR763"/>
      <c r="FS763"/>
      <c r="FT763"/>
      <c r="FU763"/>
      <c r="FV763"/>
      <c r="FW763"/>
      <c r="FX763"/>
      <c r="FY763"/>
      <c r="FZ763"/>
      <c r="GA763"/>
      <c r="GB763"/>
      <c r="GC763"/>
      <c r="GD763"/>
      <c r="GE763"/>
      <c r="GF763"/>
      <c r="GG763"/>
      <c r="GH763"/>
      <c r="GI763"/>
      <c r="GJ763"/>
      <c r="GK763"/>
      <c r="GL763"/>
      <c r="GM763"/>
      <c r="GN763"/>
      <c r="GO763"/>
      <c r="GP763"/>
      <c r="GQ763"/>
      <c r="GR763"/>
      <c r="GS763"/>
      <c r="GT763"/>
      <c r="GU763"/>
      <c r="GV763"/>
      <c r="GW763"/>
      <c r="GX763"/>
      <c r="GY763"/>
      <c r="GZ763"/>
      <c r="HA763"/>
      <c r="HB763"/>
      <c r="HC763"/>
      <c r="HD763"/>
      <c r="HE763"/>
      <c r="HF763"/>
      <c r="HG763"/>
      <c r="HH763"/>
      <c r="HI763"/>
      <c r="HJ763"/>
      <c r="HK763"/>
      <c r="HL763"/>
      <c r="HM763"/>
      <c r="HN763"/>
      <c r="HO763"/>
      <c r="HP763"/>
      <c r="HQ763"/>
      <c r="HR763"/>
      <c r="HS763"/>
      <c r="HT763"/>
      <c r="HU763"/>
      <c r="HV763"/>
      <c r="HW763"/>
      <c r="HX763"/>
      <c r="HY763"/>
      <c r="HZ763"/>
      <c r="IA763"/>
      <c r="IB763"/>
      <c r="IC763"/>
      <c r="ID763"/>
      <c r="IE763"/>
      <c r="IF763"/>
      <c r="IG763"/>
    </row>
    <row r="764" spans="1:241" s="1" customFormat="1">
      <c r="A764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  <c r="EF764"/>
      <c r="EG764"/>
      <c r="EH764"/>
      <c r="EI764"/>
      <c r="EJ764"/>
      <c r="EK764"/>
      <c r="EL764"/>
      <c r="EM764"/>
      <c r="EN764"/>
      <c r="EO764"/>
      <c r="EP764"/>
      <c r="EQ764"/>
      <c r="ER764"/>
      <c r="ES764"/>
      <c r="ET764"/>
      <c r="EU764"/>
      <c r="EV764"/>
      <c r="EW764"/>
      <c r="EX764"/>
      <c r="EY764"/>
      <c r="EZ764"/>
      <c r="FA764"/>
      <c r="FB764"/>
      <c r="FC764"/>
      <c r="FD764"/>
      <c r="FE764"/>
      <c r="FF764"/>
      <c r="FG764"/>
      <c r="FH764"/>
      <c r="FI764"/>
      <c r="FJ764"/>
      <c r="FK764"/>
      <c r="FL764"/>
      <c r="FM764"/>
      <c r="FN764"/>
      <c r="FO764"/>
      <c r="FP764"/>
      <c r="FQ764"/>
      <c r="FR764"/>
      <c r="FS764"/>
      <c r="FT764"/>
      <c r="FU764"/>
      <c r="FV764"/>
      <c r="FW764"/>
      <c r="FX764"/>
      <c r="FY764"/>
      <c r="FZ764"/>
      <c r="GA764"/>
      <c r="GB764"/>
      <c r="GC764"/>
      <c r="GD764"/>
      <c r="GE764"/>
      <c r="GF764"/>
      <c r="GG764"/>
      <c r="GH764"/>
      <c r="GI764"/>
      <c r="GJ764"/>
      <c r="GK764"/>
      <c r="GL764"/>
      <c r="GM764"/>
      <c r="GN764"/>
      <c r="GO764"/>
      <c r="GP764"/>
      <c r="GQ764"/>
      <c r="GR764"/>
      <c r="GS764"/>
      <c r="GT764"/>
      <c r="GU764"/>
      <c r="GV764"/>
      <c r="GW764"/>
      <c r="GX764"/>
      <c r="GY764"/>
      <c r="GZ764"/>
      <c r="HA764"/>
      <c r="HB764"/>
      <c r="HC764"/>
      <c r="HD764"/>
      <c r="HE764"/>
      <c r="HF764"/>
      <c r="HG764"/>
      <c r="HH764"/>
      <c r="HI764"/>
      <c r="HJ764"/>
      <c r="HK764"/>
      <c r="HL764"/>
      <c r="HM764"/>
      <c r="HN764"/>
      <c r="HO764"/>
      <c r="HP764"/>
      <c r="HQ764"/>
      <c r="HR764"/>
      <c r="HS764"/>
      <c r="HT764"/>
      <c r="HU764"/>
      <c r="HV764"/>
      <c r="HW764"/>
      <c r="HX764"/>
      <c r="HY764"/>
      <c r="HZ764"/>
      <c r="IA764"/>
      <c r="IB764"/>
      <c r="IC764"/>
      <c r="ID764"/>
      <c r="IE764"/>
      <c r="IF764"/>
      <c r="IG764"/>
    </row>
    <row r="765" spans="1:241" s="1" customFormat="1">
      <c r="A765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  <c r="EF765"/>
      <c r="EG765"/>
      <c r="EH765"/>
      <c r="EI765"/>
      <c r="EJ765"/>
      <c r="EK765"/>
      <c r="EL765"/>
      <c r="EM765"/>
      <c r="EN765"/>
      <c r="EO765"/>
      <c r="EP765"/>
      <c r="EQ765"/>
      <c r="ER765"/>
      <c r="ES765"/>
      <c r="ET765"/>
      <c r="EU765"/>
      <c r="EV765"/>
      <c r="EW765"/>
      <c r="EX765"/>
      <c r="EY765"/>
      <c r="EZ765"/>
      <c r="FA765"/>
      <c r="FB765"/>
      <c r="FC765"/>
      <c r="FD765"/>
      <c r="FE765"/>
      <c r="FF765"/>
      <c r="FG765"/>
      <c r="FH765"/>
      <c r="FI765"/>
      <c r="FJ765"/>
      <c r="FK765"/>
      <c r="FL765"/>
      <c r="FM765"/>
      <c r="FN765"/>
      <c r="FO765"/>
      <c r="FP765"/>
      <c r="FQ765"/>
      <c r="FR765"/>
      <c r="FS765"/>
      <c r="FT765"/>
      <c r="FU765"/>
      <c r="FV765"/>
      <c r="FW765"/>
      <c r="FX765"/>
      <c r="FY765"/>
      <c r="FZ765"/>
      <c r="GA765"/>
      <c r="GB765"/>
      <c r="GC765"/>
      <c r="GD765"/>
      <c r="GE765"/>
      <c r="GF765"/>
      <c r="GG765"/>
      <c r="GH765"/>
      <c r="GI765"/>
      <c r="GJ765"/>
      <c r="GK765"/>
      <c r="GL765"/>
      <c r="GM765"/>
      <c r="GN765"/>
      <c r="GO765"/>
      <c r="GP765"/>
      <c r="GQ765"/>
      <c r="GR765"/>
      <c r="GS765"/>
      <c r="GT765"/>
      <c r="GU765"/>
      <c r="GV765"/>
      <c r="GW765"/>
      <c r="GX765"/>
      <c r="GY765"/>
      <c r="GZ765"/>
      <c r="HA765"/>
      <c r="HB765"/>
      <c r="HC765"/>
      <c r="HD765"/>
      <c r="HE765"/>
      <c r="HF765"/>
      <c r="HG765"/>
      <c r="HH765"/>
      <c r="HI765"/>
      <c r="HJ765"/>
      <c r="HK765"/>
      <c r="HL765"/>
      <c r="HM765"/>
      <c r="HN765"/>
      <c r="HO765"/>
      <c r="HP765"/>
      <c r="HQ765"/>
      <c r="HR765"/>
      <c r="HS765"/>
      <c r="HT765"/>
      <c r="HU765"/>
      <c r="HV765"/>
      <c r="HW765"/>
      <c r="HX765"/>
      <c r="HY765"/>
      <c r="HZ765"/>
      <c r="IA765"/>
      <c r="IB765"/>
      <c r="IC765"/>
      <c r="ID765"/>
      <c r="IE765"/>
      <c r="IF765"/>
      <c r="IG765"/>
    </row>
    <row r="766" spans="1:241" s="1" customFormat="1">
      <c r="A766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  <c r="EF766"/>
      <c r="EG766"/>
      <c r="EH766"/>
      <c r="EI766"/>
      <c r="EJ766"/>
      <c r="EK766"/>
      <c r="EL766"/>
      <c r="EM766"/>
      <c r="EN766"/>
      <c r="EO766"/>
      <c r="EP766"/>
      <c r="EQ766"/>
      <c r="ER766"/>
      <c r="ES766"/>
      <c r="ET766"/>
      <c r="EU766"/>
      <c r="EV766"/>
      <c r="EW766"/>
      <c r="EX766"/>
      <c r="EY766"/>
      <c r="EZ766"/>
      <c r="FA766"/>
      <c r="FB766"/>
      <c r="FC766"/>
      <c r="FD766"/>
      <c r="FE766"/>
      <c r="FF766"/>
      <c r="FG766"/>
      <c r="FH766"/>
      <c r="FI766"/>
      <c r="FJ766"/>
      <c r="FK766"/>
      <c r="FL766"/>
      <c r="FM766"/>
      <c r="FN766"/>
      <c r="FO766"/>
      <c r="FP766"/>
      <c r="FQ766"/>
      <c r="FR766"/>
      <c r="FS766"/>
      <c r="FT766"/>
      <c r="FU766"/>
      <c r="FV766"/>
      <c r="FW766"/>
      <c r="FX766"/>
      <c r="FY766"/>
      <c r="FZ766"/>
      <c r="GA766"/>
      <c r="GB766"/>
      <c r="GC766"/>
      <c r="GD766"/>
      <c r="GE766"/>
      <c r="GF766"/>
      <c r="GG766"/>
      <c r="GH766"/>
      <c r="GI766"/>
      <c r="GJ766"/>
      <c r="GK766"/>
      <c r="GL766"/>
      <c r="GM766"/>
      <c r="GN766"/>
      <c r="GO766"/>
      <c r="GP766"/>
      <c r="GQ766"/>
      <c r="GR766"/>
      <c r="GS766"/>
      <c r="GT766"/>
      <c r="GU766"/>
      <c r="GV766"/>
      <c r="GW766"/>
      <c r="GX766"/>
      <c r="GY766"/>
      <c r="GZ766"/>
      <c r="HA766"/>
      <c r="HB766"/>
      <c r="HC766"/>
      <c r="HD766"/>
      <c r="HE766"/>
      <c r="HF766"/>
      <c r="HG766"/>
      <c r="HH766"/>
      <c r="HI766"/>
      <c r="HJ766"/>
      <c r="HK766"/>
      <c r="HL766"/>
      <c r="HM766"/>
      <c r="HN766"/>
      <c r="HO766"/>
      <c r="HP766"/>
      <c r="HQ766"/>
      <c r="HR766"/>
      <c r="HS766"/>
      <c r="HT766"/>
      <c r="HU766"/>
      <c r="HV766"/>
      <c r="HW766"/>
      <c r="HX766"/>
      <c r="HY766"/>
      <c r="HZ766"/>
      <c r="IA766"/>
      <c r="IB766"/>
      <c r="IC766"/>
      <c r="ID766"/>
      <c r="IE766"/>
      <c r="IF766"/>
      <c r="IG766"/>
    </row>
    <row r="767" spans="1:241" s="1" customFormat="1">
      <c r="A767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  <c r="EF767"/>
      <c r="EG767"/>
      <c r="EH767"/>
      <c r="EI767"/>
      <c r="EJ767"/>
      <c r="EK767"/>
      <c r="EL767"/>
      <c r="EM767"/>
      <c r="EN767"/>
      <c r="EO767"/>
      <c r="EP767"/>
      <c r="EQ767"/>
      <c r="ER767"/>
      <c r="ES767"/>
      <c r="ET767"/>
      <c r="EU767"/>
      <c r="EV767"/>
      <c r="EW767"/>
      <c r="EX767"/>
      <c r="EY767"/>
      <c r="EZ767"/>
      <c r="FA767"/>
      <c r="FB767"/>
      <c r="FC767"/>
      <c r="FD767"/>
      <c r="FE767"/>
      <c r="FF767"/>
      <c r="FG767"/>
      <c r="FH767"/>
      <c r="FI767"/>
      <c r="FJ767"/>
      <c r="FK767"/>
      <c r="FL767"/>
      <c r="FM767"/>
      <c r="FN767"/>
      <c r="FO767"/>
      <c r="FP767"/>
      <c r="FQ767"/>
      <c r="FR767"/>
      <c r="FS767"/>
      <c r="FT767"/>
      <c r="FU767"/>
      <c r="FV767"/>
      <c r="FW767"/>
      <c r="FX767"/>
      <c r="FY767"/>
      <c r="FZ767"/>
      <c r="GA767"/>
      <c r="GB767"/>
      <c r="GC767"/>
      <c r="GD767"/>
      <c r="GE767"/>
      <c r="GF767"/>
      <c r="GG767"/>
      <c r="GH767"/>
      <c r="GI767"/>
      <c r="GJ767"/>
      <c r="GK767"/>
      <c r="GL767"/>
      <c r="GM767"/>
      <c r="GN767"/>
      <c r="GO767"/>
      <c r="GP767"/>
      <c r="GQ767"/>
      <c r="GR767"/>
      <c r="GS767"/>
      <c r="GT767"/>
      <c r="GU767"/>
      <c r="GV767"/>
      <c r="GW767"/>
      <c r="GX767"/>
      <c r="GY767"/>
      <c r="GZ767"/>
      <c r="HA767"/>
      <c r="HB767"/>
      <c r="HC767"/>
      <c r="HD767"/>
      <c r="HE767"/>
      <c r="HF767"/>
      <c r="HG767"/>
      <c r="HH767"/>
      <c r="HI767"/>
      <c r="HJ767"/>
      <c r="HK767"/>
      <c r="HL767"/>
      <c r="HM767"/>
      <c r="HN767"/>
      <c r="HO767"/>
      <c r="HP767"/>
      <c r="HQ767"/>
      <c r="HR767"/>
      <c r="HS767"/>
      <c r="HT767"/>
      <c r="HU767"/>
      <c r="HV767"/>
      <c r="HW767"/>
      <c r="HX767"/>
      <c r="HY767"/>
      <c r="HZ767"/>
      <c r="IA767"/>
      <c r="IB767"/>
      <c r="IC767"/>
      <c r="ID767"/>
      <c r="IE767"/>
      <c r="IF767"/>
      <c r="IG767"/>
    </row>
    <row r="768" spans="1:241" s="1" customFormat="1">
      <c r="A768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  <c r="EF768"/>
      <c r="EG768"/>
      <c r="EH768"/>
      <c r="EI768"/>
      <c r="EJ768"/>
      <c r="EK768"/>
      <c r="EL768"/>
      <c r="EM768"/>
      <c r="EN768"/>
      <c r="EO768"/>
      <c r="EP768"/>
      <c r="EQ768"/>
      <c r="ER768"/>
      <c r="ES768"/>
      <c r="ET768"/>
      <c r="EU768"/>
      <c r="EV768"/>
      <c r="EW768"/>
      <c r="EX768"/>
      <c r="EY768"/>
      <c r="EZ768"/>
      <c r="FA768"/>
      <c r="FB768"/>
      <c r="FC768"/>
      <c r="FD768"/>
      <c r="FE768"/>
      <c r="FF768"/>
      <c r="FG768"/>
      <c r="FH768"/>
      <c r="FI768"/>
      <c r="FJ768"/>
      <c r="FK768"/>
      <c r="FL768"/>
      <c r="FM768"/>
      <c r="FN768"/>
      <c r="FO768"/>
      <c r="FP768"/>
      <c r="FQ768"/>
      <c r="FR768"/>
      <c r="FS768"/>
      <c r="FT768"/>
      <c r="FU768"/>
      <c r="FV768"/>
      <c r="FW768"/>
      <c r="FX768"/>
      <c r="FY768"/>
      <c r="FZ768"/>
      <c r="GA768"/>
      <c r="GB768"/>
      <c r="GC768"/>
      <c r="GD768"/>
      <c r="GE768"/>
      <c r="GF768"/>
      <c r="GG768"/>
      <c r="GH768"/>
      <c r="GI768"/>
      <c r="GJ768"/>
      <c r="GK768"/>
      <c r="GL768"/>
      <c r="GM768"/>
      <c r="GN768"/>
      <c r="GO768"/>
      <c r="GP768"/>
      <c r="GQ768"/>
      <c r="GR768"/>
      <c r="GS768"/>
      <c r="GT768"/>
      <c r="GU768"/>
      <c r="GV768"/>
      <c r="GW768"/>
      <c r="GX768"/>
      <c r="GY768"/>
      <c r="GZ768"/>
      <c r="HA768"/>
      <c r="HB768"/>
      <c r="HC768"/>
      <c r="HD768"/>
      <c r="HE768"/>
      <c r="HF768"/>
      <c r="HG768"/>
      <c r="HH768"/>
      <c r="HI768"/>
      <c r="HJ768"/>
      <c r="HK768"/>
      <c r="HL768"/>
      <c r="HM768"/>
      <c r="HN768"/>
      <c r="HO768"/>
      <c r="HP768"/>
      <c r="HQ768"/>
      <c r="HR768"/>
      <c r="HS768"/>
      <c r="HT768"/>
      <c r="HU768"/>
      <c r="HV768"/>
      <c r="HW768"/>
      <c r="HX768"/>
      <c r="HY768"/>
      <c r="HZ768"/>
      <c r="IA768"/>
      <c r="IB768"/>
      <c r="IC768"/>
      <c r="ID768"/>
      <c r="IE768"/>
      <c r="IF768"/>
      <c r="IG768"/>
    </row>
    <row r="769" spans="1:241" s="1" customFormat="1">
      <c r="A769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  <c r="EF769"/>
      <c r="EG769"/>
      <c r="EH769"/>
      <c r="EI769"/>
      <c r="EJ769"/>
      <c r="EK769"/>
      <c r="EL769"/>
      <c r="EM769"/>
      <c r="EN769"/>
      <c r="EO769"/>
      <c r="EP769"/>
      <c r="EQ769"/>
      <c r="ER769"/>
      <c r="ES769"/>
      <c r="ET769"/>
      <c r="EU769"/>
      <c r="EV769"/>
      <c r="EW769"/>
      <c r="EX769"/>
      <c r="EY769"/>
      <c r="EZ769"/>
      <c r="FA769"/>
      <c r="FB769"/>
      <c r="FC769"/>
      <c r="FD769"/>
      <c r="FE769"/>
      <c r="FF769"/>
      <c r="FG769"/>
      <c r="FH769"/>
      <c r="FI769"/>
      <c r="FJ769"/>
      <c r="FK769"/>
      <c r="FL769"/>
      <c r="FM769"/>
      <c r="FN769"/>
      <c r="FO769"/>
      <c r="FP769"/>
      <c r="FQ769"/>
      <c r="FR769"/>
      <c r="FS769"/>
      <c r="FT769"/>
      <c r="FU769"/>
      <c r="FV769"/>
      <c r="FW769"/>
      <c r="FX769"/>
      <c r="FY769"/>
      <c r="FZ769"/>
      <c r="GA769"/>
      <c r="GB769"/>
      <c r="GC769"/>
      <c r="GD769"/>
      <c r="GE769"/>
      <c r="GF769"/>
      <c r="GG769"/>
      <c r="GH769"/>
      <c r="GI769"/>
      <c r="GJ769"/>
      <c r="GK769"/>
      <c r="GL769"/>
      <c r="GM769"/>
      <c r="GN769"/>
      <c r="GO769"/>
      <c r="GP769"/>
      <c r="GQ769"/>
      <c r="GR769"/>
      <c r="GS769"/>
      <c r="GT769"/>
      <c r="GU769"/>
      <c r="GV769"/>
      <c r="GW769"/>
      <c r="GX769"/>
      <c r="GY769"/>
      <c r="GZ769"/>
      <c r="HA769"/>
      <c r="HB769"/>
      <c r="HC769"/>
      <c r="HD769"/>
      <c r="HE769"/>
      <c r="HF769"/>
      <c r="HG769"/>
      <c r="HH769"/>
      <c r="HI769"/>
      <c r="HJ769"/>
      <c r="HK769"/>
      <c r="HL769"/>
      <c r="HM769"/>
      <c r="HN769"/>
      <c r="HO769"/>
      <c r="HP769"/>
      <c r="HQ769"/>
      <c r="HR769"/>
      <c r="HS769"/>
      <c r="HT769"/>
      <c r="HU769"/>
      <c r="HV769"/>
      <c r="HW769"/>
      <c r="HX769"/>
      <c r="HY769"/>
      <c r="HZ769"/>
      <c r="IA769"/>
      <c r="IB769"/>
      <c r="IC769"/>
      <c r="ID769"/>
      <c r="IE769"/>
      <c r="IF769"/>
      <c r="IG769"/>
    </row>
    <row r="770" spans="1:241" s="1" customFormat="1">
      <c r="A77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  <c r="EF770"/>
      <c r="EG770"/>
      <c r="EH770"/>
      <c r="EI770"/>
      <c r="EJ770"/>
      <c r="EK770"/>
      <c r="EL770"/>
      <c r="EM770"/>
      <c r="EN770"/>
      <c r="EO770"/>
      <c r="EP770"/>
      <c r="EQ770"/>
      <c r="ER770"/>
      <c r="ES770"/>
      <c r="ET770"/>
      <c r="EU770"/>
      <c r="EV770"/>
      <c r="EW770"/>
      <c r="EX770"/>
      <c r="EY770"/>
      <c r="EZ770"/>
      <c r="FA770"/>
      <c r="FB770"/>
      <c r="FC770"/>
      <c r="FD770"/>
      <c r="FE770"/>
      <c r="FF770"/>
      <c r="FG770"/>
      <c r="FH770"/>
      <c r="FI770"/>
      <c r="FJ770"/>
      <c r="FK770"/>
      <c r="FL770"/>
      <c r="FM770"/>
      <c r="FN770"/>
      <c r="FO770"/>
      <c r="FP770"/>
      <c r="FQ770"/>
      <c r="FR770"/>
      <c r="FS770"/>
      <c r="FT770"/>
      <c r="FU770"/>
      <c r="FV770"/>
      <c r="FW770"/>
      <c r="FX770"/>
      <c r="FY770"/>
      <c r="FZ770"/>
      <c r="GA770"/>
      <c r="GB770"/>
      <c r="GC770"/>
      <c r="GD770"/>
      <c r="GE770"/>
      <c r="GF770"/>
      <c r="GG770"/>
      <c r="GH770"/>
      <c r="GI770"/>
      <c r="GJ770"/>
      <c r="GK770"/>
      <c r="GL770"/>
      <c r="GM770"/>
      <c r="GN770"/>
      <c r="GO770"/>
      <c r="GP770"/>
      <c r="GQ770"/>
      <c r="GR770"/>
      <c r="GS770"/>
      <c r="GT770"/>
      <c r="GU770"/>
      <c r="GV770"/>
      <c r="GW770"/>
      <c r="GX770"/>
      <c r="GY770"/>
      <c r="GZ770"/>
      <c r="HA770"/>
      <c r="HB770"/>
      <c r="HC770"/>
      <c r="HD770"/>
      <c r="HE770"/>
      <c r="HF770"/>
      <c r="HG770"/>
      <c r="HH770"/>
      <c r="HI770"/>
      <c r="HJ770"/>
      <c r="HK770"/>
      <c r="HL770"/>
      <c r="HM770"/>
      <c r="HN770"/>
      <c r="HO770"/>
      <c r="HP770"/>
      <c r="HQ770"/>
      <c r="HR770"/>
      <c r="HS770"/>
      <c r="HT770"/>
      <c r="HU770"/>
      <c r="HV770"/>
      <c r="HW770"/>
      <c r="HX770"/>
      <c r="HY770"/>
      <c r="HZ770"/>
      <c r="IA770"/>
      <c r="IB770"/>
      <c r="IC770"/>
      <c r="ID770"/>
      <c r="IE770"/>
      <c r="IF770"/>
      <c r="IG770"/>
    </row>
    <row r="771" spans="1:241" s="1" customFormat="1">
      <c r="A771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  <c r="EF771"/>
      <c r="EG771"/>
      <c r="EH771"/>
      <c r="EI771"/>
      <c r="EJ771"/>
      <c r="EK771"/>
      <c r="EL771"/>
      <c r="EM771"/>
      <c r="EN771"/>
      <c r="EO771"/>
      <c r="EP771"/>
      <c r="EQ771"/>
      <c r="ER771"/>
      <c r="ES771"/>
      <c r="ET771"/>
      <c r="EU771"/>
      <c r="EV771"/>
      <c r="EW771"/>
      <c r="EX771"/>
      <c r="EY771"/>
      <c r="EZ771"/>
      <c r="FA771"/>
      <c r="FB771"/>
      <c r="FC771"/>
      <c r="FD771"/>
      <c r="FE771"/>
      <c r="FF771"/>
      <c r="FG771"/>
      <c r="FH771"/>
      <c r="FI771"/>
      <c r="FJ771"/>
      <c r="FK771"/>
      <c r="FL771"/>
      <c r="FM771"/>
      <c r="FN771"/>
      <c r="FO771"/>
      <c r="FP771"/>
      <c r="FQ771"/>
      <c r="FR771"/>
      <c r="FS771"/>
      <c r="FT771"/>
      <c r="FU771"/>
      <c r="FV771"/>
      <c r="FW771"/>
      <c r="FX771"/>
      <c r="FY771"/>
      <c r="FZ771"/>
      <c r="GA771"/>
      <c r="GB771"/>
      <c r="GC771"/>
      <c r="GD771"/>
      <c r="GE771"/>
      <c r="GF771"/>
      <c r="GG771"/>
      <c r="GH771"/>
      <c r="GI771"/>
      <c r="GJ771"/>
      <c r="GK771"/>
      <c r="GL771"/>
      <c r="GM771"/>
      <c r="GN771"/>
      <c r="GO771"/>
      <c r="GP771"/>
      <c r="GQ771"/>
      <c r="GR771"/>
      <c r="GS771"/>
      <c r="GT771"/>
      <c r="GU771"/>
      <c r="GV771"/>
      <c r="GW771"/>
      <c r="GX771"/>
      <c r="GY771"/>
      <c r="GZ771"/>
      <c r="HA771"/>
      <c r="HB771"/>
      <c r="HC771"/>
      <c r="HD771"/>
      <c r="HE771"/>
      <c r="HF771"/>
      <c r="HG771"/>
      <c r="HH771"/>
      <c r="HI771"/>
      <c r="HJ771"/>
      <c r="HK771"/>
      <c r="HL771"/>
      <c r="HM771"/>
      <c r="HN771"/>
      <c r="HO771"/>
      <c r="HP771"/>
      <c r="HQ771"/>
      <c r="HR771"/>
      <c r="HS771"/>
      <c r="HT771"/>
      <c r="HU771"/>
      <c r="HV771"/>
      <c r="HW771"/>
      <c r="HX771"/>
      <c r="HY771"/>
      <c r="HZ771"/>
      <c r="IA771"/>
      <c r="IB771"/>
      <c r="IC771"/>
      <c r="ID771"/>
      <c r="IE771"/>
      <c r="IF771"/>
      <c r="IG771"/>
    </row>
    <row r="772" spans="1:241" s="1" customFormat="1">
      <c r="A772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  <c r="EF772"/>
      <c r="EG772"/>
      <c r="EH772"/>
      <c r="EI772"/>
      <c r="EJ772"/>
      <c r="EK772"/>
      <c r="EL772"/>
      <c r="EM772"/>
      <c r="EN772"/>
      <c r="EO772"/>
      <c r="EP772"/>
      <c r="EQ772"/>
      <c r="ER772"/>
      <c r="ES772"/>
      <c r="ET772"/>
      <c r="EU772"/>
      <c r="EV772"/>
      <c r="EW772"/>
      <c r="EX772"/>
      <c r="EY772"/>
      <c r="EZ772"/>
      <c r="FA772"/>
      <c r="FB772"/>
      <c r="FC772"/>
      <c r="FD772"/>
      <c r="FE772"/>
      <c r="FF772"/>
      <c r="FG772"/>
      <c r="FH772"/>
      <c r="FI772"/>
      <c r="FJ772"/>
      <c r="FK772"/>
      <c r="FL772"/>
      <c r="FM772"/>
      <c r="FN772"/>
      <c r="FO772"/>
      <c r="FP772"/>
      <c r="FQ772"/>
      <c r="FR772"/>
      <c r="FS772"/>
      <c r="FT772"/>
      <c r="FU772"/>
      <c r="FV772"/>
      <c r="FW772"/>
      <c r="FX772"/>
      <c r="FY772"/>
      <c r="FZ772"/>
      <c r="GA772"/>
      <c r="GB772"/>
      <c r="GC772"/>
      <c r="GD772"/>
      <c r="GE772"/>
      <c r="GF772"/>
      <c r="GG772"/>
      <c r="GH772"/>
      <c r="GI772"/>
      <c r="GJ772"/>
      <c r="GK772"/>
      <c r="GL772"/>
      <c r="GM772"/>
      <c r="GN772"/>
      <c r="GO772"/>
      <c r="GP772"/>
      <c r="GQ772"/>
      <c r="GR772"/>
      <c r="GS772"/>
      <c r="GT772"/>
      <c r="GU772"/>
      <c r="GV772"/>
      <c r="GW772"/>
      <c r="GX772"/>
      <c r="GY772"/>
      <c r="GZ772"/>
      <c r="HA772"/>
      <c r="HB772"/>
      <c r="HC772"/>
      <c r="HD772"/>
      <c r="HE772"/>
      <c r="HF772"/>
      <c r="HG772"/>
      <c r="HH772"/>
      <c r="HI772"/>
      <c r="HJ772"/>
      <c r="HK772"/>
      <c r="HL772"/>
      <c r="HM772"/>
      <c r="HN772"/>
      <c r="HO772"/>
      <c r="HP772"/>
      <c r="HQ772"/>
      <c r="HR772"/>
      <c r="HS772"/>
      <c r="HT772"/>
      <c r="HU772"/>
      <c r="HV772"/>
      <c r="HW772"/>
      <c r="HX772"/>
      <c r="HY772"/>
      <c r="HZ772"/>
      <c r="IA772"/>
      <c r="IB772"/>
      <c r="IC772"/>
      <c r="ID772"/>
      <c r="IE772"/>
      <c r="IF772"/>
      <c r="IG772"/>
    </row>
    <row r="773" spans="1:241" s="1" customFormat="1">
      <c r="A773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  <c r="EF773"/>
      <c r="EG773"/>
      <c r="EH773"/>
      <c r="EI773"/>
      <c r="EJ773"/>
      <c r="EK773"/>
      <c r="EL773"/>
      <c r="EM773"/>
      <c r="EN773"/>
      <c r="EO773"/>
      <c r="EP773"/>
      <c r="EQ773"/>
      <c r="ER773"/>
      <c r="ES773"/>
      <c r="ET773"/>
      <c r="EU773"/>
      <c r="EV773"/>
      <c r="EW773"/>
      <c r="EX773"/>
      <c r="EY773"/>
      <c r="EZ773"/>
      <c r="FA773"/>
      <c r="FB773"/>
      <c r="FC773"/>
      <c r="FD773"/>
      <c r="FE773"/>
      <c r="FF773"/>
      <c r="FG773"/>
      <c r="FH773"/>
      <c r="FI773"/>
      <c r="FJ773"/>
      <c r="FK773"/>
      <c r="FL773"/>
      <c r="FM773"/>
      <c r="FN773"/>
      <c r="FO773"/>
      <c r="FP773"/>
      <c r="FQ773"/>
      <c r="FR773"/>
      <c r="FS773"/>
      <c r="FT773"/>
      <c r="FU773"/>
      <c r="FV773"/>
      <c r="FW773"/>
      <c r="FX773"/>
      <c r="FY773"/>
      <c r="FZ773"/>
      <c r="GA773"/>
      <c r="GB773"/>
      <c r="GC773"/>
      <c r="GD773"/>
      <c r="GE773"/>
      <c r="GF773"/>
      <c r="GG773"/>
      <c r="GH773"/>
      <c r="GI773"/>
      <c r="GJ773"/>
      <c r="GK773"/>
      <c r="GL773"/>
      <c r="GM773"/>
      <c r="GN773"/>
      <c r="GO773"/>
      <c r="GP773"/>
      <c r="GQ773"/>
      <c r="GR773"/>
      <c r="GS773"/>
      <c r="GT773"/>
      <c r="GU773"/>
      <c r="GV773"/>
      <c r="GW773"/>
      <c r="GX773"/>
      <c r="GY773"/>
      <c r="GZ773"/>
      <c r="HA773"/>
      <c r="HB773"/>
      <c r="HC773"/>
      <c r="HD773"/>
      <c r="HE773"/>
      <c r="HF773"/>
      <c r="HG773"/>
      <c r="HH773"/>
      <c r="HI773"/>
      <c r="HJ773"/>
      <c r="HK773"/>
      <c r="HL773"/>
      <c r="HM773"/>
      <c r="HN773"/>
      <c r="HO773"/>
      <c r="HP773"/>
      <c r="HQ773"/>
      <c r="HR773"/>
      <c r="HS773"/>
      <c r="HT773"/>
      <c r="HU773"/>
      <c r="HV773"/>
      <c r="HW773"/>
      <c r="HX773"/>
      <c r="HY773"/>
      <c r="HZ773"/>
      <c r="IA773"/>
      <c r="IB773"/>
      <c r="IC773"/>
      <c r="ID773"/>
      <c r="IE773"/>
      <c r="IF773"/>
      <c r="IG773"/>
    </row>
    <row r="774" spans="1:241" s="1" customFormat="1">
      <c r="A774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  <c r="EF774"/>
      <c r="EG774"/>
      <c r="EH774"/>
      <c r="EI774"/>
      <c r="EJ774"/>
      <c r="EK774"/>
      <c r="EL774"/>
      <c r="EM774"/>
      <c r="EN774"/>
      <c r="EO774"/>
      <c r="EP774"/>
      <c r="EQ774"/>
      <c r="ER774"/>
      <c r="ES774"/>
      <c r="ET774"/>
      <c r="EU774"/>
      <c r="EV774"/>
      <c r="EW774"/>
      <c r="EX774"/>
      <c r="EY774"/>
      <c r="EZ774"/>
      <c r="FA774"/>
      <c r="FB774"/>
      <c r="FC774"/>
      <c r="FD774"/>
      <c r="FE774"/>
      <c r="FF774"/>
      <c r="FG774"/>
      <c r="FH774"/>
      <c r="FI774"/>
      <c r="FJ774"/>
      <c r="FK774"/>
      <c r="FL774"/>
      <c r="FM774"/>
      <c r="FN774"/>
      <c r="FO774"/>
      <c r="FP774"/>
      <c r="FQ774"/>
      <c r="FR774"/>
      <c r="FS774"/>
      <c r="FT774"/>
      <c r="FU774"/>
      <c r="FV774"/>
      <c r="FW774"/>
      <c r="FX774"/>
      <c r="FY774"/>
      <c r="FZ774"/>
      <c r="GA774"/>
      <c r="GB774"/>
      <c r="GC774"/>
      <c r="GD774"/>
      <c r="GE774"/>
      <c r="GF774"/>
      <c r="GG774"/>
      <c r="GH774"/>
      <c r="GI774"/>
      <c r="GJ774"/>
      <c r="GK774"/>
      <c r="GL774"/>
      <c r="GM774"/>
      <c r="GN774"/>
      <c r="GO774"/>
      <c r="GP774"/>
      <c r="GQ774"/>
      <c r="GR774"/>
      <c r="GS774"/>
      <c r="GT774"/>
      <c r="GU774"/>
      <c r="GV774"/>
      <c r="GW774"/>
      <c r="GX774"/>
      <c r="GY774"/>
      <c r="GZ774"/>
      <c r="HA774"/>
      <c r="HB774"/>
      <c r="HC774"/>
      <c r="HD774"/>
      <c r="HE774"/>
      <c r="HF774"/>
      <c r="HG774"/>
      <c r="HH774"/>
      <c r="HI774"/>
      <c r="HJ774"/>
      <c r="HK774"/>
      <c r="HL774"/>
      <c r="HM774"/>
      <c r="HN774"/>
      <c r="HO774"/>
      <c r="HP774"/>
      <c r="HQ774"/>
      <c r="HR774"/>
      <c r="HS774"/>
      <c r="HT774"/>
      <c r="HU774"/>
      <c r="HV774"/>
      <c r="HW774"/>
      <c r="HX774"/>
      <c r="HY774"/>
      <c r="HZ774"/>
      <c r="IA774"/>
      <c r="IB774"/>
      <c r="IC774"/>
      <c r="ID774"/>
      <c r="IE774"/>
      <c r="IF774"/>
      <c r="IG774"/>
    </row>
    <row r="775" spans="1:241" s="1" customFormat="1">
      <c r="A775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  <c r="EF775"/>
      <c r="EG775"/>
      <c r="EH775"/>
      <c r="EI775"/>
      <c r="EJ775"/>
      <c r="EK775"/>
      <c r="EL775"/>
      <c r="EM775"/>
      <c r="EN775"/>
      <c r="EO775"/>
      <c r="EP775"/>
      <c r="EQ775"/>
      <c r="ER775"/>
      <c r="ES775"/>
      <c r="ET775"/>
      <c r="EU775"/>
      <c r="EV775"/>
      <c r="EW775"/>
      <c r="EX775"/>
      <c r="EY775"/>
      <c r="EZ775"/>
      <c r="FA775"/>
      <c r="FB775"/>
      <c r="FC775"/>
      <c r="FD775"/>
      <c r="FE775"/>
      <c r="FF775"/>
      <c r="FG775"/>
      <c r="FH775"/>
      <c r="FI775"/>
      <c r="FJ775"/>
      <c r="FK775"/>
      <c r="FL775"/>
      <c r="FM775"/>
      <c r="FN775"/>
      <c r="FO775"/>
      <c r="FP775"/>
      <c r="FQ775"/>
      <c r="FR775"/>
      <c r="FS775"/>
      <c r="FT775"/>
      <c r="FU775"/>
      <c r="FV775"/>
      <c r="FW775"/>
      <c r="FX775"/>
      <c r="FY775"/>
      <c r="FZ775"/>
      <c r="GA775"/>
      <c r="GB775"/>
      <c r="GC775"/>
      <c r="GD775"/>
      <c r="GE775"/>
      <c r="GF775"/>
      <c r="GG775"/>
      <c r="GH775"/>
      <c r="GI775"/>
      <c r="GJ775"/>
      <c r="GK775"/>
      <c r="GL775"/>
      <c r="GM775"/>
      <c r="GN775"/>
      <c r="GO775"/>
      <c r="GP775"/>
      <c r="GQ775"/>
      <c r="GR775"/>
      <c r="GS775"/>
      <c r="GT775"/>
      <c r="GU775"/>
      <c r="GV775"/>
      <c r="GW775"/>
      <c r="GX775"/>
      <c r="GY775"/>
      <c r="GZ775"/>
      <c r="HA775"/>
      <c r="HB775"/>
      <c r="HC775"/>
      <c r="HD775"/>
      <c r="HE775"/>
      <c r="HF775"/>
      <c r="HG775"/>
      <c r="HH775"/>
      <c r="HI775"/>
      <c r="HJ775"/>
      <c r="HK775"/>
      <c r="HL775"/>
      <c r="HM775"/>
      <c r="HN775"/>
      <c r="HO775"/>
      <c r="HP775"/>
      <c r="HQ775"/>
      <c r="HR775"/>
      <c r="HS775"/>
      <c r="HT775"/>
      <c r="HU775"/>
      <c r="HV775"/>
      <c r="HW775"/>
      <c r="HX775"/>
      <c r="HY775"/>
      <c r="HZ775"/>
      <c r="IA775"/>
      <c r="IB775"/>
      <c r="IC775"/>
      <c r="ID775"/>
      <c r="IE775"/>
      <c r="IF775"/>
      <c r="IG775"/>
    </row>
    <row r="776" spans="1:241" s="1" customFormat="1">
      <c r="A776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  <c r="EF776"/>
      <c r="EG776"/>
      <c r="EH776"/>
      <c r="EI776"/>
      <c r="EJ776"/>
      <c r="EK776"/>
      <c r="EL776"/>
      <c r="EM776"/>
      <c r="EN776"/>
      <c r="EO776"/>
      <c r="EP776"/>
      <c r="EQ776"/>
      <c r="ER776"/>
      <c r="ES776"/>
      <c r="ET776"/>
      <c r="EU776"/>
      <c r="EV776"/>
      <c r="EW776"/>
      <c r="EX776"/>
      <c r="EY776"/>
      <c r="EZ776"/>
      <c r="FA776"/>
      <c r="FB776"/>
      <c r="FC776"/>
      <c r="FD776"/>
      <c r="FE776"/>
      <c r="FF776"/>
      <c r="FG776"/>
      <c r="FH776"/>
      <c r="FI776"/>
      <c r="FJ776"/>
      <c r="FK776"/>
      <c r="FL776"/>
      <c r="FM776"/>
      <c r="FN776"/>
      <c r="FO776"/>
      <c r="FP776"/>
      <c r="FQ776"/>
      <c r="FR776"/>
      <c r="FS776"/>
      <c r="FT776"/>
      <c r="FU776"/>
      <c r="FV776"/>
      <c r="FW776"/>
      <c r="FX776"/>
      <c r="FY776"/>
      <c r="FZ776"/>
      <c r="GA776"/>
      <c r="GB776"/>
      <c r="GC776"/>
      <c r="GD776"/>
      <c r="GE776"/>
      <c r="GF776"/>
      <c r="GG776"/>
      <c r="GH776"/>
      <c r="GI776"/>
      <c r="GJ776"/>
      <c r="GK776"/>
      <c r="GL776"/>
      <c r="GM776"/>
      <c r="GN776"/>
      <c r="GO776"/>
      <c r="GP776"/>
      <c r="GQ776"/>
      <c r="GR776"/>
      <c r="GS776"/>
      <c r="GT776"/>
      <c r="GU776"/>
      <c r="GV776"/>
      <c r="GW776"/>
      <c r="GX776"/>
      <c r="GY776"/>
      <c r="GZ776"/>
      <c r="HA776"/>
      <c r="HB776"/>
      <c r="HC776"/>
      <c r="HD776"/>
      <c r="HE776"/>
      <c r="HF776"/>
      <c r="HG776"/>
      <c r="HH776"/>
      <c r="HI776"/>
      <c r="HJ776"/>
      <c r="HK776"/>
      <c r="HL776"/>
      <c r="HM776"/>
      <c r="HN776"/>
      <c r="HO776"/>
      <c r="HP776"/>
      <c r="HQ776"/>
      <c r="HR776"/>
      <c r="HS776"/>
      <c r="HT776"/>
      <c r="HU776"/>
      <c r="HV776"/>
      <c r="HW776"/>
      <c r="HX776"/>
      <c r="HY776"/>
      <c r="HZ776"/>
      <c r="IA776"/>
      <c r="IB776"/>
      <c r="IC776"/>
      <c r="ID776"/>
      <c r="IE776"/>
      <c r="IF776"/>
      <c r="IG776"/>
    </row>
    <row r="777" spans="1:241" s="1" customFormat="1">
      <c r="A777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  <c r="EH777"/>
      <c r="EI777"/>
      <c r="EJ777"/>
      <c r="EK777"/>
      <c r="EL777"/>
      <c r="EM777"/>
      <c r="EN777"/>
      <c r="EO777"/>
      <c r="EP777"/>
      <c r="EQ777"/>
      <c r="ER777"/>
      <c r="ES777"/>
      <c r="ET777"/>
      <c r="EU777"/>
      <c r="EV777"/>
      <c r="EW777"/>
      <c r="EX777"/>
      <c r="EY777"/>
      <c r="EZ777"/>
      <c r="FA777"/>
      <c r="FB777"/>
      <c r="FC777"/>
      <c r="FD777"/>
      <c r="FE777"/>
      <c r="FF777"/>
      <c r="FG777"/>
      <c r="FH777"/>
      <c r="FI777"/>
      <c r="FJ777"/>
      <c r="FK777"/>
      <c r="FL777"/>
      <c r="FM777"/>
      <c r="FN777"/>
      <c r="FO777"/>
      <c r="FP777"/>
      <c r="FQ777"/>
      <c r="FR777"/>
      <c r="FS777"/>
      <c r="FT777"/>
      <c r="FU777"/>
      <c r="FV777"/>
      <c r="FW777"/>
      <c r="FX777"/>
      <c r="FY777"/>
      <c r="FZ777"/>
      <c r="GA777"/>
      <c r="GB777"/>
      <c r="GC777"/>
      <c r="GD777"/>
      <c r="GE777"/>
      <c r="GF777"/>
      <c r="GG777"/>
      <c r="GH777"/>
      <c r="GI777"/>
      <c r="GJ777"/>
      <c r="GK777"/>
      <c r="GL777"/>
      <c r="GM777"/>
      <c r="GN777"/>
      <c r="GO777"/>
      <c r="GP777"/>
      <c r="GQ777"/>
      <c r="GR777"/>
      <c r="GS777"/>
      <c r="GT777"/>
      <c r="GU777"/>
      <c r="GV777"/>
      <c r="GW777"/>
      <c r="GX777"/>
      <c r="GY777"/>
      <c r="GZ777"/>
      <c r="HA777"/>
      <c r="HB777"/>
      <c r="HC777"/>
      <c r="HD777"/>
      <c r="HE777"/>
      <c r="HF777"/>
      <c r="HG777"/>
      <c r="HH777"/>
      <c r="HI777"/>
      <c r="HJ777"/>
      <c r="HK777"/>
      <c r="HL777"/>
      <c r="HM777"/>
      <c r="HN777"/>
      <c r="HO777"/>
      <c r="HP777"/>
      <c r="HQ777"/>
      <c r="HR777"/>
      <c r="HS777"/>
      <c r="HT777"/>
      <c r="HU777"/>
      <c r="HV777"/>
      <c r="HW777"/>
      <c r="HX777"/>
      <c r="HY777"/>
      <c r="HZ777"/>
      <c r="IA777"/>
      <c r="IB777"/>
      <c r="IC777"/>
      <c r="ID777"/>
      <c r="IE777"/>
      <c r="IF777"/>
      <c r="IG777"/>
    </row>
    <row r="778" spans="1:241" s="1" customFormat="1">
      <c r="A778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  <c r="EH778"/>
      <c r="EI778"/>
      <c r="EJ778"/>
      <c r="EK778"/>
      <c r="EL778"/>
      <c r="EM778"/>
      <c r="EN778"/>
      <c r="EO778"/>
      <c r="EP778"/>
      <c r="EQ778"/>
      <c r="ER778"/>
      <c r="ES778"/>
      <c r="ET778"/>
      <c r="EU778"/>
      <c r="EV778"/>
      <c r="EW778"/>
      <c r="EX778"/>
      <c r="EY778"/>
      <c r="EZ778"/>
      <c r="FA778"/>
      <c r="FB778"/>
      <c r="FC778"/>
      <c r="FD778"/>
      <c r="FE778"/>
      <c r="FF778"/>
      <c r="FG778"/>
      <c r="FH778"/>
      <c r="FI778"/>
      <c r="FJ778"/>
      <c r="FK778"/>
      <c r="FL778"/>
      <c r="FM778"/>
      <c r="FN778"/>
      <c r="FO778"/>
      <c r="FP778"/>
      <c r="FQ778"/>
      <c r="FR778"/>
      <c r="FS778"/>
      <c r="FT778"/>
      <c r="FU778"/>
      <c r="FV778"/>
      <c r="FW778"/>
      <c r="FX778"/>
      <c r="FY778"/>
      <c r="FZ778"/>
      <c r="GA778"/>
      <c r="GB778"/>
      <c r="GC778"/>
      <c r="GD778"/>
      <c r="GE778"/>
      <c r="GF778"/>
      <c r="GG778"/>
      <c r="GH778"/>
      <c r="GI778"/>
      <c r="GJ778"/>
      <c r="GK778"/>
      <c r="GL778"/>
      <c r="GM778"/>
      <c r="GN778"/>
      <c r="GO778"/>
      <c r="GP778"/>
      <c r="GQ778"/>
      <c r="GR778"/>
      <c r="GS778"/>
      <c r="GT778"/>
      <c r="GU778"/>
      <c r="GV778"/>
      <c r="GW778"/>
      <c r="GX778"/>
      <c r="GY778"/>
      <c r="GZ778"/>
      <c r="HA778"/>
      <c r="HB778"/>
      <c r="HC778"/>
      <c r="HD778"/>
      <c r="HE778"/>
      <c r="HF778"/>
      <c r="HG778"/>
      <c r="HH778"/>
      <c r="HI778"/>
      <c r="HJ778"/>
      <c r="HK778"/>
      <c r="HL778"/>
      <c r="HM778"/>
      <c r="HN778"/>
      <c r="HO778"/>
      <c r="HP778"/>
      <c r="HQ778"/>
      <c r="HR778"/>
      <c r="HS778"/>
      <c r="HT778"/>
      <c r="HU778"/>
      <c r="HV778"/>
      <c r="HW778"/>
      <c r="HX778"/>
      <c r="HY778"/>
      <c r="HZ778"/>
      <c r="IA778"/>
      <c r="IB778"/>
      <c r="IC778"/>
      <c r="ID778"/>
      <c r="IE778"/>
      <c r="IF778"/>
      <c r="IG778"/>
    </row>
    <row r="779" spans="1:241" s="1" customFormat="1">
      <c r="A779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  <c r="EF779"/>
      <c r="EG779"/>
      <c r="EH779"/>
      <c r="EI779"/>
      <c r="EJ779"/>
      <c r="EK779"/>
      <c r="EL779"/>
      <c r="EM779"/>
      <c r="EN779"/>
      <c r="EO779"/>
      <c r="EP779"/>
      <c r="EQ779"/>
      <c r="ER779"/>
      <c r="ES779"/>
      <c r="ET779"/>
      <c r="EU779"/>
      <c r="EV779"/>
      <c r="EW779"/>
      <c r="EX779"/>
      <c r="EY779"/>
      <c r="EZ779"/>
      <c r="FA779"/>
      <c r="FB779"/>
      <c r="FC779"/>
      <c r="FD779"/>
      <c r="FE779"/>
      <c r="FF779"/>
      <c r="FG779"/>
      <c r="FH779"/>
      <c r="FI779"/>
      <c r="FJ779"/>
      <c r="FK779"/>
      <c r="FL779"/>
      <c r="FM779"/>
      <c r="FN779"/>
      <c r="FO779"/>
      <c r="FP779"/>
      <c r="FQ779"/>
      <c r="FR779"/>
      <c r="FS779"/>
      <c r="FT779"/>
      <c r="FU779"/>
      <c r="FV779"/>
      <c r="FW779"/>
      <c r="FX779"/>
      <c r="FY779"/>
      <c r="FZ779"/>
      <c r="GA779"/>
      <c r="GB779"/>
      <c r="GC779"/>
      <c r="GD779"/>
      <c r="GE779"/>
      <c r="GF779"/>
      <c r="GG779"/>
      <c r="GH779"/>
      <c r="GI779"/>
      <c r="GJ779"/>
      <c r="GK779"/>
      <c r="GL779"/>
      <c r="GM779"/>
      <c r="GN779"/>
      <c r="GO779"/>
      <c r="GP779"/>
      <c r="GQ779"/>
      <c r="GR779"/>
      <c r="GS779"/>
      <c r="GT779"/>
      <c r="GU779"/>
      <c r="GV779"/>
      <c r="GW779"/>
      <c r="GX779"/>
      <c r="GY779"/>
      <c r="GZ779"/>
      <c r="HA779"/>
      <c r="HB779"/>
      <c r="HC779"/>
      <c r="HD779"/>
      <c r="HE779"/>
      <c r="HF779"/>
      <c r="HG779"/>
      <c r="HH779"/>
      <c r="HI779"/>
      <c r="HJ779"/>
      <c r="HK779"/>
      <c r="HL779"/>
      <c r="HM779"/>
      <c r="HN779"/>
      <c r="HO779"/>
      <c r="HP779"/>
      <c r="HQ779"/>
      <c r="HR779"/>
      <c r="HS779"/>
      <c r="HT779"/>
      <c r="HU779"/>
      <c r="HV779"/>
      <c r="HW779"/>
      <c r="HX779"/>
      <c r="HY779"/>
      <c r="HZ779"/>
      <c r="IA779"/>
      <c r="IB779"/>
      <c r="IC779"/>
      <c r="ID779"/>
      <c r="IE779"/>
      <c r="IF779"/>
      <c r="IG779"/>
    </row>
    <row r="780" spans="1:241" s="1" customFormat="1">
      <c r="A78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  <c r="EF780"/>
      <c r="EG780"/>
      <c r="EH780"/>
      <c r="EI780"/>
      <c r="EJ780"/>
      <c r="EK780"/>
      <c r="EL780"/>
      <c r="EM780"/>
      <c r="EN780"/>
      <c r="EO780"/>
      <c r="EP780"/>
      <c r="EQ780"/>
      <c r="ER780"/>
      <c r="ES780"/>
      <c r="ET780"/>
      <c r="EU780"/>
      <c r="EV780"/>
      <c r="EW780"/>
      <c r="EX780"/>
      <c r="EY780"/>
      <c r="EZ780"/>
      <c r="FA780"/>
      <c r="FB780"/>
      <c r="FC780"/>
      <c r="FD780"/>
      <c r="FE780"/>
      <c r="FF780"/>
      <c r="FG780"/>
      <c r="FH780"/>
      <c r="FI780"/>
      <c r="FJ780"/>
      <c r="FK780"/>
      <c r="FL780"/>
      <c r="FM780"/>
      <c r="FN780"/>
      <c r="FO780"/>
      <c r="FP780"/>
      <c r="FQ780"/>
      <c r="FR780"/>
      <c r="FS780"/>
      <c r="FT780"/>
      <c r="FU780"/>
      <c r="FV780"/>
      <c r="FW780"/>
      <c r="FX780"/>
      <c r="FY780"/>
      <c r="FZ780"/>
      <c r="GA780"/>
      <c r="GB780"/>
      <c r="GC780"/>
      <c r="GD780"/>
      <c r="GE780"/>
      <c r="GF780"/>
      <c r="GG780"/>
      <c r="GH780"/>
      <c r="GI780"/>
      <c r="GJ780"/>
      <c r="GK780"/>
      <c r="GL780"/>
      <c r="GM780"/>
      <c r="GN780"/>
      <c r="GO780"/>
      <c r="GP780"/>
      <c r="GQ780"/>
      <c r="GR780"/>
      <c r="GS780"/>
      <c r="GT780"/>
      <c r="GU780"/>
      <c r="GV780"/>
      <c r="GW780"/>
      <c r="GX780"/>
      <c r="GY780"/>
      <c r="GZ780"/>
      <c r="HA780"/>
      <c r="HB780"/>
      <c r="HC780"/>
      <c r="HD780"/>
      <c r="HE780"/>
      <c r="HF780"/>
      <c r="HG780"/>
      <c r="HH780"/>
      <c r="HI780"/>
      <c r="HJ780"/>
      <c r="HK780"/>
      <c r="HL780"/>
      <c r="HM780"/>
      <c r="HN780"/>
      <c r="HO780"/>
      <c r="HP780"/>
      <c r="HQ780"/>
      <c r="HR780"/>
      <c r="HS780"/>
      <c r="HT780"/>
      <c r="HU780"/>
      <c r="HV780"/>
      <c r="HW780"/>
      <c r="HX780"/>
      <c r="HY780"/>
      <c r="HZ780"/>
      <c r="IA780"/>
      <c r="IB780"/>
      <c r="IC780"/>
      <c r="ID780"/>
      <c r="IE780"/>
      <c r="IF780"/>
      <c r="IG780"/>
    </row>
    <row r="781" spans="1:241" s="1" customFormat="1">
      <c r="A781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  <c r="EH781"/>
      <c r="EI781"/>
      <c r="EJ781"/>
      <c r="EK781"/>
      <c r="EL781"/>
      <c r="EM781"/>
      <c r="EN781"/>
      <c r="EO781"/>
      <c r="EP781"/>
      <c r="EQ781"/>
      <c r="ER781"/>
      <c r="ES781"/>
      <c r="ET781"/>
      <c r="EU781"/>
      <c r="EV781"/>
      <c r="EW781"/>
      <c r="EX781"/>
      <c r="EY781"/>
      <c r="EZ781"/>
      <c r="FA781"/>
      <c r="FB781"/>
      <c r="FC781"/>
      <c r="FD781"/>
      <c r="FE781"/>
      <c r="FF781"/>
      <c r="FG781"/>
      <c r="FH781"/>
      <c r="FI781"/>
      <c r="FJ781"/>
      <c r="FK781"/>
      <c r="FL781"/>
      <c r="FM781"/>
      <c r="FN781"/>
      <c r="FO781"/>
      <c r="FP781"/>
      <c r="FQ781"/>
      <c r="FR781"/>
      <c r="FS781"/>
      <c r="FT781"/>
      <c r="FU781"/>
      <c r="FV781"/>
      <c r="FW781"/>
      <c r="FX781"/>
      <c r="FY781"/>
      <c r="FZ781"/>
      <c r="GA781"/>
      <c r="GB781"/>
      <c r="GC781"/>
      <c r="GD781"/>
      <c r="GE781"/>
      <c r="GF781"/>
      <c r="GG781"/>
      <c r="GH781"/>
      <c r="GI781"/>
      <c r="GJ781"/>
      <c r="GK781"/>
      <c r="GL781"/>
      <c r="GM781"/>
      <c r="GN781"/>
      <c r="GO781"/>
      <c r="GP781"/>
      <c r="GQ781"/>
      <c r="GR781"/>
      <c r="GS781"/>
      <c r="GT781"/>
      <c r="GU781"/>
      <c r="GV781"/>
      <c r="GW781"/>
      <c r="GX781"/>
      <c r="GY781"/>
      <c r="GZ781"/>
      <c r="HA781"/>
      <c r="HB781"/>
      <c r="HC781"/>
      <c r="HD781"/>
      <c r="HE781"/>
      <c r="HF781"/>
      <c r="HG781"/>
      <c r="HH781"/>
      <c r="HI781"/>
      <c r="HJ781"/>
      <c r="HK781"/>
      <c r="HL781"/>
      <c r="HM781"/>
      <c r="HN781"/>
      <c r="HO781"/>
      <c r="HP781"/>
      <c r="HQ781"/>
      <c r="HR781"/>
      <c r="HS781"/>
      <c r="HT781"/>
      <c r="HU781"/>
      <c r="HV781"/>
      <c r="HW781"/>
      <c r="HX781"/>
      <c r="HY781"/>
      <c r="HZ781"/>
      <c r="IA781"/>
      <c r="IB781"/>
      <c r="IC781"/>
      <c r="ID781"/>
      <c r="IE781"/>
      <c r="IF781"/>
      <c r="IG781"/>
    </row>
    <row r="782" spans="1:241" s="1" customFormat="1">
      <c r="A782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  <c r="EF782"/>
      <c r="EG782"/>
      <c r="EH782"/>
      <c r="EI782"/>
      <c r="EJ782"/>
      <c r="EK782"/>
      <c r="EL782"/>
      <c r="EM782"/>
      <c r="EN782"/>
      <c r="EO782"/>
      <c r="EP782"/>
      <c r="EQ782"/>
      <c r="ER782"/>
      <c r="ES782"/>
      <c r="ET782"/>
      <c r="EU782"/>
      <c r="EV782"/>
      <c r="EW782"/>
      <c r="EX782"/>
      <c r="EY782"/>
      <c r="EZ782"/>
      <c r="FA782"/>
      <c r="FB782"/>
      <c r="FC782"/>
      <c r="FD782"/>
      <c r="FE782"/>
      <c r="FF782"/>
      <c r="FG782"/>
      <c r="FH782"/>
      <c r="FI782"/>
      <c r="FJ782"/>
      <c r="FK782"/>
      <c r="FL782"/>
      <c r="FM782"/>
      <c r="FN782"/>
      <c r="FO782"/>
      <c r="FP782"/>
      <c r="FQ782"/>
      <c r="FR782"/>
      <c r="FS782"/>
      <c r="FT782"/>
      <c r="FU782"/>
      <c r="FV782"/>
      <c r="FW782"/>
      <c r="FX782"/>
      <c r="FY782"/>
      <c r="FZ782"/>
      <c r="GA782"/>
      <c r="GB782"/>
      <c r="GC782"/>
      <c r="GD782"/>
      <c r="GE782"/>
      <c r="GF782"/>
      <c r="GG782"/>
      <c r="GH782"/>
      <c r="GI782"/>
      <c r="GJ782"/>
      <c r="GK782"/>
      <c r="GL782"/>
      <c r="GM782"/>
      <c r="GN782"/>
      <c r="GO782"/>
      <c r="GP782"/>
      <c r="GQ782"/>
      <c r="GR782"/>
      <c r="GS782"/>
      <c r="GT782"/>
      <c r="GU782"/>
      <c r="GV782"/>
      <c r="GW782"/>
      <c r="GX782"/>
      <c r="GY782"/>
      <c r="GZ782"/>
      <c r="HA782"/>
      <c r="HB782"/>
      <c r="HC782"/>
      <c r="HD782"/>
      <c r="HE782"/>
      <c r="HF782"/>
      <c r="HG782"/>
      <c r="HH782"/>
      <c r="HI782"/>
      <c r="HJ782"/>
      <c r="HK782"/>
      <c r="HL782"/>
      <c r="HM782"/>
      <c r="HN782"/>
      <c r="HO782"/>
      <c r="HP782"/>
      <c r="HQ782"/>
      <c r="HR782"/>
      <c r="HS782"/>
      <c r="HT782"/>
      <c r="HU782"/>
      <c r="HV782"/>
      <c r="HW782"/>
      <c r="HX782"/>
      <c r="HY782"/>
      <c r="HZ782"/>
      <c r="IA782"/>
      <c r="IB782"/>
      <c r="IC782"/>
      <c r="ID782"/>
      <c r="IE782"/>
      <c r="IF782"/>
      <c r="IG782"/>
    </row>
    <row r="783" spans="1:241" s="1" customFormat="1">
      <c r="A783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  <c r="EF783"/>
      <c r="EG783"/>
      <c r="EH783"/>
      <c r="EI783"/>
      <c r="EJ783"/>
      <c r="EK783"/>
      <c r="EL783"/>
      <c r="EM783"/>
      <c r="EN783"/>
      <c r="EO783"/>
      <c r="EP783"/>
      <c r="EQ783"/>
      <c r="ER783"/>
      <c r="ES783"/>
      <c r="ET783"/>
      <c r="EU783"/>
      <c r="EV783"/>
      <c r="EW783"/>
      <c r="EX783"/>
      <c r="EY783"/>
      <c r="EZ783"/>
      <c r="FA783"/>
      <c r="FB783"/>
      <c r="FC783"/>
      <c r="FD783"/>
      <c r="FE783"/>
      <c r="FF783"/>
      <c r="FG783"/>
      <c r="FH783"/>
      <c r="FI783"/>
      <c r="FJ783"/>
      <c r="FK783"/>
      <c r="FL783"/>
      <c r="FM783"/>
      <c r="FN783"/>
      <c r="FO783"/>
      <c r="FP783"/>
      <c r="FQ783"/>
      <c r="FR783"/>
      <c r="FS783"/>
      <c r="FT783"/>
      <c r="FU783"/>
      <c r="FV783"/>
      <c r="FW783"/>
      <c r="FX783"/>
      <c r="FY783"/>
      <c r="FZ783"/>
      <c r="GA783"/>
      <c r="GB783"/>
      <c r="GC783"/>
      <c r="GD783"/>
      <c r="GE783"/>
      <c r="GF783"/>
      <c r="GG783"/>
      <c r="GH783"/>
      <c r="GI783"/>
      <c r="GJ783"/>
      <c r="GK783"/>
      <c r="GL783"/>
      <c r="GM783"/>
      <c r="GN783"/>
      <c r="GO783"/>
      <c r="GP783"/>
      <c r="GQ783"/>
      <c r="GR783"/>
      <c r="GS783"/>
      <c r="GT783"/>
      <c r="GU783"/>
      <c r="GV783"/>
      <c r="GW783"/>
      <c r="GX783"/>
      <c r="GY783"/>
      <c r="GZ783"/>
      <c r="HA783"/>
      <c r="HB783"/>
      <c r="HC783"/>
      <c r="HD783"/>
      <c r="HE783"/>
      <c r="HF783"/>
      <c r="HG783"/>
      <c r="HH783"/>
      <c r="HI783"/>
      <c r="HJ783"/>
      <c r="HK783"/>
      <c r="HL783"/>
      <c r="HM783"/>
      <c r="HN783"/>
      <c r="HO783"/>
      <c r="HP783"/>
      <c r="HQ783"/>
      <c r="HR783"/>
      <c r="HS783"/>
      <c r="HT783"/>
      <c r="HU783"/>
      <c r="HV783"/>
      <c r="HW783"/>
      <c r="HX783"/>
      <c r="HY783"/>
      <c r="HZ783"/>
      <c r="IA783"/>
      <c r="IB783"/>
      <c r="IC783"/>
      <c r="ID783"/>
      <c r="IE783"/>
      <c r="IF783"/>
      <c r="IG783"/>
    </row>
    <row r="784" spans="1:241" s="1" customFormat="1">
      <c r="A784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  <c r="EF784"/>
      <c r="EG784"/>
      <c r="EH784"/>
      <c r="EI784"/>
      <c r="EJ784"/>
      <c r="EK784"/>
      <c r="EL784"/>
      <c r="EM784"/>
      <c r="EN784"/>
      <c r="EO784"/>
      <c r="EP784"/>
      <c r="EQ784"/>
      <c r="ER784"/>
      <c r="ES784"/>
      <c r="ET784"/>
      <c r="EU784"/>
      <c r="EV784"/>
      <c r="EW784"/>
      <c r="EX784"/>
      <c r="EY784"/>
      <c r="EZ784"/>
      <c r="FA784"/>
      <c r="FB784"/>
      <c r="FC784"/>
      <c r="FD784"/>
      <c r="FE784"/>
      <c r="FF784"/>
      <c r="FG784"/>
      <c r="FH784"/>
      <c r="FI784"/>
      <c r="FJ784"/>
      <c r="FK784"/>
      <c r="FL784"/>
      <c r="FM784"/>
      <c r="FN784"/>
      <c r="FO784"/>
      <c r="FP784"/>
      <c r="FQ784"/>
      <c r="FR784"/>
      <c r="FS784"/>
      <c r="FT784"/>
      <c r="FU784"/>
      <c r="FV784"/>
      <c r="FW784"/>
      <c r="FX784"/>
      <c r="FY784"/>
      <c r="FZ784"/>
      <c r="GA784"/>
      <c r="GB784"/>
      <c r="GC784"/>
      <c r="GD784"/>
      <c r="GE784"/>
      <c r="GF784"/>
      <c r="GG784"/>
      <c r="GH784"/>
      <c r="GI784"/>
      <c r="GJ784"/>
      <c r="GK784"/>
      <c r="GL784"/>
      <c r="GM784"/>
      <c r="GN784"/>
      <c r="GO784"/>
      <c r="GP784"/>
      <c r="GQ784"/>
      <c r="GR784"/>
      <c r="GS784"/>
      <c r="GT784"/>
      <c r="GU784"/>
      <c r="GV784"/>
      <c r="GW784"/>
      <c r="GX784"/>
      <c r="GY784"/>
      <c r="GZ784"/>
      <c r="HA784"/>
      <c r="HB784"/>
      <c r="HC784"/>
      <c r="HD784"/>
      <c r="HE784"/>
      <c r="HF784"/>
      <c r="HG784"/>
      <c r="HH784"/>
      <c r="HI784"/>
      <c r="HJ784"/>
      <c r="HK784"/>
      <c r="HL784"/>
      <c r="HM784"/>
      <c r="HN784"/>
      <c r="HO784"/>
      <c r="HP784"/>
      <c r="HQ784"/>
      <c r="HR784"/>
      <c r="HS784"/>
      <c r="HT784"/>
      <c r="HU784"/>
      <c r="HV784"/>
      <c r="HW784"/>
      <c r="HX784"/>
      <c r="HY784"/>
      <c r="HZ784"/>
      <c r="IA784"/>
      <c r="IB784"/>
      <c r="IC784"/>
      <c r="ID784"/>
      <c r="IE784"/>
      <c r="IF784"/>
      <c r="IG784"/>
    </row>
    <row r="785" spans="1:241" s="1" customFormat="1">
      <c r="A785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  <c r="EF785"/>
      <c r="EG785"/>
      <c r="EH785"/>
      <c r="EI785"/>
      <c r="EJ785"/>
      <c r="EK785"/>
      <c r="EL785"/>
      <c r="EM785"/>
      <c r="EN785"/>
      <c r="EO785"/>
      <c r="EP785"/>
      <c r="EQ785"/>
      <c r="ER785"/>
      <c r="ES785"/>
      <c r="ET785"/>
      <c r="EU785"/>
      <c r="EV785"/>
      <c r="EW785"/>
      <c r="EX785"/>
      <c r="EY785"/>
      <c r="EZ785"/>
      <c r="FA785"/>
      <c r="FB785"/>
      <c r="FC785"/>
      <c r="FD785"/>
      <c r="FE785"/>
      <c r="FF785"/>
      <c r="FG785"/>
      <c r="FH785"/>
      <c r="FI785"/>
      <c r="FJ785"/>
      <c r="FK785"/>
      <c r="FL785"/>
      <c r="FM785"/>
      <c r="FN785"/>
      <c r="FO785"/>
      <c r="FP785"/>
      <c r="FQ785"/>
      <c r="FR785"/>
      <c r="FS785"/>
      <c r="FT785"/>
      <c r="FU785"/>
      <c r="FV785"/>
      <c r="FW785"/>
      <c r="FX785"/>
      <c r="FY785"/>
      <c r="FZ785"/>
      <c r="GA785"/>
      <c r="GB785"/>
      <c r="GC785"/>
      <c r="GD785"/>
      <c r="GE785"/>
      <c r="GF785"/>
      <c r="GG785"/>
      <c r="GH785"/>
      <c r="GI785"/>
      <c r="GJ785"/>
      <c r="GK785"/>
      <c r="GL785"/>
      <c r="GM785"/>
      <c r="GN785"/>
      <c r="GO785"/>
      <c r="GP785"/>
      <c r="GQ785"/>
      <c r="GR785"/>
      <c r="GS785"/>
      <c r="GT785"/>
      <c r="GU785"/>
      <c r="GV785"/>
      <c r="GW785"/>
      <c r="GX785"/>
      <c r="GY785"/>
      <c r="GZ785"/>
      <c r="HA785"/>
      <c r="HB785"/>
      <c r="HC785"/>
      <c r="HD785"/>
      <c r="HE785"/>
      <c r="HF785"/>
      <c r="HG785"/>
      <c r="HH785"/>
      <c r="HI785"/>
      <c r="HJ785"/>
      <c r="HK785"/>
      <c r="HL785"/>
      <c r="HM785"/>
      <c r="HN785"/>
      <c r="HO785"/>
      <c r="HP785"/>
      <c r="HQ785"/>
      <c r="HR785"/>
      <c r="HS785"/>
      <c r="HT785"/>
      <c r="HU785"/>
      <c r="HV785"/>
      <c r="HW785"/>
      <c r="HX785"/>
      <c r="HY785"/>
      <c r="HZ785"/>
      <c r="IA785"/>
      <c r="IB785"/>
      <c r="IC785"/>
      <c r="ID785"/>
      <c r="IE785"/>
      <c r="IF785"/>
      <c r="IG785"/>
    </row>
    <row r="786" spans="1:241" s="1" customFormat="1">
      <c r="A786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  <c r="EF786"/>
      <c r="EG786"/>
      <c r="EH786"/>
      <c r="EI786"/>
      <c r="EJ786"/>
      <c r="EK786"/>
      <c r="EL786"/>
      <c r="EM786"/>
      <c r="EN786"/>
      <c r="EO786"/>
      <c r="EP786"/>
      <c r="EQ786"/>
      <c r="ER786"/>
      <c r="ES786"/>
      <c r="ET786"/>
      <c r="EU786"/>
      <c r="EV786"/>
      <c r="EW786"/>
      <c r="EX786"/>
      <c r="EY786"/>
      <c r="EZ786"/>
      <c r="FA786"/>
      <c r="FB786"/>
      <c r="FC786"/>
      <c r="FD786"/>
      <c r="FE786"/>
      <c r="FF786"/>
      <c r="FG786"/>
      <c r="FH786"/>
      <c r="FI786"/>
      <c r="FJ786"/>
      <c r="FK786"/>
      <c r="FL786"/>
      <c r="FM786"/>
      <c r="FN786"/>
      <c r="FO786"/>
      <c r="FP786"/>
      <c r="FQ786"/>
      <c r="FR786"/>
      <c r="FS786"/>
      <c r="FT786"/>
      <c r="FU786"/>
      <c r="FV786"/>
      <c r="FW786"/>
      <c r="FX786"/>
      <c r="FY786"/>
      <c r="FZ786"/>
      <c r="GA786"/>
      <c r="GB786"/>
      <c r="GC786"/>
      <c r="GD786"/>
      <c r="GE786"/>
      <c r="GF786"/>
      <c r="GG786"/>
      <c r="GH786"/>
      <c r="GI786"/>
      <c r="GJ786"/>
      <c r="GK786"/>
      <c r="GL786"/>
      <c r="GM786"/>
      <c r="GN786"/>
      <c r="GO786"/>
      <c r="GP786"/>
      <c r="GQ786"/>
      <c r="GR786"/>
      <c r="GS786"/>
      <c r="GT786"/>
      <c r="GU786"/>
      <c r="GV786"/>
      <c r="GW786"/>
      <c r="GX786"/>
      <c r="GY786"/>
      <c r="GZ786"/>
      <c r="HA786"/>
      <c r="HB786"/>
      <c r="HC786"/>
      <c r="HD786"/>
      <c r="HE786"/>
      <c r="HF786"/>
      <c r="HG786"/>
      <c r="HH786"/>
      <c r="HI786"/>
      <c r="HJ786"/>
      <c r="HK786"/>
      <c r="HL786"/>
      <c r="HM786"/>
      <c r="HN786"/>
      <c r="HO786"/>
      <c r="HP786"/>
      <c r="HQ786"/>
      <c r="HR786"/>
      <c r="HS786"/>
      <c r="HT786"/>
      <c r="HU786"/>
      <c r="HV786"/>
      <c r="HW786"/>
      <c r="HX786"/>
      <c r="HY786"/>
      <c r="HZ786"/>
      <c r="IA786"/>
      <c r="IB786"/>
      <c r="IC786"/>
      <c r="ID786"/>
      <c r="IE786"/>
      <c r="IF786"/>
      <c r="IG786"/>
    </row>
    <row r="787" spans="1:241" s="1" customFormat="1">
      <c r="A787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  <c r="EF787"/>
      <c r="EG787"/>
      <c r="EH787"/>
      <c r="EI787"/>
      <c r="EJ787"/>
      <c r="EK787"/>
      <c r="EL787"/>
      <c r="EM787"/>
      <c r="EN787"/>
      <c r="EO787"/>
      <c r="EP787"/>
      <c r="EQ787"/>
      <c r="ER787"/>
      <c r="ES787"/>
      <c r="ET787"/>
      <c r="EU787"/>
      <c r="EV787"/>
      <c r="EW787"/>
      <c r="EX787"/>
      <c r="EY787"/>
      <c r="EZ787"/>
      <c r="FA787"/>
      <c r="FB787"/>
      <c r="FC787"/>
      <c r="FD787"/>
      <c r="FE787"/>
      <c r="FF787"/>
      <c r="FG787"/>
      <c r="FH787"/>
      <c r="FI787"/>
      <c r="FJ787"/>
      <c r="FK787"/>
      <c r="FL787"/>
      <c r="FM787"/>
      <c r="FN787"/>
      <c r="FO787"/>
      <c r="FP787"/>
      <c r="FQ787"/>
      <c r="FR787"/>
      <c r="FS787"/>
      <c r="FT787"/>
      <c r="FU787"/>
      <c r="FV787"/>
      <c r="FW787"/>
      <c r="FX787"/>
      <c r="FY787"/>
      <c r="FZ787"/>
      <c r="GA787"/>
      <c r="GB787"/>
      <c r="GC787"/>
      <c r="GD787"/>
      <c r="GE787"/>
      <c r="GF787"/>
      <c r="GG787"/>
      <c r="GH787"/>
      <c r="GI787"/>
      <c r="GJ787"/>
      <c r="GK787"/>
      <c r="GL787"/>
      <c r="GM787"/>
      <c r="GN787"/>
      <c r="GO787"/>
      <c r="GP787"/>
      <c r="GQ787"/>
      <c r="GR787"/>
      <c r="GS787"/>
      <c r="GT787"/>
      <c r="GU787"/>
      <c r="GV787"/>
      <c r="GW787"/>
      <c r="GX787"/>
      <c r="GY787"/>
      <c r="GZ787"/>
      <c r="HA787"/>
      <c r="HB787"/>
      <c r="HC787"/>
      <c r="HD787"/>
      <c r="HE787"/>
      <c r="HF787"/>
      <c r="HG787"/>
      <c r="HH787"/>
      <c r="HI787"/>
      <c r="HJ787"/>
      <c r="HK787"/>
      <c r="HL787"/>
      <c r="HM787"/>
      <c r="HN787"/>
      <c r="HO787"/>
      <c r="HP787"/>
      <c r="HQ787"/>
      <c r="HR787"/>
      <c r="HS787"/>
      <c r="HT787"/>
      <c r="HU787"/>
      <c r="HV787"/>
      <c r="HW787"/>
      <c r="HX787"/>
      <c r="HY787"/>
      <c r="HZ787"/>
      <c r="IA787"/>
      <c r="IB787"/>
      <c r="IC787"/>
      <c r="ID787"/>
      <c r="IE787"/>
      <c r="IF787"/>
      <c r="IG787"/>
    </row>
    <row r="788" spans="1:241" s="1" customFormat="1">
      <c r="A788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  <c r="EF788"/>
      <c r="EG788"/>
      <c r="EH788"/>
      <c r="EI788"/>
      <c r="EJ788"/>
      <c r="EK788"/>
      <c r="EL788"/>
      <c r="EM788"/>
      <c r="EN788"/>
      <c r="EO788"/>
      <c r="EP788"/>
      <c r="EQ788"/>
      <c r="ER788"/>
      <c r="ES788"/>
      <c r="ET788"/>
      <c r="EU788"/>
      <c r="EV788"/>
      <c r="EW788"/>
      <c r="EX788"/>
      <c r="EY788"/>
      <c r="EZ788"/>
      <c r="FA788"/>
      <c r="FB788"/>
      <c r="FC788"/>
      <c r="FD788"/>
      <c r="FE788"/>
      <c r="FF788"/>
      <c r="FG788"/>
      <c r="FH788"/>
      <c r="FI788"/>
      <c r="FJ788"/>
      <c r="FK788"/>
      <c r="FL788"/>
      <c r="FM788"/>
      <c r="FN788"/>
      <c r="FO788"/>
      <c r="FP788"/>
      <c r="FQ788"/>
      <c r="FR788"/>
      <c r="FS788"/>
      <c r="FT788"/>
      <c r="FU788"/>
      <c r="FV788"/>
      <c r="FW788"/>
      <c r="FX788"/>
      <c r="FY788"/>
      <c r="FZ788"/>
      <c r="GA788"/>
      <c r="GB788"/>
      <c r="GC788"/>
      <c r="GD788"/>
      <c r="GE788"/>
      <c r="GF788"/>
      <c r="GG788"/>
      <c r="GH788"/>
      <c r="GI788"/>
      <c r="GJ788"/>
      <c r="GK788"/>
      <c r="GL788"/>
      <c r="GM788"/>
      <c r="GN788"/>
      <c r="GO788"/>
      <c r="GP788"/>
      <c r="GQ788"/>
      <c r="GR788"/>
      <c r="GS788"/>
      <c r="GT788"/>
      <c r="GU788"/>
      <c r="GV788"/>
      <c r="GW788"/>
      <c r="GX788"/>
      <c r="GY788"/>
      <c r="GZ788"/>
      <c r="HA788"/>
      <c r="HB788"/>
      <c r="HC788"/>
      <c r="HD788"/>
      <c r="HE788"/>
      <c r="HF788"/>
      <c r="HG788"/>
      <c r="HH788"/>
      <c r="HI788"/>
      <c r="HJ788"/>
      <c r="HK788"/>
      <c r="HL788"/>
      <c r="HM788"/>
      <c r="HN788"/>
      <c r="HO788"/>
      <c r="HP788"/>
      <c r="HQ788"/>
      <c r="HR788"/>
      <c r="HS788"/>
      <c r="HT788"/>
      <c r="HU788"/>
      <c r="HV788"/>
      <c r="HW788"/>
      <c r="HX788"/>
      <c r="HY788"/>
      <c r="HZ788"/>
      <c r="IA788"/>
      <c r="IB788"/>
      <c r="IC788"/>
      <c r="ID788"/>
      <c r="IE788"/>
      <c r="IF788"/>
      <c r="IG788"/>
    </row>
    <row r="789" spans="1:241" s="1" customFormat="1">
      <c r="A789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  <c r="EF789"/>
      <c r="EG789"/>
      <c r="EH789"/>
      <c r="EI789"/>
      <c r="EJ789"/>
      <c r="EK789"/>
      <c r="EL789"/>
      <c r="EM789"/>
      <c r="EN789"/>
      <c r="EO789"/>
      <c r="EP789"/>
      <c r="EQ789"/>
      <c r="ER789"/>
      <c r="ES789"/>
      <c r="ET789"/>
      <c r="EU789"/>
      <c r="EV789"/>
      <c r="EW789"/>
      <c r="EX789"/>
      <c r="EY789"/>
      <c r="EZ789"/>
      <c r="FA789"/>
      <c r="FB789"/>
      <c r="FC789"/>
      <c r="FD789"/>
      <c r="FE789"/>
      <c r="FF789"/>
      <c r="FG789"/>
      <c r="FH789"/>
      <c r="FI789"/>
      <c r="FJ789"/>
      <c r="FK789"/>
      <c r="FL789"/>
      <c r="FM789"/>
      <c r="FN789"/>
      <c r="FO789"/>
      <c r="FP789"/>
      <c r="FQ789"/>
      <c r="FR789"/>
      <c r="FS789"/>
      <c r="FT789"/>
      <c r="FU789"/>
      <c r="FV789"/>
      <c r="FW789"/>
      <c r="FX789"/>
      <c r="FY789"/>
      <c r="FZ789"/>
      <c r="GA789"/>
      <c r="GB789"/>
      <c r="GC789"/>
      <c r="GD789"/>
      <c r="GE789"/>
      <c r="GF789"/>
      <c r="GG789"/>
      <c r="GH789"/>
      <c r="GI789"/>
      <c r="GJ789"/>
      <c r="GK789"/>
      <c r="GL789"/>
      <c r="GM789"/>
      <c r="GN789"/>
      <c r="GO789"/>
      <c r="GP789"/>
      <c r="GQ789"/>
      <c r="GR789"/>
      <c r="GS789"/>
      <c r="GT789"/>
      <c r="GU789"/>
      <c r="GV789"/>
      <c r="GW789"/>
      <c r="GX789"/>
      <c r="GY789"/>
      <c r="GZ789"/>
      <c r="HA789"/>
      <c r="HB789"/>
      <c r="HC789"/>
      <c r="HD789"/>
      <c r="HE789"/>
      <c r="HF789"/>
      <c r="HG789"/>
      <c r="HH789"/>
      <c r="HI789"/>
      <c r="HJ789"/>
      <c r="HK789"/>
      <c r="HL789"/>
      <c r="HM789"/>
      <c r="HN789"/>
      <c r="HO789"/>
      <c r="HP789"/>
      <c r="HQ789"/>
      <c r="HR789"/>
      <c r="HS789"/>
      <c r="HT789"/>
      <c r="HU789"/>
      <c r="HV789"/>
      <c r="HW789"/>
      <c r="HX789"/>
      <c r="HY789"/>
      <c r="HZ789"/>
      <c r="IA789"/>
      <c r="IB789"/>
      <c r="IC789"/>
      <c r="ID789"/>
      <c r="IE789"/>
      <c r="IF789"/>
      <c r="IG789"/>
    </row>
    <row r="790" spans="1:241" s="1" customFormat="1">
      <c r="A79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  <c r="EF790"/>
      <c r="EG790"/>
      <c r="EH790"/>
      <c r="EI790"/>
      <c r="EJ790"/>
      <c r="EK790"/>
      <c r="EL790"/>
      <c r="EM790"/>
      <c r="EN790"/>
      <c r="EO790"/>
      <c r="EP790"/>
      <c r="EQ790"/>
      <c r="ER790"/>
      <c r="ES790"/>
      <c r="ET790"/>
      <c r="EU790"/>
      <c r="EV790"/>
      <c r="EW790"/>
      <c r="EX790"/>
      <c r="EY790"/>
      <c r="EZ790"/>
      <c r="FA790"/>
      <c r="FB790"/>
      <c r="FC790"/>
      <c r="FD790"/>
      <c r="FE790"/>
      <c r="FF790"/>
      <c r="FG790"/>
      <c r="FH790"/>
      <c r="FI790"/>
      <c r="FJ790"/>
      <c r="FK790"/>
      <c r="FL790"/>
      <c r="FM790"/>
      <c r="FN790"/>
      <c r="FO790"/>
      <c r="FP790"/>
      <c r="FQ790"/>
      <c r="FR790"/>
      <c r="FS790"/>
      <c r="FT790"/>
      <c r="FU790"/>
      <c r="FV790"/>
      <c r="FW790"/>
      <c r="FX790"/>
      <c r="FY790"/>
      <c r="FZ790"/>
      <c r="GA790"/>
      <c r="GB790"/>
      <c r="GC790"/>
      <c r="GD790"/>
      <c r="GE790"/>
      <c r="GF790"/>
      <c r="GG790"/>
      <c r="GH790"/>
      <c r="GI790"/>
      <c r="GJ790"/>
      <c r="GK790"/>
      <c r="GL790"/>
      <c r="GM790"/>
      <c r="GN790"/>
      <c r="GO790"/>
      <c r="GP790"/>
      <c r="GQ790"/>
      <c r="GR790"/>
      <c r="GS790"/>
      <c r="GT790"/>
      <c r="GU790"/>
      <c r="GV790"/>
      <c r="GW790"/>
      <c r="GX790"/>
      <c r="GY790"/>
      <c r="GZ790"/>
      <c r="HA790"/>
      <c r="HB790"/>
      <c r="HC790"/>
      <c r="HD790"/>
      <c r="HE790"/>
      <c r="HF790"/>
      <c r="HG790"/>
      <c r="HH790"/>
      <c r="HI790"/>
      <c r="HJ790"/>
      <c r="HK790"/>
      <c r="HL790"/>
      <c r="HM790"/>
      <c r="HN790"/>
      <c r="HO790"/>
      <c r="HP790"/>
      <c r="HQ790"/>
      <c r="HR790"/>
      <c r="HS790"/>
      <c r="HT790"/>
      <c r="HU790"/>
      <c r="HV790"/>
      <c r="HW790"/>
      <c r="HX790"/>
      <c r="HY790"/>
      <c r="HZ790"/>
      <c r="IA790"/>
      <c r="IB790"/>
      <c r="IC790"/>
      <c r="ID790"/>
      <c r="IE790"/>
      <c r="IF790"/>
      <c r="IG790"/>
    </row>
    <row r="791" spans="1:241" s="1" customFormat="1">
      <c r="A791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  <c r="EF791"/>
      <c r="EG791"/>
      <c r="EH791"/>
      <c r="EI791"/>
      <c r="EJ791"/>
      <c r="EK791"/>
      <c r="EL791"/>
      <c r="EM791"/>
      <c r="EN791"/>
      <c r="EO791"/>
      <c r="EP791"/>
      <c r="EQ791"/>
      <c r="ER791"/>
      <c r="ES791"/>
      <c r="ET791"/>
      <c r="EU791"/>
      <c r="EV791"/>
      <c r="EW791"/>
      <c r="EX791"/>
      <c r="EY791"/>
      <c r="EZ791"/>
      <c r="FA791"/>
      <c r="FB791"/>
      <c r="FC791"/>
      <c r="FD791"/>
      <c r="FE791"/>
      <c r="FF791"/>
      <c r="FG791"/>
      <c r="FH791"/>
      <c r="FI791"/>
      <c r="FJ791"/>
      <c r="FK791"/>
      <c r="FL791"/>
      <c r="FM791"/>
      <c r="FN791"/>
      <c r="FO791"/>
      <c r="FP791"/>
      <c r="FQ791"/>
      <c r="FR791"/>
      <c r="FS791"/>
      <c r="FT791"/>
      <c r="FU791"/>
      <c r="FV791"/>
      <c r="FW791"/>
      <c r="FX791"/>
      <c r="FY791"/>
      <c r="FZ791"/>
      <c r="GA791"/>
      <c r="GB791"/>
      <c r="GC791"/>
      <c r="GD791"/>
      <c r="GE791"/>
      <c r="GF791"/>
      <c r="GG791"/>
      <c r="GH791"/>
      <c r="GI791"/>
      <c r="GJ791"/>
      <c r="GK791"/>
      <c r="GL791"/>
      <c r="GM791"/>
      <c r="GN791"/>
      <c r="GO791"/>
      <c r="GP791"/>
      <c r="GQ791"/>
      <c r="GR791"/>
      <c r="GS791"/>
      <c r="GT791"/>
      <c r="GU791"/>
      <c r="GV791"/>
      <c r="GW791"/>
      <c r="GX791"/>
      <c r="GY791"/>
      <c r="GZ791"/>
      <c r="HA791"/>
      <c r="HB791"/>
      <c r="HC791"/>
      <c r="HD791"/>
      <c r="HE791"/>
      <c r="HF791"/>
      <c r="HG791"/>
      <c r="HH791"/>
      <c r="HI791"/>
      <c r="HJ791"/>
      <c r="HK791"/>
      <c r="HL791"/>
      <c r="HM791"/>
      <c r="HN791"/>
      <c r="HO791"/>
      <c r="HP791"/>
      <c r="HQ791"/>
      <c r="HR791"/>
      <c r="HS791"/>
      <c r="HT791"/>
      <c r="HU791"/>
      <c r="HV791"/>
      <c r="HW791"/>
      <c r="HX791"/>
      <c r="HY791"/>
      <c r="HZ791"/>
      <c r="IA791"/>
      <c r="IB791"/>
      <c r="IC791"/>
      <c r="ID791"/>
      <c r="IE791"/>
      <c r="IF791"/>
      <c r="IG791"/>
    </row>
    <row r="792" spans="1:241" s="1" customFormat="1">
      <c r="A792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  <c r="EF792"/>
      <c r="EG792"/>
      <c r="EH792"/>
      <c r="EI792"/>
      <c r="EJ792"/>
      <c r="EK792"/>
      <c r="EL792"/>
      <c r="EM792"/>
      <c r="EN792"/>
      <c r="EO792"/>
      <c r="EP792"/>
      <c r="EQ792"/>
      <c r="ER792"/>
      <c r="ES792"/>
      <c r="ET792"/>
      <c r="EU792"/>
      <c r="EV792"/>
      <c r="EW792"/>
      <c r="EX792"/>
      <c r="EY792"/>
      <c r="EZ792"/>
      <c r="FA792"/>
      <c r="FB792"/>
      <c r="FC792"/>
      <c r="FD792"/>
      <c r="FE792"/>
      <c r="FF792"/>
      <c r="FG792"/>
      <c r="FH792"/>
      <c r="FI792"/>
      <c r="FJ792"/>
      <c r="FK792"/>
      <c r="FL792"/>
      <c r="FM792"/>
      <c r="FN792"/>
      <c r="FO792"/>
      <c r="FP792"/>
      <c r="FQ792"/>
      <c r="FR792"/>
      <c r="FS792"/>
      <c r="FT792"/>
      <c r="FU792"/>
      <c r="FV792"/>
      <c r="FW792"/>
      <c r="FX792"/>
      <c r="FY792"/>
      <c r="FZ792"/>
      <c r="GA792"/>
      <c r="GB792"/>
      <c r="GC792"/>
      <c r="GD792"/>
      <c r="GE792"/>
      <c r="GF792"/>
      <c r="GG792"/>
      <c r="GH792"/>
      <c r="GI792"/>
      <c r="GJ792"/>
      <c r="GK792"/>
      <c r="GL792"/>
      <c r="GM792"/>
      <c r="GN792"/>
      <c r="GO792"/>
      <c r="GP792"/>
      <c r="GQ792"/>
      <c r="GR792"/>
      <c r="GS792"/>
      <c r="GT792"/>
      <c r="GU792"/>
      <c r="GV792"/>
      <c r="GW792"/>
      <c r="GX792"/>
      <c r="GY792"/>
      <c r="GZ792"/>
      <c r="HA792"/>
      <c r="HB792"/>
      <c r="HC792"/>
      <c r="HD792"/>
      <c r="HE792"/>
      <c r="HF792"/>
      <c r="HG792"/>
      <c r="HH792"/>
      <c r="HI792"/>
      <c r="HJ792"/>
      <c r="HK792"/>
      <c r="HL792"/>
      <c r="HM792"/>
      <c r="HN792"/>
      <c r="HO792"/>
      <c r="HP792"/>
      <c r="HQ792"/>
      <c r="HR792"/>
      <c r="HS792"/>
      <c r="HT792"/>
      <c r="HU792"/>
      <c r="HV792"/>
      <c r="HW792"/>
      <c r="HX792"/>
      <c r="HY792"/>
      <c r="HZ792"/>
      <c r="IA792"/>
      <c r="IB792"/>
      <c r="IC792"/>
      <c r="ID792"/>
      <c r="IE792"/>
      <c r="IF792"/>
      <c r="IG792"/>
    </row>
    <row r="793" spans="1:241" s="1" customFormat="1">
      <c r="A793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  <c r="EF793"/>
      <c r="EG793"/>
      <c r="EH793"/>
      <c r="EI793"/>
      <c r="EJ793"/>
      <c r="EK793"/>
      <c r="EL793"/>
      <c r="EM793"/>
      <c r="EN793"/>
      <c r="EO793"/>
      <c r="EP793"/>
      <c r="EQ793"/>
      <c r="ER793"/>
      <c r="ES793"/>
      <c r="ET793"/>
      <c r="EU793"/>
      <c r="EV793"/>
      <c r="EW793"/>
      <c r="EX793"/>
      <c r="EY793"/>
      <c r="EZ793"/>
      <c r="FA793"/>
      <c r="FB793"/>
      <c r="FC793"/>
      <c r="FD793"/>
      <c r="FE793"/>
      <c r="FF793"/>
      <c r="FG793"/>
      <c r="FH793"/>
      <c r="FI793"/>
      <c r="FJ793"/>
      <c r="FK793"/>
      <c r="FL793"/>
      <c r="FM793"/>
      <c r="FN793"/>
      <c r="FO793"/>
      <c r="FP793"/>
      <c r="FQ793"/>
      <c r="FR793"/>
      <c r="FS793"/>
      <c r="FT793"/>
      <c r="FU793"/>
      <c r="FV793"/>
      <c r="FW793"/>
      <c r="FX793"/>
      <c r="FY793"/>
      <c r="FZ793"/>
      <c r="GA793"/>
      <c r="GB793"/>
      <c r="GC793"/>
      <c r="GD793"/>
      <c r="GE793"/>
      <c r="GF793"/>
      <c r="GG793"/>
      <c r="GH793"/>
      <c r="GI793"/>
      <c r="GJ793"/>
      <c r="GK793"/>
      <c r="GL793"/>
      <c r="GM793"/>
      <c r="GN793"/>
      <c r="GO793"/>
      <c r="GP793"/>
      <c r="GQ793"/>
      <c r="GR793"/>
      <c r="GS793"/>
      <c r="GT793"/>
      <c r="GU793"/>
      <c r="GV793"/>
      <c r="GW793"/>
      <c r="GX793"/>
      <c r="GY793"/>
      <c r="GZ793"/>
      <c r="HA793"/>
      <c r="HB793"/>
      <c r="HC793"/>
      <c r="HD793"/>
      <c r="HE793"/>
      <c r="HF793"/>
      <c r="HG793"/>
      <c r="HH793"/>
      <c r="HI793"/>
      <c r="HJ793"/>
      <c r="HK793"/>
      <c r="HL793"/>
      <c r="HM793"/>
      <c r="HN793"/>
      <c r="HO793"/>
      <c r="HP793"/>
      <c r="HQ793"/>
      <c r="HR793"/>
      <c r="HS793"/>
      <c r="HT793"/>
      <c r="HU793"/>
      <c r="HV793"/>
      <c r="HW793"/>
      <c r="HX793"/>
      <c r="HY793"/>
      <c r="HZ793"/>
      <c r="IA793"/>
      <c r="IB793"/>
      <c r="IC793"/>
      <c r="ID793"/>
      <c r="IE793"/>
      <c r="IF793"/>
      <c r="IG793"/>
    </row>
    <row r="794" spans="1:241" s="1" customFormat="1">
      <c r="A794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  <c r="EF794"/>
      <c r="EG794"/>
      <c r="EH794"/>
      <c r="EI794"/>
      <c r="EJ794"/>
      <c r="EK794"/>
      <c r="EL794"/>
      <c r="EM794"/>
      <c r="EN794"/>
      <c r="EO794"/>
      <c r="EP794"/>
      <c r="EQ794"/>
      <c r="ER794"/>
      <c r="ES794"/>
      <c r="ET794"/>
      <c r="EU794"/>
      <c r="EV794"/>
      <c r="EW794"/>
      <c r="EX794"/>
      <c r="EY794"/>
      <c r="EZ794"/>
      <c r="FA794"/>
      <c r="FB794"/>
      <c r="FC794"/>
      <c r="FD794"/>
      <c r="FE794"/>
      <c r="FF794"/>
      <c r="FG794"/>
      <c r="FH794"/>
      <c r="FI794"/>
      <c r="FJ794"/>
      <c r="FK794"/>
      <c r="FL794"/>
      <c r="FM794"/>
      <c r="FN794"/>
      <c r="FO794"/>
      <c r="FP794"/>
      <c r="FQ794"/>
      <c r="FR794"/>
      <c r="FS794"/>
      <c r="FT794"/>
      <c r="FU794"/>
      <c r="FV794"/>
      <c r="FW794"/>
      <c r="FX794"/>
      <c r="FY794"/>
      <c r="FZ794"/>
      <c r="GA794"/>
      <c r="GB794"/>
      <c r="GC794"/>
      <c r="GD794"/>
      <c r="GE794"/>
      <c r="GF794"/>
      <c r="GG794"/>
      <c r="GH794"/>
      <c r="GI794"/>
      <c r="GJ794"/>
      <c r="GK794"/>
      <c r="GL794"/>
      <c r="GM794"/>
      <c r="GN794"/>
      <c r="GO794"/>
      <c r="GP794"/>
      <c r="GQ794"/>
      <c r="GR794"/>
      <c r="GS794"/>
      <c r="GT794"/>
      <c r="GU794"/>
      <c r="GV794"/>
      <c r="GW794"/>
      <c r="GX794"/>
      <c r="GY794"/>
      <c r="GZ794"/>
      <c r="HA794"/>
      <c r="HB794"/>
      <c r="HC794"/>
      <c r="HD794"/>
      <c r="HE794"/>
      <c r="HF794"/>
      <c r="HG794"/>
      <c r="HH794"/>
      <c r="HI794"/>
      <c r="HJ794"/>
      <c r="HK794"/>
      <c r="HL794"/>
      <c r="HM794"/>
      <c r="HN794"/>
      <c r="HO794"/>
      <c r="HP794"/>
      <c r="HQ794"/>
      <c r="HR794"/>
      <c r="HS794"/>
      <c r="HT794"/>
      <c r="HU794"/>
      <c r="HV794"/>
      <c r="HW794"/>
      <c r="HX794"/>
      <c r="HY794"/>
      <c r="HZ794"/>
      <c r="IA794"/>
      <c r="IB794"/>
      <c r="IC794"/>
      <c r="ID794"/>
      <c r="IE794"/>
      <c r="IF794"/>
      <c r="IG794"/>
    </row>
    <row r="795" spans="1:241" s="1" customFormat="1">
      <c r="A795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  <c r="EF795"/>
      <c r="EG795"/>
      <c r="EH795"/>
      <c r="EI795"/>
      <c r="EJ795"/>
      <c r="EK795"/>
      <c r="EL795"/>
      <c r="EM795"/>
      <c r="EN795"/>
      <c r="EO795"/>
      <c r="EP795"/>
      <c r="EQ795"/>
      <c r="ER795"/>
      <c r="ES795"/>
      <c r="ET795"/>
      <c r="EU795"/>
      <c r="EV795"/>
      <c r="EW795"/>
      <c r="EX795"/>
      <c r="EY795"/>
      <c r="EZ795"/>
      <c r="FA795"/>
      <c r="FB795"/>
      <c r="FC795"/>
      <c r="FD795"/>
      <c r="FE795"/>
      <c r="FF795"/>
      <c r="FG795"/>
      <c r="FH795"/>
      <c r="FI795"/>
      <c r="FJ795"/>
      <c r="FK795"/>
      <c r="FL795"/>
      <c r="FM795"/>
      <c r="FN795"/>
      <c r="FO795"/>
      <c r="FP795"/>
      <c r="FQ795"/>
      <c r="FR795"/>
      <c r="FS795"/>
      <c r="FT795"/>
      <c r="FU795"/>
      <c r="FV795"/>
      <c r="FW795"/>
      <c r="FX795"/>
      <c r="FY795"/>
      <c r="FZ795"/>
      <c r="GA795"/>
      <c r="GB795"/>
      <c r="GC795"/>
      <c r="GD795"/>
      <c r="GE795"/>
      <c r="GF795"/>
      <c r="GG795"/>
      <c r="GH795"/>
      <c r="GI795"/>
      <c r="GJ795"/>
      <c r="GK795"/>
      <c r="GL795"/>
      <c r="GM795"/>
      <c r="GN795"/>
      <c r="GO795"/>
      <c r="GP795"/>
      <c r="GQ795"/>
      <c r="GR795"/>
      <c r="GS795"/>
      <c r="GT795"/>
      <c r="GU795"/>
      <c r="GV795"/>
      <c r="GW795"/>
      <c r="GX795"/>
      <c r="GY795"/>
      <c r="GZ795"/>
      <c r="HA795"/>
      <c r="HB795"/>
      <c r="HC795"/>
      <c r="HD795"/>
      <c r="HE795"/>
      <c r="HF795"/>
      <c r="HG795"/>
      <c r="HH795"/>
      <c r="HI795"/>
      <c r="HJ795"/>
      <c r="HK795"/>
      <c r="HL795"/>
      <c r="HM795"/>
      <c r="HN795"/>
      <c r="HO795"/>
      <c r="HP795"/>
      <c r="HQ795"/>
      <c r="HR795"/>
      <c r="HS795"/>
      <c r="HT795"/>
      <c r="HU795"/>
      <c r="HV795"/>
      <c r="HW795"/>
      <c r="HX795"/>
      <c r="HY795"/>
      <c r="HZ795"/>
      <c r="IA795"/>
      <c r="IB795"/>
      <c r="IC795"/>
      <c r="ID795"/>
      <c r="IE795"/>
      <c r="IF795"/>
      <c r="IG795"/>
    </row>
    <row r="796" spans="1:241" s="1" customFormat="1">
      <c r="A796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  <c r="EF796"/>
      <c r="EG796"/>
      <c r="EH796"/>
      <c r="EI796"/>
      <c r="EJ796"/>
      <c r="EK796"/>
      <c r="EL796"/>
      <c r="EM796"/>
      <c r="EN796"/>
      <c r="EO796"/>
      <c r="EP796"/>
      <c r="EQ796"/>
      <c r="ER796"/>
      <c r="ES796"/>
      <c r="ET796"/>
      <c r="EU796"/>
      <c r="EV796"/>
      <c r="EW796"/>
      <c r="EX796"/>
      <c r="EY796"/>
      <c r="EZ796"/>
      <c r="FA796"/>
      <c r="FB796"/>
      <c r="FC796"/>
      <c r="FD796"/>
      <c r="FE796"/>
      <c r="FF796"/>
      <c r="FG796"/>
      <c r="FH796"/>
      <c r="FI796"/>
      <c r="FJ796"/>
      <c r="FK796"/>
      <c r="FL796"/>
      <c r="FM796"/>
      <c r="FN796"/>
      <c r="FO796"/>
      <c r="FP796"/>
      <c r="FQ796"/>
      <c r="FR796"/>
      <c r="FS796"/>
      <c r="FT796"/>
      <c r="FU796"/>
      <c r="FV796"/>
      <c r="FW796"/>
      <c r="FX796"/>
      <c r="FY796"/>
      <c r="FZ796"/>
      <c r="GA796"/>
      <c r="GB796"/>
      <c r="GC796"/>
      <c r="GD796"/>
      <c r="GE796"/>
      <c r="GF796"/>
      <c r="GG796"/>
      <c r="GH796"/>
      <c r="GI796"/>
      <c r="GJ796"/>
      <c r="GK796"/>
      <c r="GL796"/>
      <c r="GM796"/>
      <c r="GN796"/>
      <c r="GO796"/>
      <c r="GP796"/>
      <c r="GQ796"/>
      <c r="GR796"/>
      <c r="GS796"/>
      <c r="GT796"/>
      <c r="GU796"/>
      <c r="GV796"/>
      <c r="GW796"/>
      <c r="GX796"/>
      <c r="GY796"/>
      <c r="GZ796"/>
      <c r="HA796"/>
      <c r="HB796"/>
      <c r="HC796"/>
      <c r="HD796"/>
      <c r="HE796"/>
      <c r="HF796"/>
      <c r="HG796"/>
      <c r="HH796"/>
      <c r="HI796"/>
      <c r="HJ796"/>
      <c r="HK796"/>
      <c r="HL796"/>
      <c r="HM796"/>
      <c r="HN796"/>
      <c r="HO796"/>
      <c r="HP796"/>
      <c r="HQ796"/>
      <c r="HR796"/>
      <c r="HS796"/>
      <c r="HT796"/>
      <c r="HU796"/>
      <c r="HV796"/>
      <c r="HW796"/>
      <c r="HX796"/>
      <c r="HY796"/>
      <c r="HZ796"/>
      <c r="IA796"/>
      <c r="IB796"/>
      <c r="IC796"/>
      <c r="ID796"/>
      <c r="IE796"/>
      <c r="IF796"/>
      <c r="IG796"/>
    </row>
    <row r="797" spans="1:241" s="1" customFormat="1">
      <c r="A797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  <c r="EF797"/>
      <c r="EG797"/>
      <c r="EH797"/>
      <c r="EI797"/>
      <c r="EJ797"/>
      <c r="EK797"/>
      <c r="EL797"/>
      <c r="EM797"/>
      <c r="EN797"/>
      <c r="EO797"/>
      <c r="EP797"/>
      <c r="EQ797"/>
      <c r="ER797"/>
      <c r="ES797"/>
      <c r="ET797"/>
      <c r="EU797"/>
      <c r="EV797"/>
      <c r="EW797"/>
      <c r="EX797"/>
      <c r="EY797"/>
      <c r="EZ797"/>
      <c r="FA797"/>
      <c r="FB797"/>
      <c r="FC797"/>
      <c r="FD797"/>
      <c r="FE797"/>
      <c r="FF797"/>
      <c r="FG797"/>
      <c r="FH797"/>
      <c r="FI797"/>
      <c r="FJ797"/>
      <c r="FK797"/>
      <c r="FL797"/>
      <c r="FM797"/>
      <c r="FN797"/>
      <c r="FO797"/>
      <c r="FP797"/>
      <c r="FQ797"/>
      <c r="FR797"/>
      <c r="FS797"/>
      <c r="FT797"/>
      <c r="FU797"/>
      <c r="FV797"/>
      <c r="FW797"/>
      <c r="FX797"/>
      <c r="FY797"/>
      <c r="FZ797"/>
      <c r="GA797"/>
      <c r="GB797"/>
      <c r="GC797"/>
      <c r="GD797"/>
      <c r="GE797"/>
      <c r="GF797"/>
      <c r="GG797"/>
      <c r="GH797"/>
      <c r="GI797"/>
      <c r="GJ797"/>
      <c r="GK797"/>
      <c r="GL797"/>
      <c r="GM797"/>
      <c r="GN797"/>
      <c r="GO797"/>
      <c r="GP797"/>
      <c r="GQ797"/>
      <c r="GR797"/>
      <c r="GS797"/>
      <c r="GT797"/>
      <c r="GU797"/>
      <c r="GV797"/>
      <c r="GW797"/>
      <c r="GX797"/>
      <c r="GY797"/>
      <c r="GZ797"/>
      <c r="HA797"/>
      <c r="HB797"/>
      <c r="HC797"/>
      <c r="HD797"/>
      <c r="HE797"/>
      <c r="HF797"/>
      <c r="HG797"/>
      <c r="HH797"/>
      <c r="HI797"/>
      <c r="HJ797"/>
      <c r="HK797"/>
      <c r="HL797"/>
      <c r="HM797"/>
      <c r="HN797"/>
      <c r="HO797"/>
      <c r="HP797"/>
      <c r="HQ797"/>
      <c r="HR797"/>
      <c r="HS797"/>
      <c r="HT797"/>
      <c r="HU797"/>
      <c r="HV797"/>
      <c r="HW797"/>
      <c r="HX797"/>
      <c r="HY797"/>
      <c r="HZ797"/>
      <c r="IA797"/>
      <c r="IB797"/>
      <c r="IC797"/>
      <c r="ID797"/>
      <c r="IE797"/>
      <c r="IF797"/>
      <c r="IG797"/>
    </row>
    <row r="798" spans="1:241" s="1" customFormat="1">
      <c r="A798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  <c r="EF798"/>
      <c r="EG798"/>
      <c r="EH798"/>
      <c r="EI798"/>
      <c r="EJ798"/>
      <c r="EK798"/>
      <c r="EL798"/>
      <c r="EM798"/>
      <c r="EN798"/>
      <c r="EO798"/>
      <c r="EP798"/>
      <c r="EQ798"/>
      <c r="ER798"/>
      <c r="ES798"/>
      <c r="ET798"/>
      <c r="EU798"/>
      <c r="EV798"/>
      <c r="EW798"/>
      <c r="EX798"/>
      <c r="EY798"/>
      <c r="EZ798"/>
      <c r="FA798"/>
      <c r="FB798"/>
      <c r="FC798"/>
      <c r="FD798"/>
      <c r="FE798"/>
      <c r="FF798"/>
      <c r="FG798"/>
      <c r="FH798"/>
      <c r="FI798"/>
      <c r="FJ798"/>
      <c r="FK798"/>
      <c r="FL798"/>
      <c r="FM798"/>
      <c r="FN798"/>
      <c r="FO798"/>
      <c r="FP798"/>
      <c r="FQ798"/>
      <c r="FR798"/>
      <c r="FS798"/>
      <c r="FT798"/>
      <c r="FU798"/>
      <c r="FV798"/>
      <c r="FW798"/>
      <c r="FX798"/>
      <c r="FY798"/>
      <c r="FZ798"/>
      <c r="GA798"/>
      <c r="GB798"/>
      <c r="GC798"/>
      <c r="GD798"/>
      <c r="GE798"/>
      <c r="GF798"/>
      <c r="GG798"/>
      <c r="GH798"/>
      <c r="GI798"/>
      <c r="GJ798"/>
      <c r="GK798"/>
      <c r="GL798"/>
      <c r="GM798"/>
      <c r="GN798"/>
      <c r="GO798"/>
      <c r="GP798"/>
      <c r="GQ798"/>
      <c r="GR798"/>
      <c r="GS798"/>
      <c r="GT798"/>
      <c r="GU798"/>
      <c r="GV798"/>
      <c r="GW798"/>
      <c r="GX798"/>
      <c r="GY798"/>
      <c r="GZ798"/>
      <c r="HA798"/>
      <c r="HB798"/>
      <c r="HC798"/>
      <c r="HD798"/>
      <c r="HE798"/>
      <c r="HF798"/>
      <c r="HG798"/>
      <c r="HH798"/>
      <c r="HI798"/>
      <c r="HJ798"/>
      <c r="HK798"/>
      <c r="HL798"/>
      <c r="HM798"/>
      <c r="HN798"/>
      <c r="HO798"/>
      <c r="HP798"/>
      <c r="HQ798"/>
      <c r="HR798"/>
      <c r="HS798"/>
      <c r="HT798"/>
      <c r="HU798"/>
      <c r="HV798"/>
      <c r="HW798"/>
      <c r="HX798"/>
      <c r="HY798"/>
      <c r="HZ798"/>
      <c r="IA798"/>
      <c r="IB798"/>
      <c r="IC798"/>
      <c r="ID798"/>
      <c r="IE798"/>
      <c r="IF798"/>
      <c r="IG798"/>
    </row>
    <row r="799" spans="1:241" s="1" customFormat="1">
      <c r="A799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  <c r="EF799"/>
      <c r="EG799"/>
      <c r="EH799"/>
      <c r="EI799"/>
      <c r="EJ799"/>
      <c r="EK799"/>
      <c r="EL799"/>
      <c r="EM799"/>
      <c r="EN799"/>
      <c r="EO799"/>
      <c r="EP799"/>
      <c r="EQ799"/>
      <c r="ER799"/>
      <c r="ES799"/>
      <c r="ET799"/>
      <c r="EU799"/>
      <c r="EV799"/>
      <c r="EW799"/>
      <c r="EX799"/>
      <c r="EY799"/>
      <c r="EZ799"/>
      <c r="FA799"/>
      <c r="FB799"/>
      <c r="FC799"/>
      <c r="FD799"/>
      <c r="FE799"/>
      <c r="FF799"/>
      <c r="FG799"/>
      <c r="FH799"/>
      <c r="FI799"/>
      <c r="FJ799"/>
      <c r="FK799"/>
      <c r="FL799"/>
      <c r="FM799"/>
      <c r="FN799"/>
      <c r="FO799"/>
      <c r="FP799"/>
      <c r="FQ799"/>
      <c r="FR799"/>
      <c r="FS799"/>
      <c r="FT799"/>
      <c r="FU799"/>
      <c r="FV799"/>
      <c r="FW799"/>
      <c r="FX799"/>
      <c r="FY799"/>
      <c r="FZ799"/>
      <c r="GA799"/>
      <c r="GB799"/>
      <c r="GC799"/>
      <c r="GD799"/>
      <c r="GE799"/>
      <c r="GF799"/>
      <c r="GG799"/>
      <c r="GH799"/>
      <c r="GI799"/>
      <c r="GJ799"/>
      <c r="GK799"/>
      <c r="GL799"/>
      <c r="GM799"/>
      <c r="GN799"/>
      <c r="GO799"/>
      <c r="GP799"/>
      <c r="GQ799"/>
      <c r="GR799"/>
      <c r="GS799"/>
      <c r="GT799"/>
      <c r="GU799"/>
      <c r="GV799"/>
      <c r="GW799"/>
      <c r="GX799"/>
      <c r="GY799"/>
      <c r="GZ799"/>
      <c r="HA799"/>
      <c r="HB799"/>
      <c r="HC799"/>
      <c r="HD799"/>
      <c r="HE799"/>
      <c r="HF799"/>
      <c r="HG799"/>
      <c r="HH799"/>
      <c r="HI799"/>
      <c r="HJ799"/>
      <c r="HK799"/>
      <c r="HL799"/>
      <c r="HM799"/>
      <c r="HN799"/>
      <c r="HO799"/>
      <c r="HP799"/>
      <c r="HQ799"/>
      <c r="HR799"/>
      <c r="HS799"/>
      <c r="HT799"/>
      <c r="HU799"/>
      <c r="HV799"/>
      <c r="HW799"/>
      <c r="HX799"/>
      <c r="HY799"/>
      <c r="HZ799"/>
      <c r="IA799"/>
      <c r="IB799"/>
      <c r="IC799"/>
      <c r="ID799"/>
      <c r="IE799"/>
      <c r="IF799"/>
      <c r="IG799"/>
    </row>
    <row r="800" spans="1:241" s="1" customFormat="1">
      <c r="A80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  <c r="EF800"/>
      <c r="EG800"/>
      <c r="EH800"/>
      <c r="EI800"/>
      <c r="EJ800"/>
      <c r="EK800"/>
      <c r="EL800"/>
      <c r="EM800"/>
      <c r="EN800"/>
      <c r="EO800"/>
      <c r="EP800"/>
      <c r="EQ800"/>
      <c r="ER800"/>
      <c r="ES800"/>
      <c r="ET800"/>
      <c r="EU800"/>
      <c r="EV800"/>
      <c r="EW800"/>
      <c r="EX800"/>
      <c r="EY800"/>
      <c r="EZ800"/>
      <c r="FA800"/>
      <c r="FB800"/>
      <c r="FC800"/>
      <c r="FD800"/>
      <c r="FE800"/>
      <c r="FF800"/>
      <c r="FG800"/>
      <c r="FH800"/>
      <c r="FI800"/>
      <c r="FJ800"/>
      <c r="FK800"/>
      <c r="FL800"/>
      <c r="FM800"/>
      <c r="FN800"/>
      <c r="FO800"/>
      <c r="FP800"/>
      <c r="FQ800"/>
      <c r="FR800"/>
      <c r="FS800"/>
      <c r="FT800"/>
      <c r="FU800"/>
      <c r="FV800"/>
      <c r="FW800"/>
      <c r="FX800"/>
      <c r="FY800"/>
      <c r="FZ800"/>
      <c r="GA800"/>
      <c r="GB800"/>
      <c r="GC800"/>
      <c r="GD800"/>
      <c r="GE800"/>
      <c r="GF800"/>
      <c r="GG800"/>
      <c r="GH800"/>
      <c r="GI800"/>
      <c r="GJ800"/>
      <c r="GK800"/>
      <c r="GL800"/>
      <c r="GM800"/>
      <c r="GN800"/>
      <c r="GO800"/>
      <c r="GP800"/>
      <c r="GQ800"/>
      <c r="GR800"/>
      <c r="GS800"/>
      <c r="GT800"/>
      <c r="GU800"/>
      <c r="GV800"/>
      <c r="GW800"/>
      <c r="GX800"/>
      <c r="GY800"/>
      <c r="GZ800"/>
      <c r="HA800"/>
      <c r="HB800"/>
      <c r="HC800"/>
      <c r="HD800"/>
      <c r="HE800"/>
      <c r="HF800"/>
      <c r="HG800"/>
      <c r="HH800"/>
      <c r="HI800"/>
      <c r="HJ800"/>
      <c r="HK800"/>
      <c r="HL800"/>
      <c r="HM800"/>
      <c r="HN800"/>
      <c r="HO800"/>
      <c r="HP800"/>
      <c r="HQ800"/>
      <c r="HR800"/>
      <c r="HS800"/>
      <c r="HT800"/>
      <c r="HU800"/>
      <c r="HV800"/>
      <c r="HW800"/>
      <c r="HX800"/>
      <c r="HY800"/>
      <c r="HZ800"/>
      <c r="IA800"/>
      <c r="IB800"/>
      <c r="IC800"/>
      <c r="ID800"/>
      <c r="IE800"/>
      <c r="IF800"/>
      <c r="IG800"/>
    </row>
    <row r="801" spans="1:241" s="1" customFormat="1">
      <c r="A801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  <c r="EF801"/>
      <c r="EG801"/>
      <c r="EH801"/>
      <c r="EI801"/>
      <c r="EJ801"/>
      <c r="EK801"/>
      <c r="EL801"/>
      <c r="EM801"/>
      <c r="EN801"/>
      <c r="EO801"/>
      <c r="EP801"/>
      <c r="EQ801"/>
      <c r="ER801"/>
      <c r="ES801"/>
      <c r="ET801"/>
      <c r="EU801"/>
      <c r="EV801"/>
      <c r="EW801"/>
      <c r="EX801"/>
      <c r="EY801"/>
      <c r="EZ801"/>
      <c r="FA801"/>
      <c r="FB801"/>
      <c r="FC801"/>
      <c r="FD801"/>
      <c r="FE801"/>
      <c r="FF801"/>
      <c r="FG801"/>
      <c r="FH801"/>
      <c r="FI801"/>
      <c r="FJ801"/>
      <c r="FK801"/>
      <c r="FL801"/>
      <c r="FM801"/>
      <c r="FN801"/>
      <c r="FO801"/>
      <c r="FP801"/>
      <c r="FQ801"/>
      <c r="FR801"/>
      <c r="FS801"/>
      <c r="FT801"/>
      <c r="FU801"/>
      <c r="FV801"/>
      <c r="FW801"/>
      <c r="FX801"/>
      <c r="FY801"/>
      <c r="FZ801"/>
      <c r="GA801"/>
      <c r="GB801"/>
      <c r="GC801"/>
      <c r="GD801"/>
      <c r="GE801"/>
      <c r="GF801"/>
      <c r="GG801"/>
      <c r="GH801"/>
      <c r="GI801"/>
      <c r="GJ801"/>
      <c r="GK801"/>
      <c r="GL801"/>
      <c r="GM801"/>
      <c r="GN801"/>
      <c r="GO801"/>
      <c r="GP801"/>
      <c r="GQ801"/>
      <c r="GR801"/>
      <c r="GS801"/>
      <c r="GT801"/>
      <c r="GU801"/>
      <c r="GV801"/>
      <c r="GW801"/>
      <c r="GX801"/>
      <c r="GY801"/>
      <c r="GZ801"/>
      <c r="HA801"/>
      <c r="HB801"/>
      <c r="HC801"/>
      <c r="HD801"/>
      <c r="HE801"/>
      <c r="HF801"/>
      <c r="HG801"/>
      <c r="HH801"/>
      <c r="HI801"/>
      <c r="HJ801"/>
      <c r="HK801"/>
      <c r="HL801"/>
      <c r="HM801"/>
      <c r="HN801"/>
      <c r="HO801"/>
      <c r="HP801"/>
      <c r="HQ801"/>
      <c r="HR801"/>
      <c r="HS801"/>
      <c r="HT801"/>
      <c r="HU801"/>
      <c r="HV801"/>
      <c r="HW801"/>
      <c r="HX801"/>
      <c r="HY801"/>
      <c r="HZ801"/>
      <c r="IA801"/>
      <c r="IB801"/>
      <c r="IC801"/>
      <c r="ID801"/>
      <c r="IE801"/>
      <c r="IF801"/>
      <c r="IG801"/>
    </row>
    <row r="802" spans="1:241" s="1" customFormat="1">
      <c r="A802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  <c r="EF802"/>
      <c r="EG802"/>
      <c r="EH802"/>
      <c r="EI802"/>
      <c r="EJ802"/>
      <c r="EK802"/>
      <c r="EL802"/>
      <c r="EM802"/>
      <c r="EN802"/>
      <c r="EO802"/>
      <c r="EP802"/>
      <c r="EQ802"/>
      <c r="ER802"/>
      <c r="ES802"/>
      <c r="ET802"/>
      <c r="EU802"/>
      <c r="EV802"/>
      <c r="EW802"/>
      <c r="EX802"/>
      <c r="EY802"/>
      <c r="EZ802"/>
      <c r="FA802"/>
      <c r="FB802"/>
      <c r="FC802"/>
      <c r="FD802"/>
      <c r="FE802"/>
      <c r="FF802"/>
      <c r="FG802"/>
      <c r="FH802"/>
      <c r="FI802"/>
      <c r="FJ802"/>
      <c r="FK802"/>
      <c r="FL802"/>
      <c r="FM802"/>
      <c r="FN802"/>
      <c r="FO802"/>
      <c r="FP802"/>
      <c r="FQ802"/>
      <c r="FR802"/>
      <c r="FS802"/>
      <c r="FT802"/>
      <c r="FU802"/>
      <c r="FV802"/>
      <c r="FW802"/>
      <c r="FX802"/>
      <c r="FY802"/>
      <c r="FZ802"/>
      <c r="GA802"/>
      <c r="GB802"/>
      <c r="GC802"/>
      <c r="GD802"/>
      <c r="GE802"/>
      <c r="GF802"/>
      <c r="GG802"/>
      <c r="GH802"/>
      <c r="GI802"/>
      <c r="GJ802"/>
      <c r="GK802"/>
      <c r="GL802"/>
      <c r="GM802"/>
      <c r="GN802"/>
      <c r="GO802"/>
      <c r="GP802"/>
      <c r="GQ802"/>
      <c r="GR802"/>
      <c r="GS802"/>
      <c r="GT802"/>
      <c r="GU802"/>
      <c r="GV802"/>
      <c r="GW802"/>
      <c r="GX802"/>
      <c r="GY802"/>
      <c r="GZ802"/>
      <c r="HA802"/>
      <c r="HB802"/>
      <c r="HC802"/>
      <c r="HD802"/>
      <c r="HE802"/>
      <c r="HF802"/>
      <c r="HG802"/>
      <c r="HH802"/>
      <c r="HI802"/>
      <c r="HJ802"/>
      <c r="HK802"/>
      <c r="HL802"/>
      <c r="HM802"/>
      <c r="HN802"/>
      <c r="HO802"/>
      <c r="HP802"/>
      <c r="HQ802"/>
      <c r="HR802"/>
      <c r="HS802"/>
      <c r="HT802"/>
      <c r="HU802"/>
      <c r="HV802"/>
      <c r="HW802"/>
      <c r="HX802"/>
      <c r="HY802"/>
      <c r="HZ802"/>
      <c r="IA802"/>
      <c r="IB802"/>
      <c r="IC802"/>
      <c r="ID802"/>
      <c r="IE802"/>
      <c r="IF802"/>
      <c r="IG802"/>
    </row>
    <row r="803" spans="1:241" s="1" customFormat="1">
      <c r="A803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  <c r="EF803"/>
      <c r="EG803"/>
      <c r="EH803"/>
      <c r="EI803"/>
      <c r="EJ803"/>
      <c r="EK803"/>
      <c r="EL803"/>
      <c r="EM803"/>
      <c r="EN803"/>
      <c r="EO803"/>
      <c r="EP803"/>
      <c r="EQ803"/>
      <c r="ER803"/>
      <c r="ES803"/>
      <c r="ET803"/>
      <c r="EU803"/>
      <c r="EV803"/>
      <c r="EW803"/>
      <c r="EX803"/>
      <c r="EY803"/>
      <c r="EZ803"/>
      <c r="FA803"/>
      <c r="FB803"/>
      <c r="FC803"/>
      <c r="FD803"/>
      <c r="FE803"/>
      <c r="FF803"/>
      <c r="FG803"/>
      <c r="FH803"/>
      <c r="FI803"/>
      <c r="FJ803"/>
      <c r="FK803"/>
      <c r="FL803"/>
      <c r="FM803"/>
      <c r="FN803"/>
      <c r="FO803"/>
      <c r="FP803"/>
      <c r="FQ803"/>
      <c r="FR803"/>
      <c r="FS803"/>
      <c r="FT803"/>
      <c r="FU803"/>
      <c r="FV803"/>
      <c r="FW803"/>
      <c r="FX803"/>
      <c r="FY803"/>
      <c r="FZ803"/>
      <c r="GA803"/>
      <c r="GB803"/>
      <c r="GC803"/>
      <c r="GD803"/>
      <c r="GE803"/>
      <c r="GF803"/>
      <c r="GG803"/>
      <c r="GH803"/>
      <c r="GI803"/>
      <c r="GJ803"/>
      <c r="GK803"/>
      <c r="GL803"/>
      <c r="GM803"/>
      <c r="GN803"/>
      <c r="GO803"/>
      <c r="GP803"/>
      <c r="GQ803"/>
      <c r="GR803"/>
      <c r="GS803"/>
      <c r="GT803"/>
      <c r="GU803"/>
      <c r="GV803"/>
      <c r="GW803"/>
      <c r="GX803"/>
      <c r="GY803"/>
      <c r="GZ803"/>
      <c r="HA803"/>
      <c r="HB803"/>
      <c r="HC803"/>
      <c r="HD803"/>
      <c r="HE803"/>
      <c r="HF803"/>
      <c r="HG803"/>
      <c r="HH803"/>
      <c r="HI803"/>
      <c r="HJ803"/>
      <c r="HK803"/>
      <c r="HL803"/>
      <c r="HM803"/>
      <c r="HN803"/>
      <c r="HO803"/>
      <c r="HP803"/>
      <c r="HQ803"/>
      <c r="HR803"/>
      <c r="HS803"/>
      <c r="HT803"/>
      <c r="HU803"/>
      <c r="HV803"/>
      <c r="HW803"/>
      <c r="HX803"/>
      <c r="HY803"/>
      <c r="HZ803"/>
      <c r="IA803"/>
      <c r="IB803"/>
      <c r="IC803"/>
      <c r="ID803"/>
      <c r="IE803"/>
      <c r="IF803"/>
      <c r="IG803"/>
    </row>
    <row r="804" spans="1:241" s="1" customFormat="1">
      <c r="A804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  <c r="EH804"/>
      <c r="EI804"/>
      <c r="EJ804"/>
      <c r="EK804"/>
      <c r="EL804"/>
      <c r="EM804"/>
      <c r="EN804"/>
      <c r="EO804"/>
      <c r="EP804"/>
      <c r="EQ804"/>
      <c r="ER804"/>
      <c r="ES804"/>
      <c r="ET804"/>
      <c r="EU804"/>
      <c r="EV804"/>
      <c r="EW804"/>
      <c r="EX804"/>
      <c r="EY804"/>
      <c r="EZ804"/>
      <c r="FA804"/>
      <c r="FB804"/>
      <c r="FC804"/>
      <c r="FD804"/>
      <c r="FE804"/>
      <c r="FF804"/>
      <c r="FG804"/>
      <c r="FH804"/>
      <c r="FI804"/>
      <c r="FJ804"/>
      <c r="FK804"/>
      <c r="FL804"/>
      <c r="FM804"/>
      <c r="FN804"/>
      <c r="FO804"/>
      <c r="FP804"/>
      <c r="FQ804"/>
      <c r="FR804"/>
      <c r="FS804"/>
      <c r="FT804"/>
      <c r="FU804"/>
      <c r="FV804"/>
      <c r="FW804"/>
      <c r="FX804"/>
      <c r="FY804"/>
      <c r="FZ804"/>
      <c r="GA804"/>
      <c r="GB804"/>
      <c r="GC804"/>
      <c r="GD804"/>
      <c r="GE804"/>
      <c r="GF804"/>
      <c r="GG804"/>
      <c r="GH804"/>
      <c r="GI804"/>
      <c r="GJ804"/>
      <c r="GK804"/>
      <c r="GL804"/>
      <c r="GM804"/>
      <c r="GN804"/>
      <c r="GO804"/>
      <c r="GP804"/>
      <c r="GQ804"/>
      <c r="GR804"/>
      <c r="GS804"/>
      <c r="GT804"/>
      <c r="GU804"/>
      <c r="GV804"/>
      <c r="GW804"/>
      <c r="GX804"/>
      <c r="GY804"/>
      <c r="GZ804"/>
      <c r="HA804"/>
      <c r="HB804"/>
      <c r="HC804"/>
      <c r="HD804"/>
      <c r="HE804"/>
      <c r="HF804"/>
      <c r="HG804"/>
      <c r="HH804"/>
      <c r="HI804"/>
      <c r="HJ804"/>
      <c r="HK804"/>
      <c r="HL804"/>
      <c r="HM804"/>
      <c r="HN804"/>
      <c r="HO804"/>
      <c r="HP804"/>
      <c r="HQ804"/>
      <c r="HR804"/>
      <c r="HS804"/>
      <c r="HT804"/>
      <c r="HU804"/>
      <c r="HV804"/>
      <c r="HW804"/>
      <c r="HX804"/>
      <c r="HY804"/>
      <c r="HZ804"/>
      <c r="IA804"/>
      <c r="IB804"/>
      <c r="IC804"/>
      <c r="ID804"/>
      <c r="IE804"/>
      <c r="IF804"/>
      <c r="IG804"/>
    </row>
    <row r="805" spans="1:241" s="1" customFormat="1">
      <c r="A805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  <c r="EF805"/>
      <c r="EG805"/>
      <c r="EH805"/>
      <c r="EI805"/>
      <c r="EJ805"/>
      <c r="EK805"/>
      <c r="EL805"/>
      <c r="EM805"/>
      <c r="EN805"/>
      <c r="EO805"/>
      <c r="EP805"/>
      <c r="EQ805"/>
      <c r="ER805"/>
      <c r="ES805"/>
      <c r="ET805"/>
      <c r="EU805"/>
      <c r="EV805"/>
      <c r="EW805"/>
      <c r="EX805"/>
      <c r="EY805"/>
      <c r="EZ805"/>
      <c r="FA805"/>
      <c r="FB805"/>
      <c r="FC805"/>
      <c r="FD805"/>
      <c r="FE805"/>
      <c r="FF805"/>
      <c r="FG805"/>
      <c r="FH805"/>
      <c r="FI805"/>
      <c r="FJ805"/>
      <c r="FK805"/>
      <c r="FL805"/>
      <c r="FM805"/>
      <c r="FN805"/>
      <c r="FO805"/>
      <c r="FP805"/>
      <c r="FQ805"/>
      <c r="FR805"/>
      <c r="FS805"/>
      <c r="FT805"/>
      <c r="FU805"/>
      <c r="FV805"/>
      <c r="FW805"/>
      <c r="FX805"/>
      <c r="FY805"/>
      <c r="FZ805"/>
      <c r="GA805"/>
      <c r="GB805"/>
      <c r="GC805"/>
      <c r="GD805"/>
      <c r="GE805"/>
      <c r="GF805"/>
      <c r="GG805"/>
      <c r="GH805"/>
      <c r="GI805"/>
      <c r="GJ805"/>
      <c r="GK805"/>
      <c r="GL805"/>
      <c r="GM805"/>
      <c r="GN805"/>
      <c r="GO805"/>
      <c r="GP805"/>
      <c r="GQ805"/>
      <c r="GR805"/>
      <c r="GS805"/>
      <c r="GT805"/>
      <c r="GU805"/>
      <c r="GV805"/>
      <c r="GW805"/>
      <c r="GX805"/>
      <c r="GY805"/>
      <c r="GZ805"/>
      <c r="HA805"/>
      <c r="HB805"/>
      <c r="HC805"/>
      <c r="HD805"/>
      <c r="HE805"/>
      <c r="HF805"/>
      <c r="HG805"/>
      <c r="HH805"/>
      <c r="HI805"/>
      <c r="HJ805"/>
      <c r="HK805"/>
      <c r="HL805"/>
      <c r="HM805"/>
      <c r="HN805"/>
      <c r="HO805"/>
      <c r="HP805"/>
      <c r="HQ805"/>
      <c r="HR805"/>
      <c r="HS805"/>
      <c r="HT805"/>
      <c r="HU805"/>
      <c r="HV805"/>
      <c r="HW805"/>
      <c r="HX805"/>
      <c r="HY805"/>
      <c r="HZ805"/>
      <c r="IA805"/>
      <c r="IB805"/>
      <c r="IC805"/>
      <c r="ID805"/>
      <c r="IE805"/>
      <c r="IF805"/>
      <c r="IG805"/>
    </row>
    <row r="806" spans="1:241" s="1" customFormat="1">
      <c r="A806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  <c r="EF806"/>
      <c r="EG806"/>
      <c r="EH806"/>
      <c r="EI806"/>
      <c r="EJ806"/>
      <c r="EK806"/>
      <c r="EL806"/>
      <c r="EM806"/>
      <c r="EN806"/>
      <c r="EO806"/>
      <c r="EP806"/>
      <c r="EQ806"/>
      <c r="ER806"/>
      <c r="ES806"/>
      <c r="ET806"/>
      <c r="EU806"/>
      <c r="EV806"/>
      <c r="EW806"/>
      <c r="EX806"/>
      <c r="EY806"/>
      <c r="EZ806"/>
      <c r="FA806"/>
      <c r="FB806"/>
      <c r="FC806"/>
      <c r="FD806"/>
      <c r="FE806"/>
      <c r="FF806"/>
      <c r="FG806"/>
      <c r="FH806"/>
      <c r="FI806"/>
      <c r="FJ806"/>
      <c r="FK806"/>
      <c r="FL806"/>
      <c r="FM806"/>
      <c r="FN806"/>
      <c r="FO806"/>
      <c r="FP806"/>
      <c r="FQ806"/>
      <c r="FR806"/>
      <c r="FS806"/>
      <c r="FT806"/>
      <c r="FU806"/>
      <c r="FV806"/>
      <c r="FW806"/>
      <c r="FX806"/>
      <c r="FY806"/>
      <c r="FZ806"/>
      <c r="GA806"/>
      <c r="GB806"/>
      <c r="GC806"/>
      <c r="GD806"/>
      <c r="GE806"/>
      <c r="GF806"/>
      <c r="GG806"/>
      <c r="GH806"/>
      <c r="GI806"/>
      <c r="GJ806"/>
      <c r="GK806"/>
      <c r="GL806"/>
      <c r="GM806"/>
      <c r="GN806"/>
      <c r="GO806"/>
      <c r="GP806"/>
      <c r="GQ806"/>
      <c r="GR806"/>
      <c r="GS806"/>
      <c r="GT806"/>
      <c r="GU806"/>
      <c r="GV806"/>
      <c r="GW806"/>
      <c r="GX806"/>
      <c r="GY806"/>
      <c r="GZ806"/>
      <c r="HA806"/>
      <c r="HB806"/>
      <c r="HC806"/>
      <c r="HD806"/>
      <c r="HE806"/>
      <c r="HF806"/>
      <c r="HG806"/>
      <c r="HH806"/>
      <c r="HI806"/>
      <c r="HJ806"/>
      <c r="HK806"/>
      <c r="HL806"/>
      <c r="HM806"/>
      <c r="HN806"/>
      <c r="HO806"/>
      <c r="HP806"/>
      <c r="HQ806"/>
      <c r="HR806"/>
      <c r="HS806"/>
      <c r="HT806"/>
      <c r="HU806"/>
      <c r="HV806"/>
      <c r="HW806"/>
      <c r="HX806"/>
      <c r="HY806"/>
      <c r="HZ806"/>
      <c r="IA806"/>
      <c r="IB806"/>
      <c r="IC806"/>
      <c r="ID806"/>
      <c r="IE806"/>
      <c r="IF806"/>
      <c r="IG806"/>
    </row>
    <row r="807" spans="1:241" s="1" customFormat="1">
      <c r="A807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  <c r="EF807"/>
      <c r="EG807"/>
      <c r="EH807"/>
      <c r="EI807"/>
      <c r="EJ807"/>
      <c r="EK807"/>
      <c r="EL807"/>
      <c r="EM807"/>
      <c r="EN807"/>
      <c r="EO807"/>
      <c r="EP807"/>
      <c r="EQ807"/>
      <c r="ER807"/>
      <c r="ES807"/>
      <c r="ET807"/>
      <c r="EU807"/>
      <c r="EV807"/>
      <c r="EW807"/>
      <c r="EX807"/>
      <c r="EY807"/>
      <c r="EZ807"/>
      <c r="FA807"/>
      <c r="FB807"/>
      <c r="FC807"/>
      <c r="FD807"/>
      <c r="FE807"/>
      <c r="FF807"/>
      <c r="FG807"/>
      <c r="FH807"/>
      <c r="FI807"/>
      <c r="FJ807"/>
      <c r="FK807"/>
      <c r="FL807"/>
      <c r="FM807"/>
      <c r="FN807"/>
      <c r="FO807"/>
      <c r="FP807"/>
      <c r="FQ807"/>
      <c r="FR807"/>
      <c r="FS807"/>
      <c r="FT807"/>
      <c r="FU807"/>
      <c r="FV807"/>
      <c r="FW807"/>
      <c r="FX807"/>
      <c r="FY807"/>
      <c r="FZ807"/>
      <c r="GA807"/>
      <c r="GB807"/>
      <c r="GC807"/>
      <c r="GD807"/>
      <c r="GE807"/>
      <c r="GF807"/>
      <c r="GG807"/>
      <c r="GH807"/>
      <c r="GI807"/>
      <c r="GJ807"/>
      <c r="GK807"/>
      <c r="GL807"/>
      <c r="GM807"/>
      <c r="GN807"/>
      <c r="GO807"/>
      <c r="GP807"/>
      <c r="GQ807"/>
      <c r="GR807"/>
      <c r="GS807"/>
      <c r="GT807"/>
      <c r="GU807"/>
      <c r="GV807"/>
      <c r="GW807"/>
      <c r="GX807"/>
      <c r="GY807"/>
      <c r="GZ807"/>
      <c r="HA807"/>
      <c r="HB807"/>
      <c r="HC807"/>
      <c r="HD807"/>
      <c r="HE807"/>
      <c r="HF807"/>
      <c r="HG807"/>
      <c r="HH807"/>
      <c r="HI807"/>
      <c r="HJ807"/>
      <c r="HK807"/>
      <c r="HL807"/>
      <c r="HM807"/>
      <c r="HN807"/>
      <c r="HO807"/>
      <c r="HP807"/>
      <c r="HQ807"/>
      <c r="HR807"/>
      <c r="HS807"/>
      <c r="HT807"/>
      <c r="HU807"/>
      <c r="HV807"/>
      <c r="HW807"/>
      <c r="HX807"/>
      <c r="HY807"/>
      <c r="HZ807"/>
      <c r="IA807"/>
      <c r="IB807"/>
      <c r="IC807"/>
      <c r="ID807"/>
      <c r="IE807"/>
      <c r="IF807"/>
      <c r="IG807"/>
    </row>
    <row r="808" spans="1:241" s="1" customFormat="1">
      <c r="A808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  <c r="EF808"/>
      <c r="EG808"/>
      <c r="EH808"/>
      <c r="EI808"/>
      <c r="EJ808"/>
      <c r="EK808"/>
      <c r="EL808"/>
      <c r="EM808"/>
      <c r="EN808"/>
      <c r="EO808"/>
      <c r="EP808"/>
      <c r="EQ808"/>
      <c r="ER808"/>
      <c r="ES808"/>
      <c r="ET808"/>
      <c r="EU808"/>
      <c r="EV808"/>
      <c r="EW808"/>
      <c r="EX808"/>
      <c r="EY808"/>
      <c r="EZ808"/>
      <c r="FA808"/>
      <c r="FB808"/>
      <c r="FC808"/>
      <c r="FD808"/>
      <c r="FE808"/>
      <c r="FF808"/>
      <c r="FG808"/>
      <c r="FH808"/>
      <c r="FI808"/>
      <c r="FJ808"/>
      <c r="FK808"/>
      <c r="FL808"/>
      <c r="FM808"/>
      <c r="FN808"/>
      <c r="FO808"/>
      <c r="FP808"/>
      <c r="FQ808"/>
      <c r="FR808"/>
      <c r="FS808"/>
      <c r="FT808"/>
      <c r="FU808"/>
      <c r="FV808"/>
      <c r="FW808"/>
      <c r="FX808"/>
      <c r="FY808"/>
      <c r="FZ808"/>
      <c r="GA808"/>
      <c r="GB808"/>
      <c r="GC808"/>
      <c r="GD808"/>
      <c r="GE808"/>
      <c r="GF808"/>
      <c r="GG808"/>
      <c r="GH808"/>
      <c r="GI808"/>
      <c r="GJ808"/>
      <c r="GK808"/>
      <c r="GL808"/>
      <c r="GM808"/>
      <c r="GN808"/>
      <c r="GO808"/>
      <c r="GP808"/>
      <c r="GQ808"/>
      <c r="GR808"/>
      <c r="GS808"/>
      <c r="GT808"/>
      <c r="GU808"/>
      <c r="GV808"/>
      <c r="GW808"/>
      <c r="GX808"/>
      <c r="GY808"/>
      <c r="GZ808"/>
      <c r="HA808"/>
      <c r="HB808"/>
      <c r="HC808"/>
      <c r="HD808"/>
      <c r="HE808"/>
      <c r="HF808"/>
      <c r="HG808"/>
      <c r="HH808"/>
      <c r="HI808"/>
      <c r="HJ808"/>
      <c r="HK808"/>
      <c r="HL808"/>
      <c r="HM808"/>
      <c r="HN808"/>
      <c r="HO808"/>
      <c r="HP808"/>
      <c r="HQ808"/>
      <c r="HR808"/>
      <c r="HS808"/>
      <c r="HT808"/>
      <c r="HU808"/>
      <c r="HV808"/>
      <c r="HW808"/>
      <c r="HX808"/>
      <c r="HY808"/>
      <c r="HZ808"/>
      <c r="IA808"/>
      <c r="IB808"/>
      <c r="IC808"/>
      <c r="ID808"/>
      <c r="IE808"/>
      <c r="IF808"/>
      <c r="IG808"/>
    </row>
    <row r="809" spans="1:241" s="1" customFormat="1">
      <c r="A809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  <c r="EF809"/>
      <c r="EG809"/>
      <c r="EH809"/>
      <c r="EI809"/>
      <c r="EJ809"/>
      <c r="EK809"/>
      <c r="EL809"/>
      <c r="EM809"/>
      <c r="EN809"/>
      <c r="EO809"/>
      <c r="EP809"/>
      <c r="EQ809"/>
      <c r="ER809"/>
      <c r="ES809"/>
      <c r="ET809"/>
      <c r="EU809"/>
      <c r="EV809"/>
      <c r="EW809"/>
      <c r="EX809"/>
      <c r="EY809"/>
      <c r="EZ809"/>
      <c r="FA809"/>
      <c r="FB809"/>
      <c r="FC809"/>
      <c r="FD809"/>
      <c r="FE809"/>
      <c r="FF809"/>
      <c r="FG809"/>
      <c r="FH809"/>
      <c r="FI809"/>
      <c r="FJ809"/>
      <c r="FK809"/>
      <c r="FL809"/>
      <c r="FM809"/>
      <c r="FN809"/>
      <c r="FO809"/>
      <c r="FP809"/>
      <c r="FQ809"/>
      <c r="FR809"/>
      <c r="FS809"/>
      <c r="FT809"/>
      <c r="FU809"/>
      <c r="FV809"/>
      <c r="FW809"/>
      <c r="FX809"/>
      <c r="FY809"/>
      <c r="FZ809"/>
      <c r="GA809"/>
      <c r="GB809"/>
      <c r="GC809"/>
      <c r="GD809"/>
      <c r="GE809"/>
      <c r="GF809"/>
      <c r="GG809"/>
      <c r="GH809"/>
      <c r="GI809"/>
      <c r="GJ809"/>
      <c r="GK809"/>
      <c r="GL809"/>
      <c r="GM809"/>
      <c r="GN809"/>
      <c r="GO809"/>
      <c r="GP809"/>
      <c r="GQ809"/>
      <c r="GR809"/>
      <c r="GS809"/>
      <c r="GT809"/>
      <c r="GU809"/>
      <c r="GV809"/>
      <c r="GW809"/>
      <c r="GX809"/>
      <c r="GY809"/>
      <c r="GZ809"/>
      <c r="HA809"/>
      <c r="HB809"/>
      <c r="HC809"/>
      <c r="HD809"/>
      <c r="HE809"/>
      <c r="HF809"/>
      <c r="HG809"/>
      <c r="HH809"/>
      <c r="HI809"/>
      <c r="HJ809"/>
      <c r="HK809"/>
      <c r="HL809"/>
      <c r="HM809"/>
      <c r="HN809"/>
      <c r="HO809"/>
      <c r="HP809"/>
      <c r="HQ809"/>
      <c r="HR809"/>
      <c r="HS809"/>
      <c r="HT809"/>
      <c r="HU809"/>
      <c r="HV809"/>
      <c r="HW809"/>
      <c r="HX809"/>
      <c r="HY809"/>
      <c r="HZ809"/>
      <c r="IA809"/>
      <c r="IB809"/>
      <c r="IC809"/>
      <c r="ID809"/>
      <c r="IE809"/>
      <c r="IF809"/>
      <c r="IG809"/>
    </row>
    <row r="810" spans="1:241" s="1" customFormat="1">
      <c r="A81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  <c r="EF810"/>
      <c r="EG810"/>
      <c r="EH810"/>
      <c r="EI810"/>
      <c r="EJ810"/>
      <c r="EK810"/>
      <c r="EL810"/>
      <c r="EM810"/>
      <c r="EN810"/>
      <c r="EO810"/>
      <c r="EP810"/>
      <c r="EQ810"/>
      <c r="ER810"/>
      <c r="ES810"/>
      <c r="ET810"/>
      <c r="EU810"/>
      <c r="EV810"/>
      <c r="EW810"/>
      <c r="EX810"/>
      <c r="EY810"/>
      <c r="EZ810"/>
      <c r="FA810"/>
      <c r="FB810"/>
      <c r="FC810"/>
      <c r="FD810"/>
      <c r="FE810"/>
      <c r="FF810"/>
      <c r="FG810"/>
      <c r="FH810"/>
      <c r="FI810"/>
      <c r="FJ810"/>
      <c r="FK810"/>
      <c r="FL810"/>
      <c r="FM810"/>
      <c r="FN810"/>
      <c r="FO810"/>
      <c r="FP810"/>
      <c r="FQ810"/>
      <c r="FR810"/>
      <c r="FS810"/>
      <c r="FT810"/>
      <c r="FU810"/>
      <c r="FV810"/>
      <c r="FW810"/>
      <c r="FX810"/>
      <c r="FY810"/>
      <c r="FZ810"/>
      <c r="GA810"/>
      <c r="GB810"/>
      <c r="GC810"/>
      <c r="GD810"/>
      <c r="GE810"/>
      <c r="GF810"/>
      <c r="GG810"/>
      <c r="GH810"/>
      <c r="GI810"/>
      <c r="GJ810"/>
      <c r="GK810"/>
      <c r="GL810"/>
      <c r="GM810"/>
      <c r="GN810"/>
      <c r="GO810"/>
      <c r="GP810"/>
      <c r="GQ810"/>
      <c r="GR810"/>
      <c r="GS810"/>
      <c r="GT810"/>
      <c r="GU810"/>
      <c r="GV810"/>
      <c r="GW810"/>
      <c r="GX810"/>
      <c r="GY810"/>
      <c r="GZ810"/>
      <c r="HA810"/>
      <c r="HB810"/>
      <c r="HC810"/>
      <c r="HD810"/>
      <c r="HE810"/>
      <c r="HF810"/>
      <c r="HG810"/>
      <c r="HH810"/>
      <c r="HI810"/>
      <c r="HJ810"/>
      <c r="HK810"/>
      <c r="HL810"/>
      <c r="HM810"/>
      <c r="HN810"/>
      <c r="HO810"/>
      <c r="HP810"/>
      <c r="HQ810"/>
      <c r="HR810"/>
      <c r="HS810"/>
      <c r="HT810"/>
      <c r="HU810"/>
      <c r="HV810"/>
      <c r="HW810"/>
      <c r="HX810"/>
      <c r="HY810"/>
      <c r="HZ810"/>
      <c r="IA810"/>
      <c r="IB810"/>
      <c r="IC810"/>
      <c r="ID810"/>
      <c r="IE810"/>
      <c r="IF810"/>
      <c r="IG810"/>
    </row>
    <row r="811" spans="1:241" s="1" customFormat="1">
      <c r="A811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  <c r="EF811"/>
      <c r="EG811"/>
      <c r="EH811"/>
      <c r="EI811"/>
      <c r="EJ811"/>
      <c r="EK811"/>
      <c r="EL811"/>
      <c r="EM811"/>
      <c r="EN811"/>
      <c r="EO811"/>
      <c r="EP811"/>
      <c r="EQ811"/>
      <c r="ER811"/>
      <c r="ES811"/>
      <c r="ET811"/>
      <c r="EU811"/>
      <c r="EV811"/>
      <c r="EW811"/>
      <c r="EX811"/>
      <c r="EY811"/>
      <c r="EZ811"/>
      <c r="FA811"/>
      <c r="FB811"/>
      <c r="FC811"/>
      <c r="FD811"/>
      <c r="FE811"/>
      <c r="FF811"/>
      <c r="FG811"/>
      <c r="FH811"/>
      <c r="FI811"/>
      <c r="FJ811"/>
      <c r="FK811"/>
      <c r="FL811"/>
      <c r="FM811"/>
      <c r="FN811"/>
      <c r="FO811"/>
      <c r="FP811"/>
      <c r="FQ811"/>
      <c r="FR811"/>
      <c r="FS811"/>
      <c r="FT811"/>
      <c r="FU811"/>
      <c r="FV811"/>
      <c r="FW811"/>
      <c r="FX811"/>
      <c r="FY811"/>
      <c r="FZ811"/>
      <c r="GA811"/>
      <c r="GB811"/>
      <c r="GC811"/>
      <c r="GD811"/>
      <c r="GE811"/>
      <c r="GF811"/>
      <c r="GG811"/>
      <c r="GH811"/>
      <c r="GI811"/>
      <c r="GJ811"/>
      <c r="GK811"/>
      <c r="GL811"/>
      <c r="GM811"/>
      <c r="GN811"/>
      <c r="GO811"/>
      <c r="GP811"/>
      <c r="GQ811"/>
      <c r="GR811"/>
      <c r="GS811"/>
      <c r="GT811"/>
      <c r="GU811"/>
      <c r="GV811"/>
      <c r="GW811"/>
      <c r="GX811"/>
      <c r="GY811"/>
      <c r="GZ811"/>
      <c r="HA811"/>
      <c r="HB811"/>
      <c r="HC811"/>
      <c r="HD811"/>
      <c r="HE811"/>
      <c r="HF811"/>
      <c r="HG811"/>
      <c r="HH811"/>
      <c r="HI811"/>
      <c r="HJ811"/>
      <c r="HK811"/>
      <c r="HL811"/>
      <c r="HM811"/>
      <c r="HN811"/>
      <c r="HO811"/>
      <c r="HP811"/>
      <c r="HQ811"/>
      <c r="HR811"/>
      <c r="HS811"/>
      <c r="HT811"/>
      <c r="HU811"/>
      <c r="HV811"/>
      <c r="HW811"/>
      <c r="HX811"/>
      <c r="HY811"/>
      <c r="HZ811"/>
      <c r="IA811"/>
      <c r="IB811"/>
      <c r="IC811"/>
      <c r="ID811"/>
      <c r="IE811"/>
      <c r="IF811"/>
      <c r="IG811"/>
    </row>
    <row r="812" spans="1:241" s="1" customFormat="1">
      <c r="A812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  <c r="EF812"/>
      <c r="EG812"/>
      <c r="EH812"/>
      <c r="EI812"/>
      <c r="EJ812"/>
      <c r="EK812"/>
      <c r="EL812"/>
      <c r="EM812"/>
      <c r="EN812"/>
      <c r="EO812"/>
      <c r="EP812"/>
      <c r="EQ812"/>
      <c r="ER812"/>
      <c r="ES812"/>
      <c r="ET812"/>
      <c r="EU812"/>
      <c r="EV812"/>
      <c r="EW812"/>
      <c r="EX812"/>
      <c r="EY812"/>
      <c r="EZ812"/>
      <c r="FA812"/>
      <c r="FB812"/>
      <c r="FC812"/>
      <c r="FD812"/>
      <c r="FE812"/>
      <c r="FF812"/>
      <c r="FG812"/>
      <c r="FH812"/>
      <c r="FI812"/>
      <c r="FJ812"/>
      <c r="FK812"/>
      <c r="FL812"/>
      <c r="FM812"/>
      <c r="FN812"/>
      <c r="FO812"/>
      <c r="FP812"/>
      <c r="FQ812"/>
      <c r="FR812"/>
      <c r="FS812"/>
      <c r="FT812"/>
      <c r="FU812"/>
      <c r="FV812"/>
      <c r="FW812"/>
      <c r="FX812"/>
      <c r="FY812"/>
      <c r="FZ812"/>
      <c r="GA812"/>
      <c r="GB812"/>
      <c r="GC812"/>
      <c r="GD812"/>
      <c r="GE812"/>
      <c r="GF812"/>
      <c r="GG812"/>
      <c r="GH812"/>
      <c r="GI812"/>
      <c r="GJ812"/>
      <c r="GK812"/>
      <c r="GL812"/>
      <c r="GM812"/>
      <c r="GN812"/>
      <c r="GO812"/>
      <c r="GP812"/>
      <c r="GQ812"/>
      <c r="GR812"/>
      <c r="GS812"/>
      <c r="GT812"/>
      <c r="GU812"/>
      <c r="GV812"/>
      <c r="GW812"/>
      <c r="GX812"/>
      <c r="GY812"/>
      <c r="GZ812"/>
      <c r="HA812"/>
      <c r="HB812"/>
      <c r="HC812"/>
      <c r="HD812"/>
      <c r="HE812"/>
      <c r="HF812"/>
      <c r="HG812"/>
      <c r="HH812"/>
      <c r="HI812"/>
      <c r="HJ812"/>
      <c r="HK812"/>
      <c r="HL812"/>
      <c r="HM812"/>
      <c r="HN812"/>
      <c r="HO812"/>
      <c r="HP812"/>
      <c r="HQ812"/>
      <c r="HR812"/>
      <c r="HS812"/>
      <c r="HT812"/>
      <c r="HU812"/>
      <c r="HV812"/>
      <c r="HW812"/>
      <c r="HX812"/>
      <c r="HY812"/>
      <c r="HZ812"/>
      <c r="IA812"/>
      <c r="IB812"/>
      <c r="IC812"/>
      <c r="ID812"/>
      <c r="IE812"/>
      <c r="IF812"/>
      <c r="IG812"/>
    </row>
    <row r="813" spans="1:241" s="1" customFormat="1">
      <c r="A813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  <c r="EF813"/>
      <c r="EG813"/>
      <c r="EH813"/>
      <c r="EI813"/>
      <c r="EJ813"/>
      <c r="EK813"/>
      <c r="EL813"/>
      <c r="EM813"/>
      <c r="EN813"/>
      <c r="EO813"/>
      <c r="EP813"/>
      <c r="EQ813"/>
      <c r="ER813"/>
      <c r="ES813"/>
      <c r="ET813"/>
      <c r="EU813"/>
      <c r="EV813"/>
      <c r="EW813"/>
      <c r="EX813"/>
      <c r="EY813"/>
      <c r="EZ813"/>
      <c r="FA813"/>
      <c r="FB813"/>
      <c r="FC813"/>
      <c r="FD813"/>
      <c r="FE813"/>
      <c r="FF813"/>
      <c r="FG813"/>
      <c r="FH813"/>
      <c r="FI813"/>
      <c r="FJ813"/>
      <c r="FK813"/>
      <c r="FL813"/>
      <c r="FM813"/>
      <c r="FN813"/>
      <c r="FO813"/>
      <c r="FP813"/>
      <c r="FQ813"/>
      <c r="FR813"/>
      <c r="FS813"/>
      <c r="FT813"/>
      <c r="FU813"/>
      <c r="FV813"/>
      <c r="FW813"/>
      <c r="FX813"/>
      <c r="FY813"/>
      <c r="FZ813"/>
      <c r="GA813"/>
      <c r="GB813"/>
      <c r="GC813"/>
      <c r="GD813"/>
      <c r="GE813"/>
      <c r="GF813"/>
      <c r="GG813"/>
      <c r="GH813"/>
      <c r="GI813"/>
      <c r="GJ813"/>
      <c r="GK813"/>
      <c r="GL813"/>
      <c r="GM813"/>
      <c r="GN813"/>
      <c r="GO813"/>
      <c r="GP813"/>
      <c r="GQ813"/>
      <c r="GR813"/>
      <c r="GS813"/>
      <c r="GT813"/>
      <c r="GU813"/>
      <c r="GV813"/>
      <c r="GW813"/>
      <c r="GX813"/>
      <c r="GY813"/>
      <c r="GZ813"/>
      <c r="HA813"/>
      <c r="HB813"/>
      <c r="HC813"/>
      <c r="HD813"/>
      <c r="HE813"/>
      <c r="HF813"/>
      <c r="HG813"/>
      <c r="HH813"/>
      <c r="HI813"/>
      <c r="HJ813"/>
      <c r="HK813"/>
      <c r="HL813"/>
      <c r="HM813"/>
      <c r="HN813"/>
      <c r="HO813"/>
      <c r="HP813"/>
      <c r="HQ813"/>
      <c r="HR813"/>
      <c r="HS813"/>
      <c r="HT813"/>
      <c r="HU813"/>
      <c r="HV813"/>
      <c r="HW813"/>
      <c r="HX813"/>
      <c r="HY813"/>
      <c r="HZ813"/>
      <c r="IA813"/>
      <c r="IB813"/>
      <c r="IC813"/>
      <c r="ID813"/>
      <c r="IE813"/>
      <c r="IF813"/>
      <c r="IG813"/>
    </row>
    <row r="814" spans="1:241" s="1" customFormat="1">
      <c r="A814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  <c r="EF814"/>
      <c r="EG814"/>
      <c r="EH814"/>
      <c r="EI814"/>
      <c r="EJ814"/>
      <c r="EK814"/>
      <c r="EL814"/>
      <c r="EM814"/>
      <c r="EN814"/>
      <c r="EO814"/>
      <c r="EP814"/>
      <c r="EQ814"/>
      <c r="ER814"/>
      <c r="ES814"/>
      <c r="ET814"/>
      <c r="EU814"/>
      <c r="EV814"/>
      <c r="EW814"/>
      <c r="EX814"/>
      <c r="EY814"/>
      <c r="EZ814"/>
      <c r="FA814"/>
      <c r="FB814"/>
      <c r="FC814"/>
      <c r="FD814"/>
      <c r="FE814"/>
      <c r="FF814"/>
      <c r="FG814"/>
      <c r="FH814"/>
      <c r="FI814"/>
      <c r="FJ814"/>
      <c r="FK814"/>
      <c r="FL814"/>
      <c r="FM814"/>
      <c r="FN814"/>
      <c r="FO814"/>
      <c r="FP814"/>
      <c r="FQ814"/>
      <c r="FR814"/>
      <c r="FS814"/>
      <c r="FT814"/>
      <c r="FU814"/>
      <c r="FV814"/>
      <c r="FW814"/>
      <c r="FX814"/>
      <c r="FY814"/>
      <c r="FZ814"/>
      <c r="GA814"/>
      <c r="GB814"/>
      <c r="GC814"/>
      <c r="GD814"/>
      <c r="GE814"/>
      <c r="GF814"/>
      <c r="GG814"/>
      <c r="GH814"/>
      <c r="GI814"/>
      <c r="GJ814"/>
      <c r="GK814"/>
      <c r="GL814"/>
      <c r="GM814"/>
      <c r="GN814"/>
      <c r="GO814"/>
      <c r="GP814"/>
      <c r="GQ814"/>
      <c r="GR814"/>
      <c r="GS814"/>
      <c r="GT814"/>
      <c r="GU814"/>
      <c r="GV814"/>
      <c r="GW814"/>
      <c r="GX814"/>
      <c r="GY814"/>
      <c r="GZ814"/>
      <c r="HA814"/>
      <c r="HB814"/>
      <c r="HC814"/>
      <c r="HD814"/>
      <c r="HE814"/>
      <c r="HF814"/>
      <c r="HG814"/>
      <c r="HH814"/>
      <c r="HI814"/>
      <c r="HJ814"/>
      <c r="HK814"/>
      <c r="HL814"/>
      <c r="HM814"/>
      <c r="HN814"/>
      <c r="HO814"/>
      <c r="HP814"/>
      <c r="HQ814"/>
      <c r="HR814"/>
      <c r="HS814"/>
      <c r="HT814"/>
      <c r="HU814"/>
      <c r="HV814"/>
      <c r="HW814"/>
      <c r="HX814"/>
      <c r="HY814"/>
      <c r="HZ814"/>
      <c r="IA814"/>
      <c r="IB814"/>
      <c r="IC814"/>
      <c r="ID814"/>
      <c r="IE814"/>
      <c r="IF814"/>
      <c r="IG814"/>
    </row>
    <row r="815" spans="1:241" s="1" customFormat="1">
      <c r="A815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  <c r="EF815"/>
      <c r="EG815"/>
      <c r="EH815"/>
      <c r="EI815"/>
      <c r="EJ815"/>
      <c r="EK815"/>
      <c r="EL815"/>
      <c r="EM815"/>
      <c r="EN815"/>
      <c r="EO815"/>
      <c r="EP815"/>
      <c r="EQ815"/>
      <c r="ER815"/>
      <c r="ES815"/>
      <c r="ET815"/>
      <c r="EU815"/>
      <c r="EV815"/>
      <c r="EW815"/>
      <c r="EX815"/>
      <c r="EY815"/>
      <c r="EZ815"/>
      <c r="FA815"/>
      <c r="FB815"/>
      <c r="FC815"/>
      <c r="FD815"/>
      <c r="FE815"/>
      <c r="FF815"/>
      <c r="FG815"/>
      <c r="FH815"/>
      <c r="FI815"/>
      <c r="FJ815"/>
      <c r="FK815"/>
      <c r="FL815"/>
      <c r="FM815"/>
      <c r="FN815"/>
      <c r="FO815"/>
      <c r="FP815"/>
      <c r="FQ815"/>
      <c r="FR815"/>
      <c r="FS815"/>
      <c r="FT815"/>
      <c r="FU815"/>
      <c r="FV815"/>
      <c r="FW815"/>
      <c r="FX815"/>
      <c r="FY815"/>
      <c r="FZ815"/>
      <c r="GA815"/>
      <c r="GB815"/>
      <c r="GC815"/>
      <c r="GD815"/>
      <c r="GE815"/>
      <c r="GF815"/>
      <c r="GG815"/>
      <c r="GH815"/>
      <c r="GI815"/>
      <c r="GJ815"/>
      <c r="GK815"/>
      <c r="GL815"/>
      <c r="GM815"/>
      <c r="GN815"/>
      <c r="GO815"/>
      <c r="GP815"/>
      <c r="GQ815"/>
      <c r="GR815"/>
      <c r="GS815"/>
      <c r="GT815"/>
      <c r="GU815"/>
      <c r="GV815"/>
      <c r="GW815"/>
      <c r="GX815"/>
      <c r="GY815"/>
      <c r="GZ815"/>
      <c r="HA815"/>
      <c r="HB815"/>
      <c r="HC815"/>
      <c r="HD815"/>
      <c r="HE815"/>
      <c r="HF815"/>
      <c r="HG815"/>
      <c r="HH815"/>
      <c r="HI815"/>
      <c r="HJ815"/>
      <c r="HK815"/>
      <c r="HL815"/>
      <c r="HM815"/>
      <c r="HN815"/>
      <c r="HO815"/>
      <c r="HP815"/>
      <c r="HQ815"/>
      <c r="HR815"/>
      <c r="HS815"/>
      <c r="HT815"/>
      <c r="HU815"/>
      <c r="HV815"/>
      <c r="HW815"/>
      <c r="HX815"/>
      <c r="HY815"/>
      <c r="HZ815"/>
      <c r="IA815"/>
      <c r="IB815"/>
      <c r="IC815"/>
      <c r="ID815"/>
      <c r="IE815"/>
      <c r="IF815"/>
      <c r="IG815"/>
    </row>
    <row r="816" spans="1:241" s="1" customFormat="1">
      <c r="A816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  <c r="EF816"/>
      <c r="EG816"/>
      <c r="EH816"/>
      <c r="EI816"/>
      <c r="EJ816"/>
      <c r="EK816"/>
      <c r="EL816"/>
      <c r="EM816"/>
      <c r="EN816"/>
      <c r="EO816"/>
      <c r="EP816"/>
      <c r="EQ816"/>
      <c r="ER816"/>
      <c r="ES816"/>
      <c r="ET816"/>
      <c r="EU816"/>
      <c r="EV816"/>
      <c r="EW816"/>
      <c r="EX816"/>
      <c r="EY816"/>
      <c r="EZ816"/>
      <c r="FA816"/>
      <c r="FB816"/>
      <c r="FC816"/>
      <c r="FD816"/>
      <c r="FE816"/>
      <c r="FF816"/>
      <c r="FG816"/>
      <c r="FH816"/>
      <c r="FI816"/>
      <c r="FJ816"/>
      <c r="FK816"/>
      <c r="FL816"/>
      <c r="FM816"/>
      <c r="FN816"/>
      <c r="FO816"/>
      <c r="FP816"/>
      <c r="FQ816"/>
      <c r="FR816"/>
      <c r="FS816"/>
      <c r="FT816"/>
      <c r="FU816"/>
      <c r="FV816"/>
      <c r="FW816"/>
      <c r="FX816"/>
      <c r="FY816"/>
      <c r="FZ816"/>
      <c r="GA816"/>
      <c r="GB816"/>
      <c r="GC816"/>
      <c r="GD816"/>
      <c r="GE816"/>
      <c r="GF816"/>
      <c r="GG816"/>
      <c r="GH816"/>
      <c r="GI816"/>
      <c r="GJ816"/>
      <c r="GK816"/>
      <c r="GL816"/>
      <c r="GM816"/>
      <c r="GN816"/>
      <c r="GO816"/>
      <c r="GP816"/>
      <c r="GQ816"/>
      <c r="GR816"/>
      <c r="GS816"/>
      <c r="GT816"/>
      <c r="GU816"/>
      <c r="GV816"/>
      <c r="GW816"/>
      <c r="GX816"/>
      <c r="GY816"/>
      <c r="GZ816"/>
      <c r="HA816"/>
      <c r="HB816"/>
      <c r="HC816"/>
      <c r="HD816"/>
      <c r="HE816"/>
      <c r="HF816"/>
      <c r="HG816"/>
      <c r="HH816"/>
      <c r="HI816"/>
      <c r="HJ816"/>
      <c r="HK816"/>
      <c r="HL816"/>
      <c r="HM816"/>
      <c r="HN816"/>
      <c r="HO816"/>
      <c r="HP816"/>
      <c r="HQ816"/>
      <c r="HR816"/>
      <c r="HS816"/>
      <c r="HT816"/>
      <c r="HU816"/>
      <c r="HV816"/>
      <c r="HW816"/>
      <c r="HX816"/>
      <c r="HY816"/>
      <c r="HZ816"/>
      <c r="IA816"/>
      <c r="IB816"/>
      <c r="IC816"/>
      <c r="ID816"/>
      <c r="IE816"/>
      <c r="IF816"/>
      <c r="IG816"/>
    </row>
    <row r="817" spans="1:241" s="1" customFormat="1">
      <c r="A817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  <c r="EF817"/>
      <c r="EG817"/>
      <c r="EH817"/>
      <c r="EI817"/>
      <c r="EJ817"/>
      <c r="EK817"/>
      <c r="EL817"/>
      <c r="EM817"/>
      <c r="EN817"/>
      <c r="EO817"/>
      <c r="EP817"/>
      <c r="EQ817"/>
      <c r="ER817"/>
      <c r="ES817"/>
      <c r="ET817"/>
      <c r="EU817"/>
      <c r="EV817"/>
      <c r="EW817"/>
      <c r="EX817"/>
      <c r="EY817"/>
      <c r="EZ817"/>
      <c r="FA817"/>
      <c r="FB817"/>
      <c r="FC817"/>
      <c r="FD817"/>
      <c r="FE817"/>
      <c r="FF817"/>
      <c r="FG817"/>
      <c r="FH817"/>
      <c r="FI817"/>
      <c r="FJ817"/>
      <c r="FK817"/>
      <c r="FL817"/>
      <c r="FM817"/>
      <c r="FN817"/>
      <c r="FO817"/>
      <c r="FP817"/>
      <c r="FQ817"/>
      <c r="FR817"/>
      <c r="FS817"/>
      <c r="FT817"/>
      <c r="FU817"/>
      <c r="FV817"/>
      <c r="FW817"/>
      <c r="FX817"/>
      <c r="FY817"/>
      <c r="FZ817"/>
      <c r="GA817"/>
      <c r="GB817"/>
      <c r="GC817"/>
      <c r="GD817"/>
      <c r="GE817"/>
      <c r="GF817"/>
      <c r="GG817"/>
      <c r="GH817"/>
      <c r="GI817"/>
      <c r="GJ817"/>
      <c r="GK817"/>
      <c r="GL817"/>
      <c r="GM817"/>
      <c r="GN817"/>
      <c r="GO817"/>
      <c r="GP817"/>
      <c r="GQ817"/>
      <c r="GR817"/>
      <c r="GS817"/>
      <c r="GT817"/>
      <c r="GU817"/>
      <c r="GV817"/>
      <c r="GW817"/>
      <c r="GX817"/>
      <c r="GY817"/>
      <c r="GZ817"/>
      <c r="HA817"/>
      <c r="HB817"/>
      <c r="HC817"/>
      <c r="HD817"/>
      <c r="HE817"/>
      <c r="HF817"/>
      <c r="HG817"/>
      <c r="HH817"/>
      <c r="HI817"/>
      <c r="HJ817"/>
      <c r="HK817"/>
      <c r="HL817"/>
      <c r="HM817"/>
      <c r="HN817"/>
      <c r="HO817"/>
      <c r="HP817"/>
      <c r="HQ817"/>
      <c r="HR817"/>
      <c r="HS817"/>
      <c r="HT817"/>
      <c r="HU817"/>
      <c r="HV817"/>
      <c r="HW817"/>
      <c r="HX817"/>
      <c r="HY817"/>
      <c r="HZ817"/>
      <c r="IA817"/>
      <c r="IB817"/>
      <c r="IC817"/>
      <c r="ID817"/>
      <c r="IE817"/>
      <c r="IF817"/>
      <c r="IG817"/>
    </row>
    <row r="818" spans="1:241" s="1" customFormat="1">
      <c r="A818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  <c r="EF818"/>
      <c r="EG818"/>
      <c r="EH818"/>
      <c r="EI818"/>
      <c r="EJ818"/>
      <c r="EK818"/>
      <c r="EL818"/>
      <c r="EM818"/>
      <c r="EN818"/>
      <c r="EO818"/>
      <c r="EP818"/>
      <c r="EQ818"/>
      <c r="ER818"/>
      <c r="ES818"/>
      <c r="ET818"/>
      <c r="EU818"/>
      <c r="EV818"/>
      <c r="EW818"/>
      <c r="EX818"/>
      <c r="EY818"/>
      <c r="EZ818"/>
      <c r="FA818"/>
      <c r="FB818"/>
      <c r="FC818"/>
      <c r="FD818"/>
      <c r="FE818"/>
      <c r="FF818"/>
      <c r="FG818"/>
      <c r="FH818"/>
      <c r="FI818"/>
      <c r="FJ818"/>
      <c r="FK818"/>
      <c r="FL818"/>
      <c r="FM818"/>
      <c r="FN818"/>
      <c r="FO818"/>
      <c r="FP818"/>
      <c r="FQ818"/>
      <c r="FR818"/>
      <c r="FS818"/>
      <c r="FT818"/>
      <c r="FU818"/>
      <c r="FV818"/>
      <c r="FW818"/>
      <c r="FX818"/>
      <c r="FY818"/>
      <c r="FZ818"/>
      <c r="GA818"/>
      <c r="GB818"/>
      <c r="GC818"/>
      <c r="GD818"/>
      <c r="GE818"/>
      <c r="GF818"/>
      <c r="GG818"/>
      <c r="GH818"/>
      <c r="GI818"/>
      <c r="GJ818"/>
      <c r="GK818"/>
      <c r="GL818"/>
      <c r="GM818"/>
      <c r="GN818"/>
      <c r="GO818"/>
      <c r="GP818"/>
      <c r="GQ818"/>
      <c r="GR818"/>
      <c r="GS818"/>
      <c r="GT818"/>
      <c r="GU818"/>
      <c r="GV818"/>
      <c r="GW818"/>
      <c r="GX818"/>
      <c r="GY818"/>
      <c r="GZ818"/>
      <c r="HA818"/>
      <c r="HB818"/>
      <c r="HC818"/>
      <c r="HD818"/>
      <c r="HE818"/>
      <c r="HF818"/>
      <c r="HG818"/>
      <c r="HH818"/>
      <c r="HI818"/>
      <c r="HJ818"/>
      <c r="HK818"/>
      <c r="HL818"/>
      <c r="HM818"/>
      <c r="HN818"/>
      <c r="HO818"/>
      <c r="HP818"/>
      <c r="HQ818"/>
      <c r="HR818"/>
      <c r="HS818"/>
      <c r="HT818"/>
      <c r="HU818"/>
      <c r="HV818"/>
      <c r="HW818"/>
      <c r="HX818"/>
      <c r="HY818"/>
      <c r="HZ818"/>
      <c r="IA818"/>
      <c r="IB818"/>
      <c r="IC818"/>
      <c r="ID818"/>
      <c r="IE818"/>
      <c r="IF818"/>
      <c r="IG818"/>
    </row>
    <row r="819" spans="1:241" s="1" customFormat="1">
      <c r="A819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  <c r="EF819"/>
      <c r="EG819"/>
      <c r="EH819"/>
      <c r="EI819"/>
      <c r="EJ819"/>
      <c r="EK819"/>
      <c r="EL819"/>
      <c r="EM819"/>
      <c r="EN819"/>
      <c r="EO819"/>
      <c r="EP819"/>
      <c r="EQ819"/>
      <c r="ER819"/>
      <c r="ES819"/>
      <c r="ET819"/>
      <c r="EU819"/>
      <c r="EV819"/>
      <c r="EW819"/>
      <c r="EX819"/>
      <c r="EY819"/>
      <c r="EZ819"/>
      <c r="FA819"/>
      <c r="FB819"/>
      <c r="FC819"/>
      <c r="FD819"/>
      <c r="FE819"/>
      <c r="FF819"/>
      <c r="FG819"/>
      <c r="FH819"/>
      <c r="FI819"/>
      <c r="FJ819"/>
      <c r="FK819"/>
      <c r="FL819"/>
      <c r="FM819"/>
      <c r="FN819"/>
      <c r="FO819"/>
      <c r="FP819"/>
      <c r="FQ819"/>
      <c r="FR819"/>
      <c r="FS819"/>
      <c r="FT819"/>
      <c r="FU819"/>
      <c r="FV819"/>
      <c r="FW819"/>
      <c r="FX819"/>
      <c r="FY819"/>
      <c r="FZ819"/>
      <c r="GA819"/>
      <c r="GB819"/>
      <c r="GC819"/>
      <c r="GD819"/>
      <c r="GE819"/>
      <c r="GF819"/>
      <c r="GG819"/>
      <c r="GH819"/>
      <c r="GI819"/>
      <c r="GJ819"/>
      <c r="GK819"/>
      <c r="GL819"/>
      <c r="GM819"/>
      <c r="GN819"/>
      <c r="GO819"/>
      <c r="GP819"/>
      <c r="GQ819"/>
      <c r="GR819"/>
      <c r="GS819"/>
      <c r="GT819"/>
      <c r="GU819"/>
      <c r="GV819"/>
      <c r="GW819"/>
      <c r="GX819"/>
      <c r="GY819"/>
      <c r="GZ819"/>
      <c r="HA819"/>
      <c r="HB819"/>
      <c r="HC819"/>
      <c r="HD819"/>
      <c r="HE819"/>
      <c r="HF819"/>
      <c r="HG819"/>
      <c r="HH819"/>
      <c r="HI819"/>
      <c r="HJ819"/>
      <c r="HK819"/>
      <c r="HL819"/>
      <c r="HM819"/>
      <c r="HN819"/>
      <c r="HO819"/>
      <c r="HP819"/>
      <c r="HQ819"/>
      <c r="HR819"/>
      <c r="HS819"/>
      <c r="HT819"/>
      <c r="HU819"/>
      <c r="HV819"/>
      <c r="HW819"/>
      <c r="HX819"/>
      <c r="HY819"/>
      <c r="HZ819"/>
      <c r="IA819"/>
      <c r="IB819"/>
      <c r="IC819"/>
      <c r="ID819"/>
      <c r="IE819"/>
      <c r="IF819"/>
      <c r="IG819"/>
    </row>
    <row r="820" spans="1:241" s="1" customFormat="1">
      <c r="A8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  <c r="EF820"/>
      <c r="EG820"/>
      <c r="EH820"/>
      <c r="EI820"/>
      <c r="EJ820"/>
      <c r="EK820"/>
      <c r="EL820"/>
      <c r="EM820"/>
      <c r="EN820"/>
      <c r="EO820"/>
      <c r="EP820"/>
      <c r="EQ820"/>
      <c r="ER820"/>
      <c r="ES820"/>
      <c r="ET820"/>
      <c r="EU820"/>
      <c r="EV820"/>
      <c r="EW820"/>
      <c r="EX820"/>
      <c r="EY820"/>
      <c r="EZ820"/>
      <c r="FA820"/>
      <c r="FB820"/>
      <c r="FC820"/>
      <c r="FD820"/>
      <c r="FE820"/>
      <c r="FF820"/>
      <c r="FG820"/>
      <c r="FH820"/>
      <c r="FI820"/>
      <c r="FJ820"/>
      <c r="FK820"/>
      <c r="FL820"/>
      <c r="FM820"/>
      <c r="FN820"/>
      <c r="FO820"/>
      <c r="FP820"/>
      <c r="FQ820"/>
      <c r="FR820"/>
      <c r="FS820"/>
      <c r="FT820"/>
      <c r="FU820"/>
      <c r="FV820"/>
      <c r="FW820"/>
      <c r="FX820"/>
      <c r="FY820"/>
      <c r="FZ820"/>
      <c r="GA820"/>
      <c r="GB820"/>
      <c r="GC820"/>
      <c r="GD820"/>
      <c r="GE820"/>
      <c r="GF820"/>
      <c r="GG820"/>
      <c r="GH820"/>
      <c r="GI820"/>
      <c r="GJ820"/>
      <c r="GK820"/>
      <c r="GL820"/>
      <c r="GM820"/>
      <c r="GN820"/>
      <c r="GO820"/>
      <c r="GP820"/>
      <c r="GQ820"/>
      <c r="GR820"/>
      <c r="GS820"/>
      <c r="GT820"/>
      <c r="GU820"/>
      <c r="GV820"/>
      <c r="GW820"/>
      <c r="GX820"/>
      <c r="GY820"/>
      <c r="GZ820"/>
      <c r="HA820"/>
      <c r="HB820"/>
      <c r="HC820"/>
      <c r="HD820"/>
      <c r="HE820"/>
      <c r="HF820"/>
      <c r="HG820"/>
      <c r="HH820"/>
      <c r="HI820"/>
      <c r="HJ820"/>
      <c r="HK820"/>
      <c r="HL820"/>
      <c r="HM820"/>
      <c r="HN820"/>
      <c r="HO820"/>
      <c r="HP820"/>
      <c r="HQ820"/>
      <c r="HR820"/>
      <c r="HS820"/>
      <c r="HT820"/>
      <c r="HU820"/>
      <c r="HV820"/>
      <c r="HW820"/>
      <c r="HX820"/>
      <c r="HY820"/>
      <c r="HZ820"/>
      <c r="IA820"/>
      <c r="IB820"/>
      <c r="IC820"/>
      <c r="ID820"/>
      <c r="IE820"/>
      <c r="IF820"/>
      <c r="IG820"/>
    </row>
    <row r="821" spans="1:241" s="1" customFormat="1">
      <c r="A821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  <c r="EF821"/>
      <c r="EG821"/>
      <c r="EH821"/>
      <c r="EI821"/>
      <c r="EJ821"/>
      <c r="EK821"/>
      <c r="EL821"/>
      <c r="EM821"/>
      <c r="EN821"/>
      <c r="EO821"/>
      <c r="EP821"/>
      <c r="EQ821"/>
      <c r="ER821"/>
      <c r="ES821"/>
      <c r="ET821"/>
      <c r="EU821"/>
      <c r="EV821"/>
      <c r="EW821"/>
      <c r="EX821"/>
      <c r="EY821"/>
      <c r="EZ821"/>
      <c r="FA821"/>
      <c r="FB821"/>
      <c r="FC821"/>
      <c r="FD821"/>
      <c r="FE821"/>
      <c r="FF821"/>
      <c r="FG821"/>
      <c r="FH821"/>
      <c r="FI821"/>
      <c r="FJ821"/>
      <c r="FK821"/>
      <c r="FL821"/>
      <c r="FM821"/>
      <c r="FN821"/>
      <c r="FO821"/>
      <c r="FP821"/>
      <c r="FQ821"/>
      <c r="FR821"/>
      <c r="FS821"/>
      <c r="FT821"/>
      <c r="FU821"/>
      <c r="FV821"/>
      <c r="FW821"/>
      <c r="FX821"/>
      <c r="FY821"/>
      <c r="FZ821"/>
      <c r="GA821"/>
      <c r="GB821"/>
      <c r="GC821"/>
      <c r="GD821"/>
      <c r="GE821"/>
      <c r="GF821"/>
      <c r="GG821"/>
      <c r="GH821"/>
      <c r="GI821"/>
      <c r="GJ821"/>
      <c r="GK821"/>
      <c r="GL821"/>
      <c r="GM821"/>
      <c r="GN821"/>
      <c r="GO821"/>
      <c r="GP821"/>
      <c r="GQ821"/>
      <c r="GR821"/>
      <c r="GS821"/>
      <c r="GT821"/>
      <c r="GU821"/>
      <c r="GV821"/>
      <c r="GW821"/>
      <c r="GX821"/>
      <c r="GY821"/>
      <c r="GZ821"/>
      <c r="HA821"/>
      <c r="HB821"/>
      <c r="HC821"/>
      <c r="HD821"/>
      <c r="HE821"/>
      <c r="HF821"/>
      <c r="HG821"/>
      <c r="HH821"/>
      <c r="HI821"/>
      <c r="HJ821"/>
      <c r="HK821"/>
      <c r="HL821"/>
      <c r="HM821"/>
      <c r="HN821"/>
      <c r="HO821"/>
      <c r="HP821"/>
      <c r="HQ821"/>
      <c r="HR821"/>
      <c r="HS821"/>
      <c r="HT821"/>
      <c r="HU821"/>
      <c r="HV821"/>
      <c r="HW821"/>
      <c r="HX821"/>
      <c r="HY821"/>
      <c r="HZ821"/>
      <c r="IA821"/>
      <c r="IB821"/>
      <c r="IC821"/>
      <c r="ID821"/>
      <c r="IE821"/>
      <c r="IF821"/>
      <c r="IG821"/>
    </row>
    <row r="822" spans="1:241" s="1" customFormat="1">
      <c r="A822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  <c r="EH822"/>
      <c r="EI822"/>
      <c r="EJ822"/>
      <c r="EK822"/>
      <c r="EL822"/>
      <c r="EM822"/>
      <c r="EN822"/>
      <c r="EO822"/>
      <c r="EP822"/>
      <c r="EQ822"/>
      <c r="ER822"/>
      <c r="ES822"/>
      <c r="ET822"/>
      <c r="EU822"/>
      <c r="EV822"/>
      <c r="EW822"/>
      <c r="EX822"/>
      <c r="EY822"/>
      <c r="EZ822"/>
      <c r="FA822"/>
      <c r="FB822"/>
      <c r="FC822"/>
      <c r="FD822"/>
      <c r="FE822"/>
      <c r="FF822"/>
      <c r="FG822"/>
      <c r="FH822"/>
      <c r="FI822"/>
      <c r="FJ822"/>
      <c r="FK822"/>
      <c r="FL822"/>
      <c r="FM822"/>
      <c r="FN822"/>
      <c r="FO822"/>
      <c r="FP822"/>
      <c r="FQ822"/>
      <c r="FR822"/>
      <c r="FS822"/>
      <c r="FT822"/>
      <c r="FU822"/>
      <c r="FV822"/>
      <c r="FW822"/>
      <c r="FX822"/>
      <c r="FY822"/>
      <c r="FZ822"/>
      <c r="GA822"/>
      <c r="GB822"/>
      <c r="GC822"/>
      <c r="GD822"/>
      <c r="GE822"/>
      <c r="GF822"/>
      <c r="GG822"/>
      <c r="GH822"/>
      <c r="GI822"/>
      <c r="GJ822"/>
      <c r="GK822"/>
      <c r="GL822"/>
      <c r="GM822"/>
      <c r="GN822"/>
      <c r="GO822"/>
      <c r="GP822"/>
      <c r="GQ822"/>
      <c r="GR822"/>
      <c r="GS822"/>
      <c r="GT822"/>
      <c r="GU822"/>
      <c r="GV822"/>
      <c r="GW822"/>
      <c r="GX822"/>
      <c r="GY822"/>
      <c r="GZ822"/>
      <c r="HA822"/>
      <c r="HB822"/>
      <c r="HC822"/>
      <c r="HD822"/>
      <c r="HE822"/>
      <c r="HF822"/>
      <c r="HG822"/>
      <c r="HH822"/>
      <c r="HI822"/>
      <c r="HJ822"/>
      <c r="HK822"/>
      <c r="HL822"/>
      <c r="HM822"/>
      <c r="HN822"/>
      <c r="HO822"/>
      <c r="HP822"/>
      <c r="HQ822"/>
      <c r="HR822"/>
      <c r="HS822"/>
      <c r="HT822"/>
      <c r="HU822"/>
      <c r="HV822"/>
      <c r="HW822"/>
      <c r="HX822"/>
      <c r="HY822"/>
      <c r="HZ822"/>
      <c r="IA822"/>
      <c r="IB822"/>
      <c r="IC822"/>
      <c r="ID822"/>
      <c r="IE822"/>
      <c r="IF822"/>
      <c r="IG822"/>
    </row>
    <row r="823" spans="1:241" s="1" customFormat="1">
      <c r="A823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  <c r="EH823"/>
      <c r="EI823"/>
      <c r="EJ823"/>
      <c r="EK823"/>
      <c r="EL823"/>
      <c r="EM823"/>
      <c r="EN823"/>
      <c r="EO823"/>
      <c r="EP823"/>
      <c r="EQ823"/>
      <c r="ER823"/>
      <c r="ES823"/>
      <c r="ET823"/>
      <c r="EU823"/>
      <c r="EV823"/>
      <c r="EW823"/>
      <c r="EX823"/>
      <c r="EY823"/>
      <c r="EZ823"/>
      <c r="FA823"/>
      <c r="FB823"/>
      <c r="FC823"/>
      <c r="FD823"/>
      <c r="FE823"/>
      <c r="FF823"/>
      <c r="FG823"/>
      <c r="FH823"/>
      <c r="FI823"/>
      <c r="FJ823"/>
      <c r="FK823"/>
      <c r="FL823"/>
      <c r="FM823"/>
      <c r="FN823"/>
      <c r="FO823"/>
      <c r="FP823"/>
      <c r="FQ823"/>
      <c r="FR823"/>
      <c r="FS823"/>
      <c r="FT823"/>
      <c r="FU823"/>
      <c r="FV823"/>
      <c r="FW823"/>
      <c r="FX823"/>
      <c r="FY823"/>
      <c r="FZ823"/>
      <c r="GA823"/>
      <c r="GB823"/>
      <c r="GC823"/>
      <c r="GD823"/>
      <c r="GE823"/>
      <c r="GF823"/>
      <c r="GG823"/>
      <c r="GH823"/>
      <c r="GI823"/>
      <c r="GJ823"/>
      <c r="GK823"/>
      <c r="GL823"/>
      <c r="GM823"/>
      <c r="GN823"/>
      <c r="GO823"/>
      <c r="GP823"/>
      <c r="GQ823"/>
      <c r="GR823"/>
      <c r="GS823"/>
      <c r="GT823"/>
      <c r="GU823"/>
      <c r="GV823"/>
      <c r="GW823"/>
      <c r="GX823"/>
      <c r="GY823"/>
      <c r="GZ823"/>
      <c r="HA823"/>
      <c r="HB823"/>
      <c r="HC823"/>
      <c r="HD823"/>
      <c r="HE823"/>
      <c r="HF823"/>
      <c r="HG823"/>
      <c r="HH823"/>
      <c r="HI823"/>
      <c r="HJ823"/>
      <c r="HK823"/>
      <c r="HL823"/>
      <c r="HM823"/>
      <c r="HN823"/>
      <c r="HO823"/>
      <c r="HP823"/>
      <c r="HQ823"/>
      <c r="HR823"/>
      <c r="HS823"/>
      <c r="HT823"/>
      <c r="HU823"/>
      <c r="HV823"/>
      <c r="HW823"/>
      <c r="HX823"/>
      <c r="HY823"/>
      <c r="HZ823"/>
      <c r="IA823"/>
      <c r="IB823"/>
      <c r="IC823"/>
      <c r="ID823"/>
      <c r="IE823"/>
      <c r="IF823"/>
      <c r="IG823"/>
    </row>
    <row r="824" spans="1:241" s="1" customFormat="1">
      <c r="A824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  <c r="EF824"/>
      <c r="EG824"/>
      <c r="EH824"/>
      <c r="EI824"/>
      <c r="EJ824"/>
      <c r="EK824"/>
      <c r="EL824"/>
      <c r="EM824"/>
      <c r="EN824"/>
      <c r="EO824"/>
      <c r="EP824"/>
      <c r="EQ824"/>
      <c r="ER824"/>
      <c r="ES824"/>
      <c r="ET824"/>
      <c r="EU824"/>
      <c r="EV824"/>
      <c r="EW824"/>
      <c r="EX824"/>
      <c r="EY824"/>
      <c r="EZ824"/>
      <c r="FA824"/>
      <c r="FB824"/>
      <c r="FC824"/>
      <c r="FD824"/>
      <c r="FE824"/>
      <c r="FF824"/>
      <c r="FG824"/>
      <c r="FH824"/>
      <c r="FI824"/>
      <c r="FJ824"/>
      <c r="FK824"/>
      <c r="FL824"/>
      <c r="FM824"/>
      <c r="FN824"/>
      <c r="FO824"/>
      <c r="FP824"/>
      <c r="FQ824"/>
      <c r="FR824"/>
      <c r="FS824"/>
      <c r="FT824"/>
      <c r="FU824"/>
      <c r="FV824"/>
      <c r="FW824"/>
      <c r="FX824"/>
      <c r="FY824"/>
      <c r="FZ824"/>
      <c r="GA824"/>
      <c r="GB824"/>
      <c r="GC824"/>
      <c r="GD824"/>
      <c r="GE824"/>
      <c r="GF824"/>
      <c r="GG824"/>
      <c r="GH824"/>
      <c r="GI824"/>
      <c r="GJ824"/>
      <c r="GK824"/>
      <c r="GL824"/>
      <c r="GM824"/>
      <c r="GN824"/>
      <c r="GO824"/>
      <c r="GP824"/>
      <c r="GQ824"/>
      <c r="GR824"/>
      <c r="GS824"/>
      <c r="GT824"/>
      <c r="GU824"/>
      <c r="GV824"/>
      <c r="GW824"/>
      <c r="GX824"/>
      <c r="GY824"/>
      <c r="GZ824"/>
      <c r="HA824"/>
      <c r="HB824"/>
      <c r="HC824"/>
      <c r="HD824"/>
      <c r="HE824"/>
      <c r="HF824"/>
      <c r="HG824"/>
      <c r="HH824"/>
      <c r="HI824"/>
      <c r="HJ824"/>
      <c r="HK824"/>
      <c r="HL824"/>
      <c r="HM824"/>
      <c r="HN824"/>
      <c r="HO824"/>
      <c r="HP824"/>
      <c r="HQ824"/>
      <c r="HR824"/>
      <c r="HS824"/>
      <c r="HT824"/>
      <c r="HU824"/>
      <c r="HV824"/>
      <c r="HW824"/>
      <c r="HX824"/>
      <c r="HY824"/>
      <c r="HZ824"/>
      <c r="IA824"/>
      <c r="IB824"/>
      <c r="IC824"/>
      <c r="ID824"/>
      <c r="IE824"/>
      <c r="IF824"/>
      <c r="IG824"/>
    </row>
    <row r="825" spans="1:241" s="1" customFormat="1">
      <c r="A825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  <c r="EF825"/>
      <c r="EG825"/>
      <c r="EH825"/>
      <c r="EI825"/>
      <c r="EJ825"/>
      <c r="EK825"/>
      <c r="EL825"/>
      <c r="EM825"/>
      <c r="EN825"/>
      <c r="EO825"/>
      <c r="EP825"/>
      <c r="EQ825"/>
      <c r="ER825"/>
      <c r="ES825"/>
      <c r="ET825"/>
      <c r="EU825"/>
      <c r="EV825"/>
      <c r="EW825"/>
      <c r="EX825"/>
      <c r="EY825"/>
      <c r="EZ825"/>
      <c r="FA825"/>
      <c r="FB825"/>
      <c r="FC825"/>
      <c r="FD825"/>
      <c r="FE825"/>
      <c r="FF825"/>
      <c r="FG825"/>
      <c r="FH825"/>
      <c r="FI825"/>
      <c r="FJ825"/>
      <c r="FK825"/>
      <c r="FL825"/>
      <c r="FM825"/>
      <c r="FN825"/>
      <c r="FO825"/>
      <c r="FP825"/>
      <c r="FQ825"/>
      <c r="FR825"/>
      <c r="FS825"/>
      <c r="FT825"/>
      <c r="FU825"/>
      <c r="FV825"/>
      <c r="FW825"/>
      <c r="FX825"/>
      <c r="FY825"/>
      <c r="FZ825"/>
      <c r="GA825"/>
      <c r="GB825"/>
      <c r="GC825"/>
      <c r="GD825"/>
      <c r="GE825"/>
      <c r="GF825"/>
      <c r="GG825"/>
      <c r="GH825"/>
      <c r="GI825"/>
      <c r="GJ825"/>
      <c r="GK825"/>
      <c r="GL825"/>
      <c r="GM825"/>
      <c r="GN825"/>
      <c r="GO825"/>
      <c r="GP825"/>
      <c r="GQ825"/>
      <c r="GR825"/>
      <c r="GS825"/>
      <c r="GT825"/>
      <c r="GU825"/>
      <c r="GV825"/>
      <c r="GW825"/>
      <c r="GX825"/>
      <c r="GY825"/>
      <c r="GZ825"/>
      <c r="HA825"/>
      <c r="HB825"/>
      <c r="HC825"/>
      <c r="HD825"/>
      <c r="HE825"/>
      <c r="HF825"/>
      <c r="HG825"/>
      <c r="HH825"/>
      <c r="HI825"/>
      <c r="HJ825"/>
      <c r="HK825"/>
      <c r="HL825"/>
      <c r="HM825"/>
      <c r="HN825"/>
      <c r="HO825"/>
      <c r="HP825"/>
      <c r="HQ825"/>
      <c r="HR825"/>
      <c r="HS825"/>
      <c r="HT825"/>
      <c r="HU825"/>
      <c r="HV825"/>
      <c r="HW825"/>
      <c r="HX825"/>
      <c r="HY825"/>
      <c r="HZ825"/>
      <c r="IA825"/>
      <c r="IB825"/>
      <c r="IC825"/>
      <c r="ID825"/>
      <c r="IE825"/>
      <c r="IF825"/>
      <c r="IG825"/>
    </row>
    <row r="826" spans="1:241" s="1" customFormat="1">
      <c r="A826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  <c r="EF826"/>
      <c r="EG826"/>
      <c r="EH826"/>
      <c r="EI826"/>
      <c r="EJ826"/>
      <c r="EK826"/>
      <c r="EL826"/>
      <c r="EM826"/>
      <c r="EN826"/>
      <c r="EO826"/>
      <c r="EP826"/>
      <c r="EQ826"/>
      <c r="ER826"/>
      <c r="ES826"/>
      <c r="ET826"/>
      <c r="EU826"/>
      <c r="EV826"/>
      <c r="EW826"/>
      <c r="EX826"/>
      <c r="EY826"/>
      <c r="EZ826"/>
      <c r="FA826"/>
      <c r="FB826"/>
      <c r="FC826"/>
      <c r="FD826"/>
      <c r="FE826"/>
      <c r="FF826"/>
      <c r="FG826"/>
      <c r="FH826"/>
      <c r="FI826"/>
      <c r="FJ826"/>
      <c r="FK826"/>
      <c r="FL826"/>
      <c r="FM826"/>
      <c r="FN826"/>
      <c r="FO826"/>
      <c r="FP826"/>
      <c r="FQ826"/>
      <c r="FR826"/>
      <c r="FS826"/>
      <c r="FT826"/>
      <c r="FU826"/>
      <c r="FV826"/>
      <c r="FW826"/>
      <c r="FX826"/>
      <c r="FY826"/>
      <c r="FZ826"/>
      <c r="GA826"/>
      <c r="GB826"/>
      <c r="GC826"/>
      <c r="GD826"/>
      <c r="GE826"/>
      <c r="GF826"/>
      <c r="GG826"/>
      <c r="GH826"/>
      <c r="GI826"/>
      <c r="GJ826"/>
      <c r="GK826"/>
      <c r="GL826"/>
      <c r="GM826"/>
      <c r="GN826"/>
      <c r="GO826"/>
      <c r="GP826"/>
      <c r="GQ826"/>
      <c r="GR826"/>
      <c r="GS826"/>
      <c r="GT826"/>
      <c r="GU826"/>
      <c r="GV826"/>
      <c r="GW826"/>
      <c r="GX826"/>
      <c r="GY826"/>
      <c r="GZ826"/>
      <c r="HA826"/>
      <c r="HB826"/>
      <c r="HC826"/>
      <c r="HD826"/>
      <c r="HE826"/>
      <c r="HF826"/>
      <c r="HG826"/>
      <c r="HH826"/>
      <c r="HI826"/>
      <c r="HJ826"/>
      <c r="HK826"/>
      <c r="HL826"/>
      <c r="HM826"/>
      <c r="HN826"/>
      <c r="HO826"/>
      <c r="HP826"/>
      <c r="HQ826"/>
      <c r="HR826"/>
      <c r="HS826"/>
      <c r="HT826"/>
      <c r="HU826"/>
      <c r="HV826"/>
      <c r="HW826"/>
      <c r="HX826"/>
      <c r="HY826"/>
      <c r="HZ826"/>
      <c r="IA826"/>
      <c r="IB826"/>
      <c r="IC826"/>
      <c r="ID826"/>
      <c r="IE826"/>
      <c r="IF826"/>
      <c r="IG826"/>
    </row>
    <row r="827" spans="1:241" s="1" customFormat="1">
      <c r="A827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  <c r="EF827"/>
      <c r="EG827"/>
      <c r="EH827"/>
      <c r="EI827"/>
      <c r="EJ827"/>
      <c r="EK827"/>
      <c r="EL827"/>
      <c r="EM827"/>
      <c r="EN827"/>
      <c r="EO827"/>
      <c r="EP827"/>
      <c r="EQ827"/>
      <c r="ER827"/>
      <c r="ES827"/>
      <c r="ET827"/>
      <c r="EU827"/>
      <c r="EV827"/>
      <c r="EW827"/>
      <c r="EX827"/>
      <c r="EY827"/>
      <c r="EZ827"/>
      <c r="FA827"/>
      <c r="FB827"/>
      <c r="FC827"/>
      <c r="FD827"/>
      <c r="FE827"/>
      <c r="FF827"/>
      <c r="FG827"/>
      <c r="FH827"/>
      <c r="FI827"/>
      <c r="FJ827"/>
      <c r="FK827"/>
      <c r="FL827"/>
      <c r="FM827"/>
      <c r="FN827"/>
      <c r="FO827"/>
      <c r="FP827"/>
      <c r="FQ827"/>
      <c r="FR827"/>
      <c r="FS827"/>
      <c r="FT827"/>
      <c r="FU827"/>
      <c r="FV827"/>
      <c r="FW827"/>
      <c r="FX827"/>
      <c r="FY827"/>
      <c r="FZ827"/>
      <c r="GA827"/>
      <c r="GB827"/>
      <c r="GC827"/>
      <c r="GD827"/>
      <c r="GE827"/>
      <c r="GF827"/>
      <c r="GG827"/>
      <c r="GH827"/>
      <c r="GI827"/>
      <c r="GJ827"/>
      <c r="GK827"/>
      <c r="GL827"/>
      <c r="GM827"/>
      <c r="GN827"/>
      <c r="GO827"/>
      <c r="GP827"/>
      <c r="GQ827"/>
      <c r="GR827"/>
      <c r="GS827"/>
      <c r="GT827"/>
      <c r="GU827"/>
      <c r="GV827"/>
      <c r="GW827"/>
      <c r="GX827"/>
      <c r="GY827"/>
      <c r="GZ827"/>
      <c r="HA827"/>
      <c r="HB827"/>
      <c r="HC827"/>
      <c r="HD827"/>
      <c r="HE827"/>
      <c r="HF827"/>
      <c r="HG827"/>
      <c r="HH827"/>
      <c r="HI827"/>
      <c r="HJ827"/>
      <c r="HK827"/>
      <c r="HL827"/>
      <c r="HM827"/>
      <c r="HN827"/>
      <c r="HO827"/>
      <c r="HP827"/>
      <c r="HQ827"/>
      <c r="HR827"/>
      <c r="HS827"/>
      <c r="HT827"/>
      <c r="HU827"/>
      <c r="HV827"/>
      <c r="HW827"/>
      <c r="HX827"/>
      <c r="HY827"/>
      <c r="HZ827"/>
      <c r="IA827"/>
      <c r="IB827"/>
      <c r="IC827"/>
      <c r="ID827"/>
      <c r="IE827"/>
      <c r="IF827"/>
      <c r="IG827"/>
    </row>
    <row r="828" spans="1:241" s="1" customFormat="1">
      <c r="A828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  <c r="EF828"/>
      <c r="EG828"/>
      <c r="EH828"/>
      <c r="EI828"/>
      <c r="EJ828"/>
      <c r="EK828"/>
      <c r="EL828"/>
      <c r="EM828"/>
      <c r="EN828"/>
      <c r="EO828"/>
      <c r="EP828"/>
      <c r="EQ828"/>
      <c r="ER828"/>
      <c r="ES828"/>
      <c r="ET828"/>
      <c r="EU828"/>
      <c r="EV828"/>
      <c r="EW828"/>
      <c r="EX828"/>
      <c r="EY828"/>
      <c r="EZ828"/>
      <c r="FA828"/>
      <c r="FB828"/>
      <c r="FC828"/>
      <c r="FD828"/>
      <c r="FE828"/>
      <c r="FF828"/>
      <c r="FG828"/>
      <c r="FH828"/>
      <c r="FI828"/>
      <c r="FJ828"/>
      <c r="FK828"/>
      <c r="FL828"/>
      <c r="FM828"/>
      <c r="FN828"/>
      <c r="FO828"/>
      <c r="FP828"/>
      <c r="FQ828"/>
      <c r="FR828"/>
      <c r="FS828"/>
      <c r="FT828"/>
      <c r="FU828"/>
      <c r="FV828"/>
      <c r="FW828"/>
      <c r="FX828"/>
      <c r="FY828"/>
      <c r="FZ828"/>
      <c r="GA828"/>
      <c r="GB828"/>
      <c r="GC828"/>
      <c r="GD828"/>
      <c r="GE828"/>
      <c r="GF828"/>
      <c r="GG828"/>
      <c r="GH828"/>
      <c r="GI828"/>
      <c r="GJ828"/>
      <c r="GK828"/>
      <c r="GL828"/>
      <c r="GM828"/>
      <c r="GN828"/>
      <c r="GO828"/>
      <c r="GP828"/>
      <c r="GQ828"/>
      <c r="GR828"/>
      <c r="GS828"/>
      <c r="GT828"/>
      <c r="GU828"/>
      <c r="GV828"/>
      <c r="GW828"/>
      <c r="GX828"/>
      <c r="GY828"/>
      <c r="GZ828"/>
      <c r="HA828"/>
      <c r="HB828"/>
      <c r="HC828"/>
      <c r="HD828"/>
      <c r="HE828"/>
      <c r="HF828"/>
      <c r="HG828"/>
      <c r="HH828"/>
      <c r="HI828"/>
      <c r="HJ828"/>
      <c r="HK828"/>
      <c r="HL828"/>
      <c r="HM828"/>
      <c r="HN828"/>
      <c r="HO828"/>
      <c r="HP828"/>
      <c r="HQ828"/>
      <c r="HR828"/>
      <c r="HS828"/>
      <c r="HT828"/>
      <c r="HU828"/>
      <c r="HV828"/>
      <c r="HW828"/>
      <c r="HX828"/>
      <c r="HY828"/>
      <c r="HZ828"/>
      <c r="IA828"/>
      <c r="IB828"/>
      <c r="IC828"/>
      <c r="ID828"/>
      <c r="IE828"/>
      <c r="IF828"/>
      <c r="IG828"/>
    </row>
    <row r="829" spans="1:241" s="1" customFormat="1">
      <c r="A829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  <c r="EF829"/>
      <c r="EG829"/>
      <c r="EH829"/>
      <c r="EI829"/>
      <c r="EJ829"/>
      <c r="EK829"/>
      <c r="EL829"/>
      <c r="EM829"/>
      <c r="EN829"/>
      <c r="EO829"/>
      <c r="EP829"/>
      <c r="EQ829"/>
      <c r="ER829"/>
      <c r="ES829"/>
      <c r="ET829"/>
      <c r="EU829"/>
      <c r="EV829"/>
      <c r="EW829"/>
      <c r="EX829"/>
      <c r="EY829"/>
      <c r="EZ829"/>
      <c r="FA829"/>
      <c r="FB829"/>
      <c r="FC829"/>
      <c r="FD829"/>
      <c r="FE829"/>
      <c r="FF829"/>
      <c r="FG829"/>
      <c r="FH829"/>
      <c r="FI829"/>
      <c r="FJ829"/>
      <c r="FK829"/>
      <c r="FL829"/>
      <c r="FM829"/>
      <c r="FN829"/>
      <c r="FO829"/>
      <c r="FP829"/>
      <c r="FQ829"/>
      <c r="FR829"/>
      <c r="FS829"/>
      <c r="FT829"/>
      <c r="FU829"/>
      <c r="FV829"/>
      <c r="FW829"/>
      <c r="FX829"/>
      <c r="FY829"/>
      <c r="FZ829"/>
      <c r="GA829"/>
      <c r="GB829"/>
      <c r="GC829"/>
      <c r="GD829"/>
      <c r="GE829"/>
      <c r="GF829"/>
      <c r="GG829"/>
      <c r="GH829"/>
      <c r="GI829"/>
      <c r="GJ829"/>
      <c r="GK829"/>
      <c r="GL829"/>
      <c r="GM829"/>
      <c r="GN829"/>
      <c r="GO829"/>
      <c r="GP829"/>
      <c r="GQ829"/>
      <c r="GR829"/>
      <c r="GS829"/>
      <c r="GT829"/>
      <c r="GU829"/>
      <c r="GV829"/>
      <c r="GW829"/>
      <c r="GX829"/>
      <c r="GY829"/>
      <c r="GZ829"/>
      <c r="HA829"/>
      <c r="HB829"/>
      <c r="HC829"/>
      <c r="HD829"/>
      <c r="HE829"/>
      <c r="HF829"/>
      <c r="HG829"/>
      <c r="HH829"/>
      <c r="HI829"/>
      <c r="HJ829"/>
      <c r="HK829"/>
      <c r="HL829"/>
      <c r="HM829"/>
      <c r="HN829"/>
      <c r="HO829"/>
      <c r="HP829"/>
      <c r="HQ829"/>
      <c r="HR829"/>
      <c r="HS829"/>
      <c r="HT829"/>
      <c r="HU829"/>
      <c r="HV829"/>
      <c r="HW829"/>
      <c r="HX829"/>
      <c r="HY829"/>
      <c r="HZ829"/>
      <c r="IA829"/>
      <c r="IB829"/>
      <c r="IC829"/>
      <c r="ID829"/>
      <c r="IE829"/>
      <c r="IF829"/>
      <c r="IG829"/>
    </row>
    <row r="830" spans="1:241" s="1" customFormat="1">
      <c r="A83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  <c r="EF830"/>
      <c r="EG830"/>
      <c r="EH830"/>
      <c r="EI830"/>
      <c r="EJ830"/>
      <c r="EK830"/>
      <c r="EL830"/>
      <c r="EM830"/>
      <c r="EN830"/>
      <c r="EO830"/>
      <c r="EP830"/>
      <c r="EQ830"/>
      <c r="ER830"/>
      <c r="ES830"/>
      <c r="ET830"/>
      <c r="EU830"/>
      <c r="EV830"/>
      <c r="EW830"/>
      <c r="EX830"/>
      <c r="EY830"/>
      <c r="EZ830"/>
      <c r="FA830"/>
      <c r="FB830"/>
      <c r="FC830"/>
      <c r="FD830"/>
      <c r="FE830"/>
      <c r="FF830"/>
      <c r="FG830"/>
      <c r="FH830"/>
      <c r="FI830"/>
      <c r="FJ830"/>
      <c r="FK830"/>
      <c r="FL830"/>
      <c r="FM830"/>
      <c r="FN830"/>
      <c r="FO830"/>
      <c r="FP830"/>
      <c r="FQ830"/>
      <c r="FR830"/>
      <c r="FS830"/>
      <c r="FT830"/>
      <c r="FU830"/>
      <c r="FV830"/>
      <c r="FW830"/>
      <c r="FX830"/>
      <c r="FY830"/>
      <c r="FZ830"/>
      <c r="GA830"/>
      <c r="GB830"/>
      <c r="GC830"/>
      <c r="GD830"/>
      <c r="GE830"/>
      <c r="GF830"/>
      <c r="GG830"/>
      <c r="GH830"/>
      <c r="GI830"/>
      <c r="GJ830"/>
      <c r="GK830"/>
      <c r="GL830"/>
      <c r="GM830"/>
      <c r="GN830"/>
      <c r="GO830"/>
      <c r="GP830"/>
      <c r="GQ830"/>
      <c r="GR830"/>
      <c r="GS830"/>
      <c r="GT830"/>
      <c r="GU830"/>
      <c r="GV830"/>
      <c r="GW830"/>
      <c r="GX830"/>
      <c r="GY830"/>
      <c r="GZ830"/>
      <c r="HA830"/>
      <c r="HB830"/>
      <c r="HC830"/>
      <c r="HD830"/>
      <c r="HE830"/>
      <c r="HF830"/>
      <c r="HG830"/>
      <c r="HH830"/>
      <c r="HI830"/>
      <c r="HJ830"/>
      <c r="HK830"/>
      <c r="HL830"/>
      <c r="HM830"/>
      <c r="HN830"/>
      <c r="HO830"/>
      <c r="HP830"/>
      <c r="HQ830"/>
      <c r="HR830"/>
      <c r="HS830"/>
      <c r="HT830"/>
      <c r="HU830"/>
      <c r="HV830"/>
      <c r="HW830"/>
      <c r="HX830"/>
      <c r="HY830"/>
      <c r="HZ830"/>
      <c r="IA830"/>
      <c r="IB830"/>
      <c r="IC830"/>
      <c r="ID830"/>
      <c r="IE830"/>
      <c r="IF830"/>
      <c r="IG830"/>
    </row>
    <row r="831" spans="1:241" s="1" customFormat="1">
      <c r="A831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  <c r="EF831"/>
      <c r="EG831"/>
      <c r="EH831"/>
      <c r="EI831"/>
      <c r="EJ831"/>
      <c r="EK831"/>
      <c r="EL831"/>
      <c r="EM831"/>
      <c r="EN831"/>
      <c r="EO831"/>
      <c r="EP831"/>
      <c r="EQ831"/>
      <c r="ER831"/>
      <c r="ES831"/>
      <c r="ET831"/>
      <c r="EU831"/>
      <c r="EV831"/>
      <c r="EW831"/>
      <c r="EX831"/>
      <c r="EY831"/>
      <c r="EZ831"/>
      <c r="FA831"/>
      <c r="FB831"/>
      <c r="FC831"/>
      <c r="FD831"/>
      <c r="FE831"/>
      <c r="FF831"/>
      <c r="FG831"/>
      <c r="FH831"/>
      <c r="FI831"/>
      <c r="FJ831"/>
      <c r="FK831"/>
      <c r="FL831"/>
      <c r="FM831"/>
      <c r="FN831"/>
      <c r="FO831"/>
      <c r="FP831"/>
      <c r="FQ831"/>
      <c r="FR831"/>
      <c r="FS831"/>
      <c r="FT831"/>
      <c r="FU831"/>
      <c r="FV831"/>
      <c r="FW831"/>
      <c r="FX831"/>
      <c r="FY831"/>
      <c r="FZ831"/>
      <c r="GA831"/>
      <c r="GB831"/>
      <c r="GC831"/>
      <c r="GD831"/>
      <c r="GE831"/>
      <c r="GF831"/>
      <c r="GG831"/>
      <c r="GH831"/>
      <c r="GI831"/>
      <c r="GJ831"/>
      <c r="GK831"/>
      <c r="GL831"/>
      <c r="GM831"/>
      <c r="GN831"/>
      <c r="GO831"/>
      <c r="GP831"/>
      <c r="GQ831"/>
      <c r="GR831"/>
      <c r="GS831"/>
      <c r="GT831"/>
      <c r="GU831"/>
      <c r="GV831"/>
      <c r="GW831"/>
      <c r="GX831"/>
      <c r="GY831"/>
      <c r="GZ831"/>
      <c r="HA831"/>
      <c r="HB831"/>
      <c r="HC831"/>
      <c r="HD831"/>
      <c r="HE831"/>
      <c r="HF831"/>
      <c r="HG831"/>
      <c r="HH831"/>
      <c r="HI831"/>
      <c r="HJ831"/>
      <c r="HK831"/>
      <c r="HL831"/>
      <c r="HM831"/>
      <c r="HN831"/>
      <c r="HO831"/>
      <c r="HP831"/>
      <c r="HQ831"/>
      <c r="HR831"/>
      <c r="HS831"/>
      <c r="HT831"/>
      <c r="HU831"/>
      <c r="HV831"/>
      <c r="HW831"/>
      <c r="HX831"/>
      <c r="HY831"/>
      <c r="HZ831"/>
      <c r="IA831"/>
      <c r="IB831"/>
      <c r="IC831"/>
      <c r="ID831"/>
      <c r="IE831"/>
      <c r="IF831"/>
      <c r="IG831"/>
    </row>
    <row r="832" spans="1:241" s="1" customFormat="1">
      <c r="A832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  <c r="EF832"/>
      <c r="EG832"/>
      <c r="EH832"/>
      <c r="EI832"/>
      <c r="EJ832"/>
      <c r="EK832"/>
      <c r="EL832"/>
      <c r="EM832"/>
      <c r="EN832"/>
      <c r="EO832"/>
      <c r="EP832"/>
      <c r="EQ832"/>
      <c r="ER832"/>
      <c r="ES832"/>
      <c r="ET832"/>
      <c r="EU832"/>
      <c r="EV832"/>
      <c r="EW832"/>
      <c r="EX832"/>
      <c r="EY832"/>
      <c r="EZ832"/>
      <c r="FA832"/>
      <c r="FB832"/>
      <c r="FC832"/>
      <c r="FD832"/>
      <c r="FE832"/>
      <c r="FF832"/>
      <c r="FG832"/>
      <c r="FH832"/>
      <c r="FI832"/>
      <c r="FJ832"/>
      <c r="FK832"/>
      <c r="FL832"/>
      <c r="FM832"/>
      <c r="FN832"/>
      <c r="FO832"/>
      <c r="FP832"/>
      <c r="FQ832"/>
      <c r="FR832"/>
      <c r="FS832"/>
      <c r="FT832"/>
      <c r="FU832"/>
      <c r="FV832"/>
      <c r="FW832"/>
      <c r="FX832"/>
      <c r="FY832"/>
      <c r="FZ832"/>
      <c r="GA832"/>
      <c r="GB832"/>
      <c r="GC832"/>
      <c r="GD832"/>
      <c r="GE832"/>
      <c r="GF832"/>
      <c r="GG832"/>
      <c r="GH832"/>
      <c r="GI832"/>
      <c r="GJ832"/>
      <c r="GK832"/>
      <c r="GL832"/>
      <c r="GM832"/>
      <c r="GN832"/>
      <c r="GO832"/>
      <c r="GP832"/>
      <c r="GQ832"/>
      <c r="GR832"/>
      <c r="GS832"/>
      <c r="GT832"/>
      <c r="GU832"/>
      <c r="GV832"/>
      <c r="GW832"/>
      <c r="GX832"/>
      <c r="GY832"/>
      <c r="GZ832"/>
      <c r="HA832"/>
      <c r="HB832"/>
      <c r="HC832"/>
      <c r="HD832"/>
      <c r="HE832"/>
      <c r="HF832"/>
      <c r="HG832"/>
      <c r="HH832"/>
      <c r="HI832"/>
      <c r="HJ832"/>
      <c r="HK832"/>
      <c r="HL832"/>
      <c r="HM832"/>
      <c r="HN832"/>
      <c r="HO832"/>
      <c r="HP832"/>
      <c r="HQ832"/>
      <c r="HR832"/>
      <c r="HS832"/>
      <c r="HT832"/>
      <c r="HU832"/>
      <c r="HV832"/>
      <c r="HW832"/>
      <c r="HX832"/>
      <c r="HY832"/>
      <c r="HZ832"/>
      <c r="IA832"/>
      <c r="IB832"/>
      <c r="IC832"/>
      <c r="ID832"/>
      <c r="IE832"/>
      <c r="IF832"/>
      <c r="IG832"/>
    </row>
    <row r="833" spans="1:241" s="1" customFormat="1">
      <c r="A833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  <c r="EF833"/>
      <c r="EG833"/>
      <c r="EH833"/>
      <c r="EI833"/>
      <c r="EJ833"/>
      <c r="EK833"/>
      <c r="EL833"/>
      <c r="EM833"/>
      <c r="EN833"/>
      <c r="EO833"/>
      <c r="EP833"/>
      <c r="EQ833"/>
      <c r="ER833"/>
      <c r="ES833"/>
      <c r="ET833"/>
      <c r="EU833"/>
      <c r="EV833"/>
      <c r="EW833"/>
      <c r="EX833"/>
      <c r="EY833"/>
      <c r="EZ833"/>
      <c r="FA833"/>
      <c r="FB833"/>
      <c r="FC833"/>
      <c r="FD833"/>
      <c r="FE833"/>
      <c r="FF833"/>
      <c r="FG833"/>
      <c r="FH833"/>
      <c r="FI833"/>
      <c r="FJ833"/>
      <c r="FK833"/>
      <c r="FL833"/>
      <c r="FM833"/>
      <c r="FN833"/>
      <c r="FO833"/>
      <c r="FP833"/>
      <c r="FQ833"/>
      <c r="FR833"/>
      <c r="FS833"/>
      <c r="FT833"/>
      <c r="FU833"/>
      <c r="FV833"/>
      <c r="FW833"/>
      <c r="FX833"/>
      <c r="FY833"/>
      <c r="FZ833"/>
      <c r="GA833"/>
      <c r="GB833"/>
      <c r="GC833"/>
      <c r="GD833"/>
      <c r="GE833"/>
      <c r="GF833"/>
      <c r="GG833"/>
      <c r="GH833"/>
      <c r="GI833"/>
      <c r="GJ833"/>
      <c r="GK833"/>
      <c r="GL833"/>
      <c r="GM833"/>
      <c r="GN833"/>
      <c r="GO833"/>
      <c r="GP833"/>
      <c r="GQ833"/>
      <c r="GR833"/>
      <c r="GS833"/>
      <c r="GT833"/>
      <c r="GU833"/>
      <c r="GV833"/>
      <c r="GW833"/>
      <c r="GX833"/>
      <c r="GY833"/>
      <c r="GZ833"/>
      <c r="HA833"/>
      <c r="HB833"/>
      <c r="HC833"/>
      <c r="HD833"/>
      <c r="HE833"/>
      <c r="HF833"/>
      <c r="HG833"/>
      <c r="HH833"/>
      <c r="HI833"/>
      <c r="HJ833"/>
      <c r="HK833"/>
      <c r="HL833"/>
      <c r="HM833"/>
      <c r="HN833"/>
      <c r="HO833"/>
      <c r="HP833"/>
      <c r="HQ833"/>
      <c r="HR833"/>
      <c r="HS833"/>
      <c r="HT833"/>
      <c r="HU833"/>
      <c r="HV833"/>
      <c r="HW833"/>
      <c r="HX833"/>
      <c r="HY833"/>
      <c r="HZ833"/>
      <c r="IA833"/>
      <c r="IB833"/>
      <c r="IC833"/>
      <c r="ID833"/>
      <c r="IE833"/>
      <c r="IF833"/>
      <c r="IG833"/>
    </row>
    <row r="834" spans="1:241" s="1" customFormat="1">
      <c r="A834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  <c r="EH834"/>
      <c r="EI834"/>
      <c r="EJ834"/>
      <c r="EK834"/>
      <c r="EL834"/>
      <c r="EM834"/>
      <c r="EN834"/>
      <c r="EO834"/>
      <c r="EP834"/>
      <c r="EQ834"/>
      <c r="ER834"/>
      <c r="ES834"/>
      <c r="ET834"/>
      <c r="EU834"/>
      <c r="EV834"/>
      <c r="EW834"/>
      <c r="EX834"/>
      <c r="EY834"/>
      <c r="EZ834"/>
      <c r="FA834"/>
      <c r="FB834"/>
      <c r="FC834"/>
      <c r="FD834"/>
      <c r="FE834"/>
      <c r="FF834"/>
      <c r="FG834"/>
      <c r="FH834"/>
      <c r="FI834"/>
      <c r="FJ834"/>
      <c r="FK834"/>
      <c r="FL834"/>
      <c r="FM834"/>
      <c r="FN834"/>
      <c r="FO834"/>
      <c r="FP834"/>
      <c r="FQ834"/>
      <c r="FR834"/>
      <c r="FS834"/>
      <c r="FT834"/>
      <c r="FU834"/>
      <c r="FV834"/>
      <c r="FW834"/>
      <c r="FX834"/>
      <c r="FY834"/>
      <c r="FZ834"/>
      <c r="GA834"/>
      <c r="GB834"/>
      <c r="GC834"/>
      <c r="GD834"/>
      <c r="GE834"/>
      <c r="GF834"/>
      <c r="GG834"/>
      <c r="GH834"/>
      <c r="GI834"/>
      <c r="GJ834"/>
      <c r="GK834"/>
      <c r="GL834"/>
      <c r="GM834"/>
      <c r="GN834"/>
      <c r="GO834"/>
      <c r="GP834"/>
      <c r="GQ834"/>
      <c r="GR834"/>
      <c r="GS834"/>
      <c r="GT834"/>
      <c r="GU834"/>
      <c r="GV834"/>
      <c r="GW834"/>
      <c r="GX834"/>
      <c r="GY834"/>
      <c r="GZ834"/>
      <c r="HA834"/>
      <c r="HB834"/>
      <c r="HC834"/>
      <c r="HD834"/>
      <c r="HE834"/>
      <c r="HF834"/>
      <c r="HG834"/>
      <c r="HH834"/>
      <c r="HI834"/>
      <c r="HJ834"/>
      <c r="HK834"/>
      <c r="HL834"/>
      <c r="HM834"/>
      <c r="HN834"/>
      <c r="HO834"/>
      <c r="HP834"/>
      <c r="HQ834"/>
      <c r="HR834"/>
      <c r="HS834"/>
      <c r="HT834"/>
      <c r="HU834"/>
      <c r="HV834"/>
      <c r="HW834"/>
      <c r="HX834"/>
      <c r="HY834"/>
      <c r="HZ834"/>
      <c r="IA834"/>
      <c r="IB834"/>
      <c r="IC834"/>
      <c r="ID834"/>
      <c r="IE834"/>
      <c r="IF834"/>
      <c r="IG834"/>
    </row>
    <row r="835" spans="1:241" s="1" customFormat="1">
      <c r="A835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  <c r="EH835"/>
      <c r="EI835"/>
      <c r="EJ835"/>
      <c r="EK835"/>
      <c r="EL835"/>
      <c r="EM835"/>
      <c r="EN835"/>
      <c r="EO835"/>
      <c r="EP835"/>
      <c r="EQ835"/>
      <c r="ER835"/>
      <c r="ES835"/>
      <c r="ET835"/>
      <c r="EU835"/>
      <c r="EV835"/>
      <c r="EW835"/>
      <c r="EX835"/>
      <c r="EY835"/>
      <c r="EZ835"/>
      <c r="FA835"/>
      <c r="FB835"/>
      <c r="FC835"/>
      <c r="FD835"/>
      <c r="FE835"/>
      <c r="FF835"/>
      <c r="FG835"/>
      <c r="FH835"/>
      <c r="FI835"/>
      <c r="FJ835"/>
      <c r="FK835"/>
      <c r="FL835"/>
      <c r="FM835"/>
      <c r="FN835"/>
      <c r="FO835"/>
      <c r="FP835"/>
      <c r="FQ835"/>
      <c r="FR835"/>
      <c r="FS835"/>
      <c r="FT835"/>
      <c r="FU835"/>
      <c r="FV835"/>
      <c r="FW835"/>
      <c r="FX835"/>
      <c r="FY835"/>
      <c r="FZ835"/>
      <c r="GA835"/>
      <c r="GB835"/>
      <c r="GC835"/>
      <c r="GD835"/>
      <c r="GE835"/>
      <c r="GF835"/>
      <c r="GG835"/>
      <c r="GH835"/>
      <c r="GI835"/>
      <c r="GJ835"/>
      <c r="GK835"/>
      <c r="GL835"/>
      <c r="GM835"/>
      <c r="GN835"/>
      <c r="GO835"/>
      <c r="GP835"/>
      <c r="GQ835"/>
      <c r="GR835"/>
      <c r="GS835"/>
      <c r="GT835"/>
      <c r="GU835"/>
      <c r="GV835"/>
      <c r="GW835"/>
      <c r="GX835"/>
      <c r="GY835"/>
      <c r="GZ835"/>
      <c r="HA835"/>
      <c r="HB835"/>
      <c r="HC835"/>
      <c r="HD835"/>
      <c r="HE835"/>
      <c r="HF835"/>
      <c r="HG835"/>
      <c r="HH835"/>
      <c r="HI835"/>
      <c r="HJ835"/>
      <c r="HK835"/>
      <c r="HL835"/>
      <c r="HM835"/>
      <c r="HN835"/>
      <c r="HO835"/>
      <c r="HP835"/>
      <c r="HQ835"/>
      <c r="HR835"/>
      <c r="HS835"/>
      <c r="HT835"/>
      <c r="HU835"/>
      <c r="HV835"/>
      <c r="HW835"/>
      <c r="HX835"/>
      <c r="HY835"/>
      <c r="HZ835"/>
      <c r="IA835"/>
      <c r="IB835"/>
      <c r="IC835"/>
      <c r="ID835"/>
      <c r="IE835"/>
      <c r="IF835"/>
      <c r="IG835"/>
    </row>
    <row r="836" spans="1:241" s="1" customFormat="1">
      <c r="A836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  <c r="EH836"/>
      <c r="EI836"/>
      <c r="EJ836"/>
      <c r="EK836"/>
      <c r="EL836"/>
      <c r="EM836"/>
      <c r="EN836"/>
      <c r="EO836"/>
      <c r="EP836"/>
      <c r="EQ836"/>
      <c r="ER836"/>
      <c r="ES836"/>
      <c r="ET836"/>
      <c r="EU836"/>
      <c r="EV836"/>
      <c r="EW836"/>
      <c r="EX836"/>
      <c r="EY836"/>
      <c r="EZ836"/>
      <c r="FA836"/>
      <c r="FB836"/>
      <c r="FC836"/>
      <c r="FD836"/>
      <c r="FE836"/>
      <c r="FF836"/>
      <c r="FG836"/>
      <c r="FH836"/>
      <c r="FI836"/>
      <c r="FJ836"/>
      <c r="FK836"/>
      <c r="FL836"/>
      <c r="FM836"/>
      <c r="FN836"/>
      <c r="FO836"/>
      <c r="FP836"/>
      <c r="FQ836"/>
      <c r="FR836"/>
      <c r="FS836"/>
      <c r="FT836"/>
      <c r="FU836"/>
      <c r="FV836"/>
      <c r="FW836"/>
      <c r="FX836"/>
      <c r="FY836"/>
      <c r="FZ836"/>
      <c r="GA836"/>
      <c r="GB836"/>
      <c r="GC836"/>
      <c r="GD836"/>
      <c r="GE836"/>
      <c r="GF836"/>
      <c r="GG836"/>
      <c r="GH836"/>
      <c r="GI836"/>
      <c r="GJ836"/>
      <c r="GK836"/>
      <c r="GL836"/>
      <c r="GM836"/>
      <c r="GN836"/>
      <c r="GO836"/>
      <c r="GP836"/>
      <c r="GQ836"/>
      <c r="GR836"/>
      <c r="GS836"/>
      <c r="GT836"/>
      <c r="GU836"/>
      <c r="GV836"/>
      <c r="GW836"/>
      <c r="GX836"/>
      <c r="GY836"/>
      <c r="GZ836"/>
      <c r="HA836"/>
      <c r="HB836"/>
      <c r="HC836"/>
      <c r="HD836"/>
      <c r="HE836"/>
      <c r="HF836"/>
      <c r="HG836"/>
      <c r="HH836"/>
      <c r="HI836"/>
      <c r="HJ836"/>
      <c r="HK836"/>
      <c r="HL836"/>
      <c r="HM836"/>
      <c r="HN836"/>
      <c r="HO836"/>
      <c r="HP836"/>
      <c r="HQ836"/>
      <c r="HR836"/>
      <c r="HS836"/>
      <c r="HT836"/>
      <c r="HU836"/>
      <c r="HV836"/>
      <c r="HW836"/>
      <c r="HX836"/>
      <c r="HY836"/>
      <c r="HZ836"/>
      <c r="IA836"/>
      <c r="IB836"/>
      <c r="IC836"/>
      <c r="ID836"/>
      <c r="IE836"/>
      <c r="IF836"/>
      <c r="IG836"/>
    </row>
    <row r="837" spans="1:241" s="1" customFormat="1">
      <c r="A837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  <c r="EH837"/>
      <c r="EI837"/>
      <c r="EJ837"/>
      <c r="EK837"/>
      <c r="EL837"/>
      <c r="EM837"/>
      <c r="EN837"/>
      <c r="EO837"/>
      <c r="EP837"/>
      <c r="EQ837"/>
      <c r="ER837"/>
      <c r="ES837"/>
      <c r="ET837"/>
      <c r="EU837"/>
      <c r="EV837"/>
      <c r="EW837"/>
      <c r="EX837"/>
      <c r="EY837"/>
      <c r="EZ837"/>
      <c r="FA837"/>
      <c r="FB837"/>
      <c r="FC837"/>
      <c r="FD837"/>
      <c r="FE837"/>
      <c r="FF837"/>
      <c r="FG837"/>
      <c r="FH837"/>
      <c r="FI837"/>
      <c r="FJ837"/>
      <c r="FK837"/>
      <c r="FL837"/>
      <c r="FM837"/>
      <c r="FN837"/>
      <c r="FO837"/>
      <c r="FP837"/>
      <c r="FQ837"/>
      <c r="FR837"/>
      <c r="FS837"/>
      <c r="FT837"/>
      <c r="FU837"/>
      <c r="FV837"/>
      <c r="FW837"/>
      <c r="FX837"/>
      <c r="FY837"/>
      <c r="FZ837"/>
      <c r="GA837"/>
      <c r="GB837"/>
      <c r="GC837"/>
      <c r="GD837"/>
      <c r="GE837"/>
      <c r="GF837"/>
      <c r="GG837"/>
      <c r="GH837"/>
      <c r="GI837"/>
      <c r="GJ837"/>
      <c r="GK837"/>
      <c r="GL837"/>
      <c r="GM837"/>
      <c r="GN837"/>
      <c r="GO837"/>
      <c r="GP837"/>
      <c r="GQ837"/>
      <c r="GR837"/>
      <c r="GS837"/>
      <c r="GT837"/>
      <c r="GU837"/>
      <c r="GV837"/>
      <c r="GW837"/>
      <c r="GX837"/>
      <c r="GY837"/>
      <c r="GZ837"/>
      <c r="HA837"/>
      <c r="HB837"/>
      <c r="HC837"/>
      <c r="HD837"/>
      <c r="HE837"/>
      <c r="HF837"/>
      <c r="HG837"/>
      <c r="HH837"/>
      <c r="HI837"/>
      <c r="HJ837"/>
      <c r="HK837"/>
      <c r="HL837"/>
      <c r="HM837"/>
      <c r="HN837"/>
      <c r="HO837"/>
      <c r="HP837"/>
      <c r="HQ837"/>
      <c r="HR837"/>
      <c r="HS837"/>
      <c r="HT837"/>
      <c r="HU837"/>
      <c r="HV837"/>
      <c r="HW837"/>
      <c r="HX837"/>
      <c r="HY837"/>
      <c r="HZ837"/>
      <c r="IA837"/>
      <c r="IB837"/>
      <c r="IC837"/>
      <c r="ID837"/>
      <c r="IE837"/>
      <c r="IF837"/>
      <c r="IG837"/>
    </row>
    <row r="838" spans="1:241" s="1" customFormat="1">
      <c r="A838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  <c r="EH838"/>
      <c r="EI838"/>
      <c r="EJ838"/>
      <c r="EK838"/>
      <c r="EL838"/>
      <c r="EM838"/>
      <c r="EN838"/>
      <c r="EO838"/>
      <c r="EP838"/>
      <c r="EQ838"/>
      <c r="ER838"/>
      <c r="ES838"/>
      <c r="ET838"/>
      <c r="EU838"/>
      <c r="EV838"/>
      <c r="EW838"/>
      <c r="EX838"/>
      <c r="EY838"/>
      <c r="EZ838"/>
      <c r="FA838"/>
      <c r="FB838"/>
      <c r="FC838"/>
      <c r="FD838"/>
      <c r="FE838"/>
      <c r="FF838"/>
      <c r="FG838"/>
      <c r="FH838"/>
      <c r="FI838"/>
      <c r="FJ838"/>
      <c r="FK838"/>
      <c r="FL838"/>
      <c r="FM838"/>
      <c r="FN838"/>
      <c r="FO838"/>
      <c r="FP838"/>
      <c r="FQ838"/>
      <c r="FR838"/>
      <c r="FS838"/>
      <c r="FT838"/>
      <c r="FU838"/>
      <c r="FV838"/>
      <c r="FW838"/>
      <c r="FX838"/>
      <c r="FY838"/>
      <c r="FZ838"/>
      <c r="GA838"/>
      <c r="GB838"/>
      <c r="GC838"/>
      <c r="GD838"/>
      <c r="GE838"/>
      <c r="GF838"/>
      <c r="GG838"/>
      <c r="GH838"/>
      <c r="GI838"/>
      <c r="GJ838"/>
      <c r="GK838"/>
      <c r="GL838"/>
      <c r="GM838"/>
      <c r="GN838"/>
      <c r="GO838"/>
      <c r="GP838"/>
      <c r="GQ838"/>
      <c r="GR838"/>
      <c r="GS838"/>
      <c r="GT838"/>
      <c r="GU838"/>
      <c r="GV838"/>
      <c r="GW838"/>
      <c r="GX838"/>
      <c r="GY838"/>
      <c r="GZ838"/>
      <c r="HA838"/>
      <c r="HB838"/>
      <c r="HC838"/>
      <c r="HD838"/>
      <c r="HE838"/>
      <c r="HF838"/>
      <c r="HG838"/>
      <c r="HH838"/>
      <c r="HI838"/>
      <c r="HJ838"/>
      <c r="HK838"/>
      <c r="HL838"/>
      <c r="HM838"/>
      <c r="HN838"/>
      <c r="HO838"/>
      <c r="HP838"/>
      <c r="HQ838"/>
      <c r="HR838"/>
      <c r="HS838"/>
      <c r="HT838"/>
      <c r="HU838"/>
      <c r="HV838"/>
      <c r="HW838"/>
      <c r="HX838"/>
      <c r="HY838"/>
      <c r="HZ838"/>
      <c r="IA838"/>
      <c r="IB838"/>
      <c r="IC838"/>
      <c r="ID838"/>
      <c r="IE838"/>
      <c r="IF838"/>
      <c r="IG838"/>
    </row>
    <row r="839" spans="1:241" s="1" customFormat="1">
      <c r="A839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  <c r="EH839"/>
      <c r="EI839"/>
      <c r="EJ839"/>
      <c r="EK839"/>
      <c r="EL839"/>
      <c r="EM839"/>
      <c r="EN839"/>
      <c r="EO839"/>
      <c r="EP839"/>
      <c r="EQ839"/>
      <c r="ER839"/>
      <c r="ES839"/>
      <c r="ET839"/>
      <c r="EU839"/>
      <c r="EV839"/>
      <c r="EW839"/>
      <c r="EX839"/>
      <c r="EY839"/>
      <c r="EZ839"/>
      <c r="FA839"/>
      <c r="FB839"/>
      <c r="FC839"/>
      <c r="FD839"/>
      <c r="FE839"/>
      <c r="FF839"/>
      <c r="FG839"/>
      <c r="FH839"/>
      <c r="FI839"/>
      <c r="FJ839"/>
      <c r="FK839"/>
      <c r="FL839"/>
      <c r="FM839"/>
      <c r="FN839"/>
      <c r="FO839"/>
      <c r="FP839"/>
      <c r="FQ839"/>
      <c r="FR839"/>
      <c r="FS839"/>
      <c r="FT839"/>
      <c r="FU839"/>
      <c r="FV839"/>
      <c r="FW839"/>
      <c r="FX839"/>
      <c r="FY839"/>
      <c r="FZ839"/>
      <c r="GA839"/>
      <c r="GB839"/>
      <c r="GC839"/>
      <c r="GD839"/>
      <c r="GE839"/>
      <c r="GF839"/>
      <c r="GG839"/>
      <c r="GH839"/>
      <c r="GI839"/>
      <c r="GJ839"/>
      <c r="GK839"/>
      <c r="GL839"/>
      <c r="GM839"/>
      <c r="GN839"/>
      <c r="GO839"/>
      <c r="GP839"/>
      <c r="GQ839"/>
      <c r="GR839"/>
      <c r="GS839"/>
      <c r="GT839"/>
      <c r="GU839"/>
      <c r="GV839"/>
      <c r="GW839"/>
      <c r="GX839"/>
      <c r="GY839"/>
      <c r="GZ839"/>
      <c r="HA839"/>
      <c r="HB839"/>
      <c r="HC839"/>
      <c r="HD839"/>
      <c r="HE839"/>
      <c r="HF839"/>
      <c r="HG839"/>
      <c r="HH839"/>
      <c r="HI839"/>
      <c r="HJ839"/>
      <c r="HK839"/>
      <c r="HL839"/>
      <c r="HM839"/>
      <c r="HN839"/>
      <c r="HO839"/>
      <c r="HP839"/>
      <c r="HQ839"/>
      <c r="HR839"/>
      <c r="HS839"/>
      <c r="HT839"/>
      <c r="HU839"/>
      <c r="HV839"/>
      <c r="HW839"/>
      <c r="HX839"/>
      <c r="HY839"/>
      <c r="HZ839"/>
      <c r="IA839"/>
      <c r="IB839"/>
      <c r="IC839"/>
      <c r="ID839"/>
      <c r="IE839"/>
      <c r="IF839"/>
      <c r="IG839"/>
    </row>
    <row r="840" spans="1:241" s="1" customFormat="1">
      <c r="A84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  <c r="EH840"/>
      <c r="EI840"/>
      <c r="EJ840"/>
      <c r="EK840"/>
      <c r="EL840"/>
      <c r="EM840"/>
      <c r="EN840"/>
      <c r="EO840"/>
      <c r="EP840"/>
      <c r="EQ840"/>
      <c r="ER840"/>
      <c r="ES840"/>
      <c r="ET840"/>
      <c r="EU840"/>
      <c r="EV840"/>
      <c r="EW840"/>
      <c r="EX840"/>
      <c r="EY840"/>
      <c r="EZ840"/>
      <c r="FA840"/>
      <c r="FB840"/>
      <c r="FC840"/>
      <c r="FD840"/>
      <c r="FE840"/>
      <c r="FF840"/>
      <c r="FG840"/>
      <c r="FH840"/>
      <c r="FI840"/>
      <c r="FJ840"/>
      <c r="FK840"/>
      <c r="FL840"/>
      <c r="FM840"/>
      <c r="FN840"/>
      <c r="FO840"/>
      <c r="FP840"/>
      <c r="FQ840"/>
      <c r="FR840"/>
      <c r="FS840"/>
      <c r="FT840"/>
      <c r="FU840"/>
      <c r="FV840"/>
      <c r="FW840"/>
      <c r="FX840"/>
      <c r="FY840"/>
      <c r="FZ840"/>
      <c r="GA840"/>
      <c r="GB840"/>
      <c r="GC840"/>
      <c r="GD840"/>
      <c r="GE840"/>
      <c r="GF840"/>
      <c r="GG840"/>
      <c r="GH840"/>
      <c r="GI840"/>
      <c r="GJ840"/>
      <c r="GK840"/>
      <c r="GL840"/>
      <c r="GM840"/>
      <c r="GN840"/>
      <c r="GO840"/>
      <c r="GP840"/>
      <c r="GQ840"/>
      <c r="GR840"/>
      <c r="GS840"/>
      <c r="GT840"/>
      <c r="GU840"/>
      <c r="GV840"/>
      <c r="GW840"/>
      <c r="GX840"/>
      <c r="GY840"/>
      <c r="GZ840"/>
      <c r="HA840"/>
      <c r="HB840"/>
      <c r="HC840"/>
      <c r="HD840"/>
      <c r="HE840"/>
      <c r="HF840"/>
      <c r="HG840"/>
      <c r="HH840"/>
      <c r="HI840"/>
      <c r="HJ840"/>
      <c r="HK840"/>
      <c r="HL840"/>
      <c r="HM840"/>
      <c r="HN840"/>
      <c r="HO840"/>
      <c r="HP840"/>
      <c r="HQ840"/>
      <c r="HR840"/>
      <c r="HS840"/>
      <c r="HT840"/>
      <c r="HU840"/>
      <c r="HV840"/>
      <c r="HW840"/>
      <c r="HX840"/>
      <c r="HY840"/>
      <c r="HZ840"/>
      <c r="IA840"/>
      <c r="IB840"/>
      <c r="IC840"/>
      <c r="ID840"/>
      <c r="IE840"/>
      <c r="IF840"/>
      <c r="IG840"/>
    </row>
    <row r="841" spans="1:241" s="1" customFormat="1">
      <c r="A841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  <c r="EH841"/>
      <c r="EI841"/>
      <c r="EJ841"/>
      <c r="EK841"/>
      <c r="EL841"/>
      <c r="EM841"/>
      <c r="EN841"/>
      <c r="EO841"/>
      <c r="EP841"/>
      <c r="EQ841"/>
      <c r="ER841"/>
      <c r="ES841"/>
      <c r="ET841"/>
      <c r="EU841"/>
      <c r="EV841"/>
      <c r="EW841"/>
      <c r="EX841"/>
      <c r="EY841"/>
      <c r="EZ841"/>
      <c r="FA841"/>
      <c r="FB841"/>
      <c r="FC841"/>
      <c r="FD841"/>
      <c r="FE841"/>
      <c r="FF841"/>
      <c r="FG841"/>
      <c r="FH841"/>
      <c r="FI841"/>
      <c r="FJ841"/>
      <c r="FK841"/>
      <c r="FL841"/>
      <c r="FM841"/>
      <c r="FN841"/>
      <c r="FO841"/>
      <c r="FP841"/>
      <c r="FQ841"/>
      <c r="FR841"/>
      <c r="FS841"/>
      <c r="FT841"/>
      <c r="FU841"/>
      <c r="FV841"/>
      <c r="FW841"/>
      <c r="FX841"/>
      <c r="FY841"/>
      <c r="FZ841"/>
      <c r="GA841"/>
      <c r="GB841"/>
      <c r="GC841"/>
      <c r="GD841"/>
      <c r="GE841"/>
      <c r="GF841"/>
      <c r="GG841"/>
      <c r="GH841"/>
      <c r="GI841"/>
      <c r="GJ841"/>
      <c r="GK841"/>
      <c r="GL841"/>
      <c r="GM841"/>
      <c r="GN841"/>
      <c r="GO841"/>
      <c r="GP841"/>
      <c r="GQ841"/>
      <c r="GR841"/>
      <c r="GS841"/>
      <c r="GT841"/>
      <c r="GU841"/>
      <c r="GV841"/>
      <c r="GW841"/>
      <c r="GX841"/>
      <c r="GY841"/>
      <c r="GZ841"/>
      <c r="HA841"/>
      <c r="HB841"/>
      <c r="HC841"/>
      <c r="HD841"/>
      <c r="HE841"/>
      <c r="HF841"/>
      <c r="HG841"/>
      <c r="HH841"/>
      <c r="HI841"/>
      <c r="HJ841"/>
      <c r="HK841"/>
      <c r="HL841"/>
      <c r="HM841"/>
      <c r="HN841"/>
      <c r="HO841"/>
      <c r="HP841"/>
      <c r="HQ841"/>
      <c r="HR841"/>
      <c r="HS841"/>
      <c r="HT841"/>
      <c r="HU841"/>
      <c r="HV841"/>
      <c r="HW841"/>
      <c r="HX841"/>
      <c r="HY841"/>
      <c r="HZ841"/>
      <c r="IA841"/>
      <c r="IB841"/>
      <c r="IC841"/>
      <c r="ID841"/>
      <c r="IE841"/>
      <c r="IF841"/>
      <c r="IG841"/>
    </row>
    <row r="842" spans="1:241" s="1" customFormat="1">
      <c r="A842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  <c r="EH842"/>
      <c r="EI842"/>
      <c r="EJ842"/>
      <c r="EK842"/>
      <c r="EL842"/>
      <c r="EM842"/>
      <c r="EN842"/>
      <c r="EO842"/>
      <c r="EP842"/>
      <c r="EQ842"/>
      <c r="ER842"/>
      <c r="ES842"/>
      <c r="ET842"/>
      <c r="EU842"/>
      <c r="EV842"/>
      <c r="EW842"/>
      <c r="EX842"/>
      <c r="EY842"/>
      <c r="EZ842"/>
      <c r="FA842"/>
      <c r="FB842"/>
      <c r="FC842"/>
      <c r="FD842"/>
      <c r="FE842"/>
      <c r="FF842"/>
      <c r="FG842"/>
      <c r="FH842"/>
      <c r="FI842"/>
      <c r="FJ842"/>
      <c r="FK842"/>
      <c r="FL842"/>
      <c r="FM842"/>
      <c r="FN842"/>
      <c r="FO842"/>
      <c r="FP842"/>
      <c r="FQ842"/>
      <c r="FR842"/>
      <c r="FS842"/>
      <c r="FT842"/>
      <c r="FU842"/>
      <c r="FV842"/>
      <c r="FW842"/>
      <c r="FX842"/>
      <c r="FY842"/>
      <c r="FZ842"/>
      <c r="GA842"/>
      <c r="GB842"/>
      <c r="GC842"/>
      <c r="GD842"/>
      <c r="GE842"/>
      <c r="GF842"/>
      <c r="GG842"/>
      <c r="GH842"/>
      <c r="GI842"/>
      <c r="GJ842"/>
      <c r="GK842"/>
      <c r="GL842"/>
      <c r="GM842"/>
      <c r="GN842"/>
      <c r="GO842"/>
      <c r="GP842"/>
      <c r="GQ842"/>
      <c r="GR842"/>
      <c r="GS842"/>
      <c r="GT842"/>
      <c r="GU842"/>
      <c r="GV842"/>
      <c r="GW842"/>
      <c r="GX842"/>
      <c r="GY842"/>
      <c r="GZ842"/>
      <c r="HA842"/>
      <c r="HB842"/>
      <c r="HC842"/>
      <c r="HD842"/>
      <c r="HE842"/>
      <c r="HF842"/>
      <c r="HG842"/>
      <c r="HH842"/>
      <c r="HI842"/>
      <c r="HJ842"/>
      <c r="HK842"/>
      <c r="HL842"/>
      <c r="HM842"/>
      <c r="HN842"/>
      <c r="HO842"/>
      <c r="HP842"/>
      <c r="HQ842"/>
      <c r="HR842"/>
      <c r="HS842"/>
      <c r="HT842"/>
      <c r="HU842"/>
      <c r="HV842"/>
      <c r="HW842"/>
      <c r="HX842"/>
      <c r="HY842"/>
      <c r="HZ842"/>
      <c r="IA842"/>
      <c r="IB842"/>
      <c r="IC842"/>
      <c r="ID842"/>
      <c r="IE842"/>
      <c r="IF842"/>
      <c r="IG842"/>
    </row>
    <row r="843" spans="1:241" s="1" customFormat="1">
      <c r="A843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  <c r="EH843"/>
      <c r="EI843"/>
      <c r="EJ843"/>
      <c r="EK843"/>
      <c r="EL843"/>
      <c r="EM843"/>
      <c r="EN843"/>
      <c r="EO843"/>
      <c r="EP843"/>
      <c r="EQ843"/>
      <c r="ER843"/>
      <c r="ES843"/>
      <c r="ET843"/>
      <c r="EU843"/>
      <c r="EV843"/>
      <c r="EW843"/>
      <c r="EX843"/>
      <c r="EY843"/>
      <c r="EZ843"/>
      <c r="FA843"/>
      <c r="FB843"/>
      <c r="FC843"/>
      <c r="FD843"/>
      <c r="FE843"/>
      <c r="FF843"/>
      <c r="FG843"/>
      <c r="FH843"/>
      <c r="FI843"/>
      <c r="FJ843"/>
      <c r="FK843"/>
      <c r="FL843"/>
      <c r="FM843"/>
      <c r="FN843"/>
      <c r="FO843"/>
      <c r="FP843"/>
      <c r="FQ843"/>
      <c r="FR843"/>
      <c r="FS843"/>
      <c r="FT843"/>
      <c r="FU843"/>
      <c r="FV843"/>
      <c r="FW843"/>
      <c r="FX843"/>
      <c r="FY843"/>
      <c r="FZ843"/>
      <c r="GA843"/>
      <c r="GB843"/>
      <c r="GC843"/>
      <c r="GD843"/>
      <c r="GE843"/>
      <c r="GF843"/>
      <c r="GG843"/>
      <c r="GH843"/>
      <c r="GI843"/>
      <c r="GJ843"/>
      <c r="GK843"/>
      <c r="GL843"/>
      <c r="GM843"/>
      <c r="GN843"/>
      <c r="GO843"/>
      <c r="GP843"/>
      <c r="GQ843"/>
      <c r="GR843"/>
      <c r="GS843"/>
      <c r="GT843"/>
      <c r="GU843"/>
      <c r="GV843"/>
      <c r="GW843"/>
      <c r="GX843"/>
      <c r="GY843"/>
      <c r="GZ843"/>
      <c r="HA843"/>
      <c r="HB843"/>
      <c r="HC843"/>
      <c r="HD843"/>
      <c r="HE843"/>
      <c r="HF843"/>
      <c r="HG843"/>
      <c r="HH843"/>
      <c r="HI843"/>
      <c r="HJ843"/>
      <c r="HK843"/>
      <c r="HL843"/>
      <c r="HM843"/>
      <c r="HN843"/>
      <c r="HO843"/>
      <c r="HP843"/>
      <c r="HQ843"/>
      <c r="HR843"/>
      <c r="HS843"/>
      <c r="HT843"/>
      <c r="HU843"/>
      <c r="HV843"/>
      <c r="HW843"/>
      <c r="HX843"/>
      <c r="HY843"/>
      <c r="HZ843"/>
      <c r="IA843"/>
      <c r="IB843"/>
      <c r="IC843"/>
      <c r="ID843"/>
      <c r="IE843"/>
      <c r="IF843"/>
      <c r="IG843"/>
    </row>
    <row r="844" spans="1:241" s="1" customFormat="1">
      <c r="A844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  <c r="EL844"/>
      <c r="EM844"/>
      <c r="EN844"/>
      <c r="EO844"/>
      <c r="EP844"/>
      <c r="EQ844"/>
      <c r="ER844"/>
      <c r="ES844"/>
      <c r="ET844"/>
      <c r="EU844"/>
      <c r="EV844"/>
      <c r="EW844"/>
      <c r="EX844"/>
      <c r="EY844"/>
      <c r="EZ844"/>
      <c r="FA844"/>
      <c r="FB844"/>
      <c r="FC844"/>
      <c r="FD844"/>
      <c r="FE844"/>
      <c r="FF844"/>
      <c r="FG844"/>
      <c r="FH844"/>
      <c r="FI844"/>
      <c r="FJ844"/>
      <c r="FK844"/>
      <c r="FL844"/>
      <c r="FM844"/>
      <c r="FN844"/>
      <c r="FO844"/>
      <c r="FP844"/>
      <c r="FQ844"/>
      <c r="FR844"/>
      <c r="FS844"/>
      <c r="FT844"/>
      <c r="FU844"/>
      <c r="FV844"/>
      <c r="FW844"/>
      <c r="FX844"/>
      <c r="FY844"/>
      <c r="FZ844"/>
      <c r="GA844"/>
      <c r="GB844"/>
      <c r="GC844"/>
      <c r="GD844"/>
      <c r="GE844"/>
      <c r="GF844"/>
      <c r="GG844"/>
      <c r="GH844"/>
      <c r="GI844"/>
      <c r="GJ844"/>
      <c r="GK844"/>
      <c r="GL844"/>
      <c r="GM844"/>
      <c r="GN844"/>
      <c r="GO844"/>
      <c r="GP844"/>
      <c r="GQ844"/>
      <c r="GR844"/>
      <c r="GS844"/>
      <c r="GT844"/>
      <c r="GU844"/>
      <c r="GV844"/>
      <c r="GW844"/>
      <c r="GX844"/>
      <c r="GY844"/>
      <c r="GZ844"/>
      <c r="HA844"/>
      <c r="HB844"/>
      <c r="HC844"/>
      <c r="HD844"/>
      <c r="HE844"/>
      <c r="HF844"/>
      <c r="HG844"/>
      <c r="HH844"/>
      <c r="HI844"/>
      <c r="HJ844"/>
      <c r="HK844"/>
      <c r="HL844"/>
      <c r="HM844"/>
      <c r="HN844"/>
      <c r="HO844"/>
      <c r="HP844"/>
      <c r="HQ844"/>
      <c r="HR844"/>
      <c r="HS844"/>
      <c r="HT844"/>
      <c r="HU844"/>
      <c r="HV844"/>
      <c r="HW844"/>
      <c r="HX844"/>
      <c r="HY844"/>
      <c r="HZ844"/>
      <c r="IA844"/>
      <c r="IB844"/>
      <c r="IC844"/>
      <c r="ID844"/>
      <c r="IE844"/>
      <c r="IF844"/>
      <c r="IG844"/>
    </row>
    <row r="845" spans="1:241" s="1" customFormat="1">
      <c r="A845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  <c r="EH845"/>
      <c r="EI845"/>
      <c r="EJ845"/>
      <c r="EK845"/>
      <c r="EL845"/>
      <c r="EM845"/>
      <c r="EN845"/>
      <c r="EO845"/>
      <c r="EP845"/>
      <c r="EQ845"/>
      <c r="ER845"/>
      <c r="ES845"/>
      <c r="ET845"/>
      <c r="EU845"/>
      <c r="EV845"/>
      <c r="EW845"/>
      <c r="EX845"/>
      <c r="EY845"/>
      <c r="EZ845"/>
      <c r="FA845"/>
      <c r="FB845"/>
      <c r="FC845"/>
      <c r="FD845"/>
      <c r="FE845"/>
      <c r="FF845"/>
      <c r="FG845"/>
      <c r="FH845"/>
      <c r="FI845"/>
      <c r="FJ845"/>
      <c r="FK845"/>
      <c r="FL845"/>
      <c r="FM845"/>
      <c r="FN845"/>
      <c r="FO845"/>
      <c r="FP845"/>
      <c r="FQ845"/>
      <c r="FR845"/>
      <c r="FS845"/>
      <c r="FT845"/>
      <c r="FU845"/>
      <c r="FV845"/>
      <c r="FW845"/>
      <c r="FX845"/>
      <c r="FY845"/>
      <c r="FZ845"/>
      <c r="GA845"/>
      <c r="GB845"/>
      <c r="GC845"/>
      <c r="GD845"/>
      <c r="GE845"/>
      <c r="GF845"/>
      <c r="GG845"/>
      <c r="GH845"/>
      <c r="GI845"/>
      <c r="GJ845"/>
      <c r="GK845"/>
      <c r="GL845"/>
      <c r="GM845"/>
      <c r="GN845"/>
      <c r="GO845"/>
      <c r="GP845"/>
      <c r="GQ845"/>
      <c r="GR845"/>
      <c r="GS845"/>
      <c r="GT845"/>
      <c r="GU845"/>
      <c r="GV845"/>
      <c r="GW845"/>
      <c r="GX845"/>
      <c r="GY845"/>
      <c r="GZ845"/>
      <c r="HA845"/>
      <c r="HB845"/>
      <c r="HC845"/>
      <c r="HD845"/>
      <c r="HE845"/>
      <c r="HF845"/>
      <c r="HG845"/>
      <c r="HH845"/>
      <c r="HI845"/>
      <c r="HJ845"/>
      <c r="HK845"/>
      <c r="HL845"/>
      <c r="HM845"/>
      <c r="HN845"/>
      <c r="HO845"/>
      <c r="HP845"/>
      <c r="HQ845"/>
      <c r="HR845"/>
      <c r="HS845"/>
      <c r="HT845"/>
      <c r="HU845"/>
      <c r="HV845"/>
      <c r="HW845"/>
      <c r="HX845"/>
      <c r="HY845"/>
      <c r="HZ845"/>
      <c r="IA845"/>
      <c r="IB845"/>
      <c r="IC845"/>
      <c r="ID845"/>
      <c r="IE845"/>
      <c r="IF845"/>
      <c r="IG845"/>
    </row>
    <row r="846" spans="1:241" s="1" customFormat="1">
      <c r="A846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  <c r="EH846"/>
      <c r="EI846"/>
      <c r="EJ846"/>
      <c r="EK846"/>
      <c r="EL846"/>
      <c r="EM846"/>
      <c r="EN846"/>
      <c r="EO846"/>
      <c r="EP846"/>
      <c r="EQ846"/>
      <c r="ER846"/>
      <c r="ES846"/>
      <c r="ET846"/>
      <c r="EU846"/>
      <c r="EV846"/>
      <c r="EW846"/>
      <c r="EX846"/>
      <c r="EY846"/>
      <c r="EZ846"/>
      <c r="FA846"/>
      <c r="FB846"/>
      <c r="FC846"/>
      <c r="FD846"/>
      <c r="FE846"/>
      <c r="FF846"/>
      <c r="FG846"/>
      <c r="FH846"/>
      <c r="FI846"/>
      <c r="FJ846"/>
      <c r="FK846"/>
      <c r="FL846"/>
      <c r="FM846"/>
      <c r="FN846"/>
      <c r="FO846"/>
      <c r="FP846"/>
      <c r="FQ846"/>
      <c r="FR846"/>
      <c r="FS846"/>
      <c r="FT846"/>
      <c r="FU846"/>
      <c r="FV846"/>
      <c r="FW846"/>
      <c r="FX846"/>
      <c r="FY846"/>
      <c r="FZ846"/>
      <c r="GA846"/>
      <c r="GB846"/>
      <c r="GC846"/>
      <c r="GD846"/>
      <c r="GE846"/>
      <c r="GF846"/>
      <c r="GG846"/>
      <c r="GH846"/>
      <c r="GI846"/>
      <c r="GJ846"/>
      <c r="GK846"/>
      <c r="GL846"/>
      <c r="GM846"/>
      <c r="GN846"/>
      <c r="GO846"/>
      <c r="GP846"/>
      <c r="GQ846"/>
      <c r="GR846"/>
      <c r="GS846"/>
      <c r="GT846"/>
      <c r="GU846"/>
      <c r="GV846"/>
      <c r="GW846"/>
      <c r="GX846"/>
      <c r="GY846"/>
      <c r="GZ846"/>
      <c r="HA846"/>
      <c r="HB846"/>
      <c r="HC846"/>
      <c r="HD846"/>
      <c r="HE846"/>
      <c r="HF846"/>
      <c r="HG846"/>
      <c r="HH846"/>
      <c r="HI846"/>
      <c r="HJ846"/>
      <c r="HK846"/>
      <c r="HL846"/>
      <c r="HM846"/>
      <c r="HN846"/>
      <c r="HO846"/>
      <c r="HP846"/>
      <c r="HQ846"/>
      <c r="HR846"/>
      <c r="HS846"/>
      <c r="HT846"/>
      <c r="HU846"/>
      <c r="HV846"/>
      <c r="HW846"/>
      <c r="HX846"/>
      <c r="HY846"/>
      <c r="HZ846"/>
      <c r="IA846"/>
      <c r="IB846"/>
      <c r="IC846"/>
      <c r="ID846"/>
      <c r="IE846"/>
      <c r="IF846"/>
      <c r="IG846"/>
    </row>
    <row r="847" spans="1:241" s="1" customFormat="1">
      <c r="A847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  <c r="EL847"/>
      <c r="EM847"/>
      <c r="EN847"/>
      <c r="EO847"/>
      <c r="EP847"/>
      <c r="EQ847"/>
      <c r="ER847"/>
      <c r="ES847"/>
      <c r="ET847"/>
      <c r="EU847"/>
      <c r="EV847"/>
      <c r="EW847"/>
      <c r="EX847"/>
      <c r="EY847"/>
      <c r="EZ847"/>
      <c r="FA847"/>
      <c r="FB847"/>
      <c r="FC847"/>
      <c r="FD847"/>
      <c r="FE847"/>
      <c r="FF847"/>
      <c r="FG847"/>
      <c r="FH847"/>
      <c r="FI847"/>
      <c r="FJ847"/>
      <c r="FK847"/>
      <c r="FL847"/>
      <c r="FM847"/>
      <c r="FN847"/>
      <c r="FO847"/>
      <c r="FP847"/>
      <c r="FQ847"/>
      <c r="FR847"/>
      <c r="FS847"/>
      <c r="FT847"/>
      <c r="FU847"/>
      <c r="FV847"/>
      <c r="FW847"/>
      <c r="FX847"/>
      <c r="FY847"/>
      <c r="FZ847"/>
      <c r="GA847"/>
      <c r="GB847"/>
      <c r="GC847"/>
      <c r="GD847"/>
      <c r="GE847"/>
      <c r="GF847"/>
      <c r="GG847"/>
      <c r="GH847"/>
      <c r="GI847"/>
      <c r="GJ847"/>
      <c r="GK847"/>
      <c r="GL847"/>
      <c r="GM847"/>
      <c r="GN847"/>
      <c r="GO847"/>
      <c r="GP847"/>
      <c r="GQ847"/>
      <c r="GR847"/>
      <c r="GS847"/>
      <c r="GT847"/>
      <c r="GU847"/>
      <c r="GV847"/>
      <c r="GW847"/>
      <c r="GX847"/>
      <c r="GY847"/>
      <c r="GZ847"/>
      <c r="HA847"/>
      <c r="HB847"/>
      <c r="HC847"/>
      <c r="HD847"/>
      <c r="HE847"/>
      <c r="HF847"/>
      <c r="HG847"/>
      <c r="HH847"/>
      <c r="HI847"/>
      <c r="HJ847"/>
      <c r="HK847"/>
      <c r="HL847"/>
      <c r="HM847"/>
      <c r="HN847"/>
      <c r="HO847"/>
      <c r="HP847"/>
      <c r="HQ847"/>
      <c r="HR847"/>
      <c r="HS847"/>
      <c r="HT847"/>
      <c r="HU847"/>
      <c r="HV847"/>
      <c r="HW847"/>
      <c r="HX847"/>
      <c r="HY847"/>
      <c r="HZ847"/>
      <c r="IA847"/>
      <c r="IB847"/>
      <c r="IC847"/>
      <c r="ID847"/>
      <c r="IE847"/>
      <c r="IF847"/>
      <c r="IG847"/>
    </row>
    <row r="848" spans="1:241" s="1" customFormat="1">
      <c r="A848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  <c r="EH848"/>
      <c r="EI848"/>
      <c r="EJ848"/>
      <c r="EK848"/>
      <c r="EL848"/>
      <c r="EM848"/>
      <c r="EN848"/>
      <c r="EO848"/>
      <c r="EP848"/>
      <c r="EQ848"/>
      <c r="ER848"/>
      <c r="ES848"/>
      <c r="ET848"/>
      <c r="EU848"/>
      <c r="EV848"/>
      <c r="EW848"/>
      <c r="EX848"/>
      <c r="EY848"/>
      <c r="EZ848"/>
      <c r="FA848"/>
      <c r="FB848"/>
      <c r="FC848"/>
      <c r="FD848"/>
      <c r="FE848"/>
      <c r="FF848"/>
      <c r="FG848"/>
      <c r="FH848"/>
      <c r="FI848"/>
      <c r="FJ848"/>
      <c r="FK848"/>
      <c r="FL848"/>
      <c r="FM848"/>
      <c r="FN848"/>
      <c r="FO848"/>
      <c r="FP848"/>
      <c r="FQ848"/>
      <c r="FR848"/>
      <c r="FS848"/>
      <c r="FT848"/>
      <c r="FU848"/>
      <c r="FV848"/>
      <c r="FW848"/>
      <c r="FX848"/>
      <c r="FY848"/>
      <c r="FZ848"/>
      <c r="GA848"/>
      <c r="GB848"/>
      <c r="GC848"/>
      <c r="GD848"/>
      <c r="GE848"/>
      <c r="GF848"/>
      <c r="GG848"/>
      <c r="GH848"/>
      <c r="GI848"/>
      <c r="GJ848"/>
      <c r="GK848"/>
      <c r="GL848"/>
      <c r="GM848"/>
      <c r="GN848"/>
      <c r="GO848"/>
      <c r="GP848"/>
      <c r="GQ848"/>
      <c r="GR848"/>
      <c r="GS848"/>
      <c r="GT848"/>
      <c r="GU848"/>
      <c r="GV848"/>
      <c r="GW848"/>
      <c r="GX848"/>
      <c r="GY848"/>
      <c r="GZ848"/>
      <c r="HA848"/>
      <c r="HB848"/>
      <c r="HC848"/>
      <c r="HD848"/>
      <c r="HE848"/>
      <c r="HF848"/>
      <c r="HG848"/>
      <c r="HH848"/>
      <c r="HI848"/>
      <c r="HJ848"/>
      <c r="HK848"/>
      <c r="HL848"/>
      <c r="HM848"/>
      <c r="HN848"/>
      <c r="HO848"/>
      <c r="HP848"/>
      <c r="HQ848"/>
      <c r="HR848"/>
      <c r="HS848"/>
      <c r="HT848"/>
      <c r="HU848"/>
      <c r="HV848"/>
      <c r="HW848"/>
      <c r="HX848"/>
      <c r="HY848"/>
      <c r="HZ848"/>
      <c r="IA848"/>
      <c r="IB848"/>
      <c r="IC848"/>
      <c r="ID848"/>
      <c r="IE848"/>
      <c r="IF848"/>
      <c r="IG848"/>
    </row>
    <row r="849" spans="1:241" s="1" customFormat="1">
      <c r="A849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  <c r="EH849"/>
      <c r="EI849"/>
      <c r="EJ849"/>
      <c r="EK849"/>
      <c r="EL849"/>
      <c r="EM849"/>
      <c r="EN849"/>
      <c r="EO849"/>
      <c r="EP849"/>
      <c r="EQ849"/>
      <c r="ER849"/>
      <c r="ES849"/>
      <c r="ET849"/>
      <c r="EU849"/>
      <c r="EV849"/>
      <c r="EW849"/>
      <c r="EX849"/>
      <c r="EY849"/>
      <c r="EZ849"/>
      <c r="FA849"/>
      <c r="FB849"/>
      <c r="FC849"/>
      <c r="FD849"/>
      <c r="FE849"/>
      <c r="FF849"/>
      <c r="FG849"/>
      <c r="FH849"/>
      <c r="FI849"/>
      <c r="FJ849"/>
      <c r="FK849"/>
      <c r="FL849"/>
      <c r="FM849"/>
      <c r="FN849"/>
      <c r="FO849"/>
      <c r="FP849"/>
      <c r="FQ849"/>
      <c r="FR849"/>
      <c r="FS849"/>
      <c r="FT849"/>
      <c r="FU849"/>
      <c r="FV849"/>
      <c r="FW849"/>
      <c r="FX849"/>
      <c r="FY849"/>
      <c r="FZ849"/>
      <c r="GA849"/>
      <c r="GB849"/>
      <c r="GC849"/>
      <c r="GD849"/>
      <c r="GE849"/>
      <c r="GF849"/>
      <c r="GG849"/>
      <c r="GH849"/>
      <c r="GI849"/>
      <c r="GJ849"/>
      <c r="GK849"/>
      <c r="GL849"/>
      <c r="GM849"/>
      <c r="GN849"/>
      <c r="GO849"/>
      <c r="GP849"/>
      <c r="GQ849"/>
      <c r="GR849"/>
      <c r="GS849"/>
      <c r="GT849"/>
      <c r="GU849"/>
      <c r="GV849"/>
      <c r="GW849"/>
      <c r="GX849"/>
      <c r="GY849"/>
      <c r="GZ849"/>
      <c r="HA849"/>
      <c r="HB849"/>
      <c r="HC849"/>
      <c r="HD849"/>
      <c r="HE849"/>
      <c r="HF849"/>
      <c r="HG849"/>
      <c r="HH849"/>
      <c r="HI849"/>
      <c r="HJ849"/>
      <c r="HK849"/>
      <c r="HL849"/>
      <c r="HM849"/>
      <c r="HN849"/>
      <c r="HO849"/>
      <c r="HP849"/>
      <c r="HQ849"/>
      <c r="HR849"/>
      <c r="HS849"/>
      <c r="HT849"/>
      <c r="HU849"/>
      <c r="HV849"/>
      <c r="HW849"/>
      <c r="HX849"/>
      <c r="HY849"/>
      <c r="HZ849"/>
      <c r="IA849"/>
      <c r="IB849"/>
      <c r="IC849"/>
      <c r="ID849"/>
      <c r="IE849"/>
      <c r="IF849"/>
      <c r="IG849"/>
    </row>
    <row r="850" spans="1:241" s="1" customFormat="1">
      <c r="A85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  <c r="EH850"/>
      <c r="EI850"/>
      <c r="EJ850"/>
      <c r="EK850"/>
      <c r="EL850"/>
      <c r="EM850"/>
      <c r="EN850"/>
      <c r="EO850"/>
      <c r="EP850"/>
      <c r="EQ850"/>
      <c r="ER850"/>
      <c r="ES850"/>
      <c r="ET850"/>
      <c r="EU850"/>
      <c r="EV850"/>
      <c r="EW850"/>
      <c r="EX850"/>
      <c r="EY850"/>
      <c r="EZ850"/>
      <c r="FA850"/>
      <c r="FB850"/>
      <c r="FC850"/>
      <c r="FD850"/>
      <c r="FE850"/>
      <c r="FF850"/>
      <c r="FG850"/>
      <c r="FH850"/>
      <c r="FI850"/>
      <c r="FJ850"/>
      <c r="FK850"/>
      <c r="FL850"/>
      <c r="FM850"/>
      <c r="FN850"/>
      <c r="FO850"/>
      <c r="FP850"/>
      <c r="FQ850"/>
      <c r="FR850"/>
      <c r="FS850"/>
      <c r="FT850"/>
      <c r="FU850"/>
      <c r="FV850"/>
      <c r="FW850"/>
      <c r="FX850"/>
      <c r="FY850"/>
      <c r="FZ850"/>
      <c r="GA850"/>
      <c r="GB850"/>
      <c r="GC850"/>
      <c r="GD850"/>
      <c r="GE850"/>
      <c r="GF850"/>
      <c r="GG850"/>
      <c r="GH850"/>
      <c r="GI850"/>
      <c r="GJ850"/>
      <c r="GK850"/>
      <c r="GL850"/>
      <c r="GM850"/>
      <c r="GN850"/>
      <c r="GO850"/>
      <c r="GP850"/>
      <c r="GQ850"/>
      <c r="GR850"/>
      <c r="GS850"/>
      <c r="GT850"/>
      <c r="GU850"/>
      <c r="GV850"/>
      <c r="GW850"/>
      <c r="GX850"/>
      <c r="GY850"/>
      <c r="GZ850"/>
      <c r="HA850"/>
      <c r="HB850"/>
      <c r="HC850"/>
      <c r="HD850"/>
      <c r="HE850"/>
      <c r="HF850"/>
      <c r="HG850"/>
      <c r="HH850"/>
      <c r="HI850"/>
      <c r="HJ850"/>
      <c r="HK850"/>
      <c r="HL850"/>
      <c r="HM850"/>
      <c r="HN850"/>
      <c r="HO850"/>
      <c r="HP850"/>
      <c r="HQ850"/>
      <c r="HR850"/>
      <c r="HS850"/>
      <c r="HT850"/>
      <c r="HU850"/>
      <c r="HV850"/>
      <c r="HW850"/>
      <c r="HX850"/>
      <c r="HY850"/>
      <c r="HZ850"/>
      <c r="IA850"/>
      <c r="IB850"/>
      <c r="IC850"/>
      <c r="ID850"/>
      <c r="IE850"/>
      <c r="IF850"/>
      <c r="IG850"/>
    </row>
    <row r="851" spans="1:241" s="1" customFormat="1">
      <c r="A851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  <c r="EH851"/>
      <c r="EI851"/>
      <c r="EJ851"/>
      <c r="EK851"/>
      <c r="EL851"/>
      <c r="EM851"/>
      <c r="EN851"/>
      <c r="EO851"/>
      <c r="EP851"/>
      <c r="EQ851"/>
      <c r="ER851"/>
      <c r="ES851"/>
      <c r="ET851"/>
      <c r="EU851"/>
      <c r="EV851"/>
      <c r="EW851"/>
      <c r="EX851"/>
      <c r="EY851"/>
      <c r="EZ851"/>
      <c r="FA851"/>
      <c r="FB851"/>
      <c r="FC851"/>
      <c r="FD851"/>
      <c r="FE851"/>
      <c r="FF851"/>
      <c r="FG851"/>
      <c r="FH851"/>
      <c r="FI851"/>
      <c r="FJ851"/>
      <c r="FK851"/>
      <c r="FL851"/>
      <c r="FM851"/>
      <c r="FN851"/>
      <c r="FO851"/>
      <c r="FP851"/>
      <c r="FQ851"/>
      <c r="FR851"/>
      <c r="FS851"/>
      <c r="FT851"/>
      <c r="FU851"/>
      <c r="FV851"/>
      <c r="FW851"/>
      <c r="FX851"/>
      <c r="FY851"/>
      <c r="FZ851"/>
      <c r="GA851"/>
      <c r="GB851"/>
      <c r="GC851"/>
      <c r="GD851"/>
      <c r="GE851"/>
      <c r="GF851"/>
      <c r="GG851"/>
      <c r="GH851"/>
      <c r="GI851"/>
      <c r="GJ851"/>
      <c r="GK851"/>
      <c r="GL851"/>
      <c r="GM851"/>
      <c r="GN851"/>
      <c r="GO851"/>
      <c r="GP851"/>
      <c r="GQ851"/>
      <c r="GR851"/>
      <c r="GS851"/>
      <c r="GT851"/>
      <c r="GU851"/>
      <c r="GV851"/>
      <c r="GW851"/>
      <c r="GX851"/>
      <c r="GY851"/>
      <c r="GZ851"/>
      <c r="HA851"/>
      <c r="HB851"/>
      <c r="HC851"/>
      <c r="HD851"/>
      <c r="HE851"/>
      <c r="HF851"/>
      <c r="HG851"/>
      <c r="HH851"/>
      <c r="HI851"/>
      <c r="HJ851"/>
      <c r="HK851"/>
      <c r="HL851"/>
      <c r="HM851"/>
      <c r="HN851"/>
      <c r="HO851"/>
      <c r="HP851"/>
      <c r="HQ851"/>
      <c r="HR851"/>
      <c r="HS851"/>
      <c r="HT851"/>
      <c r="HU851"/>
      <c r="HV851"/>
      <c r="HW851"/>
      <c r="HX851"/>
      <c r="HY851"/>
      <c r="HZ851"/>
      <c r="IA851"/>
      <c r="IB851"/>
      <c r="IC851"/>
      <c r="ID851"/>
      <c r="IE851"/>
      <c r="IF851"/>
      <c r="IG851"/>
    </row>
    <row r="852" spans="1:241" s="1" customFormat="1">
      <c r="A852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  <c r="EH852"/>
      <c r="EI852"/>
      <c r="EJ852"/>
      <c r="EK852"/>
      <c r="EL852"/>
      <c r="EM852"/>
      <c r="EN852"/>
      <c r="EO852"/>
      <c r="EP852"/>
      <c r="EQ852"/>
      <c r="ER852"/>
      <c r="ES852"/>
      <c r="ET852"/>
      <c r="EU852"/>
      <c r="EV852"/>
      <c r="EW852"/>
      <c r="EX852"/>
      <c r="EY852"/>
      <c r="EZ852"/>
      <c r="FA852"/>
      <c r="FB852"/>
      <c r="FC852"/>
      <c r="FD852"/>
      <c r="FE852"/>
      <c r="FF852"/>
      <c r="FG852"/>
      <c r="FH852"/>
      <c r="FI852"/>
      <c r="FJ852"/>
      <c r="FK852"/>
      <c r="FL852"/>
      <c r="FM852"/>
      <c r="FN852"/>
      <c r="FO852"/>
      <c r="FP852"/>
      <c r="FQ852"/>
      <c r="FR852"/>
      <c r="FS852"/>
      <c r="FT852"/>
      <c r="FU852"/>
      <c r="FV852"/>
      <c r="FW852"/>
      <c r="FX852"/>
      <c r="FY852"/>
      <c r="FZ852"/>
      <c r="GA852"/>
      <c r="GB852"/>
      <c r="GC852"/>
      <c r="GD852"/>
      <c r="GE852"/>
      <c r="GF852"/>
      <c r="GG852"/>
      <c r="GH852"/>
      <c r="GI852"/>
      <c r="GJ852"/>
      <c r="GK852"/>
      <c r="GL852"/>
      <c r="GM852"/>
      <c r="GN852"/>
      <c r="GO852"/>
      <c r="GP852"/>
      <c r="GQ852"/>
      <c r="GR852"/>
      <c r="GS852"/>
      <c r="GT852"/>
      <c r="GU852"/>
      <c r="GV852"/>
      <c r="GW852"/>
      <c r="GX852"/>
      <c r="GY852"/>
      <c r="GZ852"/>
      <c r="HA852"/>
      <c r="HB852"/>
      <c r="HC852"/>
      <c r="HD852"/>
      <c r="HE852"/>
      <c r="HF852"/>
      <c r="HG852"/>
      <c r="HH852"/>
      <c r="HI852"/>
      <c r="HJ852"/>
      <c r="HK852"/>
      <c r="HL852"/>
      <c r="HM852"/>
      <c r="HN852"/>
      <c r="HO852"/>
      <c r="HP852"/>
      <c r="HQ852"/>
      <c r="HR852"/>
      <c r="HS852"/>
      <c r="HT852"/>
      <c r="HU852"/>
      <c r="HV852"/>
      <c r="HW852"/>
      <c r="HX852"/>
      <c r="HY852"/>
      <c r="HZ852"/>
      <c r="IA852"/>
      <c r="IB852"/>
      <c r="IC852"/>
      <c r="ID852"/>
      <c r="IE852"/>
      <c r="IF852"/>
      <c r="IG852"/>
    </row>
    <row r="853" spans="1:241" s="1" customFormat="1">
      <c r="A853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  <c r="EH853"/>
      <c r="EI853"/>
      <c r="EJ853"/>
      <c r="EK853"/>
      <c r="EL853"/>
      <c r="EM853"/>
      <c r="EN853"/>
      <c r="EO853"/>
      <c r="EP853"/>
      <c r="EQ853"/>
      <c r="ER853"/>
      <c r="ES853"/>
      <c r="ET853"/>
      <c r="EU853"/>
      <c r="EV853"/>
      <c r="EW853"/>
      <c r="EX853"/>
      <c r="EY853"/>
      <c r="EZ853"/>
      <c r="FA853"/>
      <c r="FB853"/>
      <c r="FC853"/>
      <c r="FD853"/>
      <c r="FE853"/>
      <c r="FF853"/>
      <c r="FG853"/>
      <c r="FH853"/>
      <c r="FI853"/>
      <c r="FJ853"/>
      <c r="FK853"/>
      <c r="FL853"/>
      <c r="FM853"/>
      <c r="FN853"/>
      <c r="FO853"/>
      <c r="FP853"/>
      <c r="FQ853"/>
      <c r="FR853"/>
      <c r="FS853"/>
      <c r="FT853"/>
      <c r="FU853"/>
      <c r="FV853"/>
      <c r="FW853"/>
      <c r="FX853"/>
      <c r="FY853"/>
      <c r="FZ853"/>
      <c r="GA853"/>
      <c r="GB853"/>
      <c r="GC853"/>
      <c r="GD853"/>
      <c r="GE853"/>
      <c r="GF853"/>
      <c r="GG853"/>
      <c r="GH853"/>
      <c r="GI853"/>
      <c r="GJ853"/>
      <c r="GK853"/>
      <c r="GL853"/>
      <c r="GM853"/>
      <c r="GN853"/>
      <c r="GO853"/>
      <c r="GP853"/>
      <c r="GQ853"/>
      <c r="GR853"/>
      <c r="GS853"/>
      <c r="GT853"/>
      <c r="GU853"/>
      <c r="GV853"/>
      <c r="GW853"/>
      <c r="GX853"/>
      <c r="GY853"/>
      <c r="GZ853"/>
      <c r="HA853"/>
      <c r="HB853"/>
      <c r="HC853"/>
      <c r="HD853"/>
      <c r="HE853"/>
      <c r="HF853"/>
      <c r="HG853"/>
      <c r="HH853"/>
      <c r="HI853"/>
      <c r="HJ853"/>
      <c r="HK853"/>
      <c r="HL853"/>
      <c r="HM853"/>
      <c r="HN853"/>
      <c r="HO853"/>
      <c r="HP853"/>
      <c r="HQ853"/>
      <c r="HR853"/>
      <c r="HS853"/>
      <c r="HT853"/>
      <c r="HU853"/>
      <c r="HV853"/>
      <c r="HW853"/>
      <c r="HX853"/>
      <c r="HY853"/>
      <c r="HZ853"/>
      <c r="IA853"/>
      <c r="IB853"/>
      <c r="IC853"/>
      <c r="ID853"/>
      <c r="IE853"/>
      <c r="IF853"/>
      <c r="IG853"/>
    </row>
    <row r="854" spans="1:241" s="1" customFormat="1">
      <c r="A854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  <c r="EH854"/>
      <c r="EI854"/>
      <c r="EJ854"/>
      <c r="EK854"/>
      <c r="EL854"/>
      <c r="EM854"/>
      <c r="EN854"/>
      <c r="EO854"/>
      <c r="EP854"/>
      <c r="EQ854"/>
      <c r="ER854"/>
      <c r="ES854"/>
      <c r="ET854"/>
      <c r="EU854"/>
      <c r="EV854"/>
      <c r="EW854"/>
      <c r="EX854"/>
      <c r="EY854"/>
      <c r="EZ854"/>
      <c r="FA854"/>
      <c r="FB854"/>
      <c r="FC854"/>
      <c r="FD854"/>
      <c r="FE854"/>
      <c r="FF854"/>
      <c r="FG854"/>
      <c r="FH854"/>
      <c r="FI854"/>
      <c r="FJ854"/>
      <c r="FK854"/>
      <c r="FL854"/>
      <c r="FM854"/>
      <c r="FN854"/>
      <c r="FO854"/>
      <c r="FP854"/>
      <c r="FQ854"/>
      <c r="FR854"/>
      <c r="FS854"/>
      <c r="FT854"/>
      <c r="FU854"/>
      <c r="FV854"/>
      <c r="FW854"/>
      <c r="FX854"/>
      <c r="FY854"/>
      <c r="FZ854"/>
      <c r="GA854"/>
      <c r="GB854"/>
      <c r="GC854"/>
      <c r="GD854"/>
      <c r="GE854"/>
      <c r="GF854"/>
      <c r="GG854"/>
      <c r="GH854"/>
      <c r="GI854"/>
      <c r="GJ854"/>
      <c r="GK854"/>
      <c r="GL854"/>
      <c r="GM854"/>
      <c r="GN854"/>
      <c r="GO854"/>
      <c r="GP854"/>
      <c r="GQ854"/>
      <c r="GR854"/>
      <c r="GS854"/>
      <c r="GT854"/>
      <c r="GU854"/>
      <c r="GV854"/>
      <c r="GW854"/>
      <c r="GX854"/>
      <c r="GY854"/>
      <c r="GZ854"/>
      <c r="HA854"/>
      <c r="HB854"/>
      <c r="HC854"/>
      <c r="HD854"/>
      <c r="HE854"/>
      <c r="HF854"/>
      <c r="HG854"/>
      <c r="HH854"/>
      <c r="HI854"/>
      <c r="HJ854"/>
      <c r="HK854"/>
      <c r="HL854"/>
      <c r="HM854"/>
      <c r="HN854"/>
      <c r="HO854"/>
      <c r="HP854"/>
      <c r="HQ854"/>
      <c r="HR854"/>
      <c r="HS854"/>
      <c r="HT854"/>
      <c r="HU854"/>
      <c r="HV854"/>
      <c r="HW854"/>
      <c r="HX854"/>
      <c r="HY854"/>
      <c r="HZ854"/>
      <c r="IA854"/>
      <c r="IB854"/>
      <c r="IC854"/>
      <c r="ID854"/>
      <c r="IE854"/>
      <c r="IF854"/>
      <c r="IG854"/>
    </row>
    <row r="855" spans="1:241" s="1" customFormat="1">
      <c r="A855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  <c r="EH855"/>
      <c r="EI855"/>
      <c r="EJ855"/>
      <c r="EK855"/>
      <c r="EL855"/>
      <c r="EM855"/>
      <c r="EN855"/>
      <c r="EO855"/>
      <c r="EP855"/>
      <c r="EQ855"/>
      <c r="ER855"/>
      <c r="ES855"/>
      <c r="ET855"/>
      <c r="EU855"/>
      <c r="EV855"/>
      <c r="EW855"/>
      <c r="EX855"/>
      <c r="EY855"/>
      <c r="EZ855"/>
      <c r="FA855"/>
      <c r="FB855"/>
      <c r="FC855"/>
      <c r="FD855"/>
      <c r="FE855"/>
      <c r="FF855"/>
      <c r="FG855"/>
      <c r="FH855"/>
      <c r="FI855"/>
      <c r="FJ855"/>
      <c r="FK855"/>
      <c r="FL855"/>
      <c r="FM855"/>
      <c r="FN855"/>
      <c r="FO855"/>
      <c r="FP855"/>
      <c r="FQ855"/>
      <c r="FR855"/>
      <c r="FS855"/>
      <c r="FT855"/>
      <c r="FU855"/>
      <c r="FV855"/>
      <c r="FW855"/>
      <c r="FX855"/>
      <c r="FY855"/>
      <c r="FZ855"/>
      <c r="GA855"/>
      <c r="GB855"/>
      <c r="GC855"/>
      <c r="GD855"/>
      <c r="GE855"/>
      <c r="GF855"/>
      <c r="GG855"/>
      <c r="GH855"/>
      <c r="GI855"/>
      <c r="GJ855"/>
      <c r="GK855"/>
      <c r="GL855"/>
      <c r="GM855"/>
      <c r="GN855"/>
      <c r="GO855"/>
      <c r="GP855"/>
      <c r="GQ855"/>
      <c r="GR855"/>
      <c r="GS855"/>
      <c r="GT855"/>
      <c r="GU855"/>
      <c r="GV855"/>
      <c r="GW855"/>
      <c r="GX855"/>
      <c r="GY855"/>
      <c r="GZ855"/>
      <c r="HA855"/>
      <c r="HB855"/>
      <c r="HC855"/>
      <c r="HD855"/>
      <c r="HE855"/>
      <c r="HF855"/>
      <c r="HG855"/>
      <c r="HH855"/>
      <c r="HI855"/>
      <c r="HJ855"/>
      <c r="HK855"/>
      <c r="HL855"/>
      <c r="HM855"/>
      <c r="HN855"/>
      <c r="HO855"/>
      <c r="HP855"/>
      <c r="HQ855"/>
      <c r="HR855"/>
      <c r="HS855"/>
      <c r="HT855"/>
      <c r="HU855"/>
      <c r="HV855"/>
      <c r="HW855"/>
      <c r="HX855"/>
      <c r="HY855"/>
      <c r="HZ855"/>
      <c r="IA855"/>
      <c r="IB855"/>
      <c r="IC855"/>
      <c r="ID855"/>
      <c r="IE855"/>
      <c r="IF855"/>
      <c r="IG855"/>
    </row>
    <row r="856" spans="1:241" s="1" customFormat="1">
      <c r="A856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  <c r="EH856"/>
      <c r="EI856"/>
      <c r="EJ856"/>
      <c r="EK856"/>
      <c r="EL856"/>
      <c r="EM856"/>
      <c r="EN856"/>
      <c r="EO856"/>
      <c r="EP856"/>
      <c r="EQ856"/>
      <c r="ER856"/>
      <c r="ES856"/>
      <c r="ET856"/>
      <c r="EU856"/>
      <c r="EV856"/>
      <c r="EW856"/>
      <c r="EX856"/>
      <c r="EY856"/>
      <c r="EZ856"/>
      <c r="FA856"/>
      <c r="FB856"/>
      <c r="FC856"/>
      <c r="FD856"/>
      <c r="FE856"/>
      <c r="FF856"/>
      <c r="FG856"/>
      <c r="FH856"/>
      <c r="FI856"/>
      <c r="FJ856"/>
      <c r="FK856"/>
      <c r="FL856"/>
      <c r="FM856"/>
      <c r="FN856"/>
      <c r="FO856"/>
      <c r="FP856"/>
      <c r="FQ856"/>
      <c r="FR856"/>
      <c r="FS856"/>
      <c r="FT856"/>
      <c r="FU856"/>
      <c r="FV856"/>
      <c r="FW856"/>
      <c r="FX856"/>
      <c r="FY856"/>
      <c r="FZ856"/>
      <c r="GA856"/>
      <c r="GB856"/>
      <c r="GC856"/>
      <c r="GD856"/>
      <c r="GE856"/>
      <c r="GF856"/>
      <c r="GG856"/>
      <c r="GH856"/>
      <c r="GI856"/>
      <c r="GJ856"/>
      <c r="GK856"/>
      <c r="GL856"/>
      <c r="GM856"/>
      <c r="GN856"/>
      <c r="GO856"/>
      <c r="GP856"/>
      <c r="GQ856"/>
      <c r="GR856"/>
      <c r="GS856"/>
      <c r="GT856"/>
      <c r="GU856"/>
      <c r="GV856"/>
      <c r="GW856"/>
      <c r="GX856"/>
      <c r="GY856"/>
      <c r="GZ856"/>
      <c r="HA856"/>
      <c r="HB856"/>
      <c r="HC856"/>
      <c r="HD856"/>
      <c r="HE856"/>
      <c r="HF856"/>
      <c r="HG856"/>
      <c r="HH856"/>
      <c r="HI856"/>
      <c r="HJ856"/>
      <c r="HK856"/>
      <c r="HL856"/>
      <c r="HM856"/>
      <c r="HN856"/>
      <c r="HO856"/>
      <c r="HP856"/>
      <c r="HQ856"/>
      <c r="HR856"/>
      <c r="HS856"/>
      <c r="HT856"/>
      <c r="HU856"/>
      <c r="HV856"/>
      <c r="HW856"/>
      <c r="HX856"/>
      <c r="HY856"/>
      <c r="HZ856"/>
      <c r="IA856"/>
      <c r="IB856"/>
      <c r="IC856"/>
      <c r="ID856"/>
      <c r="IE856"/>
      <c r="IF856"/>
      <c r="IG856"/>
    </row>
    <row r="857" spans="1:241" s="1" customFormat="1">
      <c r="A857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  <c r="EH857"/>
      <c r="EI857"/>
      <c r="EJ857"/>
      <c r="EK857"/>
      <c r="EL857"/>
      <c r="EM857"/>
      <c r="EN857"/>
      <c r="EO857"/>
      <c r="EP857"/>
      <c r="EQ857"/>
      <c r="ER857"/>
      <c r="ES857"/>
      <c r="ET857"/>
      <c r="EU857"/>
      <c r="EV857"/>
      <c r="EW857"/>
      <c r="EX857"/>
      <c r="EY857"/>
      <c r="EZ857"/>
      <c r="FA857"/>
      <c r="FB857"/>
      <c r="FC857"/>
      <c r="FD857"/>
      <c r="FE857"/>
      <c r="FF857"/>
      <c r="FG857"/>
      <c r="FH857"/>
      <c r="FI857"/>
      <c r="FJ857"/>
      <c r="FK857"/>
      <c r="FL857"/>
      <c r="FM857"/>
      <c r="FN857"/>
      <c r="FO857"/>
      <c r="FP857"/>
      <c r="FQ857"/>
      <c r="FR857"/>
      <c r="FS857"/>
      <c r="FT857"/>
      <c r="FU857"/>
      <c r="FV857"/>
      <c r="FW857"/>
      <c r="FX857"/>
      <c r="FY857"/>
      <c r="FZ857"/>
      <c r="GA857"/>
      <c r="GB857"/>
      <c r="GC857"/>
      <c r="GD857"/>
      <c r="GE857"/>
      <c r="GF857"/>
      <c r="GG857"/>
      <c r="GH857"/>
      <c r="GI857"/>
      <c r="GJ857"/>
      <c r="GK857"/>
      <c r="GL857"/>
      <c r="GM857"/>
      <c r="GN857"/>
      <c r="GO857"/>
      <c r="GP857"/>
      <c r="GQ857"/>
      <c r="GR857"/>
      <c r="GS857"/>
      <c r="GT857"/>
      <c r="GU857"/>
      <c r="GV857"/>
      <c r="GW857"/>
      <c r="GX857"/>
      <c r="GY857"/>
      <c r="GZ857"/>
      <c r="HA857"/>
      <c r="HB857"/>
      <c r="HC857"/>
      <c r="HD857"/>
      <c r="HE857"/>
      <c r="HF857"/>
      <c r="HG857"/>
      <c r="HH857"/>
      <c r="HI857"/>
      <c r="HJ857"/>
      <c r="HK857"/>
      <c r="HL857"/>
      <c r="HM857"/>
      <c r="HN857"/>
      <c r="HO857"/>
      <c r="HP857"/>
      <c r="HQ857"/>
      <c r="HR857"/>
      <c r="HS857"/>
      <c r="HT857"/>
      <c r="HU857"/>
      <c r="HV857"/>
      <c r="HW857"/>
      <c r="HX857"/>
      <c r="HY857"/>
      <c r="HZ857"/>
      <c r="IA857"/>
      <c r="IB857"/>
      <c r="IC857"/>
      <c r="ID857"/>
      <c r="IE857"/>
      <c r="IF857"/>
      <c r="IG857"/>
    </row>
    <row r="858" spans="1:241" s="1" customFormat="1">
      <c r="A858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  <c r="EH858"/>
      <c r="EI858"/>
      <c r="EJ858"/>
      <c r="EK858"/>
      <c r="EL858"/>
      <c r="EM858"/>
      <c r="EN858"/>
      <c r="EO858"/>
      <c r="EP858"/>
      <c r="EQ858"/>
      <c r="ER858"/>
      <c r="ES858"/>
      <c r="ET858"/>
      <c r="EU858"/>
      <c r="EV858"/>
      <c r="EW858"/>
      <c r="EX858"/>
      <c r="EY858"/>
      <c r="EZ858"/>
      <c r="FA858"/>
      <c r="FB858"/>
      <c r="FC858"/>
      <c r="FD858"/>
      <c r="FE858"/>
      <c r="FF858"/>
      <c r="FG858"/>
      <c r="FH858"/>
      <c r="FI858"/>
      <c r="FJ858"/>
      <c r="FK858"/>
      <c r="FL858"/>
      <c r="FM858"/>
      <c r="FN858"/>
      <c r="FO858"/>
      <c r="FP858"/>
      <c r="FQ858"/>
      <c r="FR858"/>
      <c r="FS858"/>
      <c r="FT858"/>
      <c r="FU858"/>
      <c r="FV858"/>
      <c r="FW858"/>
      <c r="FX858"/>
      <c r="FY858"/>
      <c r="FZ858"/>
      <c r="GA858"/>
      <c r="GB858"/>
      <c r="GC858"/>
      <c r="GD858"/>
      <c r="GE858"/>
      <c r="GF858"/>
      <c r="GG858"/>
      <c r="GH858"/>
      <c r="GI858"/>
      <c r="GJ858"/>
      <c r="GK858"/>
      <c r="GL858"/>
      <c r="GM858"/>
      <c r="GN858"/>
      <c r="GO858"/>
      <c r="GP858"/>
      <c r="GQ858"/>
      <c r="GR858"/>
      <c r="GS858"/>
      <c r="GT858"/>
      <c r="GU858"/>
      <c r="GV858"/>
      <c r="GW858"/>
      <c r="GX858"/>
      <c r="GY858"/>
      <c r="GZ858"/>
      <c r="HA858"/>
      <c r="HB858"/>
      <c r="HC858"/>
      <c r="HD858"/>
      <c r="HE858"/>
      <c r="HF858"/>
      <c r="HG858"/>
      <c r="HH858"/>
      <c r="HI858"/>
      <c r="HJ858"/>
      <c r="HK858"/>
      <c r="HL858"/>
      <c r="HM858"/>
      <c r="HN858"/>
      <c r="HO858"/>
      <c r="HP858"/>
      <c r="HQ858"/>
      <c r="HR858"/>
      <c r="HS858"/>
      <c r="HT858"/>
      <c r="HU858"/>
      <c r="HV858"/>
      <c r="HW858"/>
      <c r="HX858"/>
      <c r="HY858"/>
      <c r="HZ858"/>
      <c r="IA858"/>
      <c r="IB858"/>
      <c r="IC858"/>
      <c r="ID858"/>
      <c r="IE858"/>
      <c r="IF858"/>
      <c r="IG858"/>
    </row>
    <row r="859" spans="1:241" s="1" customFormat="1">
      <c r="A859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/>
      <c r="FG859"/>
      <c r="FH859"/>
      <c r="FI859"/>
      <c r="FJ859"/>
      <c r="FK859"/>
      <c r="FL859"/>
      <c r="FM859"/>
      <c r="FN859"/>
      <c r="FO859"/>
      <c r="FP859"/>
      <c r="FQ859"/>
      <c r="FR859"/>
      <c r="FS859"/>
      <c r="FT859"/>
      <c r="FU859"/>
      <c r="FV859"/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  <c r="GS859"/>
      <c r="GT859"/>
      <c r="GU859"/>
      <c r="GV859"/>
      <c r="GW859"/>
      <c r="GX859"/>
      <c r="GY859"/>
      <c r="GZ859"/>
      <c r="HA859"/>
      <c r="HB859"/>
      <c r="HC859"/>
      <c r="HD859"/>
      <c r="HE859"/>
      <c r="HF859"/>
      <c r="HG859"/>
      <c r="HH859"/>
      <c r="HI859"/>
      <c r="HJ859"/>
      <c r="HK859"/>
      <c r="HL859"/>
      <c r="HM859"/>
      <c r="HN859"/>
      <c r="HO859"/>
      <c r="HP859"/>
      <c r="HQ859"/>
      <c r="HR859"/>
      <c r="HS859"/>
      <c r="HT859"/>
      <c r="HU859"/>
      <c r="HV859"/>
      <c r="HW859"/>
      <c r="HX859"/>
      <c r="HY859"/>
      <c r="HZ859"/>
      <c r="IA859"/>
      <c r="IB859"/>
      <c r="IC859"/>
      <c r="ID859"/>
      <c r="IE859"/>
      <c r="IF859"/>
      <c r="IG859"/>
    </row>
    <row r="860" spans="1:241" s="1" customFormat="1">
      <c r="A86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  <c r="EL860"/>
      <c r="EM860"/>
      <c r="EN860"/>
      <c r="EO860"/>
      <c r="EP860"/>
      <c r="EQ860"/>
      <c r="ER860"/>
      <c r="ES860"/>
      <c r="ET860"/>
      <c r="EU860"/>
      <c r="EV860"/>
      <c r="EW860"/>
      <c r="EX860"/>
      <c r="EY860"/>
      <c r="EZ860"/>
      <c r="FA860"/>
      <c r="FB860"/>
      <c r="FC860"/>
      <c r="FD860"/>
      <c r="FE860"/>
      <c r="FF860"/>
      <c r="FG860"/>
      <c r="FH860"/>
      <c r="FI860"/>
      <c r="FJ860"/>
      <c r="FK860"/>
      <c r="FL860"/>
      <c r="FM860"/>
      <c r="FN860"/>
      <c r="FO860"/>
      <c r="FP860"/>
      <c r="FQ860"/>
      <c r="FR860"/>
      <c r="FS860"/>
      <c r="FT860"/>
      <c r="FU860"/>
      <c r="FV860"/>
      <c r="FW860"/>
      <c r="FX860"/>
      <c r="FY860"/>
      <c r="FZ860"/>
      <c r="GA860"/>
      <c r="GB860"/>
      <c r="GC860"/>
      <c r="GD860"/>
      <c r="GE860"/>
      <c r="GF860"/>
      <c r="GG860"/>
      <c r="GH860"/>
      <c r="GI860"/>
      <c r="GJ860"/>
      <c r="GK860"/>
      <c r="GL860"/>
      <c r="GM860"/>
      <c r="GN860"/>
      <c r="GO860"/>
      <c r="GP860"/>
      <c r="GQ860"/>
      <c r="GR860"/>
      <c r="GS860"/>
      <c r="GT860"/>
      <c r="GU860"/>
      <c r="GV860"/>
      <c r="GW860"/>
      <c r="GX860"/>
      <c r="GY860"/>
      <c r="GZ860"/>
      <c r="HA860"/>
      <c r="HB860"/>
      <c r="HC860"/>
      <c r="HD860"/>
      <c r="HE860"/>
      <c r="HF860"/>
      <c r="HG860"/>
      <c r="HH860"/>
      <c r="HI860"/>
      <c r="HJ860"/>
      <c r="HK860"/>
      <c r="HL860"/>
      <c r="HM860"/>
      <c r="HN860"/>
      <c r="HO860"/>
      <c r="HP860"/>
      <c r="HQ860"/>
      <c r="HR860"/>
      <c r="HS860"/>
      <c r="HT860"/>
      <c r="HU860"/>
      <c r="HV860"/>
      <c r="HW860"/>
      <c r="HX860"/>
      <c r="HY860"/>
      <c r="HZ860"/>
      <c r="IA860"/>
      <c r="IB860"/>
      <c r="IC860"/>
      <c r="ID860"/>
      <c r="IE860"/>
      <c r="IF860"/>
      <c r="IG860"/>
    </row>
    <row r="861" spans="1:241" s="1" customFormat="1">
      <c r="A861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/>
      <c r="FG861"/>
      <c r="FH861"/>
      <c r="FI861"/>
      <c r="FJ861"/>
      <c r="FK861"/>
      <c r="FL861"/>
      <c r="FM861"/>
      <c r="FN861"/>
      <c r="FO861"/>
      <c r="FP861"/>
      <c r="FQ861"/>
      <c r="FR861"/>
      <c r="FS861"/>
      <c r="FT861"/>
      <c r="FU861"/>
      <c r="FV861"/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  <c r="GS861"/>
      <c r="GT861"/>
      <c r="GU861"/>
      <c r="GV861"/>
      <c r="GW861"/>
      <c r="GX861"/>
      <c r="GY861"/>
      <c r="GZ861"/>
      <c r="HA861"/>
      <c r="HB861"/>
      <c r="HC861"/>
      <c r="HD861"/>
      <c r="HE861"/>
      <c r="HF861"/>
      <c r="HG861"/>
      <c r="HH861"/>
      <c r="HI861"/>
      <c r="HJ861"/>
      <c r="HK861"/>
      <c r="HL861"/>
      <c r="HM861"/>
      <c r="HN861"/>
      <c r="HO861"/>
      <c r="HP861"/>
      <c r="HQ861"/>
      <c r="HR861"/>
      <c r="HS861"/>
      <c r="HT861"/>
      <c r="HU861"/>
      <c r="HV861"/>
      <c r="HW861"/>
      <c r="HX861"/>
      <c r="HY861"/>
      <c r="HZ861"/>
      <c r="IA861"/>
      <c r="IB861"/>
      <c r="IC861"/>
      <c r="ID861"/>
      <c r="IE861"/>
      <c r="IF861"/>
      <c r="IG861"/>
    </row>
    <row r="862" spans="1:241" s="1" customFormat="1">
      <c r="A862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O862"/>
      <c r="EP862"/>
      <c r="EQ862"/>
      <c r="ER862"/>
      <c r="ES862"/>
      <c r="ET862"/>
      <c r="EU862"/>
      <c r="EV862"/>
      <c r="EW862"/>
      <c r="EX862"/>
      <c r="EY862"/>
      <c r="EZ862"/>
      <c r="FA862"/>
      <c r="FB862"/>
      <c r="FC862"/>
      <c r="FD862"/>
      <c r="FE862"/>
      <c r="FF862"/>
      <c r="FG862"/>
      <c r="FH862"/>
      <c r="FI862"/>
      <c r="FJ862"/>
      <c r="FK862"/>
      <c r="FL862"/>
      <c r="FM862"/>
      <c r="FN862"/>
      <c r="FO862"/>
      <c r="FP862"/>
      <c r="FQ862"/>
      <c r="FR862"/>
      <c r="FS862"/>
      <c r="FT862"/>
      <c r="FU862"/>
      <c r="FV862"/>
      <c r="FW862"/>
      <c r="FX862"/>
      <c r="FY862"/>
      <c r="FZ862"/>
      <c r="GA862"/>
      <c r="GB862"/>
      <c r="GC862"/>
      <c r="GD862"/>
      <c r="GE862"/>
      <c r="GF862"/>
      <c r="GG862"/>
      <c r="GH862"/>
      <c r="GI862"/>
      <c r="GJ862"/>
      <c r="GK862"/>
      <c r="GL862"/>
      <c r="GM862"/>
      <c r="GN862"/>
      <c r="GO862"/>
      <c r="GP862"/>
      <c r="GQ862"/>
      <c r="GR862"/>
      <c r="GS862"/>
      <c r="GT862"/>
      <c r="GU862"/>
      <c r="GV862"/>
      <c r="GW862"/>
      <c r="GX862"/>
      <c r="GY862"/>
      <c r="GZ862"/>
      <c r="HA862"/>
      <c r="HB862"/>
      <c r="HC862"/>
      <c r="HD862"/>
      <c r="HE862"/>
      <c r="HF862"/>
      <c r="HG862"/>
      <c r="HH862"/>
      <c r="HI862"/>
      <c r="HJ862"/>
      <c r="HK862"/>
      <c r="HL862"/>
      <c r="HM862"/>
      <c r="HN862"/>
      <c r="HO862"/>
      <c r="HP862"/>
      <c r="HQ862"/>
      <c r="HR862"/>
      <c r="HS862"/>
      <c r="HT862"/>
      <c r="HU862"/>
      <c r="HV862"/>
      <c r="HW862"/>
      <c r="HX862"/>
      <c r="HY862"/>
      <c r="HZ862"/>
      <c r="IA862"/>
      <c r="IB862"/>
      <c r="IC862"/>
      <c r="ID862"/>
      <c r="IE862"/>
      <c r="IF862"/>
      <c r="IG862"/>
    </row>
    <row r="863" spans="1:241" s="1" customFormat="1">
      <c r="A863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  <c r="EH863"/>
      <c r="EI863"/>
      <c r="EJ863"/>
      <c r="EK863"/>
      <c r="EL863"/>
      <c r="EM863"/>
      <c r="EN863"/>
      <c r="EO863"/>
      <c r="EP863"/>
      <c r="EQ863"/>
      <c r="ER863"/>
      <c r="ES863"/>
      <c r="ET863"/>
      <c r="EU863"/>
      <c r="EV863"/>
      <c r="EW863"/>
      <c r="EX863"/>
      <c r="EY863"/>
      <c r="EZ863"/>
      <c r="FA863"/>
      <c r="FB863"/>
      <c r="FC863"/>
      <c r="FD863"/>
      <c r="FE863"/>
      <c r="FF863"/>
      <c r="FG863"/>
      <c r="FH863"/>
      <c r="FI863"/>
      <c r="FJ863"/>
      <c r="FK863"/>
      <c r="FL863"/>
      <c r="FM863"/>
      <c r="FN863"/>
      <c r="FO863"/>
      <c r="FP863"/>
      <c r="FQ863"/>
      <c r="FR863"/>
      <c r="FS863"/>
      <c r="FT863"/>
      <c r="FU863"/>
      <c r="FV863"/>
      <c r="FW863"/>
      <c r="FX863"/>
      <c r="FY863"/>
      <c r="FZ863"/>
      <c r="GA863"/>
      <c r="GB863"/>
      <c r="GC863"/>
      <c r="GD863"/>
      <c r="GE863"/>
      <c r="GF863"/>
      <c r="GG863"/>
      <c r="GH863"/>
      <c r="GI863"/>
      <c r="GJ863"/>
      <c r="GK863"/>
      <c r="GL863"/>
      <c r="GM863"/>
      <c r="GN863"/>
      <c r="GO863"/>
      <c r="GP863"/>
      <c r="GQ863"/>
      <c r="GR863"/>
      <c r="GS863"/>
      <c r="GT863"/>
      <c r="GU863"/>
      <c r="GV863"/>
      <c r="GW863"/>
      <c r="GX863"/>
      <c r="GY863"/>
      <c r="GZ863"/>
      <c r="HA863"/>
      <c r="HB863"/>
      <c r="HC863"/>
      <c r="HD863"/>
      <c r="HE863"/>
      <c r="HF863"/>
      <c r="HG863"/>
      <c r="HH863"/>
      <c r="HI863"/>
      <c r="HJ863"/>
      <c r="HK863"/>
      <c r="HL863"/>
      <c r="HM863"/>
      <c r="HN863"/>
      <c r="HO863"/>
      <c r="HP863"/>
      <c r="HQ863"/>
      <c r="HR863"/>
      <c r="HS863"/>
      <c r="HT863"/>
      <c r="HU863"/>
      <c r="HV863"/>
      <c r="HW863"/>
      <c r="HX863"/>
      <c r="HY863"/>
      <c r="HZ863"/>
      <c r="IA863"/>
      <c r="IB863"/>
      <c r="IC863"/>
      <c r="ID863"/>
      <c r="IE863"/>
      <c r="IF863"/>
      <c r="IG863"/>
    </row>
    <row r="864" spans="1:241" s="1" customFormat="1">
      <c r="A864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  <c r="EH864"/>
      <c r="EI864"/>
      <c r="EJ864"/>
      <c r="EK864"/>
      <c r="EL864"/>
      <c r="EM864"/>
      <c r="EN864"/>
      <c r="EO864"/>
      <c r="EP864"/>
      <c r="EQ864"/>
      <c r="ER864"/>
      <c r="ES864"/>
      <c r="ET864"/>
      <c r="EU864"/>
      <c r="EV864"/>
      <c r="EW864"/>
      <c r="EX864"/>
      <c r="EY864"/>
      <c r="EZ864"/>
      <c r="FA864"/>
      <c r="FB864"/>
      <c r="FC864"/>
      <c r="FD864"/>
      <c r="FE864"/>
      <c r="FF864"/>
      <c r="FG864"/>
      <c r="FH864"/>
      <c r="FI864"/>
      <c r="FJ864"/>
      <c r="FK864"/>
      <c r="FL864"/>
      <c r="FM864"/>
      <c r="FN864"/>
      <c r="FO864"/>
      <c r="FP864"/>
      <c r="FQ864"/>
      <c r="FR864"/>
      <c r="FS864"/>
      <c r="FT864"/>
      <c r="FU864"/>
      <c r="FV864"/>
      <c r="FW864"/>
      <c r="FX864"/>
      <c r="FY864"/>
      <c r="FZ864"/>
      <c r="GA864"/>
      <c r="GB864"/>
      <c r="GC864"/>
      <c r="GD864"/>
      <c r="GE864"/>
      <c r="GF864"/>
      <c r="GG864"/>
      <c r="GH864"/>
      <c r="GI864"/>
      <c r="GJ864"/>
      <c r="GK864"/>
      <c r="GL864"/>
      <c r="GM864"/>
      <c r="GN864"/>
      <c r="GO864"/>
      <c r="GP864"/>
      <c r="GQ864"/>
      <c r="GR864"/>
      <c r="GS864"/>
      <c r="GT864"/>
      <c r="GU864"/>
      <c r="GV864"/>
      <c r="GW864"/>
      <c r="GX864"/>
      <c r="GY864"/>
      <c r="GZ864"/>
      <c r="HA864"/>
      <c r="HB864"/>
      <c r="HC864"/>
      <c r="HD864"/>
      <c r="HE864"/>
      <c r="HF864"/>
      <c r="HG864"/>
      <c r="HH864"/>
      <c r="HI864"/>
      <c r="HJ864"/>
      <c r="HK864"/>
      <c r="HL864"/>
      <c r="HM864"/>
      <c r="HN864"/>
      <c r="HO864"/>
      <c r="HP864"/>
      <c r="HQ864"/>
      <c r="HR864"/>
      <c r="HS864"/>
      <c r="HT864"/>
      <c r="HU864"/>
      <c r="HV864"/>
      <c r="HW864"/>
      <c r="HX864"/>
      <c r="HY864"/>
      <c r="HZ864"/>
      <c r="IA864"/>
      <c r="IB864"/>
      <c r="IC864"/>
      <c r="ID864"/>
      <c r="IE864"/>
      <c r="IF864"/>
      <c r="IG864"/>
    </row>
    <row r="865" spans="1:241" s="1" customFormat="1">
      <c r="A865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  <c r="EH865"/>
      <c r="EI865"/>
      <c r="EJ865"/>
      <c r="EK865"/>
      <c r="EL865"/>
      <c r="EM865"/>
      <c r="EN865"/>
      <c r="EO865"/>
      <c r="EP865"/>
      <c r="EQ865"/>
      <c r="ER865"/>
      <c r="ES865"/>
      <c r="ET865"/>
      <c r="EU865"/>
      <c r="EV865"/>
      <c r="EW865"/>
      <c r="EX865"/>
      <c r="EY865"/>
      <c r="EZ865"/>
      <c r="FA865"/>
      <c r="FB865"/>
      <c r="FC865"/>
      <c r="FD865"/>
      <c r="FE865"/>
      <c r="FF865"/>
      <c r="FG865"/>
      <c r="FH865"/>
      <c r="FI865"/>
      <c r="FJ865"/>
      <c r="FK865"/>
      <c r="FL865"/>
      <c r="FM865"/>
      <c r="FN865"/>
      <c r="FO865"/>
      <c r="FP865"/>
      <c r="FQ865"/>
      <c r="FR865"/>
      <c r="FS865"/>
      <c r="FT865"/>
      <c r="FU865"/>
      <c r="FV865"/>
      <c r="FW865"/>
      <c r="FX865"/>
      <c r="FY865"/>
      <c r="FZ865"/>
      <c r="GA865"/>
      <c r="GB865"/>
      <c r="GC865"/>
      <c r="GD865"/>
      <c r="GE865"/>
      <c r="GF865"/>
      <c r="GG865"/>
      <c r="GH865"/>
      <c r="GI865"/>
      <c r="GJ865"/>
      <c r="GK865"/>
      <c r="GL865"/>
      <c r="GM865"/>
      <c r="GN865"/>
      <c r="GO865"/>
      <c r="GP865"/>
      <c r="GQ865"/>
      <c r="GR865"/>
      <c r="GS865"/>
      <c r="GT865"/>
      <c r="GU865"/>
      <c r="GV865"/>
      <c r="GW865"/>
      <c r="GX865"/>
      <c r="GY865"/>
      <c r="GZ865"/>
      <c r="HA865"/>
      <c r="HB865"/>
      <c r="HC865"/>
      <c r="HD865"/>
      <c r="HE865"/>
      <c r="HF865"/>
      <c r="HG865"/>
      <c r="HH865"/>
      <c r="HI865"/>
      <c r="HJ865"/>
      <c r="HK865"/>
      <c r="HL865"/>
      <c r="HM865"/>
      <c r="HN865"/>
      <c r="HO865"/>
      <c r="HP865"/>
      <c r="HQ865"/>
      <c r="HR865"/>
      <c r="HS865"/>
      <c r="HT865"/>
      <c r="HU865"/>
      <c r="HV865"/>
      <c r="HW865"/>
      <c r="HX865"/>
      <c r="HY865"/>
      <c r="HZ865"/>
      <c r="IA865"/>
      <c r="IB865"/>
      <c r="IC865"/>
      <c r="ID865"/>
      <c r="IE865"/>
      <c r="IF865"/>
      <c r="IG865"/>
    </row>
    <row r="866" spans="1:241" s="1" customFormat="1">
      <c r="A866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  <c r="EH866"/>
      <c r="EI866"/>
      <c r="EJ866"/>
      <c r="EK866"/>
      <c r="EL866"/>
      <c r="EM866"/>
      <c r="EN866"/>
      <c r="EO866"/>
      <c r="EP866"/>
      <c r="EQ866"/>
      <c r="ER866"/>
      <c r="ES866"/>
      <c r="ET866"/>
      <c r="EU866"/>
      <c r="EV866"/>
      <c r="EW866"/>
      <c r="EX866"/>
      <c r="EY866"/>
      <c r="EZ866"/>
      <c r="FA866"/>
      <c r="FB866"/>
      <c r="FC866"/>
      <c r="FD866"/>
      <c r="FE866"/>
      <c r="FF866"/>
      <c r="FG866"/>
      <c r="FH866"/>
      <c r="FI866"/>
      <c r="FJ866"/>
      <c r="FK866"/>
      <c r="FL866"/>
      <c r="FM866"/>
      <c r="FN866"/>
      <c r="FO866"/>
      <c r="FP866"/>
      <c r="FQ866"/>
      <c r="FR866"/>
      <c r="FS866"/>
      <c r="FT866"/>
      <c r="FU866"/>
      <c r="FV866"/>
      <c r="FW866"/>
      <c r="FX866"/>
      <c r="FY866"/>
      <c r="FZ866"/>
      <c r="GA866"/>
      <c r="GB866"/>
      <c r="GC866"/>
      <c r="GD866"/>
      <c r="GE866"/>
      <c r="GF866"/>
      <c r="GG866"/>
      <c r="GH866"/>
      <c r="GI866"/>
      <c r="GJ866"/>
      <c r="GK866"/>
      <c r="GL866"/>
      <c r="GM866"/>
      <c r="GN866"/>
      <c r="GO866"/>
      <c r="GP866"/>
      <c r="GQ866"/>
      <c r="GR866"/>
      <c r="GS866"/>
      <c r="GT866"/>
      <c r="GU866"/>
      <c r="GV866"/>
      <c r="GW866"/>
      <c r="GX866"/>
      <c r="GY866"/>
      <c r="GZ866"/>
      <c r="HA866"/>
      <c r="HB866"/>
      <c r="HC866"/>
      <c r="HD866"/>
      <c r="HE866"/>
      <c r="HF866"/>
      <c r="HG866"/>
      <c r="HH866"/>
      <c r="HI866"/>
      <c r="HJ866"/>
      <c r="HK866"/>
      <c r="HL866"/>
      <c r="HM866"/>
      <c r="HN866"/>
      <c r="HO866"/>
      <c r="HP866"/>
      <c r="HQ866"/>
      <c r="HR866"/>
      <c r="HS866"/>
      <c r="HT866"/>
      <c r="HU866"/>
      <c r="HV866"/>
      <c r="HW866"/>
      <c r="HX866"/>
      <c r="HY866"/>
      <c r="HZ866"/>
      <c r="IA866"/>
      <c r="IB866"/>
      <c r="IC866"/>
      <c r="ID866"/>
      <c r="IE866"/>
      <c r="IF866"/>
      <c r="IG866"/>
    </row>
    <row r="867" spans="1:241" s="1" customFormat="1">
      <c r="A867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  <c r="EH867"/>
      <c r="EI867"/>
      <c r="EJ867"/>
      <c r="EK867"/>
      <c r="EL867"/>
      <c r="EM867"/>
      <c r="EN867"/>
      <c r="EO867"/>
      <c r="EP867"/>
      <c r="EQ867"/>
      <c r="ER867"/>
      <c r="ES867"/>
      <c r="ET867"/>
      <c r="EU867"/>
      <c r="EV867"/>
      <c r="EW867"/>
      <c r="EX867"/>
      <c r="EY867"/>
      <c r="EZ867"/>
      <c r="FA867"/>
      <c r="FB867"/>
      <c r="FC867"/>
      <c r="FD867"/>
      <c r="FE867"/>
      <c r="FF867"/>
      <c r="FG867"/>
      <c r="FH867"/>
      <c r="FI867"/>
      <c r="FJ867"/>
      <c r="FK867"/>
      <c r="FL867"/>
      <c r="FM867"/>
      <c r="FN867"/>
      <c r="FO867"/>
      <c r="FP867"/>
      <c r="FQ867"/>
      <c r="FR867"/>
      <c r="FS867"/>
      <c r="FT867"/>
      <c r="FU867"/>
      <c r="FV867"/>
      <c r="FW867"/>
      <c r="FX867"/>
      <c r="FY867"/>
      <c r="FZ867"/>
      <c r="GA867"/>
      <c r="GB867"/>
      <c r="GC867"/>
      <c r="GD867"/>
      <c r="GE867"/>
      <c r="GF867"/>
      <c r="GG867"/>
      <c r="GH867"/>
      <c r="GI867"/>
      <c r="GJ867"/>
      <c r="GK867"/>
      <c r="GL867"/>
      <c r="GM867"/>
      <c r="GN867"/>
      <c r="GO867"/>
      <c r="GP867"/>
      <c r="GQ867"/>
      <c r="GR867"/>
      <c r="GS867"/>
      <c r="GT867"/>
      <c r="GU867"/>
      <c r="GV867"/>
      <c r="GW867"/>
      <c r="GX867"/>
      <c r="GY867"/>
      <c r="GZ867"/>
      <c r="HA867"/>
      <c r="HB867"/>
      <c r="HC867"/>
      <c r="HD867"/>
      <c r="HE867"/>
      <c r="HF867"/>
      <c r="HG867"/>
      <c r="HH867"/>
      <c r="HI867"/>
      <c r="HJ867"/>
      <c r="HK867"/>
      <c r="HL867"/>
      <c r="HM867"/>
      <c r="HN867"/>
      <c r="HO867"/>
      <c r="HP867"/>
      <c r="HQ867"/>
      <c r="HR867"/>
      <c r="HS867"/>
      <c r="HT867"/>
      <c r="HU867"/>
      <c r="HV867"/>
      <c r="HW867"/>
      <c r="HX867"/>
      <c r="HY867"/>
      <c r="HZ867"/>
      <c r="IA867"/>
      <c r="IB867"/>
      <c r="IC867"/>
      <c r="ID867"/>
      <c r="IE867"/>
      <c r="IF867"/>
      <c r="IG867"/>
    </row>
    <row r="868" spans="1:241" s="1" customFormat="1">
      <c r="A868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  <c r="EH868"/>
      <c r="EI868"/>
      <c r="EJ868"/>
      <c r="EK868"/>
      <c r="EL868"/>
      <c r="EM868"/>
      <c r="EN868"/>
      <c r="EO868"/>
      <c r="EP868"/>
      <c r="EQ868"/>
      <c r="ER868"/>
      <c r="ES868"/>
      <c r="ET868"/>
      <c r="EU868"/>
      <c r="EV868"/>
      <c r="EW868"/>
      <c r="EX868"/>
      <c r="EY868"/>
      <c r="EZ868"/>
      <c r="FA868"/>
      <c r="FB868"/>
      <c r="FC868"/>
      <c r="FD868"/>
      <c r="FE868"/>
      <c r="FF868"/>
      <c r="FG868"/>
      <c r="FH868"/>
      <c r="FI868"/>
      <c r="FJ868"/>
      <c r="FK868"/>
      <c r="FL868"/>
      <c r="FM868"/>
      <c r="FN868"/>
      <c r="FO868"/>
      <c r="FP868"/>
      <c r="FQ868"/>
      <c r="FR868"/>
      <c r="FS868"/>
      <c r="FT868"/>
      <c r="FU868"/>
      <c r="FV868"/>
      <c r="FW868"/>
      <c r="FX868"/>
      <c r="FY868"/>
      <c r="FZ868"/>
      <c r="GA868"/>
      <c r="GB868"/>
      <c r="GC868"/>
      <c r="GD868"/>
      <c r="GE868"/>
      <c r="GF868"/>
      <c r="GG868"/>
      <c r="GH868"/>
      <c r="GI868"/>
      <c r="GJ868"/>
      <c r="GK868"/>
      <c r="GL868"/>
      <c r="GM868"/>
      <c r="GN868"/>
      <c r="GO868"/>
      <c r="GP868"/>
      <c r="GQ868"/>
      <c r="GR868"/>
      <c r="GS868"/>
      <c r="GT868"/>
      <c r="GU868"/>
      <c r="GV868"/>
      <c r="GW868"/>
      <c r="GX868"/>
      <c r="GY868"/>
      <c r="GZ868"/>
      <c r="HA868"/>
      <c r="HB868"/>
      <c r="HC868"/>
      <c r="HD868"/>
      <c r="HE868"/>
      <c r="HF868"/>
      <c r="HG868"/>
      <c r="HH868"/>
      <c r="HI868"/>
      <c r="HJ868"/>
      <c r="HK868"/>
      <c r="HL868"/>
      <c r="HM868"/>
      <c r="HN868"/>
      <c r="HO868"/>
      <c r="HP868"/>
      <c r="HQ868"/>
      <c r="HR868"/>
      <c r="HS868"/>
      <c r="HT868"/>
      <c r="HU868"/>
      <c r="HV868"/>
      <c r="HW868"/>
      <c r="HX868"/>
      <c r="HY868"/>
      <c r="HZ868"/>
      <c r="IA868"/>
      <c r="IB868"/>
      <c r="IC868"/>
      <c r="ID868"/>
      <c r="IE868"/>
      <c r="IF868"/>
      <c r="IG868"/>
    </row>
    <row r="869" spans="1:241" s="1" customFormat="1">
      <c r="A869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  <c r="EF869"/>
      <c r="EG869"/>
      <c r="EH869"/>
      <c r="EI869"/>
      <c r="EJ869"/>
      <c r="EK869"/>
      <c r="EL869"/>
      <c r="EM869"/>
      <c r="EN869"/>
      <c r="EO869"/>
      <c r="EP869"/>
      <c r="EQ869"/>
      <c r="ER869"/>
      <c r="ES869"/>
      <c r="ET869"/>
      <c r="EU869"/>
      <c r="EV869"/>
      <c r="EW869"/>
      <c r="EX869"/>
      <c r="EY869"/>
      <c r="EZ869"/>
      <c r="FA869"/>
      <c r="FB869"/>
      <c r="FC869"/>
      <c r="FD869"/>
      <c r="FE869"/>
      <c r="FF869"/>
      <c r="FG869"/>
      <c r="FH869"/>
      <c r="FI869"/>
      <c r="FJ869"/>
      <c r="FK869"/>
      <c r="FL869"/>
      <c r="FM869"/>
      <c r="FN869"/>
      <c r="FO869"/>
      <c r="FP869"/>
      <c r="FQ869"/>
      <c r="FR869"/>
      <c r="FS869"/>
      <c r="FT869"/>
      <c r="FU869"/>
      <c r="FV869"/>
      <c r="FW869"/>
      <c r="FX869"/>
      <c r="FY869"/>
      <c r="FZ869"/>
      <c r="GA869"/>
      <c r="GB869"/>
      <c r="GC869"/>
      <c r="GD869"/>
      <c r="GE869"/>
      <c r="GF869"/>
      <c r="GG869"/>
      <c r="GH869"/>
      <c r="GI869"/>
      <c r="GJ869"/>
      <c r="GK869"/>
      <c r="GL869"/>
      <c r="GM869"/>
      <c r="GN869"/>
      <c r="GO869"/>
      <c r="GP869"/>
      <c r="GQ869"/>
      <c r="GR869"/>
      <c r="GS869"/>
      <c r="GT869"/>
      <c r="GU869"/>
      <c r="GV869"/>
      <c r="GW869"/>
      <c r="GX869"/>
      <c r="GY869"/>
      <c r="GZ869"/>
      <c r="HA869"/>
      <c r="HB869"/>
      <c r="HC869"/>
      <c r="HD869"/>
      <c r="HE869"/>
      <c r="HF869"/>
      <c r="HG869"/>
      <c r="HH869"/>
      <c r="HI869"/>
      <c r="HJ869"/>
      <c r="HK869"/>
      <c r="HL869"/>
      <c r="HM869"/>
      <c r="HN869"/>
      <c r="HO869"/>
      <c r="HP869"/>
      <c r="HQ869"/>
      <c r="HR869"/>
      <c r="HS869"/>
      <c r="HT869"/>
      <c r="HU869"/>
      <c r="HV869"/>
      <c r="HW869"/>
      <c r="HX869"/>
      <c r="HY869"/>
      <c r="HZ869"/>
      <c r="IA869"/>
      <c r="IB869"/>
      <c r="IC869"/>
      <c r="ID869"/>
      <c r="IE869"/>
      <c r="IF869"/>
      <c r="IG869"/>
    </row>
    <row r="870" spans="1:241" s="1" customFormat="1">
      <c r="A87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  <c r="EF870"/>
      <c r="EG870"/>
      <c r="EH870"/>
      <c r="EI870"/>
      <c r="EJ870"/>
      <c r="EK870"/>
      <c r="EL870"/>
      <c r="EM870"/>
      <c r="EN870"/>
      <c r="EO870"/>
      <c r="EP870"/>
      <c r="EQ870"/>
      <c r="ER870"/>
      <c r="ES870"/>
      <c r="ET870"/>
      <c r="EU870"/>
      <c r="EV870"/>
      <c r="EW870"/>
      <c r="EX870"/>
      <c r="EY870"/>
      <c r="EZ870"/>
      <c r="FA870"/>
      <c r="FB870"/>
      <c r="FC870"/>
      <c r="FD870"/>
      <c r="FE870"/>
      <c r="FF870"/>
      <c r="FG870"/>
      <c r="FH870"/>
      <c r="FI870"/>
      <c r="FJ870"/>
      <c r="FK870"/>
      <c r="FL870"/>
      <c r="FM870"/>
      <c r="FN870"/>
      <c r="FO870"/>
      <c r="FP870"/>
      <c r="FQ870"/>
      <c r="FR870"/>
      <c r="FS870"/>
      <c r="FT870"/>
      <c r="FU870"/>
      <c r="FV870"/>
      <c r="FW870"/>
      <c r="FX870"/>
      <c r="FY870"/>
      <c r="FZ870"/>
      <c r="GA870"/>
      <c r="GB870"/>
      <c r="GC870"/>
      <c r="GD870"/>
      <c r="GE870"/>
      <c r="GF870"/>
      <c r="GG870"/>
      <c r="GH870"/>
      <c r="GI870"/>
      <c r="GJ870"/>
      <c r="GK870"/>
      <c r="GL870"/>
      <c r="GM870"/>
      <c r="GN870"/>
      <c r="GO870"/>
      <c r="GP870"/>
      <c r="GQ870"/>
      <c r="GR870"/>
      <c r="GS870"/>
      <c r="GT870"/>
      <c r="GU870"/>
      <c r="GV870"/>
      <c r="GW870"/>
      <c r="GX870"/>
      <c r="GY870"/>
      <c r="GZ870"/>
      <c r="HA870"/>
      <c r="HB870"/>
      <c r="HC870"/>
      <c r="HD870"/>
      <c r="HE870"/>
      <c r="HF870"/>
      <c r="HG870"/>
      <c r="HH870"/>
      <c r="HI870"/>
      <c r="HJ870"/>
      <c r="HK870"/>
      <c r="HL870"/>
      <c r="HM870"/>
      <c r="HN870"/>
      <c r="HO870"/>
      <c r="HP870"/>
      <c r="HQ870"/>
      <c r="HR870"/>
      <c r="HS870"/>
      <c r="HT870"/>
      <c r="HU870"/>
      <c r="HV870"/>
      <c r="HW870"/>
      <c r="HX870"/>
      <c r="HY870"/>
      <c r="HZ870"/>
      <c r="IA870"/>
      <c r="IB870"/>
      <c r="IC870"/>
      <c r="ID870"/>
      <c r="IE870"/>
      <c r="IF870"/>
      <c r="IG870"/>
    </row>
    <row r="871" spans="1:241" s="1" customFormat="1">
      <c r="A871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  <c r="EF871"/>
      <c r="EG871"/>
      <c r="EH871"/>
      <c r="EI871"/>
      <c r="EJ871"/>
      <c r="EK871"/>
      <c r="EL871"/>
      <c r="EM871"/>
      <c r="EN871"/>
      <c r="EO871"/>
      <c r="EP871"/>
      <c r="EQ871"/>
      <c r="ER871"/>
      <c r="ES871"/>
      <c r="ET871"/>
      <c r="EU871"/>
      <c r="EV871"/>
      <c r="EW871"/>
      <c r="EX871"/>
      <c r="EY871"/>
      <c r="EZ871"/>
      <c r="FA871"/>
      <c r="FB871"/>
      <c r="FC871"/>
      <c r="FD871"/>
      <c r="FE871"/>
      <c r="FF871"/>
      <c r="FG871"/>
      <c r="FH871"/>
      <c r="FI871"/>
      <c r="FJ871"/>
      <c r="FK871"/>
      <c r="FL871"/>
      <c r="FM871"/>
      <c r="FN871"/>
      <c r="FO871"/>
      <c r="FP871"/>
      <c r="FQ871"/>
      <c r="FR871"/>
      <c r="FS871"/>
      <c r="FT871"/>
      <c r="FU871"/>
      <c r="FV871"/>
      <c r="FW871"/>
      <c r="FX871"/>
      <c r="FY871"/>
      <c r="FZ871"/>
      <c r="GA871"/>
      <c r="GB871"/>
      <c r="GC871"/>
      <c r="GD871"/>
      <c r="GE871"/>
      <c r="GF871"/>
      <c r="GG871"/>
      <c r="GH871"/>
      <c r="GI871"/>
      <c r="GJ871"/>
      <c r="GK871"/>
      <c r="GL871"/>
      <c r="GM871"/>
      <c r="GN871"/>
      <c r="GO871"/>
      <c r="GP871"/>
      <c r="GQ871"/>
      <c r="GR871"/>
      <c r="GS871"/>
      <c r="GT871"/>
      <c r="GU871"/>
      <c r="GV871"/>
      <c r="GW871"/>
      <c r="GX871"/>
      <c r="GY871"/>
      <c r="GZ871"/>
      <c r="HA871"/>
      <c r="HB871"/>
      <c r="HC871"/>
      <c r="HD871"/>
      <c r="HE871"/>
      <c r="HF871"/>
      <c r="HG871"/>
      <c r="HH871"/>
      <c r="HI871"/>
      <c r="HJ871"/>
      <c r="HK871"/>
      <c r="HL871"/>
      <c r="HM871"/>
      <c r="HN871"/>
      <c r="HO871"/>
      <c r="HP871"/>
      <c r="HQ871"/>
      <c r="HR871"/>
      <c r="HS871"/>
      <c r="HT871"/>
      <c r="HU871"/>
      <c r="HV871"/>
      <c r="HW871"/>
      <c r="HX871"/>
      <c r="HY871"/>
      <c r="HZ871"/>
      <c r="IA871"/>
      <c r="IB871"/>
      <c r="IC871"/>
      <c r="ID871"/>
      <c r="IE871"/>
      <c r="IF871"/>
      <c r="IG871"/>
    </row>
    <row r="872" spans="1:241" s="1" customFormat="1">
      <c r="A872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  <c r="EF872"/>
      <c r="EG872"/>
      <c r="EH872"/>
      <c r="EI872"/>
      <c r="EJ872"/>
      <c r="EK872"/>
      <c r="EL872"/>
      <c r="EM872"/>
      <c r="EN872"/>
      <c r="EO872"/>
      <c r="EP872"/>
      <c r="EQ872"/>
      <c r="ER872"/>
      <c r="ES872"/>
      <c r="ET872"/>
      <c r="EU872"/>
      <c r="EV872"/>
      <c r="EW872"/>
      <c r="EX872"/>
      <c r="EY872"/>
      <c r="EZ872"/>
      <c r="FA872"/>
      <c r="FB872"/>
      <c r="FC872"/>
      <c r="FD872"/>
      <c r="FE872"/>
      <c r="FF872"/>
      <c r="FG872"/>
      <c r="FH872"/>
      <c r="FI872"/>
      <c r="FJ872"/>
      <c r="FK872"/>
      <c r="FL872"/>
      <c r="FM872"/>
      <c r="FN872"/>
      <c r="FO872"/>
      <c r="FP872"/>
      <c r="FQ872"/>
      <c r="FR872"/>
      <c r="FS872"/>
      <c r="FT872"/>
      <c r="FU872"/>
      <c r="FV872"/>
      <c r="FW872"/>
      <c r="FX872"/>
      <c r="FY872"/>
      <c r="FZ872"/>
      <c r="GA872"/>
      <c r="GB872"/>
      <c r="GC872"/>
      <c r="GD872"/>
      <c r="GE872"/>
      <c r="GF872"/>
      <c r="GG872"/>
      <c r="GH872"/>
      <c r="GI872"/>
      <c r="GJ872"/>
      <c r="GK872"/>
      <c r="GL872"/>
      <c r="GM872"/>
      <c r="GN872"/>
      <c r="GO872"/>
      <c r="GP872"/>
      <c r="GQ872"/>
      <c r="GR872"/>
      <c r="GS872"/>
      <c r="GT872"/>
      <c r="GU872"/>
      <c r="GV872"/>
      <c r="GW872"/>
      <c r="GX872"/>
      <c r="GY872"/>
      <c r="GZ872"/>
      <c r="HA872"/>
      <c r="HB872"/>
      <c r="HC872"/>
      <c r="HD872"/>
      <c r="HE872"/>
      <c r="HF872"/>
      <c r="HG872"/>
      <c r="HH872"/>
      <c r="HI872"/>
      <c r="HJ872"/>
      <c r="HK872"/>
      <c r="HL872"/>
      <c r="HM872"/>
      <c r="HN872"/>
      <c r="HO872"/>
      <c r="HP872"/>
      <c r="HQ872"/>
      <c r="HR872"/>
      <c r="HS872"/>
      <c r="HT872"/>
      <c r="HU872"/>
      <c r="HV872"/>
      <c r="HW872"/>
      <c r="HX872"/>
      <c r="HY872"/>
      <c r="HZ872"/>
      <c r="IA872"/>
      <c r="IB872"/>
      <c r="IC872"/>
      <c r="ID872"/>
      <c r="IE872"/>
      <c r="IF872"/>
      <c r="IG872"/>
    </row>
    <row r="873" spans="1:241" s="1" customFormat="1">
      <c r="A873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  <c r="EF873"/>
      <c r="EG873"/>
      <c r="EH873"/>
      <c r="EI873"/>
      <c r="EJ873"/>
      <c r="EK873"/>
      <c r="EL873"/>
      <c r="EM873"/>
      <c r="EN873"/>
      <c r="EO873"/>
      <c r="EP873"/>
      <c r="EQ873"/>
      <c r="ER873"/>
      <c r="ES873"/>
      <c r="ET873"/>
      <c r="EU873"/>
      <c r="EV873"/>
      <c r="EW873"/>
      <c r="EX873"/>
      <c r="EY873"/>
      <c r="EZ873"/>
      <c r="FA873"/>
      <c r="FB873"/>
      <c r="FC873"/>
      <c r="FD873"/>
      <c r="FE873"/>
      <c r="FF873"/>
      <c r="FG873"/>
      <c r="FH873"/>
      <c r="FI873"/>
      <c r="FJ873"/>
      <c r="FK873"/>
      <c r="FL873"/>
      <c r="FM873"/>
      <c r="FN873"/>
      <c r="FO873"/>
      <c r="FP873"/>
      <c r="FQ873"/>
      <c r="FR873"/>
      <c r="FS873"/>
      <c r="FT873"/>
      <c r="FU873"/>
      <c r="FV873"/>
      <c r="FW873"/>
      <c r="FX873"/>
      <c r="FY873"/>
      <c r="FZ873"/>
      <c r="GA873"/>
      <c r="GB873"/>
      <c r="GC873"/>
      <c r="GD873"/>
      <c r="GE873"/>
      <c r="GF873"/>
      <c r="GG873"/>
      <c r="GH873"/>
      <c r="GI873"/>
      <c r="GJ873"/>
      <c r="GK873"/>
      <c r="GL873"/>
      <c r="GM873"/>
      <c r="GN873"/>
      <c r="GO873"/>
      <c r="GP873"/>
      <c r="GQ873"/>
      <c r="GR873"/>
      <c r="GS873"/>
      <c r="GT873"/>
      <c r="GU873"/>
      <c r="GV873"/>
      <c r="GW873"/>
      <c r="GX873"/>
      <c r="GY873"/>
      <c r="GZ873"/>
      <c r="HA873"/>
      <c r="HB873"/>
      <c r="HC873"/>
      <c r="HD873"/>
      <c r="HE873"/>
      <c r="HF873"/>
      <c r="HG873"/>
      <c r="HH873"/>
      <c r="HI873"/>
      <c r="HJ873"/>
      <c r="HK873"/>
      <c r="HL873"/>
      <c r="HM873"/>
      <c r="HN873"/>
      <c r="HO873"/>
      <c r="HP873"/>
      <c r="HQ873"/>
      <c r="HR873"/>
      <c r="HS873"/>
      <c r="HT873"/>
      <c r="HU873"/>
      <c r="HV873"/>
      <c r="HW873"/>
      <c r="HX873"/>
      <c r="HY873"/>
      <c r="HZ873"/>
      <c r="IA873"/>
      <c r="IB873"/>
      <c r="IC873"/>
      <c r="ID873"/>
      <c r="IE873"/>
      <c r="IF873"/>
      <c r="IG873"/>
    </row>
    <row r="874" spans="1:241" s="1" customFormat="1">
      <c r="A874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  <c r="EF874"/>
      <c r="EG874"/>
      <c r="EH874"/>
      <c r="EI874"/>
      <c r="EJ874"/>
      <c r="EK874"/>
      <c r="EL874"/>
      <c r="EM874"/>
      <c r="EN874"/>
      <c r="EO874"/>
      <c r="EP874"/>
      <c r="EQ874"/>
      <c r="ER874"/>
      <c r="ES874"/>
      <c r="ET874"/>
      <c r="EU874"/>
      <c r="EV874"/>
      <c r="EW874"/>
      <c r="EX874"/>
      <c r="EY874"/>
      <c r="EZ874"/>
      <c r="FA874"/>
      <c r="FB874"/>
      <c r="FC874"/>
      <c r="FD874"/>
      <c r="FE874"/>
      <c r="FF874"/>
      <c r="FG874"/>
      <c r="FH874"/>
      <c r="FI874"/>
      <c r="FJ874"/>
      <c r="FK874"/>
      <c r="FL874"/>
      <c r="FM874"/>
      <c r="FN874"/>
      <c r="FO874"/>
      <c r="FP874"/>
      <c r="FQ874"/>
      <c r="FR874"/>
      <c r="FS874"/>
      <c r="FT874"/>
      <c r="FU874"/>
      <c r="FV874"/>
      <c r="FW874"/>
      <c r="FX874"/>
      <c r="FY874"/>
      <c r="FZ874"/>
      <c r="GA874"/>
      <c r="GB874"/>
      <c r="GC874"/>
      <c r="GD874"/>
      <c r="GE874"/>
      <c r="GF874"/>
      <c r="GG874"/>
      <c r="GH874"/>
      <c r="GI874"/>
      <c r="GJ874"/>
      <c r="GK874"/>
      <c r="GL874"/>
      <c r="GM874"/>
      <c r="GN874"/>
      <c r="GO874"/>
      <c r="GP874"/>
      <c r="GQ874"/>
      <c r="GR874"/>
      <c r="GS874"/>
      <c r="GT874"/>
      <c r="GU874"/>
      <c r="GV874"/>
      <c r="GW874"/>
      <c r="GX874"/>
      <c r="GY874"/>
      <c r="GZ874"/>
      <c r="HA874"/>
      <c r="HB874"/>
      <c r="HC874"/>
      <c r="HD874"/>
      <c r="HE874"/>
      <c r="HF874"/>
      <c r="HG874"/>
      <c r="HH874"/>
      <c r="HI874"/>
      <c r="HJ874"/>
      <c r="HK874"/>
      <c r="HL874"/>
      <c r="HM874"/>
      <c r="HN874"/>
      <c r="HO874"/>
      <c r="HP874"/>
      <c r="HQ874"/>
      <c r="HR874"/>
      <c r="HS874"/>
      <c r="HT874"/>
      <c r="HU874"/>
      <c r="HV874"/>
      <c r="HW874"/>
      <c r="HX874"/>
      <c r="HY874"/>
      <c r="HZ874"/>
      <c r="IA874"/>
      <c r="IB874"/>
      <c r="IC874"/>
      <c r="ID874"/>
      <c r="IE874"/>
      <c r="IF874"/>
      <c r="IG874"/>
    </row>
    <row r="875" spans="1:241" s="1" customFormat="1">
      <c r="A875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  <c r="EF875"/>
      <c r="EG875"/>
      <c r="EH875"/>
      <c r="EI875"/>
      <c r="EJ875"/>
      <c r="EK875"/>
      <c r="EL875"/>
      <c r="EM875"/>
      <c r="EN875"/>
      <c r="EO875"/>
      <c r="EP875"/>
      <c r="EQ875"/>
      <c r="ER875"/>
      <c r="ES875"/>
      <c r="ET875"/>
      <c r="EU875"/>
      <c r="EV875"/>
      <c r="EW875"/>
      <c r="EX875"/>
      <c r="EY875"/>
      <c r="EZ875"/>
      <c r="FA875"/>
      <c r="FB875"/>
      <c r="FC875"/>
      <c r="FD875"/>
      <c r="FE875"/>
      <c r="FF875"/>
      <c r="FG875"/>
      <c r="FH875"/>
      <c r="FI875"/>
      <c r="FJ875"/>
      <c r="FK875"/>
      <c r="FL875"/>
      <c r="FM875"/>
      <c r="FN875"/>
      <c r="FO875"/>
      <c r="FP875"/>
      <c r="FQ875"/>
      <c r="FR875"/>
      <c r="FS875"/>
      <c r="FT875"/>
      <c r="FU875"/>
      <c r="FV875"/>
      <c r="FW875"/>
      <c r="FX875"/>
      <c r="FY875"/>
      <c r="FZ875"/>
      <c r="GA875"/>
      <c r="GB875"/>
      <c r="GC875"/>
      <c r="GD875"/>
      <c r="GE875"/>
      <c r="GF875"/>
      <c r="GG875"/>
      <c r="GH875"/>
      <c r="GI875"/>
      <c r="GJ875"/>
      <c r="GK875"/>
      <c r="GL875"/>
      <c r="GM875"/>
      <c r="GN875"/>
      <c r="GO875"/>
      <c r="GP875"/>
      <c r="GQ875"/>
      <c r="GR875"/>
      <c r="GS875"/>
      <c r="GT875"/>
      <c r="GU875"/>
      <c r="GV875"/>
      <c r="GW875"/>
      <c r="GX875"/>
      <c r="GY875"/>
      <c r="GZ875"/>
      <c r="HA875"/>
      <c r="HB875"/>
      <c r="HC875"/>
      <c r="HD875"/>
      <c r="HE875"/>
      <c r="HF875"/>
      <c r="HG875"/>
      <c r="HH875"/>
      <c r="HI875"/>
      <c r="HJ875"/>
      <c r="HK875"/>
      <c r="HL875"/>
      <c r="HM875"/>
      <c r="HN875"/>
      <c r="HO875"/>
      <c r="HP875"/>
      <c r="HQ875"/>
      <c r="HR875"/>
      <c r="HS875"/>
      <c r="HT875"/>
      <c r="HU875"/>
      <c r="HV875"/>
      <c r="HW875"/>
      <c r="HX875"/>
      <c r="HY875"/>
      <c r="HZ875"/>
      <c r="IA875"/>
      <c r="IB875"/>
      <c r="IC875"/>
      <c r="ID875"/>
      <c r="IE875"/>
      <c r="IF875"/>
      <c r="IG875"/>
    </row>
    <row r="876" spans="1:241" s="1" customFormat="1">
      <c r="A876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  <c r="EF876"/>
      <c r="EG876"/>
      <c r="EH876"/>
      <c r="EI876"/>
      <c r="EJ876"/>
      <c r="EK876"/>
      <c r="EL876"/>
      <c r="EM876"/>
      <c r="EN876"/>
      <c r="EO876"/>
      <c r="EP876"/>
      <c r="EQ876"/>
      <c r="ER876"/>
      <c r="ES876"/>
      <c r="ET876"/>
      <c r="EU876"/>
      <c r="EV876"/>
      <c r="EW876"/>
      <c r="EX876"/>
      <c r="EY876"/>
      <c r="EZ876"/>
      <c r="FA876"/>
      <c r="FB876"/>
      <c r="FC876"/>
      <c r="FD876"/>
      <c r="FE876"/>
      <c r="FF876"/>
      <c r="FG876"/>
      <c r="FH876"/>
      <c r="FI876"/>
      <c r="FJ876"/>
      <c r="FK876"/>
      <c r="FL876"/>
      <c r="FM876"/>
      <c r="FN876"/>
      <c r="FO876"/>
      <c r="FP876"/>
      <c r="FQ876"/>
      <c r="FR876"/>
      <c r="FS876"/>
      <c r="FT876"/>
      <c r="FU876"/>
      <c r="FV876"/>
      <c r="FW876"/>
      <c r="FX876"/>
      <c r="FY876"/>
      <c r="FZ876"/>
      <c r="GA876"/>
      <c r="GB876"/>
      <c r="GC876"/>
      <c r="GD876"/>
      <c r="GE876"/>
      <c r="GF876"/>
      <c r="GG876"/>
      <c r="GH876"/>
      <c r="GI876"/>
      <c r="GJ876"/>
      <c r="GK876"/>
      <c r="GL876"/>
      <c r="GM876"/>
      <c r="GN876"/>
      <c r="GO876"/>
      <c r="GP876"/>
      <c r="GQ876"/>
      <c r="GR876"/>
      <c r="GS876"/>
      <c r="GT876"/>
      <c r="GU876"/>
      <c r="GV876"/>
      <c r="GW876"/>
      <c r="GX876"/>
      <c r="GY876"/>
      <c r="GZ876"/>
      <c r="HA876"/>
      <c r="HB876"/>
      <c r="HC876"/>
      <c r="HD876"/>
      <c r="HE876"/>
      <c r="HF876"/>
      <c r="HG876"/>
      <c r="HH876"/>
      <c r="HI876"/>
      <c r="HJ876"/>
      <c r="HK876"/>
      <c r="HL876"/>
      <c r="HM876"/>
      <c r="HN876"/>
      <c r="HO876"/>
      <c r="HP876"/>
      <c r="HQ876"/>
      <c r="HR876"/>
      <c r="HS876"/>
      <c r="HT876"/>
      <c r="HU876"/>
      <c r="HV876"/>
      <c r="HW876"/>
      <c r="HX876"/>
      <c r="HY876"/>
      <c r="HZ876"/>
      <c r="IA876"/>
      <c r="IB876"/>
      <c r="IC876"/>
      <c r="ID876"/>
      <c r="IE876"/>
      <c r="IF876"/>
      <c r="IG876"/>
    </row>
    <row r="877" spans="1:241" s="1" customFormat="1">
      <c r="A877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  <c r="EF877"/>
      <c r="EG877"/>
      <c r="EH877"/>
      <c r="EI877"/>
      <c r="EJ877"/>
      <c r="EK877"/>
      <c r="EL877"/>
      <c r="EM877"/>
      <c r="EN877"/>
      <c r="EO877"/>
      <c r="EP877"/>
      <c r="EQ877"/>
      <c r="ER877"/>
      <c r="ES877"/>
      <c r="ET877"/>
      <c r="EU877"/>
      <c r="EV877"/>
      <c r="EW877"/>
      <c r="EX877"/>
      <c r="EY877"/>
      <c r="EZ877"/>
      <c r="FA877"/>
      <c r="FB877"/>
      <c r="FC877"/>
      <c r="FD877"/>
      <c r="FE877"/>
      <c r="FF877"/>
      <c r="FG877"/>
      <c r="FH877"/>
      <c r="FI877"/>
      <c r="FJ877"/>
      <c r="FK877"/>
      <c r="FL877"/>
      <c r="FM877"/>
      <c r="FN877"/>
      <c r="FO877"/>
      <c r="FP877"/>
      <c r="FQ877"/>
      <c r="FR877"/>
      <c r="FS877"/>
      <c r="FT877"/>
      <c r="FU877"/>
      <c r="FV877"/>
      <c r="FW877"/>
      <c r="FX877"/>
      <c r="FY877"/>
      <c r="FZ877"/>
      <c r="GA877"/>
      <c r="GB877"/>
      <c r="GC877"/>
      <c r="GD877"/>
      <c r="GE877"/>
      <c r="GF877"/>
      <c r="GG877"/>
      <c r="GH877"/>
      <c r="GI877"/>
      <c r="GJ877"/>
      <c r="GK877"/>
      <c r="GL877"/>
      <c r="GM877"/>
      <c r="GN877"/>
      <c r="GO877"/>
      <c r="GP877"/>
      <c r="GQ877"/>
      <c r="GR877"/>
      <c r="GS877"/>
      <c r="GT877"/>
      <c r="GU877"/>
      <c r="GV877"/>
      <c r="GW877"/>
      <c r="GX877"/>
      <c r="GY877"/>
      <c r="GZ877"/>
      <c r="HA877"/>
      <c r="HB877"/>
      <c r="HC877"/>
      <c r="HD877"/>
      <c r="HE877"/>
      <c r="HF877"/>
      <c r="HG877"/>
      <c r="HH877"/>
      <c r="HI877"/>
      <c r="HJ877"/>
      <c r="HK877"/>
      <c r="HL877"/>
      <c r="HM877"/>
      <c r="HN877"/>
      <c r="HO877"/>
      <c r="HP877"/>
      <c r="HQ877"/>
      <c r="HR877"/>
      <c r="HS877"/>
      <c r="HT877"/>
      <c r="HU877"/>
      <c r="HV877"/>
      <c r="HW877"/>
      <c r="HX877"/>
      <c r="HY877"/>
      <c r="HZ877"/>
      <c r="IA877"/>
      <c r="IB877"/>
      <c r="IC877"/>
      <c r="ID877"/>
      <c r="IE877"/>
      <c r="IF877"/>
      <c r="IG877"/>
    </row>
    <row r="878" spans="1:241" s="1" customFormat="1">
      <c r="A878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  <c r="EF878"/>
      <c r="EG878"/>
      <c r="EH878"/>
      <c r="EI878"/>
      <c r="EJ878"/>
      <c r="EK878"/>
      <c r="EL878"/>
      <c r="EM878"/>
      <c r="EN878"/>
      <c r="EO878"/>
      <c r="EP878"/>
      <c r="EQ878"/>
      <c r="ER878"/>
      <c r="ES878"/>
      <c r="ET878"/>
      <c r="EU878"/>
      <c r="EV878"/>
      <c r="EW878"/>
      <c r="EX878"/>
      <c r="EY878"/>
      <c r="EZ878"/>
      <c r="FA878"/>
      <c r="FB878"/>
      <c r="FC878"/>
      <c r="FD878"/>
      <c r="FE878"/>
      <c r="FF878"/>
      <c r="FG878"/>
      <c r="FH878"/>
      <c r="FI878"/>
      <c r="FJ878"/>
      <c r="FK878"/>
      <c r="FL878"/>
      <c r="FM878"/>
      <c r="FN878"/>
      <c r="FO878"/>
      <c r="FP878"/>
      <c r="FQ878"/>
      <c r="FR878"/>
      <c r="FS878"/>
      <c r="FT878"/>
      <c r="FU878"/>
      <c r="FV878"/>
      <c r="FW878"/>
      <c r="FX878"/>
      <c r="FY878"/>
      <c r="FZ878"/>
      <c r="GA878"/>
      <c r="GB878"/>
      <c r="GC878"/>
      <c r="GD878"/>
      <c r="GE878"/>
      <c r="GF878"/>
      <c r="GG878"/>
      <c r="GH878"/>
      <c r="GI878"/>
      <c r="GJ878"/>
      <c r="GK878"/>
      <c r="GL878"/>
      <c r="GM878"/>
      <c r="GN878"/>
      <c r="GO878"/>
      <c r="GP878"/>
      <c r="GQ878"/>
      <c r="GR878"/>
      <c r="GS878"/>
      <c r="GT878"/>
      <c r="GU878"/>
      <c r="GV878"/>
      <c r="GW878"/>
      <c r="GX878"/>
      <c r="GY878"/>
      <c r="GZ878"/>
      <c r="HA878"/>
      <c r="HB878"/>
      <c r="HC878"/>
      <c r="HD878"/>
      <c r="HE878"/>
      <c r="HF878"/>
      <c r="HG878"/>
      <c r="HH878"/>
      <c r="HI878"/>
      <c r="HJ878"/>
      <c r="HK878"/>
      <c r="HL878"/>
      <c r="HM878"/>
      <c r="HN878"/>
      <c r="HO878"/>
      <c r="HP878"/>
      <c r="HQ878"/>
      <c r="HR878"/>
      <c r="HS878"/>
      <c r="HT878"/>
      <c r="HU878"/>
      <c r="HV878"/>
      <c r="HW878"/>
      <c r="HX878"/>
      <c r="HY878"/>
      <c r="HZ878"/>
      <c r="IA878"/>
      <c r="IB878"/>
      <c r="IC878"/>
      <c r="ID878"/>
      <c r="IE878"/>
      <c r="IF878"/>
      <c r="IG878"/>
    </row>
    <row r="879" spans="1:241" s="1" customFormat="1">
      <c r="A879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  <c r="EF879"/>
      <c r="EG879"/>
      <c r="EH879"/>
      <c r="EI879"/>
      <c r="EJ879"/>
      <c r="EK879"/>
      <c r="EL879"/>
      <c r="EM879"/>
      <c r="EN879"/>
      <c r="EO879"/>
      <c r="EP879"/>
      <c r="EQ879"/>
      <c r="ER879"/>
      <c r="ES879"/>
      <c r="ET879"/>
      <c r="EU879"/>
      <c r="EV879"/>
      <c r="EW879"/>
      <c r="EX879"/>
      <c r="EY879"/>
      <c r="EZ879"/>
      <c r="FA879"/>
      <c r="FB879"/>
      <c r="FC879"/>
      <c r="FD879"/>
      <c r="FE879"/>
      <c r="FF879"/>
      <c r="FG879"/>
      <c r="FH879"/>
      <c r="FI879"/>
      <c r="FJ879"/>
      <c r="FK879"/>
      <c r="FL879"/>
      <c r="FM879"/>
      <c r="FN879"/>
      <c r="FO879"/>
      <c r="FP879"/>
      <c r="FQ879"/>
      <c r="FR879"/>
      <c r="FS879"/>
      <c r="FT879"/>
      <c r="FU879"/>
      <c r="FV879"/>
      <c r="FW879"/>
      <c r="FX879"/>
      <c r="FY879"/>
      <c r="FZ879"/>
      <c r="GA879"/>
      <c r="GB879"/>
      <c r="GC879"/>
      <c r="GD879"/>
      <c r="GE879"/>
      <c r="GF879"/>
      <c r="GG879"/>
      <c r="GH879"/>
      <c r="GI879"/>
      <c r="GJ879"/>
      <c r="GK879"/>
      <c r="GL879"/>
      <c r="GM879"/>
      <c r="GN879"/>
      <c r="GO879"/>
      <c r="GP879"/>
      <c r="GQ879"/>
      <c r="GR879"/>
      <c r="GS879"/>
      <c r="GT879"/>
      <c r="GU879"/>
      <c r="GV879"/>
      <c r="GW879"/>
      <c r="GX879"/>
      <c r="GY879"/>
      <c r="GZ879"/>
      <c r="HA879"/>
      <c r="HB879"/>
      <c r="HC879"/>
      <c r="HD879"/>
      <c r="HE879"/>
      <c r="HF879"/>
      <c r="HG879"/>
      <c r="HH879"/>
      <c r="HI879"/>
      <c r="HJ879"/>
      <c r="HK879"/>
      <c r="HL879"/>
      <c r="HM879"/>
      <c r="HN879"/>
      <c r="HO879"/>
      <c r="HP879"/>
      <c r="HQ879"/>
      <c r="HR879"/>
      <c r="HS879"/>
      <c r="HT879"/>
      <c r="HU879"/>
      <c r="HV879"/>
      <c r="HW879"/>
      <c r="HX879"/>
      <c r="HY879"/>
      <c r="HZ879"/>
      <c r="IA879"/>
      <c r="IB879"/>
      <c r="IC879"/>
      <c r="ID879"/>
      <c r="IE879"/>
      <c r="IF879"/>
      <c r="IG879"/>
    </row>
    <row r="880" spans="1:241" s="1" customFormat="1">
      <c r="A88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  <c r="EF880"/>
      <c r="EG880"/>
      <c r="EH880"/>
      <c r="EI880"/>
      <c r="EJ880"/>
      <c r="EK880"/>
      <c r="EL880"/>
      <c r="EM880"/>
      <c r="EN880"/>
      <c r="EO880"/>
      <c r="EP880"/>
      <c r="EQ880"/>
      <c r="ER880"/>
      <c r="ES880"/>
      <c r="ET880"/>
      <c r="EU880"/>
      <c r="EV880"/>
      <c r="EW880"/>
      <c r="EX880"/>
      <c r="EY880"/>
      <c r="EZ880"/>
      <c r="FA880"/>
      <c r="FB880"/>
      <c r="FC880"/>
      <c r="FD880"/>
      <c r="FE880"/>
      <c r="FF880"/>
      <c r="FG880"/>
      <c r="FH880"/>
      <c r="FI880"/>
      <c r="FJ880"/>
      <c r="FK880"/>
      <c r="FL880"/>
      <c r="FM880"/>
      <c r="FN880"/>
      <c r="FO880"/>
      <c r="FP880"/>
      <c r="FQ880"/>
      <c r="FR880"/>
      <c r="FS880"/>
      <c r="FT880"/>
      <c r="FU880"/>
      <c r="FV880"/>
      <c r="FW880"/>
      <c r="FX880"/>
      <c r="FY880"/>
      <c r="FZ880"/>
      <c r="GA880"/>
      <c r="GB880"/>
      <c r="GC880"/>
      <c r="GD880"/>
      <c r="GE880"/>
      <c r="GF880"/>
      <c r="GG880"/>
      <c r="GH880"/>
      <c r="GI880"/>
      <c r="GJ880"/>
      <c r="GK880"/>
      <c r="GL880"/>
      <c r="GM880"/>
      <c r="GN880"/>
      <c r="GO880"/>
      <c r="GP880"/>
      <c r="GQ880"/>
      <c r="GR880"/>
      <c r="GS880"/>
      <c r="GT880"/>
      <c r="GU880"/>
      <c r="GV880"/>
      <c r="GW880"/>
      <c r="GX880"/>
      <c r="GY880"/>
      <c r="GZ880"/>
      <c r="HA880"/>
      <c r="HB880"/>
      <c r="HC880"/>
      <c r="HD880"/>
      <c r="HE880"/>
      <c r="HF880"/>
      <c r="HG880"/>
      <c r="HH880"/>
      <c r="HI880"/>
      <c r="HJ880"/>
      <c r="HK880"/>
      <c r="HL880"/>
      <c r="HM880"/>
      <c r="HN880"/>
      <c r="HO880"/>
      <c r="HP880"/>
      <c r="HQ880"/>
      <c r="HR880"/>
      <c r="HS880"/>
      <c r="HT880"/>
      <c r="HU880"/>
      <c r="HV880"/>
      <c r="HW880"/>
      <c r="HX880"/>
      <c r="HY880"/>
      <c r="HZ880"/>
      <c r="IA880"/>
      <c r="IB880"/>
      <c r="IC880"/>
      <c r="ID880"/>
      <c r="IE880"/>
      <c r="IF880"/>
      <c r="IG880"/>
    </row>
    <row r="881" spans="1:241" s="1" customFormat="1">
      <c r="A881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  <c r="EH881"/>
      <c r="EI881"/>
      <c r="EJ881"/>
      <c r="EK881"/>
      <c r="EL881"/>
      <c r="EM881"/>
      <c r="EN881"/>
      <c r="EO881"/>
      <c r="EP881"/>
      <c r="EQ881"/>
      <c r="ER881"/>
      <c r="ES881"/>
      <c r="ET881"/>
      <c r="EU881"/>
      <c r="EV881"/>
      <c r="EW881"/>
      <c r="EX881"/>
      <c r="EY881"/>
      <c r="EZ881"/>
      <c r="FA881"/>
      <c r="FB881"/>
      <c r="FC881"/>
      <c r="FD881"/>
      <c r="FE881"/>
      <c r="FF881"/>
      <c r="FG881"/>
      <c r="FH881"/>
      <c r="FI881"/>
      <c r="FJ881"/>
      <c r="FK881"/>
      <c r="FL881"/>
      <c r="FM881"/>
      <c r="FN881"/>
      <c r="FO881"/>
      <c r="FP881"/>
      <c r="FQ881"/>
      <c r="FR881"/>
      <c r="FS881"/>
      <c r="FT881"/>
      <c r="FU881"/>
      <c r="FV881"/>
      <c r="FW881"/>
      <c r="FX881"/>
      <c r="FY881"/>
      <c r="FZ881"/>
      <c r="GA881"/>
      <c r="GB881"/>
      <c r="GC881"/>
      <c r="GD881"/>
      <c r="GE881"/>
      <c r="GF881"/>
      <c r="GG881"/>
      <c r="GH881"/>
      <c r="GI881"/>
      <c r="GJ881"/>
      <c r="GK881"/>
      <c r="GL881"/>
      <c r="GM881"/>
      <c r="GN881"/>
      <c r="GO881"/>
      <c r="GP881"/>
      <c r="GQ881"/>
      <c r="GR881"/>
      <c r="GS881"/>
      <c r="GT881"/>
      <c r="GU881"/>
      <c r="GV881"/>
      <c r="GW881"/>
      <c r="GX881"/>
      <c r="GY881"/>
      <c r="GZ881"/>
      <c r="HA881"/>
      <c r="HB881"/>
      <c r="HC881"/>
      <c r="HD881"/>
      <c r="HE881"/>
      <c r="HF881"/>
      <c r="HG881"/>
      <c r="HH881"/>
      <c r="HI881"/>
      <c r="HJ881"/>
      <c r="HK881"/>
      <c r="HL881"/>
      <c r="HM881"/>
      <c r="HN881"/>
      <c r="HO881"/>
      <c r="HP881"/>
      <c r="HQ881"/>
      <c r="HR881"/>
      <c r="HS881"/>
      <c r="HT881"/>
      <c r="HU881"/>
      <c r="HV881"/>
      <c r="HW881"/>
      <c r="HX881"/>
      <c r="HY881"/>
      <c r="HZ881"/>
      <c r="IA881"/>
      <c r="IB881"/>
      <c r="IC881"/>
      <c r="ID881"/>
      <c r="IE881"/>
      <c r="IF881"/>
      <c r="IG881"/>
    </row>
    <row r="882" spans="1:241" s="1" customFormat="1">
      <c r="A882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  <c r="EH882"/>
      <c r="EI882"/>
      <c r="EJ882"/>
      <c r="EK882"/>
      <c r="EL882"/>
      <c r="EM882"/>
      <c r="EN882"/>
      <c r="EO882"/>
      <c r="EP882"/>
      <c r="EQ882"/>
      <c r="ER882"/>
      <c r="ES882"/>
      <c r="ET882"/>
      <c r="EU882"/>
      <c r="EV882"/>
      <c r="EW882"/>
      <c r="EX882"/>
      <c r="EY882"/>
      <c r="EZ882"/>
      <c r="FA882"/>
      <c r="FB882"/>
      <c r="FC882"/>
      <c r="FD882"/>
      <c r="FE882"/>
      <c r="FF882"/>
      <c r="FG882"/>
      <c r="FH882"/>
      <c r="FI882"/>
      <c r="FJ882"/>
      <c r="FK882"/>
      <c r="FL882"/>
      <c r="FM882"/>
      <c r="FN882"/>
      <c r="FO882"/>
      <c r="FP882"/>
      <c r="FQ882"/>
      <c r="FR882"/>
      <c r="FS882"/>
      <c r="FT882"/>
      <c r="FU882"/>
      <c r="FV882"/>
      <c r="FW882"/>
      <c r="FX882"/>
      <c r="FY882"/>
      <c r="FZ882"/>
      <c r="GA882"/>
      <c r="GB882"/>
      <c r="GC882"/>
      <c r="GD882"/>
      <c r="GE882"/>
      <c r="GF882"/>
      <c r="GG882"/>
      <c r="GH882"/>
      <c r="GI882"/>
      <c r="GJ882"/>
      <c r="GK882"/>
      <c r="GL882"/>
      <c r="GM882"/>
      <c r="GN882"/>
      <c r="GO882"/>
      <c r="GP882"/>
      <c r="GQ882"/>
      <c r="GR882"/>
      <c r="GS882"/>
      <c r="GT882"/>
      <c r="GU882"/>
      <c r="GV882"/>
      <c r="GW882"/>
      <c r="GX882"/>
      <c r="GY882"/>
      <c r="GZ882"/>
      <c r="HA882"/>
      <c r="HB882"/>
      <c r="HC882"/>
      <c r="HD882"/>
      <c r="HE882"/>
      <c r="HF882"/>
      <c r="HG882"/>
      <c r="HH882"/>
      <c r="HI882"/>
      <c r="HJ882"/>
      <c r="HK882"/>
      <c r="HL882"/>
      <c r="HM882"/>
      <c r="HN882"/>
      <c r="HO882"/>
      <c r="HP882"/>
      <c r="HQ882"/>
      <c r="HR882"/>
      <c r="HS882"/>
      <c r="HT882"/>
      <c r="HU882"/>
      <c r="HV882"/>
      <c r="HW882"/>
      <c r="HX882"/>
      <c r="HY882"/>
      <c r="HZ882"/>
      <c r="IA882"/>
      <c r="IB882"/>
      <c r="IC882"/>
      <c r="ID882"/>
      <c r="IE882"/>
      <c r="IF882"/>
      <c r="IG882"/>
    </row>
    <row r="883" spans="1:241" s="1" customFormat="1">
      <c r="A883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  <c r="EH883"/>
      <c r="EI883"/>
      <c r="EJ883"/>
      <c r="EK883"/>
      <c r="EL883"/>
      <c r="EM883"/>
      <c r="EN883"/>
      <c r="EO883"/>
      <c r="EP883"/>
      <c r="EQ883"/>
      <c r="ER883"/>
      <c r="ES883"/>
      <c r="ET883"/>
      <c r="EU883"/>
      <c r="EV883"/>
      <c r="EW883"/>
      <c r="EX883"/>
      <c r="EY883"/>
      <c r="EZ883"/>
      <c r="FA883"/>
      <c r="FB883"/>
      <c r="FC883"/>
      <c r="FD883"/>
      <c r="FE883"/>
      <c r="FF883"/>
      <c r="FG883"/>
      <c r="FH883"/>
      <c r="FI883"/>
      <c r="FJ883"/>
      <c r="FK883"/>
      <c r="FL883"/>
      <c r="FM883"/>
      <c r="FN883"/>
      <c r="FO883"/>
      <c r="FP883"/>
      <c r="FQ883"/>
      <c r="FR883"/>
      <c r="FS883"/>
      <c r="FT883"/>
      <c r="FU883"/>
      <c r="FV883"/>
      <c r="FW883"/>
      <c r="FX883"/>
      <c r="FY883"/>
      <c r="FZ883"/>
      <c r="GA883"/>
      <c r="GB883"/>
      <c r="GC883"/>
      <c r="GD883"/>
      <c r="GE883"/>
      <c r="GF883"/>
      <c r="GG883"/>
      <c r="GH883"/>
      <c r="GI883"/>
      <c r="GJ883"/>
      <c r="GK883"/>
      <c r="GL883"/>
      <c r="GM883"/>
      <c r="GN883"/>
      <c r="GO883"/>
      <c r="GP883"/>
      <c r="GQ883"/>
      <c r="GR883"/>
      <c r="GS883"/>
      <c r="GT883"/>
      <c r="GU883"/>
      <c r="GV883"/>
      <c r="GW883"/>
      <c r="GX883"/>
      <c r="GY883"/>
      <c r="GZ883"/>
      <c r="HA883"/>
      <c r="HB883"/>
      <c r="HC883"/>
      <c r="HD883"/>
      <c r="HE883"/>
      <c r="HF883"/>
      <c r="HG883"/>
      <c r="HH883"/>
      <c r="HI883"/>
      <c r="HJ883"/>
      <c r="HK883"/>
      <c r="HL883"/>
      <c r="HM883"/>
      <c r="HN883"/>
      <c r="HO883"/>
      <c r="HP883"/>
      <c r="HQ883"/>
      <c r="HR883"/>
      <c r="HS883"/>
      <c r="HT883"/>
      <c r="HU883"/>
      <c r="HV883"/>
      <c r="HW883"/>
      <c r="HX883"/>
      <c r="HY883"/>
      <c r="HZ883"/>
      <c r="IA883"/>
      <c r="IB883"/>
      <c r="IC883"/>
      <c r="ID883"/>
      <c r="IE883"/>
      <c r="IF883"/>
      <c r="IG883"/>
    </row>
    <row r="884" spans="1:241" s="1" customFormat="1">
      <c r="A884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  <c r="EH884"/>
      <c r="EI884"/>
      <c r="EJ884"/>
      <c r="EK884"/>
      <c r="EL884"/>
      <c r="EM884"/>
      <c r="EN884"/>
      <c r="EO884"/>
      <c r="EP884"/>
      <c r="EQ884"/>
      <c r="ER884"/>
      <c r="ES884"/>
      <c r="ET884"/>
      <c r="EU884"/>
      <c r="EV884"/>
      <c r="EW884"/>
      <c r="EX884"/>
      <c r="EY884"/>
      <c r="EZ884"/>
      <c r="FA884"/>
      <c r="FB884"/>
      <c r="FC884"/>
      <c r="FD884"/>
      <c r="FE884"/>
      <c r="FF884"/>
      <c r="FG884"/>
      <c r="FH884"/>
      <c r="FI884"/>
      <c r="FJ884"/>
      <c r="FK884"/>
      <c r="FL884"/>
      <c r="FM884"/>
      <c r="FN884"/>
      <c r="FO884"/>
      <c r="FP884"/>
      <c r="FQ884"/>
      <c r="FR884"/>
      <c r="FS884"/>
      <c r="FT884"/>
      <c r="FU884"/>
      <c r="FV884"/>
      <c r="FW884"/>
      <c r="FX884"/>
      <c r="FY884"/>
      <c r="FZ884"/>
      <c r="GA884"/>
      <c r="GB884"/>
      <c r="GC884"/>
      <c r="GD884"/>
      <c r="GE884"/>
      <c r="GF884"/>
      <c r="GG884"/>
      <c r="GH884"/>
      <c r="GI884"/>
      <c r="GJ884"/>
      <c r="GK884"/>
      <c r="GL884"/>
      <c r="GM884"/>
      <c r="GN884"/>
      <c r="GO884"/>
      <c r="GP884"/>
      <c r="GQ884"/>
      <c r="GR884"/>
      <c r="GS884"/>
      <c r="GT884"/>
      <c r="GU884"/>
      <c r="GV884"/>
      <c r="GW884"/>
      <c r="GX884"/>
      <c r="GY884"/>
      <c r="GZ884"/>
      <c r="HA884"/>
      <c r="HB884"/>
      <c r="HC884"/>
      <c r="HD884"/>
      <c r="HE884"/>
      <c r="HF884"/>
      <c r="HG884"/>
      <c r="HH884"/>
      <c r="HI884"/>
      <c r="HJ884"/>
      <c r="HK884"/>
      <c r="HL884"/>
      <c r="HM884"/>
      <c r="HN884"/>
      <c r="HO884"/>
      <c r="HP884"/>
      <c r="HQ884"/>
      <c r="HR884"/>
      <c r="HS884"/>
      <c r="HT884"/>
      <c r="HU884"/>
      <c r="HV884"/>
      <c r="HW884"/>
      <c r="HX884"/>
      <c r="HY884"/>
      <c r="HZ884"/>
      <c r="IA884"/>
      <c r="IB884"/>
      <c r="IC884"/>
      <c r="ID884"/>
      <c r="IE884"/>
      <c r="IF884"/>
      <c r="IG884"/>
    </row>
    <row r="885" spans="1:241" s="1" customFormat="1">
      <c r="A885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  <c r="EH885"/>
      <c r="EI885"/>
      <c r="EJ885"/>
      <c r="EK885"/>
      <c r="EL885"/>
      <c r="EM885"/>
      <c r="EN885"/>
      <c r="EO885"/>
      <c r="EP885"/>
      <c r="EQ885"/>
      <c r="ER885"/>
      <c r="ES885"/>
      <c r="ET885"/>
      <c r="EU885"/>
      <c r="EV885"/>
      <c r="EW885"/>
      <c r="EX885"/>
      <c r="EY885"/>
      <c r="EZ885"/>
      <c r="FA885"/>
      <c r="FB885"/>
      <c r="FC885"/>
      <c r="FD885"/>
      <c r="FE885"/>
      <c r="FF885"/>
      <c r="FG885"/>
      <c r="FH885"/>
      <c r="FI885"/>
      <c r="FJ885"/>
      <c r="FK885"/>
      <c r="FL885"/>
      <c r="FM885"/>
      <c r="FN885"/>
      <c r="FO885"/>
      <c r="FP885"/>
      <c r="FQ885"/>
      <c r="FR885"/>
      <c r="FS885"/>
      <c r="FT885"/>
      <c r="FU885"/>
      <c r="FV885"/>
      <c r="FW885"/>
      <c r="FX885"/>
      <c r="FY885"/>
      <c r="FZ885"/>
      <c r="GA885"/>
      <c r="GB885"/>
      <c r="GC885"/>
      <c r="GD885"/>
      <c r="GE885"/>
      <c r="GF885"/>
      <c r="GG885"/>
      <c r="GH885"/>
      <c r="GI885"/>
      <c r="GJ885"/>
      <c r="GK885"/>
      <c r="GL885"/>
      <c r="GM885"/>
      <c r="GN885"/>
      <c r="GO885"/>
      <c r="GP885"/>
      <c r="GQ885"/>
      <c r="GR885"/>
      <c r="GS885"/>
      <c r="GT885"/>
      <c r="GU885"/>
      <c r="GV885"/>
      <c r="GW885"/>
      <c r="GX885"/>
      <c r="GY885"/>
      <c r="GZ885"/>
      <c r="HA885"/>
      <c r="HB885"/>
      <c r="HC885"/>
      <c r="HD885"/>
      <c r="HE885"/>
      <c r="HF885"/>
      <c r="HG885"/>
      <c r="HH885"/>
      <c r="HI885"/>
      <c r="HJ885"/>
      <c r="HK885"/>
      <c r="HL885"/>
      <c r="HM885"/>
      <c r="HN885"/>
      <c r="HO885"/>
      <c r="HP885"/>
      <c r="HQ885"/>
      <c r="HR885"/>
      <c r="HS885"/>
      <c r="HT885"/>
      <c r="HU885"/>
      <c r="HV885"/>
      <c r="HW885"/>
      <c r="HX885"/>
      <c r="HY885"/>
      <c r="HZ885"/>
      <c r="IA885"/>
      <c r="IB885"/>
      <c r="IC885"/>
      <c r="ID885"/>
      <c r="IE885"/>
      <c r="IF885"/>
      <c r="IG885"/>
    </row>
    <row r="886" spans="1:241" s="1" customFormat="1">
      <c r="A886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  <c r="EH886"/>
      <c r="EI886"/>
      <c r="EJ886"/>
      <c r="EK886"/>
      <c r="EL886"/>
      <c r="EM886"/>
      <c r="EN886"/>
      <c r="EO886"/>
      <c r="EP886"/>
      <c r="EQ886"/>
      <c r="ER886"/>
      <c r="ES886"/>
      <c r="ET886"/>
      <c r="EU886"/>
      <c r="EV886"/>
      <c r="EW886"/>
      <c r="EX886"/>
      <c r="EY886"/>
      <c r="EZ886"/>
      <c r="FA886"/>
      <c r="FB886"/>
      <c r="FC886"/>
      <c r="FD886"/>
      <c r="FE886"/>
      <c r="FF886"/>
      <c r="FG886"/>
      <c r="FH886"/>
      <c r="FI886"/>
      <c r="FJ886"/>
      <c r="FK886"/>
      <c r="FL886"/>
      <c r="FM886"/>
      <c r="FN886"/>
      <c r="FO886"/>
      <c r="FP886"/>
      <c r="FQ886"/>
      <c r="FR886"/>
      <c r="FS886"/>
      <c r="FT886"/>
      <c r="FU886"/>
      <c r="FV886"/>
      <c r="FW886"/>
      <c r="FX886"/>
      <c r="FY886"/>
      <c r="FZ886"/>
      <c r="GA886"/>
      <c r="GB886"/>
      <c r="GC886"/>
      <c r="GD886"/>
      <c r="GE886"/>
      <c r="GF886"/>
      <c r="GG886"/>
      <c r="GH886"/>
      <c r="GI886"/>
      <c r="GJ886"/>
      <c r="GK886"/>
      <c r="GL886"/>
      <c r="GM886"/>
      <c r="GN886"/>
      <c r="GO886"/>
      <c r="GP886"/>
      <c r="GQ886"/>
      <c r="GR886"/>
      <c r="GS886"/>
      <c r="GT886"/>
      <c r="GU886"/>
      <c r="GV886"/>
      <c r="GW886"/>
      <c r="GX886"/>
      <c r="GY886"/>
      <c r="GZ886"/>
      <c r="HA886"/>
      <c r="HB886"/>
      <c r="HC886"/>
      <c r="HD886"/>
      <c r="HE886"/>
      <c r="HF886"/>
      <c r="HG886"/>
      <c r="HH886"/>
      <c r="HI886"/>
      <c r="HJ886"/>
      <c r="HK886"/>
      <c r="HL886"/>
      <c r="HM886"/>
      <c r="HN886"/>
      <c r="HO886"/>
      <c r="HP886"/>
      <c r="HQ886"/>
      <c r="HR886"/>
      <c r="HS886"/>
      <c r="HT886"/>
      <c r="HU886"/>
      <c r="HV886"/>
      <c r="HW886"/>
      <c r="HX886"/>
      <c r="HY886"/>
      <c r="HZ886"/>
      <c r="IA886"/>
      <c r="IB886"/>
      <c r="IC886"/>
      <c r="ID886"/>
      <c r="IE886"/>
      <c r="IF886"/>
      <c r="IG886"/>
    </row>
    <row r="887" spans="1:241" s="1" customFormat="1">
      <c r="A887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  <c r="EH887"/>
      <c r="EI887"/>
      <c r="EJ887"/>
      <c r="EK887"/>
      <c r="EL887"/>
      <c r="EM887"/>
      <c r="EN887"/>
      <c r="EO887"/>
      <c r="EP887"/>
      <c r="EQ887"/>
      <c r="ER887"/>
      <c r="ES887"/>
      <c r="ET887"/>
      <c r="EU887"/>
      <c r="EV887"/>
      <c r="EW887"/>
      <c r="EX887"/>
      <c r="EY887"/>
      <c r="EZ887"/>
      <c r="FA887"/>
      <c r="FB887"/>
      <c r="FC887"/>
      <c r="FD887"/>
      <c r="FE887"/>
      <c r="FF887"/>
      <c r="FG887"/>
      <c r="FH887"/>
      <c r="FI887"/>
      <c r="FJ887"/>
      <c r="FK887"/>
      <c r="FL887"/>
      <c r="FM887"/>
      <c r="FN887"/>
      <c r="FO887"/>
      <c r="FP887"/>
      <c r="FQ887"/>
      <c r="FR887"/>
      <c r="FS887"/>
      <c r="FT887"/>
      <c r="FU887"/>
      <c r="FV887"/>
      <c r="FW887"/>
      <c r="FX887"/>
      <c r="FY887"/>
      <c r="FZ887"/>
      <c r="GA887"/>
      <c r="GB887"/>
      <c r="GC887"/>
      <c r="GD887"/>
      <c r="GE887"/>
      <c r="GF887"/>
      <c r="GG887"/>
      <c r="GH887"/>
      <c r="GI887"/>
      <c r="GJ887"/>
      <c r="GK887"/>
      <c r="GL887"/>
      <c r="GM887"/>
      <c r="GN887"/>
      <c r="GO887"/>
      <c r="GP887"/>
      <c r="GQ887"/>
      <c r="GR887"/>
      <c r="GS887"/>
      <c r="GT887"/>
      <c r="GU887"/>
      <c r="GV887"/>
      <c r="GW887"/>
      <c r="GX887"/>
      <c r="GY887"/>
      <c r="GZ887"/>
      <c r="HA887"/>
      <c r="HB887"/>
      <c r="HC887"/>
      <c r="HD887"/>
      <c r="HE887"/>
      <c r="HF887"/>
      <c r="HG887"/>
      <c r="HH887"/>
      <c r="HI887"/>
      <c r="HJ887"/>
      <c r="HK887"/>
      <c r="HL887"/>
      <c r="HM887"/>
      <c r="HN887"/>
      <c r="HO887"/>
      <c r="HP887"/>
      <c r="HQ887"/>
      <c r="HR887"/>
      <c r="HS887"/>
      <c r="HT887"/>
      <c r="HU887"/>
      <c r="HV887"/>
      <c r="HW887"/>
      <c r="HX887"/>
      <c r="HY887"/>
      <c r="HZ887"/>
      <c r="IA887"/>
      <c r="IB887"/>
      <c r="IC887"/>
      <c r="ID887"/>
      <c r="IE887"/>
      <c r="IF887"/>
      <c r="IG887"/>
    </row>
    <row r="888" spans="1:241" s="1" customFormat="1">
      <c r="A888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  <c r="EF888"/>
      <c r="EG888"/>
      <c r="EH888"/>
      <c r="EI888"/>
      <c r="EJ888"/>
      <c r="EK888"/>
      <c r="EL888"/>
      <c r="EM888"/>
      <c r="EN888"/>
      <c r="EO888"/>
      <c r="EP888"/>
      <c r="EQ888"/>
      <c r="ER888"/>
      <c r="ES888"/>
      <c r="ET888"/>
      <c r="EU888"/>
      <c r="EV888"/>
      <c r="EW888"/>
      <c r="EX888"/>
      <c r="EY888"/>
      <c r="EZ888"/>
      <c r="FA888"/>
      <c r="FB888"/>
      <c r="FC888"/>
      <c r="FD888"/>
      <c r="FE888"/>
      <c r="FF888"/>
      <c r="FG888"/>
      <c r="FH888"/>
      <c r="FI888"/>
      <c r="FJ888"/>
      <c r="FK888"/>
      <c r="FL888"/>
      <c r="FM888"/>
      <c r="FN888"/>
      <c r="FO888"/>
      <c r="FP888"/>
      <c r="FQ888"/>
      <c r="FR888"/>
      <c r="FS888"/>
      <c r="FT888"/>
      <c r="FU888"/>
      <c r="FV888"/>
      <c r="FW888"/>
      <c r="FX888"/>
      <c r="FY888"/>
      <c r="FZ888"/>
      <c r="GA888"/>
      <c r="GB888"/>
      <c r="GC888"/>
      <c r="GD888"/>
      <c r="GE888"/>
      <c r="GF888"/>
      <c r="GG888"/>
      <c r="GH888"/>
      <c r="GI888"/>
      <c r="GJ888"/>
      <c r="GK888"/>
      <c r="GL888"/>
      <c r="GM888"/>
      <c r="GN888"/>
      <c r="GO888"/>
      <c r="GP888"/>
      <c r="GQ888"/>
      <c r="GR888"/>
      <c r="GS888"/>
      <c r="GT888"/>
      <c r="GU888"/>
      <c r="GV888"/>
      <c r="GW888"/>
      <c r="GX888"/>
      <c r="GY888"/>
      <c r="GZ888"/>
      <c r="HA888"/>
      <c r="HB888"/>
      <c r="HC888"/>
      <c r="HD888"/>
      <c r="HE888"/>
      <c r="HF888"/>
      <c r="HG888"/>
      <c r="HH888"/>
      <c r="HI888"/>
      <c r="HJ888"/>
      <c r="HK888"/>
      <c r="HL888"/>
      <c r="HM888"/>
      <c r="HN888"/>
      <c r="HO888"/>
      <c r="HP888"/>
      <c r="HQ888"/>
      <c r="HR888"/>
      <c r="HS888"/>
      <c r="HT888"/>
      <c r="HU888"/>
      <c r="HV888"/>
      <c r="HW888"/>
      <c r="HX888"/>
      <c r="HY888"/>
      <c r="HZ888"/>
      <c r="IA888"/>
      <c r="IB888"/>
      <c r="IC888"/>
      <c r="ID888"/>
      <c r="IE888"/>
      <c r="IF888"/>
      <c r="IG888"/>
    </row>
    <row r="889" spans="1:241" s="1" customFormat="1">
      <c r="A889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  <c r="EH889"/>
      <c r="EI889"/>
      <c r="EJ889"/>
      <c r="EK889"/>
      <c r="EL889"/>
      <c r="EM889"/>
      <c r="EN889"/>
      <c r="EO889"/>
      <c r="EP889"/>
      <c r="EQ889"/>
      <c r="ER889"/>
      <c r="ES889"/>
      <c r="ET889"/>
      <c r="EU889"/>
      <c r="EV889"/>
      <c r="EW889"/>
      <c r="EX889"/>
      <c r="EY889"/>
      <c r="EZ889"/>
      <c r="FA889"/>
      <c r="FB889"/>
      <c r="FC889"/>
      <c r="FD889"/>
      <c r="FE889"/>
      <c r="FF889"/>
      <c r="FG889"/>
      <c r="FH889"/>
      <c r="FI889"/>
      <c r="FJ889"/>
      <c r="FK889"/>
      <c r="FL889"/>
      <c r="FM889"/>
      <c r="FN889"/>
      <c r="FO889"/>
      <c r="FP889"/>
      <c r="FQ889"/>
      <c r="FR889"/>
      <c r="FS889"/>
      <c r="FT889"/>
      <c r="FU889"/>
      <c r="FV889"/>
      <c r="FW889"/>
      <c r="FX889"/>
      <c r="FY889"/>
      <c r="FZ889"/>
      <c r="GA889"/>
      <c r="GB889"/>
      <c r="GC889"/>
      <c r="GD889"/>
      <c r="GE889"/>
      <c r="GF889"/>
      <c r="GG889"/>
      <c r="GH889"/>
      <c r="GI889"/>
      <c r="GJ889"/>
      <c r="GK889"/>
      <c r="GL889"/>
      <c r="GM889"/>
      <c r="GN889"/>
      <c r="GO889"/>
      <c r="GP889"/>
      <c r="GQ889"/>
      <c r="GR889"/>
      <c r="GS889"/>
      <c r="GT889"/>
      <c r="GU889"/>
      <c r="GV889"/>
      <c r="GW889"/>
      <c r="GX889"/>
      <c r="GY889"/>
      <c r="GZ889"/>
      <c r="HA889"/>
      <c r="HB889"/>
      <c r="HC889"/>
      <c r="HD889"/>
      <c r="HE889"/>
      <c r="HF889"/>
      <c r="HG889"/>
      <c r="HH889"/>
      <c r="HI889"/>
      <c r="HJ889"/>
      <c r="HK889"/>
      <c r="HL889"/>
      <c r="HM889"/>
      <c r="HN889"/>
      <c r="HO889"/>
      <c r="HP889"/>
      <c r="HQ889"/>
      <c r="HR889"/>
      <c r="HS889"/>
      <c r="HT889"/>
      <c r="HU889"/>
      <c r="HV889"/>
      <c r="HW889"/>
      <c r="HX889"/>
      <c r="HY889"/>
      <c r="HZ889"/>
      <c r="IA889"/>
      <c r="IB889"/>
      <c r="IC889"/>
      <c r="ID889"/>
      <c r="IE889"/>
      <c r="IF889"/>
      <c r="IG889"/>
    </row>
    <row r="890" spans="1:241" s="1" customFormat="1">
      <c r="A89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  <c r="EH890"/>
      <c r="EI890"/>
      <c r="EJ890"/>
      <c r="EK890"/>
      <c r="EL890"/>
      <c r="EM890"/>
      <c r="EN890"/>
      <c r="EO890"/>
      <c r="EP890"/>
      <c r="EQ890"/>
      <c r="ER890"/>
      <c r="ES890"/>
      <c r="ET890"/>
      <c r="EU890"/>
      <c r="EV890"/>
      <c r="EW890"/>
      <c r="EX890"/>
      <c r="EY890"/>
      <c r="EZ890"/>
      <c r="FA890"/>
      <c r="FB890"/>
      <c r="FC890"/>
      <c r="FD890"/>
      <c r="FE890"/>
      <c r="FF890"/>
      <c r="FG890"/>
      <c r="FH890"/>
      <c r="FI890"/>
      <c r="FJ890"/>
      <c r="FK890"/>
      <c r="FL890"/>
      <c r="FM890"/>
      <c r="FN890"/>
      <c r="FO890"/>
      <c r="FP890"/>
      <c r="FQ890"/>
      <c r="FR890"/>
      <c r="FS890"/>
      <c r="FT890"/>
      <c r="FU890"/>
      <c r="FV890"/>
      <c r="FW890"/>
      <c r="FX890"/>
      <c r="FY890"/>
      <c r="FZ890"/>
      <c r="GA890"/>
      <c r="GB890"/>
      <c r="GC890"/>
      <c r="GD890"/>
      <c r="GE890"/>
      <c r="GF890"/>
      <c r="GG890"/>
      <c r="GH890"/>
      <c r="GI890"/>
      <c r="GJ890"/>
      <c r="GK890"/>
      <c r="GL890"/>
      <c r="GM890"/>
      <c r="GN890"/>
      <c r="GO890"/>
      <c r="GP890"/>
      <c r="GQ890"/>
      <c r="GR890"/>
      <c r="GS890"/>
      <c r="GT890"/>
      <c r="GU890"/>
      <c r="GV890"/>
      <c r="GW890"/>
      <c r="GX890"/>
      <c r="GY890"/>
      <c r="GZ890"/>
      <c r="HA890"/>
      <c r="HB890"/>
      <c r="HC890"/>
      <c r="HD890"/>
      <c r="HE890"/>
      <c r="HF890"/>
      <c r="HG890"/>
      <c r="HH890"/>
      <c r="HI890"/>
      <c r="HJ890"/>
      <c r="HK890"/>
      <c r="HL890"/>
      <c r="HM890"/>
      <c r="HN890"/>
      <c r="HO890"/>
      <c r="HP890"/>
      <c r="HQ890"/>
      <c r="HR890"/>
      <c r="HS890"/>
      <c r="HT890"/>
      <c r="HU890"/>
      <c r="HV890"/>
      <c r="HW890"/>
      <c r="HX890"/>
      <c r="HY890"/>
      <c r="HZ890"/>
      <c r="IA890"/>
      <c r="IB890"/>
      <c r="IC890"/>
      <c r="ID890"/>
      <c r="IE890"/>
      <c r="IF890"/>
      <c r="IG890"/>
    </row>
    <row r="891" spans="1:241" s="1" customFormat="1">
      <c r="A891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  <c r="EH891"/>
      <c r="EI891"/>
      <c r="EJ891"/>
      <c r="EK891"/>
      <c r="EL891"/>
      <c r="EM891"/>
      <c r="EN891"/>
      <c r="EO891"/>
      <c r="EP891"/>
      <c r="EQ891"/>
      <c r="ER891"/>
      <c r="ES891"/>
      <c r="ET891"/>
      <c r="EU891"/>
      <c r="EV891"/>
      <c r="EW891"/>
      <c r="EX891"/>
      <c r="EY891"/>
      <c r="EZ891"/>
      <c r="FA891"/>
      <c r="FB891"/>
      <c r="FC891"/>
      <c r="FD891"/>
      <c r="FE891"/>
      <c r="FF891"/>
      <c r="FG891"/>
      <c r="FH891"/>
      <c r="FI891"/>
      <c r="FJ891"/>
      <c r="FK891"/>
      <c r="FL891"/>
      <c r="FM891"/>
      <c r="FN891"/>
      <c r="FO891"/>
      <c r="FP891"/>
      <c r="FQ891"/>
      <c r="FR891"/>
      <c r="FS891"/>
      <c r="FT891"/>
      <c r="FU891"/>
      <c r="FV891"/>
      <c r="FW891"/>
      <c r="FX891"/>
      <c r="FY891"/>
      <c r="FZ891"/>
      <c r="GA891"/>
      <c r="GB891"/>
      <c r="GC891"/>
      <c r="GD891"/>
      <c r="GE891"/>
      <c r="GF891"/>
      <c r="GG891"/>
      <c r="GH891"/>
      <c r="GI891"/>
      <c r="GJ891"/>
      <c r="GK891"/>
      <c r="GL891"/>
      <c r="GM891"/>
      <c r="GN891"/>
      <c r="GO891"/>
      <c r="GP891"/>
      <c r="GQ891"/>
      <c r="GR891"/>
      <c r="GS891"/>
      <c r="GT891"/>
      <c r="GU891"/>
      <c r="GV891"/>
      <c r="GW891"/>
      <c r="GX891"/>
      <c r="GY891"/>
      <c r="GZ891"/>
      <c r="HA891"/>
      <c r="HB891"/>
      <c r="HC891"/>
      <c r="HD891"/>
      <c r="HE891"/>
      <c r="HF891"/>
      <c r="HG891"/>
      <c r="HH891"/>
      <c r="HI891"/>
      <c r="HJ891"/>
      <c r="HK891"/>
      <c r="HL891"/>
      <c r="HM891"/>
      <c r="HN891"/>
      <c r="HO891"/>
      <c r="HP891"/>
      <c r="HQ891"/>
      <c r="HR891"/>
      <c r="HS891"/>
      <c r="HT891"/>
      <c r="HU891"/>
      <c r="HV891"/>
      <c r="HW891"/>
      <c r="HX891"/>
      <c r="HY891"/>
      <c r="HZ891"/>
      <c r="IA891"/>
      <c r="IB891"/>
      <c r="IC891"/>
      <c r="ID891"/>
      <c r="IE891"/>
      <c r="IF891"/>
      <c r="IG891"/>
    </row>
    <row r="892" spans="1:241" s="1" customFormat="1">
      <c r="A892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  <c r="EH892"/>
      <c r="EI892"/>
      <c r="EJ892"/>
      <c r="EK892"/>
      <c r="EL892"/>
      <c r="EM892"/>
      <c r="EN892"/>
      <c r="EO892"/>
      <c r="EP892"/>
      <c r="EQ892"/>
      <c r="ER892"/>
      <c r="ES892"/>
      <c r="ET892"/>
      <c r="EU892"/>
      <c r="EV892"/>
      <c r="EW892"/>
      <c r="EX892"/>
      <c r="EY892"/>
      <c r="EZ892"/>
      <c r="FA892"/>
      <c r="FB892"/>
      <c r="FC892"/>
      <c r="FD892"/>
      <c r="FE892"/>
      <c r="FF892"/>
      <c r="FG892"/>
      <c r="FH892"/>
      <c r="FI892"/>
      <c r="FJ892"/>
      <c r="FK892"/>
      <c r="FL892"/>
      <c r="FM892"/>
      <c r="FN892"/>
      <c r="FO892"/>
      <c r="FP892"/>
      <c r="FQ892"/>
      <c r="FR892"/>
      <c r="FS892"/>
      <c r="FT892"/>
      <c r="FU892"/>
      <c r="FV892"/>
      <c r="FW892"/>
      <c r="FX892"/>
      <c r="FY892"/>
      <c r="FZ892"/>
      <c r="GA892"/>
      <c r="GB892"/>
      <c r="GC892"/>
      <c r="GD892"/>
      <c r="GE892"/>
      <c r="GF892"/>
      <c r="GG892"/>
      <c r="GH892"/>
      <c r="GI892"/>
      <c r="GJ892"/>
      <c r="GK892"/>
      <c r="GL892"/>
      <c r="GM892"/>
      <c r="GN892"/>
      <c r="GO892"/>
      <c r="GP892"/>
      <c r="GQ892"/>
      <c r="GR892"/>
      <c r="GS892"/>
      <c r="GT892"/>
      <c r="GU892"/>
      <c r="GV892"/>
      <c r="GW892"/>
      <c r="GX892"/>
      <c r="GY892"/>
      <c r="GZ892"/>
      <c r="HA892"/>
      <c r="HB892"/>
      <c r="HC892"/>
      <c r="HD892"/>
      <c r="HE892"/>
      <c r="HF892"/>
      <c r="HG892"/>
      <c r="HH892"/>
      <c r="HI892"/>
      <c r="HJ892"/>
      <c r="HK892"/>
      <c r="HL892"/>
      <c r="HM892"/>
      <c r="HN892"/>
      <c r="HO892"/>
      <c r="HP892"/>
      <c r="HQ892"/>
      <c r="HR892"/>
      <c r="HS892"/>
      <c r="HT892"/>
      <c r="HU892"/>
      <c r="HV892"/>
      <c r="HW892"/>
      <c r="HX892"/>
      <c r="HY892"/>
      <c r="HZ892"/>
      <c r="IA892"/>
      <c r="IB892"/>
      <c r="IC892"/>
      <c r="ID892"/>
      <c r="IE892"/>
      <c r="IF892"/>
      <c r="IG892"/>
    </row>
    <row r="893" spans="1:241" s="1" customFormat="1">
      <c r="A893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  <c r="EF893"/>
      <c r="EG893"/>
      <c r="EH893"/>
      <c r="EI893"/>
      <c r="EJ893"/>
      <c r="EK893"/>
      <c r="EL893"/>
      <c r="EM893"/>
      <c r="EN893"/>
      <c r="EO893"/>
      <c r="EP893"/>
      <c r="EQ893"/>
      <c r="ER893"/>
      <c r="ES893"/>
      <c r="ET893"/>
      <c r="EU893"/>
      <c r="EV893"/>
      <c r="EW893"/>
      <c r="EX893"/>
      <c r="EY893"/>
      <c r="EZ893"/>
      <c r="FA893"/>
      <c r="FB893"/>
      <c r="FC893"/>
      <c r="FD893"/>
      <c r="FE893"/>
      <c r="FF893"/>
      <c r="FG893"/>
      <c r="FH893"/>
      <c r="FI893"/>
      <c r="FJ893"/>
      <c r="FK893"/>
      <c r="FL893"/>
      <c r="FM893"/>
      <c r="FN893"/>
      <c r="FO893"/>
      <c r="FP893"/>
      <c r="FQ893"/>
      <c r="FR893"/>
      <c r="FS893"/>
      <c r="FT893"/>
      <c r="FU893"/>
      <c r="FV893"/>
      <c r="FW893"/>
      <c r="FX893"/>
      <c r="FY893"/>
      <c r="FZ893"/>
      <c r="GA893"/>
      <c r="GB893"/>
      <c r="GC893"/>
      <c r="GD893"/>
      <c r="GE893"/>
      <c r="GF893"/>
      <c r="GG893"/>
      <c r="GH893"/>
      <c r="GI893"/>
      <c r="GJ893"/>
      <c r="GK893"/>
      <c r="GL893"/>
      <c r="GM893"/>
      <c r="GN893"/>
      <c r="GO893"/>
      <c r="GP893"/>
      <c r="GQ893"/>
      <c r="GR893"/>
      <c r="GS893"/>
      <c r="GT893"/>
      <c r="GU893"/>
      <c r="GV893"/>
      <c r="GW893"/>
      <c r="GX893"/>
      <c r="GY893"/>
      <c r="GZ893"/>
      <c r="HA893"/>
      <c r="HB893"/>
      <c r="HC893"/>
      <c r="HD893"/>
      <c r="HE893"/>
      <c r="HF893"/>
      <c r="HG893"/>
      <c r="HH893"/>
      <c r="HI893"/>
      <c r="HJ893"/>
      <c r="HK893"/>
      <c r="HL893"/>
      <c r="HM893"/>
      <c r="HN893"/>
      <c r="HO893"/>
      <c r="HP893"/>
      <c r="HQ893"/>
      <c r="HR893"/>
      <c r="HS893"/>
      <c r="HT893"/>
      <c r="HU893"/>
      <c r="HV893"/>
      <c r="HW893"/>
      <c r="HX893"/>
      <c r="HY893"/>
      <c r="HZ893"/>
      <c r="IA893"/>
      <c r="IB893"/>
      <c r="IC893"/>
      <c r="ID893"/>
      <c r="IE893"/>
      <c r="IF893"/>
      <c r="IG893"/>
    </row>
    <row r="894" spans="1:241" s="1" customFormat="1">
      <c r="A894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  <c r="EF894"/>
      <c r="EG894"/>
      <c r="EH894"/>
      <c r="EI894"/>
      <c r="EJ894"/>
      <c r="EK894"/>
      <c r="EL894"/>
      <c r="EM894"/>
      <c r="EN894"/>
      <c r="EO894"/>
      <c r="EP894"/>
      <c r="EQ894"/>
      <c r="ER894"/>
      <c r="ES894"/>
      <c r="ET894"/>
      <c r="EU894"/>
      <c r="EV894"/>
      <c r="EW894"/>
      <c r="EX894"/>
      <c r="EY894"/>
      <c r="EZ894"/>
      <c r="FA894"/>
      <c r="FB894"/>
      <c r="FC894"/>
      <c r="FD894"/>
      <c r="FE894"/>
      <c r="FF894"/>
      <c r="FG894"/>
      <c r="FH894"/>
      <c r="FI894"/>
      <c r="FJ894"/>
      <c r="FK894"/>
      <c r="FL894"/>
      <c r="FM894"/>
      <c r="FN894"/>
      <c r="FO894"/>
      <c r="FP894"/>
      <c r="FQ894"/>
      <c r="FR894"/>
      <c r="FS894"/>
      <c r="FT894"/>
      <c r="FU894"/>
      <c r="FV894"/>
      <c r="FW894"/>
      <c r="FX894"/>
      <c r="FY894"/>
      <c r="FZ894"/>
      <c r="GA894"/>
      <c r="GB894"/>
      <c r="GC894"/>
      <c r="GD894"/>
      <c r="GE894"/>
      <c r="GF894"/>
      <c r="GG894"/>
      <c r="GH894"/>
      <c r="GI894"/>
      <c r="GJ894"/>
      <c r="GK894"/>
      <c r="GL894"/>
      <c r="GM894"/>
      <c r="GN894"/>
      <c r="GO894"/>
      <c r="GP894"/>
      <c r="GQ894"/>
      <c r="GR894"/>
      <c r="GS894"/>
      <c r="GT894"/>
      <c r="GU894"/>
      <c r="GV894"/>
      <c r="GW894"/>
      <c r="GX894"/>
      <c r="GY894"/>
      <c r="GZ894"/>
      <c r="HA894"/>
      <c r="HB894"/>
      <c r="HC894"/>
      <c r="HD894"/>
      <c r="HE894"/>
      <c r="HF894"/>
      <c r="HG894"/>
      <c r="HH894"/>
      <c r="HI894"/>
      <c r="HJ894"/>
      <c r="HK894"/>
      <c r="HL894"/>
      <c r="HM894"/>
      <c r="HN894"/>
      <c r="HO894"/>
      <c r="HP894"/>
      <c r="HQ894"/>
      <c r="HR894"/>
      <c r="HS894"/>
      <c r="HT894"/>
      <c r="HU894"/>
      <c r="HV894"/>
      <c r="HW894"/>
      <c r="HX894"/>
      <c r="HY894"/>
      <c r="HZ894"/>
      <c r="IA894"/>
      <c r="IB894"/>
      <c r="IC894"/>
      <c r="ID894"/>
      <c r="IE894"/>
      <c r="IF894"/>
      <c r="IG894"/>
    </row>
    <row r="895" spans="1:241" s="1" customFormat="1">
      <c r="A895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  <c r="EF895"/>
      <c r="EG895"/>
      <c r="EH895"/>
      <c r="EI895"/>
      <c r="EJ895"/>
      <c r="EK895"/>
      <c r="EL895"/>
      <c r="EM895"/>
      <c r="EN895"/>
      <c r="EO895"/>
      <c r="EP895"/>
      <c r="EQ895"/>
      <c r="ER895"/>
      <c r="ES895"/>
      <c r="ET895"/>
      <c r="EU895"/>
      <c r="EV895"/>
      <c r="EW895"/>
      <c r="EX895"/>
      <c r="EY895"/>
      <c r="EZ895"/>
      <c r="FA895"/>
      <c r="FB895"/>
      <c r="FC895"/>
      <c r="FD895"/>
      <c r="FE895"/>
      <c r="FF895"/>
      <c r="FG895"/>
      <c r="FH895"/>
      <c r="FI895"/>
      <c r="FJ895"/>
      <c r="FK895"/>
      <c r="FL895"/>
      <c r="FM895"/>
      <c r="FN895"/>
      <c r="FO895"/>
      <c r="FP895"/>
      <c r="FQ895"/>
      <c r="FR895"/>
      <c r="FS895"/>
      <c r="FT895"/>
      <c r="FU895"/>
      <c r="FV895"/>
      <c r="FW895"/>
      <c r="FX895"/>
      <c r="FY895"/>
      <c r="FZ895"/>
      <c r="GA895"/>
      <c r="GB895"/>
      <c r="GC895"/>
      <c r="GD895"/>
      <c r="GE895"/>
      <c r="GF895"/>
      <c r="GG895"/>
      <c r="GH895"/>
      <c r="GI895"/>
      <c r="GJ895"/>
      <c r="GK895"/>
      <c r="GL895"/>
      <c r="GM895"/>
      <c r="GN895"/>
      <c r="GO895"/>
      <c r="GP895"/>
      <c r="GQ895"/>
      <c r="GR895"/>
      <c r="GS895"/>
      <c r="GT895"/>
      <c r="GU895"/>
      <c r="GV895"/>
      <c r="GW895"/>
      <c r="GX895"/>
      <c r="GY895"/>
      <c r="GZ895"/>
      <c r="HA895"/>
      <c r="HB895"/>
      <c r="HC895"/>
      <c r="HD895"/>
      <c r="HE895"/>
      <c r="HF895"/>
      <c r="HG895"/>
      <c r="HH895"/>
      <c r="HI895"/>
      <c r="HJ895"/>
      <c r="HK895"/>
      <c r="HL895"/>
      <c r="HM895"/>
      <c r="HN895"/>
      <c r="HO895"/>
      <c r="HP895"/>
      <c r="HQ895"/>
      <c r="HR895"/>
      <c r="HS895"/>
      <c r="HT895"/>
      <c r="HU895"/>
      <c r="HV895"/>
      <c r="HW895"/>
      <c r="HX895"/>
      <c r="HY895"/>
      <c r="HZ895"/>
      <c r="IA895"/>
      <c r="IB895"/>
      <c r="IC895"/>
      <c r="ID895"/>
      <c r="IE895"/>
      <c r="IF895"/>
      <c r="IG895"/>
    </row>
    <row r="896" spans="1:241" s="1" customFormat="1">
      <c r="A896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  <c r="EF896"/>
      <c r="EG896"/>
      <c r="EH896"/>
      <c r="EI896"/>
      <c r="EJ896"/>
      <c r="EK896"/>
      <c r="EL896"/>
      <c r="EM896"/>
      <c r="EN896"/>
      <c r="EO896"/>
      <c r="EP896"/>
      <c r="EQ896"/>
      <c r="ER896"/>
      <c r="ES896"/>
      <c r="ET896"/>
      <c r="EU896"/>
      <c r="EV896"/>
      <c r="EW896"/>
      <c r="EX896"/>
      <c r="EY896"/>
      <c r="EZ896"/>
      <c r="FA896"/>
      <c r="FB896"/>
      <c r="FC896"/>
      <c r="FD896"/>
      <c r="FE896"/>
      <c r="FF896"/>
      <c r="FG896"/>
      <c r="FH896"/>
      <c r="FI896"/>
      <c r="FJ896"/>
      <c r="FK896"/>
      <c r="FL896"/>
      <c r="FM896"/>
      <c r="FN896"/>
      <c r="FO896"/>
      <c r="FP896"/>
      <c r="FQ896"/>
      <c r="FR896"/>
      <c r="FS896"/>
      <c r="FT896"/>
      <c r="FU896"/>
      <c r="FV896"/>
      <c r="FW896"/>
      <c r="FX896"/>
      <c r="FY896"/>
      <c r="FZ896"/>
      <c r="GA896"/>
      <c r="GB896"/>
      <c r="GC896"/>
      <c r="GD896"/>
      <c r="GE896"/>
      <c r="GF896"/>
      <c r="GG896"/>
      <c r="GH896"/>
      <c r="GI896"/>
      <c r="GJ896"/>
      <c r="GK896"/>
      <c r="GL896"/>
      <c r="GM896"/>
      <c r="GN896"/>
      <c r="GO896"/>
      <c r="GP896"/>
      <c r="GQ896"/>
      <c r="GR896"/>
      <c r="GS896"/>
      <c r="GT896"/>
      <c r="GU896"/>
      <c r="GV896"/>
      <c r="GW896"/>
      <c r="GX896"/>
      <c r="GY896"/>
      <c r="GZ896"/>
      <c r="HA896"/>
      <c r="HB896"/>
      <c r="HC896"/>
      <c r="HD896"/>
      <c r="HE896"/>
      <c r="HF896"/>
      <c r="HG896"/>
      <c r="HH896"/>
      <c r="HI896"/>
      <c r="HJ896"/>
      <c r="HK896"/>
      <c r="HL896"/>
      <c r="HM896"/>
      <c r="HN896"/>
      <c r="HO896"/>
      <c r="HP896"/>
      <c r="HQ896"/>
      <c r="HR896"/>
      <c r="HS896"/>
      <c r="HT896"/>
      <c r="HU896"/>
      <c r="HV896"/>
      <c r="HW896"/>
      <c r="HX896"/>
      <c r="HY896"/>
      <c r="HZ896"/>
      <c r="IA896"/>
      <c r="IB896"/>
      <c r="IC896"/>
      <c r="ID896"/>
      <c r="IE896"/>
      <c r="IF896"/>
      <c r="IG896"/>
    </row>
    <row r="897" spans="1:241" s="1" customFormat="1">
      <c r="A897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  <c r="EF897"/>
      <c r="EG897"/>
      <c r="EH897"/>
      <c r="EI897"/>
      <c r="EJ897"/>
      <c r="EK897"/>
      <c r="EL897"/>
      <c r="EM897"/>
      <c r="EN897"/>
      <c r="EO897"/>
      <c r="EP897"/>
      <c r="EQ897"/>
      <c r="ER897"/>
      <c r="ES897"/>
      <c r="ET897"/>
      <c r="EU897"/>
      <c r="EV897"/>
      <c r="EW897"/>
      <c r="EX897"/>
      <c r="EY897"/>
      <c r="EZ897"/>
      <c r="FA897"/>
      <c r="FB897"/>
      <c r="FC897"/>
      <c r="FD897"/>
      <c r="FE897"/>
      <c r="FF897"/>
      <c r="FG897"/>
      <c r="FH897"/>
      <c r="FI897"/>
      <c r="FJ897"/>
      <c r="FK897"/>
      <c r="FL897"/>
      <c r="FM897"/>
      <c r="FN897"/>
      <c r="FO897"/>
      <c r="FP897"/>
      <c r="FQ897"/>
      <c r="FR897"/>
      <c r="FS897"/>
      <c r="FT897"/>
      <c r="FU897"/>
      <c r="FV897"/>
      <c r="FW897"/>
      <c r="FX897"/>
      <c r="FY897"/>
      <c r="FZ897"/>
      <c r="GA897"/>
      <c r="GB897"/>
      <c r="GC897"/>
      <c r="GD897"/>
      <c r="GE897"/>
      <c r="GF897"/>
      <c r="GG897"/>
      <c r="GH897"/>
      <c r="GI897"/>
      <c r="GJ897"/>
      <c r="GK897"/>
      <c r="GL897"/>
      <c r="GM897"/>
      <c r="GN897"/>
      <c r="GO897"/>
      <c r="GP897"/>
      <c r="GQ897"/>
      <c r="GR897"/>
      <c r="GS897"/>
      <c r="GT897"/>
      <c r="GU897"/>
      <c r="GV897"/>
      <c r="GW897"/>
      <c r="GX897"/>
      <c r="GY897"/>
      <c r="GZ897"/>
      <c r="HA897"/>
      <c r="HB897"/>
      <c r="HC897"/>
      <c r="HD897"/>
      <c r="HE897"/>
      <c r="HF897"/>
      <c r="HG897"/>
      <c r="HH897"/>
      <c r="HI897"/>
      <c r="HJ897"/>
      <c r="HK897"/>
      <c r="HL897"/>
      <c r="HM897"/>
      <c r="HN897"/>
      <c r="HO897"/>
      <c r="HP897"/>
      <c r="HQ897"/>
      <c r="HR897"/>
      <c r="HS897"/>
      <c r="HT897"/>
      <c r="HU897"/>
      <c r="HV897"/>
      <c r="HW897"/>
      <c r="HX897"/>
      <c r="HY897"/>
      <c r="HZ897"/>
      <c r="IA897"/>
      <c r="IB897"/>
      <c r="IC897"/>
      <c r="ID897"/>
      <c r="IE897"/>
      <c r="IF897"/>
      <c r="IG897"/>
    </row>
    <row r="898" spans="1:241" s="1" customFormat="1">
      <c r="A898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  <c r="EF898"/>
      <c r="EG898"/>
      <c r="EH898"/>
      <c r="EI898"/>
      <c r="EJ898"/>
      <c r="EK898"/>
      <c r="EL898"/>
      <c r="EM898"/>
      <c r="EN898"/>
      <c r="EO898"/>
      <c r="EP898"/>
      <c r="EQ898"/>
      <c r="ER898"/>
      <c r="ES898"/>
      <c r="ET898"/>
      <c r="EU898"/>
      <c r="EV898"/>
      <c r="EW898"/>
      <c r="EX898"/>
      <c r="EY898"/>
      <c r="EZ898"/>
      <c r="FA898"/>
      <c r="FB898"/>
      <c r="FC898"/>
      <c r="FD898"/>
      <c r="FE898"/>
      <c r="FF898"/>
      <c r="FG898"/>
      <c r="FH898"/>
      <c r="FI898"/>
      <c r="FJ898"/>
      <c r="FK898"/>
      <c r="FL898"/>
      <c r="FM898"/>
      <c r="FN898"/>
      <c r="FO898"/>
      <c r="FP898"/>
      <c r="FQ898"/>
      <c r="FR898"/>
      <c r="FS898"/>
      <c r="FT898"/>
      <c r="FU898"/>
      <c r="FV898"/>
      <c r="FW898"/>
      <c r="FX898"/>
      <c r="FY898"/>
      <c r="FZ898"/>
      <c r="GA898"/>
      <c r="GB898"/>
      <c r="GC898"/>
      <c r="GD898"/>
      <c r="GE898"/>
      <c r="GF898"/>
      <c r="GG898"/>
      <c r="GH898"/>
      <c r="GI898"/>
      <c r="GJ898"/>
      <c r="GK898"/>
      <c r="GL898"/>
      <c r="GM898"/>
      <c r="GN898"/>
      <c r="GO898"/>
      <c r="GP898"/>
      <c r="GQ898"/>
      <c r="GR898"/>
      <c r="GS898"/>
      <c r="GT898"/>
      <c r="GU898"/>
      <c r="GV898"/>
      <c r="GW898"/>
      <c r="GX898"/>
      <c r="GY898"/>
      <c r="GZ898"/>
      <c r="HA898"/>
      <c r="HB898"/>
      <c r="HC898"/>
      <c r="HD898"/>
      <c r="HE898"/>
      <c r="HF898"/>
      <c r="HG898"/>
      <c r="HH898"/>
      <c r="HI898"/>
      <c r="HJ898"/>
      <c r="HK898"/>
      <c r="HL898"/>
      <c r="HM898"/>
      <c r="HN898"/>
      <c r="HO898"/>
      <c r="HP898"/>
      <c r="HQ898"/>
      <c r="HR898"/>
      <c r="HS898"/>
      <c r="HT898"/>
      <c r="HU898"/>
      <c r="HV898"/>
      <c r="HW898"/>
      <c r="HX898"/>
      <c r="HY898"/>
      <c r="HZ898"/>
      <c r="IA898"/>
      <c r="IB898"/>
      <c r="IC898"/>
      <c r="ID898"/>
      <c r="IE898"/>
      <c r="IF898"/>
      <c r="IG898"/>
    </row>
    <row r="899" spans="1:241" s="1" customFormat="1">
      <c r="A899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  <c r="EF899"/>
      <c r="EG899"/>
      <c r="EH899"/>
      <c r="EI899"/>
      <c r="EJ899"/>
      <c r="EK899"/>
      <c r="EL899"/>
      <c r="EM899"/>
      <c r="EN899"/>
      <c r="EO899"/>
      <c r="EP899"/>
      <c r="EQ899"/>
      <c r="ER899"/>
      <c r="ES899"/>
      <c r="ET899"/>
      <c r="EU899"/>
      <c r="EV899"/>
      <c r="EW899"/>
      <c r="EX899"/>
      <c r="EY899"/>
      <c r="EZ899"/>
      <c r="FA899"/>
      <c r="FB899"/>
      <c r="FC899"/>
      <c r="FD899"/>
      <c r="FE899"/>
      <c r="FF899"/>
      <c r="FG899"/>
      <c r="FH899"/>
      <c r="FI899"/>
      <c r="FJ899"/>
      <c r="FK899"/>
      <c r="FL899"/>
      <c r="FM899"/>
      <c r="FN899"/>
      <c r="FO899"/>
      <c r="FP899"/>
      <c r="FQ899"/>
      <c r="FR899"/>
      <c r="FS899"/>
      <c r="FT899"/>
      <c r="FU899"/>
      <c r="FV899"/>
      <c r="FW899"/>
      <c r="FX899"/>
      <c r="FY899"/>
      <c r="FZ899"/>
      <c r="GA899"/>
      <c r="GB899"/>
      <c r="GC899"/>
      <c r="GD899"/>
      <c r="GE899"/>
      <c r="GF899"/>
      <c r="GG899"/>
      <c r="GH899"/>
      <c r="GI899"/>
      <c r="GJ899"/>
      <c r="GK899"/>
      <c r="GL899"/>
      <c r="GM899"/>
      <c r="GN899"/>
      <c r="GO899"/>
      <c r="GP899"/>
      <c r="GQ899"/>
      <c r="GR899"/>
      <c r="GS899"/>
      <c r="GT899"/>
      <c r="GU899"/>
      <c r="GV899"/>
      <c r="GW899"/>
      <c r="GX899"/>
      <c r="GY899"/>
      <c r="GZ899"/>
      <c r="HA899"/>
      <c r="HB899"/>
      <c r="HC899"/>
      <c r="HD899"/>
      <c r="HE899"/>
      <c r="HF899"/>
      <c r="HG899"/>
      <c r="HH899"/>
      <c r="HI899"/>
      <c r="HJ899"/>
      <c r="HK899"/>
      <c r="HL899"/>
      <c r="HM899"/>
      <c r="HN899"/>
      <c r="HO899"/>
      <c r="HP899"/>
      <c r="HQ899"/>
      <c r="HR899"/>
      <c r="HS899"/>
      <c r="HT899"/>
      <c r="HU899"/>
      <c r="HV899"/>
      <c r="HW899"/>
      <c r="HX899"/>
      <c r="HY899"/>
      <c r="HZ899"/>
      <c r="IA899"/>
      <c r="IB899"/>
      <c r="IC899"/>
      <c r="ID899"/>
      <c r="IE899"/>
      <c r="IF899"/>
      <c r="IG899"/>
    </row>
    <row r="900" spans="1:241" s="1" customFormat="1">
      <c r="A90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  <c r="EF900"/>
      <c r="EG900"/>
      <c r="EH900"/>
      <c r="EI900"/>
      <c r="EJ900"/>
      <c r="EK900"/>
      <c r="EL900"/>
      <c r="EM900"/>
      <c r="EN900"/>
      <c r="EO900"/>
      <c r="EP900"/>
      <c r="EQ900"/>
      <c r="ER900"/>
      <c r="ES900"/>
      <c r="ET900"/>
      <c r="EU900"/>
      <c r="EV900"/>
      <c r="EW900"/>
      <c r="EX900"/>
      <c r="EY900"/>
      <c r="EZ900"/>
      <c r="FA900"/>
      <c r="FB900"/>
      <c r="FC900"/>
      <c r="FD900"/>
      <c r="FE900"/>
      <c r="FF900"/>
      <c r="FG900"/>
      <c r="FH900"/>
      <c r="FI900"/>
      <c r="FJ900"/>
      <c r="FK900"/>
      <c r="FL900"/>
      <c r="FM900"/>
      <c r="FN900"/>
      <c r="FO900"/>
      <c r="FP900"/>
      <c r="FQ900"/>
      <c r="FR900"/>
      <c r="FS900"/>
      <c r="FT900"/>
      <c r="FU900"/>
      <c r="FV900"/>
      <c r="FW900"/>
      <c r="FX900"/>
      <c r="FY900"/>
      <c r="FZ900"/>
      <c r="GA900"/>
      <c r="GB900"/>
      <c r="GC900"/>
      <c r="GD900"/>
      <c r="GE900"/>
      <c r="GF900"/>
      <c r="GG900"/>
      <c r="GH900"/>
      <c r="GI900"/>
      <c r="GJ900"/>
      <c r="GK900"/>
      <c r="GL900"/>
      <c r="GM900"/>
      <c r="GN900"/>
      <c r="GO900"/>
      <c r="GP900"/>
      <c r="GQ900"/>
      <c r="GR900"/>
      <c r="GS900"/>
      <c r="GT900"/>
      <c r="GU900"/>
      <c r="GV900"/>
      <c r="GW900"/>
      <c r="GX900"/>
      <c r="GY900"/>
      <c r="GZ900"/>
      <c r="HA900"/>
      <c r="HB900"/>
      <c r="HC900"/>
      <c r="HD900"/>
      <c r="HE900"/>
      <c r="HF900"/>
      <c r="HG900"/>
      <c r="HH900"/>
      <c r="HI900"/>
      <c r="HJ900"/>
      <c r="HK900"/>
      <c r="HL900"/>
      <c r="HM900"/>
      <c r="HN900"/>
      <c r="HO900"/>
      <c r="HP900"/>
      <c r="HQ900"/>
      <c r="HR900"/>
      <c r="HS900"/>
      <c r="HT900"/>
      <c r="HU900"/>
      <c r="HV900"/>
      <c r="HW900"/>
      <c r="HX900"/>
      <c r="HY900"/>
      <c r="HZ900"/>
      <c r="IA900"/>
      <c r="IB900"/>
      <c r="IC900"/>
      <c r="ID900"/>
      <c r="IE900"/>
      <c r="IF900"/>
      <c r="IG900"/>
    </row>
    <row r="901" spans="1:241" s="1" customFormat="1">
      <c r="A901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  <c r="EF901"/>
      <c r="EG901"/>
      <c r="EH901"/>
      <c r="EI901"/>
      <c r="EJ901"/>
      <c r="EK901"/>
      <c r="EL901"/>
      <c r="EM901"/>
      <c r="EN901"/>
      <c r="EO901"/>
      <c r="EP901"/>
      <c r="EQ901"/>
      <c r="ER901"/>
      <c r="ES901"/>
      <c r="ET901"/>
      <c r="EU901"/>
      <c r="EV901"/>
      <c r="EW901"/>
      <c r="EX901"/>
      <c r="EY901"/>
      <c r="EZ901"/>
      <c r="FA901"/>
      <c r="FB901"/>
      <c r="FC901"/>
      <c r="FD901"/>
      <c r="FE901"/>
      <c r="FF901"/>
      <c r="FG901"/>
      <c r="FH901"/>
      <c r="FI901"/>
      <c r="FJ901"/>
      <c r="FK901"/>
      <c r="FL901"/>
      <c r="FM901"/>
      <c r="FN901"/>
      <c r="FO901"/>
      <c r="FP901"/>
      <c r="FQ901"/>
      <c r="FR901"/>
      <c r="FS901"/>
      <c r="FT901"/>
      <c r="FU901"/>
      <c r="FV901"/>
      <c r="FW901"/>
      <c r="FX901"/>
      <c r="FY901"/>
      <c r="FZ901"/>
      <c r="GA901"/>
      <c r="GB901"/>
      <c r="GC901"/>
      <c r="GD901"/>
      <c r="GE901"/>
      <c r="GF901"/>
      <c r="GG901"/>
      <c r="GH901"/>
      <c r="GI901"/>
      <c r="GJ901"/>
      <c r="GK901"/>
      <c r="GL901"/>
      <c r="GM901"/>
      <c r="GN901"/>
      <c r="GO901"/>
      <c r="GP901"/>
      <c r="GQ901"/>
      <c r="GR901"/>
      <c r="GS901"/>
      <c r="GT901"/>
      <c r="GU901"/>
      <c r="GV901"/>
      <c r="GW901"/>
      <c r="GX901"/>
      <c r="GY901"/>
      <c r="GZ901"/>
      <c r="HA901"/>
      <c r="HB901"/>
      <c r="HC901"/>
      <c r="HD901"/>
      <c r="HE901"/>
      <c r="HF901"/>
      <c r="HG901"/>
      <c r="HH901"/>
      <c r="HI901"/>
      <c r="HJ901"/>
      <c r="HK901"/>
      <c r="HL901"/>
      <c r="HM901"/>
      <c r="HN901"/>
      <c r="HO901"/>
      <c r="HP901"/>
      <c r="HQ901"/>
      <c r="HR901"/>
      <c r="HS901"/>
      <c r="HT901"/>
      <c r="HU901"/>
      <c r="HV901"/>
      <c r="HW901"/>
      <c r="HX901"/>
      <c r="HY901"/>
      <c r="HZ901"/>
      <c r="IA901"/>
      <c r="IB901"/>
      <c r="IC901"/>
      <c r="ID901"/>
      <c r="IE901"/>
      <c r="IF901"/>
      <c r="IG901"/>
    </row>
    <row r="902" spans="1:241" s="1" customFormat="1">
      <c r="A902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  <c r="EF902"/>
      <c r="EG902"/>
      <c r="EH902"/>
      <c r="EI902"/>
      <c r="EJ902"/>
      <c r="EK902"/>
      <c r="EL902"/>
      <c r="EM902"/>
      <c r="EN902"/>
      <c r="EO902"/>
      <c r="EP902"/>
      <c r="EQ902"/>
      <c r="ER902"/>
      <c r="ES902"/>
      <c r="ET902"/>
      <c r="EU902"/>
      <c r="EV902"/>
      <c r="EW902"/>
      <c r="EX902"/>
      <c r="EY902"/>
      <c r="EZ902"/>
      <c r="FA902"/>
      <c r="FB902"/>
      <c r="FC902"/>
      <c r="FD902"/>
      <c r="FE902"/>
      <c r="FF902"/>
      <c r="FG902"/>
      <c r="FH902"/>
      <c r="FI902"/>
      <c r="FJ902"/>
      <c r="FK902"/>
      <c r="FL902"/>
      <c r="FM902"/>
      <c r="FN902"/>
      <c r="FO902"/>
      <c r="FP902"/>
      <c r="FQ902"/>
      <c r="FR902"/>
      <c r="FS902"/>
      <c r="FT902"/>
      <c r="FU902"/>
      <c r="FV902"/>
      <c r="FW902"/>
      <c r="FX902"/>
      <c r="FY902"/>
      <c r="FZ902"/>
      <c r="GA902"/>
      <c r="GB902"/>
      <c r="GC902"/>
      <c r="GD902"/>
      <c r="GE902"/>
      <c r="GF902"/>
      <c r="GG902"/>
      <c r="GH902"/>
      <c r="GI902"/>
      <c r="GJ902"/>
      <c r="GK902"/>
      <c r="GL902"/>
      <c r="GM902"/>
      <c r="GN902"/>
      <c r="GO902"/>
      <c r="GP902"/>
      <c r="GQ902"/>
      <c r="GR902"/>
      <c r="GS902"/>
      <c r="GT902"/>
      <c r="GU902"/>
      <c r="GV902"/>
      <c r="GW902"/>
      <c r="GX902"/>
      <c r="GY902"/>
      <c r="GZ902"/>
      <c r="HA902"/>
      <c r="HB902"/>
      <c r="HC902"/>
      <c r="HD902"/>
      <c r="HE902"/>
      <c r="HF902"/>
      <c r="HG902"/>
      <c r="HH902"/>
      <c r="HI902"/>
      <c r="HJ902"/>
      <c r="HK902"/>
      <c r="HL902"/>
      <c r="HM902"/>
      <c r="HN902"/>
      <c r="HO902"/>
      <c r="HP902"/>
      <c r="HQ902"/>
      <c r="HR902"/>
      <c r="HS902"/>
      <c r="HT902"/>
      <c r="HU902"/>
      <c r="HV902"/>
      <c r="HW902"/>
      <c r="HX902"/>
      <c r="HY902"/>
      <c r="HZ902"/>
      <c r="IA902"/>
      <c r="IB902"/>
      <c r="IC902"/>
      <c r="ID902"/>
      <c r="IE902"/>
      <c r="IF902"/>
      <c r="IG902"/>
    </row>
    <row r="903" spans="1:241" s="1" customFormat="1">
      <c r="A903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  <c r="EE903"/>
      <c r="EF903"/>
      <c r="EG903"/>
      <c r="EH903"/>
      <c r="EI903"/>
      <c r="EJ903"/>
      <c r="EK903"/>
      <c r="EL903"/>
      <c r="EM903"/>
      <c r="EN903"/>
      <c r="EO903"/>
      <c r="EP903"/>
      <c r="EQ903"/>
      <c r="ER903"/>
      <c r="ES903"/>
      <c r="ET903"/>
      <c r="EU903"/>
      <c r="EV903"/>
      <c r="EW903"/>
      <c r="EX903"/>
      <c r="EY903"/>
      <c r="EZ903"/>
      <c r="FA903"/>
      <c r="FB903"/>
      <c r="FC903"/>
      <c r="FD903"/>
      <c r="FE903"/>
      <c r="FF903"/>
      <c r="FG903"/>
      <c r="FH903"/>
      <c r="FI903"/>
      <c r="FJ903"/>
      <c r="FK903"/>
      <c r="FL903"/>
      <c r="FM903"/>
      <c r="FN903"/>
      <c r="FO903"/>
      <c r="FP903"/>
      <c r="FQ903"/>
      <c r="FR903"/>
      <c r="FS903"/>
      <c r="FT903"/>
      <c r="FU903"/>
      <c r="FV903"/>
      <c r="FW903"/>
      <c r="FX903"/>
      <c r="FY903"/>
      <c r="FZ903"/>
      <c r="GA903"/>
      <c r="GB903"/>
      <c r="GC903"/>
      <c r="GD903"/>
      <c r="GE903"/>
      <c r="GF903"/>
      <c r="GG903"/>
      <c r="GH903"/>
      <c r="GI903"/>
      <c r="GJ903"/>
      <c r="GK903"/>
      <c r="GL903"/>
      <c r="GM903"/>
      <c r="GN903"/>
      <c r="GO903"/>
      <c r="GP903"/>
      <c r="GQ903"/>
      <c r="GR903"/>
      <c r="GS903"/>
      <c r="GT903"/>
      <c r="GU903"/>
      <c r="GV903"/>
      <c r="GW903"/>
      <c r="GX903"/>
      <c r="GY903"/>
      <c r="GZ903"/>
      <c r="HA903"/>
      <c r="HB903"/>
      <c r="HC903"/>
      <c r="HD903"/>
      <c r="HE903"/>
      <c r="HF903"/>
      <c r="HG903"/>
      <c r="HH903"/>
      <c r="HI903"/>
      <c r="HJ903"/>
      <c r="HK903"/>
      <c r="HL903"/>
      <c r="HM903"/>
      <c r="HN903"/>
      <c r="HO903"/>
      <c r="HP903"/>
      <c r="HQ903"/>
      <c r="HR903"/>
      <c r="HS903"/>
      <c r="HT903"/>
      <c r="HU903"/>
      <c r="HV903"/>
      <c r="HW903"/>
      <c r="HX903"/>
      <c r="HY903"/>
      <c r="HZ903"/>
      <c r="IA903"/>
      <c r="IB903"/>
      <c r="IC903"/>
      <c r="ID903"/>
      <c r="IE903"/>
      <c r="IF903"/>
      <c r="IG903"/>
    </row>
    <row r="904" spans="1:241" s="1" customFormat="1">
      <c r="A904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  <c r="EE904"/>
      <c r="EF904"/>
      <c r="EG904"/>
      <c r="EH904"/>
      <c r="EI904"/>
      <c r="EJ904"/>
      <c r="EK904"/>
      <c r="EL904"/>
      <c r="EM904"/>
      <c r="EN904"/>
      <c r="EO904"/>
      <c r="EP904"/>
      <c r="EQ904"/>
      <c r="ER904"/>
      <c r="ES904"/>
      <c r="ET904"/>
      <c r="EU904"/>
      <c r="EV904"/>
      <c r="EW904"/>
      <c r="EX904"/>
      <c r="EY904"/>
      <c r="EZ904"/>
      <c r="FA904"/>
      <c r="FB904"/>
      <c r="FC904"/>
      <c r="FD904"/>
      <c r="FE904"/>
      <c r="FF904"/>
      <c r="FG904"/>
      <c r="FH904"/>
      <c r="FI904"/>
      <c r="FJ904"/>
      <c r="FK904"/>
      <c r="FL904"/>
      <c r="FM904"/>
      <c r="FN904"/>
      <c r="FO904"/>
      <c r="FP904"/>
      <c r="FQ904"/>
      <c r="FR904"/>
      <c r="FS904"/>
      <c r="FT904"/>
      <c r="FU904"/>
      <c r="FV904"/>
      <c r="FW904"/>
      <c r="FX904"/>
      <c r="FY904"/>
      <c r="FZ904"/>
      <c r="GA904"/>
      <c r="GB904"/>
      <c r="GC904"/>
      <c r="GD904"/>
      <c r="GE904"/>
      <c r="GF904"/>
      <c r="GG904"/>
      <c r="GH904"/>
      <c r="GI904"/>
      <c r="GJ904"/>
      <c r="GK904"/>
      <c r="GL904"/>
      <c r="GM904"/>
      <c r="GN904"/>
      <c r="GO904"/>
      <c r="GP904"/>
      <c r="GQ904"/>
      <c r="GR904"/>
      <c r="GS904"/>
      <c r="GT904"/>
      <c r="GU904"/>
      <c r="GV904"/>
      <c r="GW904"/>
      <c r="GX904"/>
      <c r="GY904"/>
      <c r="GZ904"/>
      <c r="HA904"/>
      <c r="HB904"/>
      <c r="HC904"/>
      <c r="HD904"/>
      <c r="HE904"/>
      <c r="HF904"/>
      <c r="HG904"/>
      <c r="HH904"/>
      <c r="HI904"/>
      <c r="HJ904"/>
      <c r="HK904"/>
      <c r="HL904"/>
      <c r="HM904"/>
      <c r="HN904"/>
      <c r="HO904"/>
      <c r="HP904"/>
      <c r="HQ904"/>
      <c r="HR904"/>
      <c r="HS904"/>
      <c r="HT904"/>
      <c r="HU904"/>
      <c r="HV904"/>
      <c r="HW904"/>
      <c r="HX904"/>
      <c r="HY904"/>
      <c r="HZ904"/>
      <c r="IA904"/>
      <c r="IB904"/>
      <c r="IC904"/>
      <c r="ID904"/>
      <c r="IE904"/>
      <c r="IF904"/>
      <c r="IG904"/>
    </row>
    <row r="905" spans="1:241" s="1" customFormat="1">
      <c r="A905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  <c r="EE905"/>
      <c r="EF905"/>
      <c r="EG905"/>
      <c r="EH905"/>
      <c r="EI905"/>
      <c r="EJ905"/>
      <c r="EK905"/>
      <c r="EL905"/>
      <c r="EM905"/>
      <c r="EN905"/>
      <c r="EO905"/>
      <c r="EP905"/>
      <c r="EQ905"/>
      <c r="ER905"/>
      <c r="ES905"/>
      <c r="ET905"/>
      <c r="EU905"/>
      <c r="EV905"/>
      <c r="EW905"/>
      <c r="EX905"/>
      <c r="EY905"/>
      <c r="EZ905"/>
      <c r="FA905"/>
      <c r="FB905"/>
      <c r="FC905"/>
      <c r="FD905"/>
      <c r="FE905"/>
      <c r="FF905"/>
      <c r="FG905"/>
      <c r="FH905"/>
      <c r="FI905"/>
      <c r="FJ905"/>
      <c r="FK905"/>
      <c r="FL905"/>
      <c r="FM905"/>
      <c r="FN905"/>
      <c r="FO905"/>
      <c r="FP905"/>
      <c r="FQ905"/>
      <c r="FR905"/>
      <c r="FS905"/>
      <c r="FT905"/>
      <c r="FU905"/>
      <c r="FV905"/>
      <c r="FW905"/>
      <c r="FX905"/>
      <c r="FY905"/>
      <c r="FZ905"/>
      <c r="GA905"/>
      <c r="GB905"/>
      <c r="GC905"/>
      <c r="GD905"/>
      <c r="GE905"/>
      <c r="GF905"/>
      <c r="GG905"/>
      <c r="GH905"/>
      <c r="GI905"/>
      <c r="GJ905"/>
      <c r="GK905"/>
      <c r="GL905"/>
      <c r="GM905"/>
      <c r="GN905"/>
      <c r="GO905"/>
      <c r="GP905"/>
      <c r="GQ905"/>
      <c r="GR905"/>
      <c r="GS905"/>
      <c r="GT905"/>
      <c r="GU905"/>
      <c r="GV905"/>
      <c r="GW905"/>
      <c r="GX905"/>
      <c r="GY905"/>
      <c r="GZ905"/>
      <c r="HA905"/>
      <c r="HB905"/>
      <c r="HC905"/>
      <c r="HD905"/>
      <c r="HE905"/>
      <c r="HF905"/>
      <c r="HG905"/>
      <c r="HH905"/>
      <c r="HI905"/>
      <c r="HJ905"/>
      <c r="HK905"/>
      <c r="HL905"/>
      <c r="HM905"/>
      <c r="HN905"/>
      <c r="HO905"/>
      <c r="HP905"/>
      <c r="HQ905"/>
      <c r="HR905"/>
      <c r="HS905"/>
      <c r="HT905"/>
      <c r="HU905"/>
      <c r="HV905"/>
      <c r="HW905"/>
      <c r="HX905"/>
      <c r="HY905"/>
      <c r="HZ905"/>
      <c r="IA905"/>
      <c r="IB905"/>
      <c r="IC905"/>
      <c r="ID905"/>
      <c r="IE905"/>
      <c r="IF905"/>
      <c r="IG905"/>
    </row>
    <row r="906" spans="1:241" s="1" customFormat="1">
      <c r="A906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  <c r="EE906"/>
      <c r="EF906"/>
      <c r="EG906"/>
      <c r="EH906"/>
      <c r="EI906"/>
      <c r="EJ906"/>
      <c r="EK906"/>
      <c r="EL906"/>
      <c r="EM906"/>
      <c r="EN906"/>
      <c r="EO906"/>
      <c r="EP906"/>
      <c r="EQ906"/>
      <c r="ER906"/>
      <c r="ES906"/>
      <c r="ET906"/>
      <c r="EU906"/>
      <c r="EV906"/>
      <c r="EW906"/>
      <c r="EX906"/>
      <c r="EY906"/>
      <c r="EZ906"/>
      <c r="FA906"/>
      <c r="FB906"/>
      <c r="FC906"/>
      <c r="FD906"/>
      <c r="FE906"/>
      <c r="FF906"/>
      <c r="FG906"/>
      <c r="FH906"/>
      <c r="FI906"/>
      <c r="FJ906"/>
      <c r="FK906"/>
      <c r="FL906"/>
      <c r="FM906"/>
      <c r="FN906"/>
      <c r="FO906"/>
      <c r="FP906"/>
      <c r="FQ906"/>
      <c r="FR906"/>
      <c r="FS906"/>
      <c r="FT906"/>
      <c r="FU906"/>
      <c r="FV906"/>
      <c r="FW906"/>
      <c r="FX906"/>
      <c r="FY906"/>
      <c r="FZ906"/>
      <c r="GA906"/>
      <c r="GB906"/>
      <c r="GC906"/>
      <c r="GD906"/>
      <c r="GE906"/>
      <c r="GF906"/>
      <c r="GG906"/>
      <c r="GH906"/>
      <c r="GI906"/>
      <c r="GJ906"/>
      <c r="GK906"/>
      <c r="GL906"/>
      <c r="GM906"/>
      <c r="GN906"/>
      <c r="GO906"/>
      <c r="GP906"/>
      <c r="GQ906"/>
      <c r="GR906"/>
      <c r="GS906"/>
      <c r="GT906"/>
      <c r="GU906"/>
      <c r="GV906"/>
      <c r="GW906"/>
      <c r="GX906"/>
      <c r="GY906"/>
      <c r="GZ906"/>
      <c r="HA906"/>
      <c r="HB906"/>
      <c r="HC906"/>
      <c r="HD906"/>
      <c r="HE906"/>
      <c r="HF906"/>
      <c r="HG906"/>
      <c r="HH906"/>
      <c r="HI906"/>
      <c r="HJ906"/>
      <c r="HK906"/>
      <c r="HL906"/>
      <c r="HM906"/>
      <c r="HN906"/>
      <c r="HO906"/>
      <c r="HP906"/>
      <c r="HQ906"/>
      <c r="HR906"/>
      <c r="HS906"/>
      <c r="HT906"/>
      <c r="HU906"/>
      <c r="HV906"/>
      <c r="HW906"/>
      <c r="HX906"/>
      <c r="HY906"/>
      <c r="HZ906"/>
      <c r="IA906"/>
      <c r="IB906"/>
      <c r="IC906"/>
      <c r="ID906"/>
      <c r="IE906"/>
      <c r="IF906"/>
      <c r="IG906"/>
    </row>
    <row r="907" spans="1:241" s="1" customFormat="1">
      <c r="A907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  <c r="EE907"/>
      <c r="EF907"/>
      <c r="EG907"/>
      <c r="EH907"/>
      <c r="EI907"/>
      <c r="EJ907"/>
      <c r="EK907"/>
      <c r="EL907"/>
      <c r="EM907"/>
      <c r="EN907"/>
      <c r="EO907"/>
      <c r="EP907"/>
      <c r="EQ907"/>
      <c r="ER907"/>
      <c r="ES907"/>
      <c r="ET907"/>
      <c r="EU907"/>
      <c r="EV907"/>
      <c r="EW907"/>
      <c r="EX907"/>
      <c r="EY907"/>
      <c r="EZ907"/>
      <c r="FA907"/>
      <c r="FB907"/>
      <c r="FC907"/>
      <c r="FD907"/>
      <c r="FE907"/>
      <c r="FF907"/>
      <c r="FG907"/>
      <c r="FH907"/>
      <c r="FI907"/>
      <c r="FJ907"/>
      <c r="FK907"/>
      <c r="FL907"/>
      <c r="FM907"/>
      <c r="FN907"/>
      <c r="FO907"/>
      <c r="FP907"/>
      <c r="FQ907"/>
      <c r="FR907"/>
      <c r="FS907"/>
      <c r="FT907"/>
      <c r="FU907"/>
      <c r="FV907"/>
      <c r="FW907"/>
      <c r="FX907"/>
      <c r="FY907"/>
      <c r="FZ907"/>
      <c r="GA907"/>
      <c r="GB907"/>
      <c r="GC907"/>
      <c r="GD907"/>
      <c r="GE907"/>
      <c r="GF907"/>
      <c r="GG907"/>
      <c r="GH907"/>
      <c r="GI907"/>
      <c r="GJ907"/>
      <c r="GK907"/>
      <c r="GL907"/>
      <c r="GM907"/>
      <c r="GN907"/>
      <c r="GO907"/>
      <c r="GP907"/>
      <c r="GQ907"/>
      <c r="GR907"/>
      <c r="GS907"/>
      <c r="GT907"/>
      <c r="GU907"/>
      <c r="GV907"/>
      <c r="GW907"/>
      <c r="GX907"/>
      <c r="GY907"/>
      <c r="GZ907"/>
      <c r="HA907"/>
      <c r="HB907"/>
      <c r="HC907"/>
      <c r="HD907"/>
      <c r="HE907"/>
      <c r="HF907"/>
      <c r="HG907"/>
      <c r="HH907"/>
      <c r="HI907"/>
      <c r="HJ907"/>
      <c r="HK907"/>
      <c r="HL907"/>
      <c r="HM907"/>
      <c r="HN907"/>
      <c r="HO907"/>
      <c r="HP907"/>
      <c r="HQ907"/>
      <c r="HR907"/>
      <c r="HS907"/>
      <c r="HT907"/>
      <c r="HU907"/>
      <c r="HV907"/>
      <c r="HW907"/>
      <c r="HX907"/>
      <c r="HY907"/>
      <c r="HZ907"/>
      <c r="IA907"/>
      <c r="IB907"/>
      <c r="IC907"/>
      <c r="ID907"/>
      <c r="IE907"/>
      <c r="IF907"/>
      <c r="IG907"/>
    </row>
    <row r="908" spans="1:241" s="1" customFormat="1">
      <c r="A908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  <c r="EF908"/>
      <c r="EG908"/>
      <c r="EH908"/>
      <c r="EI908"/>
      <c r="EJ908"/>
      <c r="EK908"/>
      <c r="EL908"/>
      <c r="EM908"/>
      <c r="EN908"/>
      <c r="EO908"/>
      <c r="EP908"/>
      <c r="EQ908"/>
      <c r="ER908"/>
      <c r="ES908"/>
      <c r="ET908"/>
      <c r="EU908"/>
      <c r="EV908"/>
      <c r="EW908"/>
      <c r="EX908"/>
      <c r="EY908"/>
      <c r="EZ908"/>
      <c r="FA908"/>
      <c r="FB908"/>
      <c r="FC908"/>
      <c r="FD908"/>
      <c r="FE908"/>
      <c r="FF908"/>
      <c r="FG908"/>
      <c r="FH908"/>
      <c r="FI908"/>
      <c r="FJ908"/>
      <c r="FK908"/>
      <c r="FL908"/>
      <c r="FM908"/>
      <c r="FN908"/>
      <c r="FO908"/>
      <c r="FP908"/>
      <c r="FQ908"/>
      <c r="FR908"/>
      <c r="FS908"/>
      <c r="FT908"/>
      <c r="FU908"/>
      <c r="FV908"/>
      <c r="FW908"/>
      <c r="FX908"/>
      <c r="FY908"/>
      <c r="FZ908"/>
      <c r="GA908"/>
      <c r="GB908"/>
      <c r="GC908"/>
      <c r="GD908"/>
      <c r="GE908"/>
      <c r="GF908"/>
      <c r="GG908"/>
      <c r="GH908"/>
      <c r="GI908"/>
      <c r="GJ908"/>
      <c r="GK908"/>
      <c r="GL908"/>
      <c r="GM908"/>
      <c r="GN908"/>
      <c r="GO908"/>
      <c r="GP908"/>
      <c r="GQ908"/>
      <c r="GR908"/>
      <c r="GS908"/>
      <c r="GT908"/>
      <c r="GU908"/>
      <c r="GV908"/>
      <c r="GW908"/>
      <c r="GX908"/>
      <c r="GY908"/>
      <c r="GZ908"/>
      <c r="HA908"/>
      <c r="HB908"/>
      <c r="HC908"/>
      <c r="HD908"/>
      <c r="HE908"/>
      <c r="HF908"/>
      <c r="HG908"/>
      <c r="HH908"/>
      <c r="HI908"/>
      <c r="HJ908"/>
      <c r="HK908"/>
      <c r="HL908"/>
      <c r="HM908"/>
      <c r="HN908"/>
      <c r="HO908"/>
      <c r="HP908"/>
      <c r="HQ908"/>
      <c r="HR908"/>
      <c r="HS908"/>
      <c r="HT908"/>
      <c r="HU908"/>
      <c r="HV908"/>
      <c r="HW908"/>
      <c r="HX908"/>
      <c r="HY908"/>
      <c r="HZ908"/>
      <c r="IA908"/>
      <c r="IB908"/>
      <c r="IC908"/>
      <c r="ID908"/>
      <c r="IE908"/>
      <c r="IF908"/>
      <c r="IG908"/>
    </row>
    <row r="909" spans="1:241" s="1" customFormat="1">
      <c r="A909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  <c r="EE909"/>
      <c r="EF909"/>
      <c r="EG909"/>
      <c r="EH909"/>
      <c r="EI909"/>
      <c r="EJ909"/>
      <c r="EK909"/>
      <c r="EL909"/>
      <c r="EM909"/>
      <c r="EN909"/>
      <c r="EO909"/>
      <c r="EP909"/>
      <c r="EQ909"/>
      <c r="ER909"/>
      <c r="ES909"/>
      <c r="ET909"/>
      <c r="EU909"/>
      <c r="EV909"/>
      <c r="EW909"/>
      <c r="EX909"/>
      <c r="EY909"/>
      <c r="EZ909"/>
      <c r="FA909"/>
      <c r="FB909"/>
      <c r="FC909"/>
      <c r="FD909"/>
      <c r="FE909"/>
      <c r="FF909"/>
      <c r="FG909"/>
      <c r="FH909"/>
      <c r="FI909"/>
      <c r="FJ909"/>
      <c r="FK909"/>
      <c r="FL909"/>
      <c r="FM909"/>
      <c r="FN909"/>
      <c r="FO909"/>
      <c r="FP909"/>
      <c r="FQ909"/>
      <c r="FR909"/>
      <c r="FS909"/>
      <c r="FT909"/>
      <c r="FU909"/>
      <c r="FV909"/>
      <c r="FW909"/>
      <c r="FX909"/>
      <c r="FY909"/>
      <c r="FZ909"/>
      <c r="GA909"/>
      <c r="GB909"/>
      <c r="GC909"/>
      <c r="GD909"/>
      <c r="GE909"/>
      <c r="GF909"/>
      <c r="GG909"/>
      <c r="GH909"/>
      <c r="GI909"/>
      <c r="GJ909"/>
      <c r="GK909"/>
      <c r="GL909"/>
      <c r="GM909"/>
      <c r="GN909"/>
      <c r="GO909"/>
      <c r="GP909"/>
      <c r="GQ909"/>
      <c r="GR909"/>
      <c r="GS909"/>
      <c r="GT909"/>
      <c r="GU909"/>
      <c r="GV909"/>
      <c r="GW909"/>
      <c r="GX909"/>
      <c r="GY909"/>
      <c r="GZ909"/>
      <c r="HA909"/>
      <c r="HB909"/>
      <c r="HC909"/>
      <c r="HD909"/>
      <c r="HE909"/>
      <c r="HF909"/>
      <c r="HG909"/>
      <c r="HH909"/>
      <c r="HI909"/>
      <c r="HJ909"/>
      <c r="HK909"/>
      <c r="HL909"/>
      <c r="HM909"/>
      <c r="HN909"/>
      <c r="HO909"/>
      <c r="HP909"/>
      <c r="HQ909"/>
      <c r="HR909"/>
      <c r="HS909"/>
      <c r="HT909"/>
      <c r="HU909"/>
      <c r="HV909"/>
      <c r="HW909"/>
      <c r="HX909"/>
      <c r="HY909"/>
      <c r="HZ909"/>
      <c r="IA909"/>
      <c r="IB909"/>
      <c r="IC909"/>
      <c r="ID909"/>
      <c r="IE909"/>
      <c r="IF909"/>
      <c r="IG909"/>
    </row>
    <row r="910" spans="1:241" s="1" customFormat="1">
      <c r="A91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  <c r="EE910"/>
      <c r="EF910"/>
      <c r="EG910"/>
      <c r="EH910"/>
      <c r="EI910"/>
      <c r="EJ910"/>
      <c r="EK910"/>
      <c r="EL910"/>
      <c r="EM910"/>
      <c r="EN910"/>
      <c r="EO910"/>
      <c r="EP910"/>
      <c r="EQ910"/>
      <c r="ER910"/>
      <c r="ES910"/>
      <c r="ET910"/>
      <c r="EU910"/>
      <c r="EV910"/>
      <c r="EW910"/>
      <c r="EX910"/>
      <c r="EY910"/>
      <c r="EZ910"/>
      <c r="FA910"/>
      <c r="FB910"/>
      <c r="FC910"/>
      <c r="FD910"/>
      <c r="FE910"/>
      <c r="FF910"/>
      <c r="FG910"/>
      <c r="FH910"/>
      <c r="FI910"/>
      <c r="FJ910"/>
      <c r="FK910"/>
      <c r="FL910"/>
      <c r="FM910"/>
      <c r="FN910"/>
      <c r="FO910"/>
      <c r="FP910"/>
      <c r="FQ910"/>
      <c r="FR910"/>
      <c r="FS910"/>
      <c r="FT910"/>
      <c r="FU910"/>
      <c r="FV910"/>
      <c r="FW910"/>
      <c r="FX910"/>
      <c r="FY910"/>
      <c r="FZ910"/>
      <c r="GA910"/>
      <c r="GB910"/>
      <c r="GC910"/>
      <c r="GD910"/>
      <c r="GE910"/>
      <c r="GF910"/>
      <c r="GG910"/>
      <c r="GH910"/>
      <c r="GI910"/>
      <c r="GJ910"/>
      <c r="GK910"/>
      <c r="GL910"/>
      <c r="GM910"/>
      <c r="GN910"/>
      <c r="GO910"/>
      <c r="GP910"/>
      <c r="GQ910"/>
      <c r="GR910"/>
      <c r="GS910"/>
      <c r="GT910"/>
      <c r="GU910"/>
      <c r="GV910"/>
      <c r="GW910"/>
      <c r="GX910"/>
      <c r="GY910"/>
      <c r="GZ910"/>
      <c r="HA910"/>
      <c r="HB910"/>
      <c r="HC910"/>
      <c r="HD910"/>
      <c r="HE910"/>
      <c r="HF910"/>
      <c r="HG910"/>
      <c r="HH910"/>
      <c r="HI910"/>
      <c r="HJ910"/>
      <c r="HK910"/>
      <c r="HL910"/>
      <c r="HM910"/>
      <c r="HN910"/>
      <c r="HO910"/>
      <c r="HP910"/>
      <c r="HQ910"/>
      <c r="HR910"/>
      <c r="HS910"/>
      <c r="HT910"/>
      <c r="HU910"/>
      <c r="HV910"/>
      <c r="HW910"/>
      <c r="HX910"/>
      <c r="HY910"/>
      <c r="HZ910"/>
      <c r="IA910"/>
      <c r="IB910"/>
      <c r="IC910"/>
      <c r="ID910"/>
      <c r="IE910"/>
      <c r="IF910"/>
      <c r="IG910"/>
    </row>
    <row r="911" spans="1:241" s="1" customFormat="1">
      <c r="A911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  <c r="EE911"/>
      <c r="EF911"/>
      <c r="EG911"/>
      <c r="EH911"/>
      <c r="EI911"/>
      <c r="EJ911"/>
      <c r="EK911"/>
      <c r="EL911"/>
      <c r="EM911"/>
      <c r="EN911"/>
      <c r="EO911"/>
      <c r="EP911"/>
      <c r="EQ911"/>
      <c r="ER911"/>
      <c r="ES911"/>
      <c r="ET911"/>
      <c r="EU911"/>
      <c r="EV911"/>
      <c r="EW911"/>
      <c r="EX911"/>
      <c r="EY911"/>
      <c r="EZ911"/>
      <c r="FA911"/>
      <c r="FB911"/>
      <c r="FC911"/>
      <c r="FD911"/>
      <c r="FE911"/>
      <c r="FF911"/>
      <c r="FG911"/>
      <c r="FH911"/>
      <c r="FI911"/>
      <c r="FJ911"/>
      <c r="FK911"/>
      <c r="FL911"/>
      <c r="FM911"/>
      <c r="FN911"/>
      <c r="FO911"/>
      <c r="FP911"/>
      <c r="FQ911"/>
      <c r="FR911"/>
      <c r="FS911"/>
      <c r="FT911"/>
      <c r="FU911"/>
      <c r="FV911"/>
      <c r="FW911"/>
      <c r="FX911"/>
      <c r="FY911"/>
      <c r="FZ911"/>
      <c r="GA911"/>
      <c r="GB911"/>
      <c r="GC911"/>
      <c r="GD911"/>
      <c r="GE911"/>
      <c r="GF911"/>
      <c r="GG911"/>
      <c r="GH911"/>
      <c r="GI911"/>
      <c r="GJ911"/>
      <c r="GK911"/>
      <c r="GL911"/>
      <c r="GM911"/>
      <c r="GN911"/>
      <c r="GO911"/>
      <c r="GP911"/>
      <c r="GQ911"/>
      <c r="GR911"/>
      <c r="GS911"/>
      <c r="GT911"/>
      <c r="GU911"/>
      <c r="GV911"/>
      <c r="GW911"/>
      <c r="GX911"/>
      <c r="GY911"/>
      <c r="GZ911"/>
      <c r="HA911"/>
      <c r="HB911"/>
      <c r="HC911"/>
      <c r="HD911"/>
      <c r="HE911"/>
      <c r="HF911"/>
      <c r="HG911"/>
      <c r="HH911"/>
      <c r="HI911"/>
      <c r="HJ911"/>
      <c r="HK911"/>
      <c r="HL911"/>
      <c r="HM911"/>
      <c r="HN911"/>
      <c r="HO911"/>
      <c r="HP911"/>
      <c r="HQ911"/>
      <c r="HR911"/>
      <c r="HS911"/>
      <c r="HT911"/>
      <c r="HU911"/>
      <c r="HV911"/>
      <c r="HW911"/>
      <c r="HX911"/>
      <c r="HY911"/>
      <c r="HZ911"/>
      <c r="IA911"/>
      <c r="IB911"/>
      <c r="IC911"/>
      <c r="ID911"/>
      <c r="IE911"/>
      <c r="IF911"/>
      <c r="IG911"/>
    </row>
    <row r="912" spans="1:241" s="1" customFormat="1">
      <c r="A912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  <c r="EE912"/>
      <c r="EF912"/>
      <c r="EG912"/>
      <c r="EH912"/>
      <c r="EI912"/>
      <c r="EJ912"/>
      <c r="EK912"/>
      <c r="EL912"/>
      <c r="EM912"/>
      <c r="EN912"/>
      <c r="EO912"/>
      <c r="EP912"/>
      <c r="EQ912"/>
      <c r="ER912"/>
      <c r="ES912"/>
      <c r="ET912"/>
      <c r="EU912"/>
      <c r="EV912"/>
      <c r="EW912"/>
      <c r="EX912"/>
      <c r="EY912"/>
      <c r="EZ912"/>
      <c r="FA912"/>
      <c r="FB912"/>
      <c r="FC912"/>
      <c r="FD912"/>
      <c r="FE912"/>
      <c r="FF912"/>
      <c r="FG912"/>
      <c r="FH912"/>
      <c r="FI912"/>
      <c r="FJ912"/>
      <c r="FK912"/>
      <c r="FL912"/>
      <c r="FM912"/>
      <c r="FN912"/>
      <c r="FO912"/>
      <c r="FP912"/>
      <c r="FQ912"/>
      <c r="FR912"/>
      <c r="FS912"/>
      <c r="FT912"/>
      <c r="FU912"/>
      <c r="FV912"/>
      <c r="FW912"/>
      <c r="FX912"/>
      <c r="FY912"/>
      <c r="FZ912"/>
      <c r="GA912"/>
      <c r="GB912"/>
      <c r="GC912"/>
      <c r="GD912"/>
      <c r="GE912"/>
      <c r="GF912"/>
      <c r="GG912"/>
      <c r="GH912"/>
      <c r="GI912"/>
      <c r="GJ912"/>
      <c r="GK912"/>
      <c r="GL912"/>
      <c r="GM912"/>
      <c r="GN912"/>
      <c r="GO912"/>
      <c r="GP912"/>
      <c r="GQ912"/>
      <c r="GR912"/>
      <c r="GS912"/>
      <c r="GT912"/>
      <c r="GU912"/>
      <c r="GV912"/>
      <c r="GW912"/>
      <c r="GX912"/>
      <c r="GY912"/>
      <c r="GZ912"/>
      <c r="HA912"/>
      <c r="HB912"/>
      <c r="HC912"/>
      <c r="HD912"/>
      <c r="HE912"/>
      <c r="HF912"/>
      <c r="HG912"/>
      <c r="HH912"/>
      <c r="HI912"/>
      <c r="HJ912"/>
      <c r="HK912"/>
      <c r="HL912"/>
      <c r="HM912"/>
      <c r="HN912"/>
      <c r="HO912"/>
      <c r="HP912"/>
      <c r="HQ912"/>
      <c r="HR912"/>
      <c r="HS912"/>
      <c r="HT912"/>
      <c r="HU912"/>
      <c r="HV912"/>
      <c r="HW912"/>
      <c r="HX912"/>
      <c r="HY912"/>
      <c r="HZ912"/>
      <c r="IA912"/>
      <c r="IB912"/>
      <c r="IC912"/>
      <c r="ID912"/>
      <c r="IE912"/>
      <c r="IF912"/>
      <c r="IG912"/>
    </row>
    <row r="913" spans="1:241" s="1" customFormat="1">
      <c r="A913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  <c r="EE913"/>
      <c r="EF913"/>
      <c r="EG913"/>
      <c r="EH913"/>
      <c r="EI913"/>
      <c r="EJ913"/>
      <c r="EK913"/>
      <c r="EL913"/>
      <c r="EM913"/>
      <c r="EN913"/>
      <c r="EO913"/>
      <c r="EP913"/>
      <c r="EQ913"/>
      <c r="ER913"/>
      <c r="ES913"/>
      <c r="ET913"/>
      <c r="EU913"/>
      <c r="EV913"/>
      <c r="EW913"/>
      <c r="EX913"/>
      <c r="EY913"/>
      <c r="EZ913"/>
      <c r="FA913"/>
      <c r="FB913"/>
      <c r="FC913"/>
      <c r="FD913"/>
      <c r="FE913"/>
      <c r="FF913"/>
      <c r="FG913"/>
      <c r="FH913"/>
      <c r="FI913"/>
      <c r="FJ913"/>
      <c r="FK913"/>
      <c r="FL913"/>
      <c r="FM913"/>
      <c r="FN913"/>
      <c r="FO913"/>
      <c r="FP913"/>
      <c r="FQ913"/>
      <c r="FR913"/>
      <c r="FS913"/>
      <c r="FT913"/>
      <c r="FU913"/>
      <c r="FV913"/>
      <c r="FW913"/>
      <c r="FX913"/>
      <c r="FY913"/>
      <c r="FZ913"/>
      <c r="GA913"/>
      <c r="GB913"/>
      <c r="GC913"/>
      <c r="GD913"/>
      <c r="GE913"/>
      <c r="GF913"/>
      <c r="GG913"/>
      <c r="GH913"/>
      <c r="GI913"/>
      <c r="GJ913"/>
      <c r="GK913"/>
      <c r="GL913"/>
      <c r="GM913"/>
      <c r="GN913"/>
      <c r="GO913"/>
      <c r="GP913"/>
      <c r="GQ913"/>
      <c r="GR913"/>
      <c r="GS913"/>
      <c r="GT913"/>
      <c r="GU913"/>
      <c r="GV913"/>
      <c r="GW913"/>
      <c r="GX913"/>
      <c r="GY913"/>
      <c r="GZ913"/>
      <c r="HA913"/>
      <c r="HB913"/>
      <c r="HC913"/>
      <c r="HD913"/>
      <c r="HE913"/>
      <c r="HF913"/>
      <c r="HG913"/>
      <c r="HH913"/>
      <c r="HI913"/>
      <c r="HJ913"/>
      <c r="HK913"/>
      <c r="HL913"/>
      <c r="HM913"/>
      <c r="HN913"/>
      <c r="HO913"/>
      <c r="HP913"/>
      <c r="HQ913"/>
      <c r="HR913"/>
      <c r="HS913"/>
      <c r="HT913"/>
      <c r="HU913"/>
      <c r="HV913"/>
      <c r="HW913"/>
      <c r="HX913"/>
      <c r="HY913"/>
      <c r="HZ913"/>
      <c r="IA913"/>
      <c r="IB913"/>
      <c r="IC913"/>
      <c r="ID913"/>
      <c r="IE913"/>
      <c r="IF913"/>
      <c r="IG913"/>
    </row>
    <row r="914" spans="1:241" s="1" customFormat="1">
      <c r="A914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  <c r="EE914"/>
      <c r="EF914"/>
      <c r="EG914"/>
      <c r="EH914"/>
      <c r="EI914"/>
      <c r="EJ914"/>
      <c r="EK914"/>
      <c r="EL914"/>
      <c r="EM914"/>
      <c r="EN914"/>
      <c r="EO914"/>
      <c r="EP914"/>
      <c r="EQ914"/>
      <c r="ER914"/>
      <c r="ES914"/>
      <c r="ET914"/>
      <c r="EU914"/>
      <c r="EV914"/>
      <c r="EW914"/>
      <c r="EX914"/>
      <c r="EY914"/>
      <c r="EZ914"/>
      <c r="FA914"/>
      <c r="FB914"/>
      <c r="FC914"/>
      <c r="FD914"/>
      <c r="FE914"/>
      <c r="FF914"/>
      <c r="FG914"/>
      <c r="FH914"/>
      <c r="FI914"/>
      <c r="FJ914"/>
      <c r="FK914"/>
      <c r="FL914"/>
      <c r="FM914"/>
      <c r="FN914"/>
      <c r="FO914"/>
      <c r="FP914"/>
      <c r="FQ914"/>
      <c r="FR914"/>
      <c r="FS914"/>
      <c r="FT914"/>
      <c r="FU914"/>
      <c r="FV914"/>
      <c r="FW914"/>
      <c r="FX914"/>
      <c r="FY914"/>
      <c r="FZ914"/>
      <c r="GA914"/>
      <c r="GB914"/>
      <c r="GC914"/>
      <c r="GD914"/>
      <c r="GE914"/>
      <c r="GF914"/>
      <c r="GG914"/>
      <c r="GH914"/>
      <c r="GI914"/>
      <c r="GJ914"/>
      <c r="GK914"/>
      <c r="GL914"/>
      <c r="GM914"/>
      <c r="GN914"/>
      <c r="GO914"/>
      <c r="GP914"/>
      <c r="GQ914"/>
      <c r="GR914"/>
      <c r="GS914"/>
      <c r="GT914"/>
      <c r="GU914"/>
      <c r="GV914"/>
      <c r="GW914"/>
      <c r="GX914"/>
      <c r="GY914"/>
      <c r="GZ914"/>
      <c r="HA914"/>
      <c r="HB914"/>
      <c r="HC914"/>
      <c r="HD914"/>
      <c r="HE914"/>
      <c r="HF914"/>
      <c r="HG914"/>
      <c r="HH914"/>
      <c r="HI914"/>
      <c r="HJ914"/>
      <c r="HK914"/>
      <c r="HL914"/>
      <c r="HM914"/>
      <c r="HN914"/>
      <c r="HO914"/>
      <c r="HP914"/>
      <c r="HQ914"/>
      <c r="HR914"/>
      <c r="HS914"/>
      <c r="HT914"/>
      <c r="HU914"/>
      <c r="HV914"/>
      <c r="HW914"/>
      <c r="HX914"/>
      <c r="HY914"/>
      <c r="HZ914"/>
      <c r="IA914"/>
      <c r="IB914"/>
      <c r="IC914"/>
      <c r="ID914"/>
      <c r="IE914"/>
      <c r="IF914"/>
      <c r="IG914"/>
    </row>
    <row r="915" spans="1:241" s="1" customFormat="1">
      <c r="A915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  <c r="EE915"/>
      <c r="EF915"/>
      <c r="EG915"/>
      <c r="EH915"/>
      <c r="EI915"/>
      <c r="EJ915"/>
      <c r="EK915"/>
      <c r="EL915"/>
      <c r="EM915"/>
      <c r="EN915"/>
      <c r="EO915"/>
      <c r="EP915"/>
      <c r="EQ915"/>
      <c r="ER915"/>
      <c r="ES915"/>
      <c r="ET915"/>
      <c r="EU915"/>
      <c r="EV915"/>
      <c r="EW915"/>
      <c r="EX915"/>
      <c r="EY915"/>
      <c r="EZ915"/>
      <c r="FA915"/>
      <c r="FB915"/>
      <c r="FC915"/>
      <c r="FD915"/>
      <c r="FE915"/>
      <c r="FF915"/>
      <c r="FG915"/>
      <c r="FH915"/>
      <c r="FI915"/>
      <c r="FJ915"/>
      <c r="FK915"/>
      <c r="FL915"/>
      <c r="FM915"/>
      <c r="FN915"/>
      <c r="FO915"/>
      <c r="FP915"/>
      <c r="FQ915"/>
      <c r="FR915"/>
      <c r="FS915"/>
      <c r="FT915"/>
      <c r="FU915"/>
      <c r="FV915"/>
      <c r="FW915"/>
      <c r="FX915"/>
      <c r="FY915"/>
      <c r="FZ915"/>
      <c r="GA915"/>
      <c r="GB915"/>
      <c r="GC915"/>
      <c r="GD915"/>
      <c r="GE915"/>
      <c r="GF915"/>
      <c r="GG915"/>
      <c r="GH915"/>
      <c r="GI915"/>
      <c r="GJ915"/>
      <c r="GK915"/>
      <c r="GL915"/>
      <c r="GM915"/>
      <c r="GN915"/>
      <c r="GO915"/>
      <c r="GP915"/>
      <c r="GQ915"/>
      <c r="GR915"/>
      <c r="GS915"/>
      <c r="GT915"/>
      <c r="GU915"/>
      <c r="GV915"/>
      <c r="GW915"/>
      <c r="GX915"/>
      <c r="GY915"/>
      <c r="GZ915"/>
      <c r="HA915"/>
      <c r="HB915"/>
      <c r="HC915"/>
      <c r="HD915"/>
      <c r="HE915"/>
      <c r="HF915"/>
      <c r="HG915"/>
      <c r="HH915"/>
      <c r="HI915"/>
      <c r="HJ915"/>
      <c r="HK915"/>
      <c r="HL915"/>
      <c r="HM915"/>
      <c r="HN915"/>
      <c r="HO915"/>
      <c r="HP915"/>
      <c r="HQ915"/>
      <c r="HR915"/>
      <c r="HS915"/>
      <c r="HT915"/>
      <c r="HU915"/>
      <c r="HV915"/>
      <c r="HW915"/>
      <c r="HX915"/>
      <c r="HY915"/>
      <c r="HZ915"/>
      <c r="IA915"/>
      <c r="IB915"/>
      <c r="IC915"/>
      <c r="ID915"/>
      <c r="IE915"/>
      <c r="IF915"/>
      <c r="IG915"/>
    </row>
    <row r="916" spans="1:241" s="1" customFormat="1">
      <c r="A916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  <c r="EE916"/>
      <c r="EF916"/>
      <c r="EG916"/>
      <c r="EH916"/>
      <c r="EI916"/>
      <c r="EJ916"/>
      <c r="EK916"/>
      <c r="EL916"/>
      <c r="EM916"/>
      <c r="EN916"/>
      <c r="EO916"/>
      <c r="EP916"/>
      <c r="EQ916"/>
      <c r="ER916"/>
      <c r="ES916"/>
      <c r="ET916"/>
      <c r="EU916"/>
      <c r="EV916"/>
      <c r="EW916"/>
      <c r="EX916"/>
      <c r="EY916"/>
      <c r="EZ916"/>
      <c r="FA916"/>
      <c r="FB916"/>
      <c r="FC916"/>
      <c r="FD916"/>
      <c r="FE916"/>
      <c r="FF916"/>
      <c r="FG916"/>
      <c r="FH916"/>
      <c r="FI916"/>
      <c r="FJ916"/>
      <c r="FK916"/>
      <c r="FL916"/>
      <c r="FM916"/>
      <c r="FN916"/>
      <c r="FO916"/>
      <c r="FP916"/>
      <c r="FQ916"/>
      <c r="FR916"/>
      <c r="FS916"/>
      <c r="FT916"/>
      <c r="FU916"/>
      <c r="FV916"/>
      <c r="FW916"/>
      <c r="FX916"/>
      <c r="FY916"/>
      <c r="FZ916"/>
      <c r="GA916"/>
      <c r="GB916"/>
      <c r="GC916"/>
      <c r="GD916"/>
      <c r="GE916"/>
      <c r="GF916"/>
      <c r="GG916"/>
      <c r="GH916"/>
      <c r="GI916"/>
      <c r="GJ916"/>
      <c r="GK916"/>
      <c r="GL916"/>
      <c r="GM916"/>
      <c r="GN916"/>
      <c r="GO916"/>
      <c r="GP916"/>
      <c r="GQ916"/>
      <c r="GR916"/>
      <c r="GS916"/>
      <c r="GT916"/>
      <c r="GU916"/>
      <c r="GV916"/>
      <c r="GW916"/>
      <c r="GX916"/>
      <c r="GY916"/>
      <c r="GZ916"/>
      <c r="HA916"/>
      <c r="HB916"/>
      <c r="HC916"/>
      <c r="HD916"/>
      <c r="HE916"/>
      <c r="HF916"/>
      <c r="HG916"/>
      <c r="HH916"/>
      <c r="HI916"/>
      <c r="HJ916"/>
      <c r="HK916"/>
      <c r="HL916"/>
      <c r="HM916"/>
      <c r="HN916"/>
      <c r="HO916"/>
      <c r="HP916"/>
      <c r="HQ916"/>
      <c r="HR916"/>
      <c r="HS916"/>
      <c r="HT916"/>
      <c r="HU916"/>
      <c r="HV916"/>
      <c r="HW916"/>
      <c r="HX916"/>
      <c r="HY916"/>
      <c r="HZ916"/>
      <c r="IA916"/>
      <c r="IB916"/>
      <c r="IC916"/>
      <c r="ID916"/>
      <c r="IE916"/>
      <c r="IF916"/>
      <c r="IG916"/>
    </row>
    <row r="917" spans="1:241" s="1" customFormat="1">
      <c r="A917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  <c r="EE917"/>
      <c r="EF917"/>
      <c r="EG917"/>
      <c r="EH917"/>
      <c r="EI917"/>
      <c r="EJ917"/>
      <c r="EK917"/>
      <c r="EL917"/>
      <c r="EM917"/>
      <c r="EN917"/>
      <c r="EO917"/>
      <c r="EP917"/>
      <c r="EQ917"/>
      <c r="ER917"/>
      <c r="ES917"/>
      <c r="ET917"/>
      <c r="EU917"/>
      <c r="EV917"/>
      <c r="EW917"/>
      <c r="EX917"/>
      <c r="EY917"/>
      <c r="EZ917"/>
      <c r="FA917"/>
      <c r="FB917"/>
      <c r="FC917"/>
      <c r="FD917"/>
      <c r="FE917"/>
      <c r="FF917"/>
      <c r="FG917"/>
      <c r="FH917"/>
      <c r="FI917"/>
      <c r="FJ917"/>
      <c r="FK917"/>
      <c r="FL917"/>
      <c r="FM917"/>
      <c r="FN917"/>
      <c r="FO917"/>
      <c r="FP917"/>
      <c r="FQ917"/>
      <c r="FR917"/>
      <c r="FS917"/>
      <c r="FT917"/>
      <c r="FU917"/>
      <c r="FV917"/>
      <c r="FW917"/>
      <c r="FX917"/>
      <c r="FY917"/>
      <c r="FZ917"/>
      <c r="GA917"/>
      <c r="GB917"/>
      <c r="GC917"/>
      <c r="GD917"/>
      <c r="GE917"/>
      <c r="GF917"/>
      <c r="GG917"/>
      <c r="GH917"/>
      <c r="GI917"/>
      <c r="GJ917"/>
      <c r="GK917"/>
      <c r="GL917"/>
      <c r="GM917"/>
      <c r="GN917"/>
      <c r="GO917"/>
      <c r="GP917"/>
      <c r="GQ917"/>
      <c r="GR917"/>
      <c r="GS917"/>
      <c r="GT917"/>
      <c r="GU917"/>
      <c r="GV917"/>
      <c r="GW917"/>
      <c r="GX917"/>
      <c r="GY917"/>
      <c r="GZ917"/>
      <c r="HA917"/>
      <c r="HB917"/>
      <c r="HC917"/>
      <c r="HD917"/>
      <c r="HE917"/>
      <c r="HF917"/>
      <c r="HG917"/>
      <c r="HH917"/>
      <c r="HI917"/>
      <c r="HJ917"/>
      <c r="HK917"/>
      <c r="HL917"/>
      <c r="HM917"/>
      <c r="HN917"/>
      <c r="HO917"/>
      <c r="HP917"/>
      <c r="HQ917"/>
      <c r="HR917"/>
      <c r="HS917"/>
      <c r="HT917"/>
      <c r="HU917"/>
      <c r="HV917"/>
      <c r="HW917"/>
      <c r="HX917"/>
      <c r="HY917"/>
      <c r="HZ917"/>
      <c r="IA917"/>
      <c r="IB917"/>
      <c r="IC917"/>
      <c r="ID917"/>
      <c r="IE917"/>
      <c r="IF917"/>
      <c r="IG917"/>
    </row>
    <row r="918" spans="1:241" s="1" customFormat="1">
      <c r="A918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  <c r="EE918"/>
      <c r="EF918"/>
      <c r="EG918"/>
      <c r="EH918"/>
      <c r="EI918"/>
      <c r="EJ918"/>
      <c r="EK918"/>
      <c r="EL918"/>
      <c r="EM918"/>
      <c r="EN918"/>
      <c r="EO918"/>
      <c r="EP918"/>
      <c r="EQ918"/>
      <c r="ER918"/>
      <c r="ES918"/>
      <c r="ET918"/>
      <c r="EU918"/>
      <c r="EV918"/>
      <c r="EW918"/>
      <c r="EX918"/>
      <c r="EY918"/>
      <c r="EZ918"/>
      <c r="FA918"/>
      <c r="FB918"/>
      <c r="FC918"/>
      <c r="FD918"/>
      <c r="FE918"/>
      <c r="FF918"/>
      <c r="FG918"/>
      <c r="FH918"/>
      <c r="FI918"/>
      <c r="FJ918"/>
      <c r="FK918"/>
      <c r="FL918"/>
      <c r="FM918"/>
      <c r="FN918"/>
      <c r="FO918"/>
      <c r="FP918"/>
      <c r="FQ918"/>
      <c r="FR918"/>
      <c r="FS918"/>
      <c r="FT918"/>
      <c r="FU918"/>
      <c r="FV918"/>
      <c r="FW918"/>
      <c r="FX918"/>
      <c r="FY918"/>
      <c r="FZ918"/>
      <c r="GA918"/>
      <c r="GB918"/>
      <c r="GC918"/>
      <c r="GD918"/>
      <c r="GE918"/>
      <c r="GF918"/>
      <c r="GG918"/>
      <c r="GH918"/>
      <c r="GI918"/>
      <c r="GJ918"/>
      <c r="GK918"/>
      <c r="GL918"/>
      <c r="GM918"/>
      <c r="GN918"/>
      <c r="GO918"/>
      <c r="GP918"/>
      <c r="GQ918"/>
      <c r="GR918"/>
      <c r="GS918"/>
      <c r="GT918"/>
      <c r="GU918"/>
      <c r="GV918"/>
      <c r="GW918"/>
      <c r="GX918"/>
      <c r="GY918"/>
      <c r="GZ918"/>
      <c r="HA918"/>
      <c r="HB918"/>
      <c r="HC918"/>
      <c r="HD918"/>
      <c r="HE918"/>
      <c r="HF918"/>
      <c r="HG918"/>
      <c r="HH918"/>
      <c r="HI918"/>
      <c r="HJ918"/>
      <c r="HK918"/>
      <c r="HL918"/>
      <c r="HM918"/>
      <c r="HN918"/>
      <c r="HO918"/>
      <c r="HP918"/>
      <c r="HQ918"/>
      <c r="HR918"/>
      <c r="HS918"/>
      <c r="HT918"/>
      <c r="HU918"/>
      <c r="HV918"/>
      <c r="HW918"/>
      <c r="HX918"/>
      <c r="HY918"/>
      <c r="HZ918"/>
      <c r="IA918"/>
      <c r="IB918"/>
      <c r="IC918"/>
      <c r="ID918"/>
      <c r="IE918"/>
      <c r="IF918"/>
      <c r="IG918"/>
    </row>
    <row r="919" spans="1:241" s="1" customFormat="1">
      <c r="A919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  <c r="EE919"/>
      <c r="EF919"/>
      <c r="EG919"/>
      <c r="EH919"/>
      <c r="EI919"/>
      <c r="EJ919"/>
      <c r="EK919"/>
      <c r="EL919"/>
      <c r="EM919"/>
      <c r="EN919"/>
      <c r="EO919"/>
      <c r="EP919"/>
      <c r="EQ919"/>
      <c r="ER919"/>
      <c r="ES919"/>
      <c r="ET919"/>
      <c r="EU919"/>
      <c r="EV919"/>
      <c r="EW919"/>
      <c r="EX919"/>
      <c r="EY919"/>
      <c r="EZ919"/>
      <c r="FA919"/>
      <c r="FB919"/>
      <c r="FC919"/>
      <c r="FD919"/>
      <c r="FE919"/>
      <c r="FF919"/>
      <c r="FG919"/>
      <c r="FH919"/>
      <c r="FI919"/>
      <c r="FJ919"/>
      <c r="FK919"/>
      <c r="FL919"/>
      <c r="FM919"/>
      <c r="FN919"/>
      <c r="FO919"/>
      <c r="FP919"/>
      <c r="FQ919"/>
      <c r="FR919"/>
      <c r="FS919"/>
      <c r="FT919"/>
      <c r="FU919"/>
      <c r="FV919"/>
      <c r="FW919"/>
      <c r="FX919"/>
      <c r="FY919"/>
      <c r="FZ919"/>
      <c r="GA919"/>
      <c r="GB919"/>
      <c r="GC919"/>
      <c r="GD919"/>
      <c r="GE919"/>
      <c r="GF919"/>
      <c r="GG919"/>
      <c r="GH919"/>
      <c r="GI919"/>
      <c r="GJ919"/>
      <c r="GK919"/>
      <c r="GL919"/>
      <c r="GM919"/>
      <c r="GN919"/>
      <c r="GO919"/>
      <c r="GP919"/>
      <c r="GQ919"/>
      <c r="GR919"/>
      <c r="GS919"/>
      <c r="GT919"/>
      <c r="GU919"/>
      <c r="GV919"/>
      <c r="GW919"/>
      <c r="GX919"/>
      <c r="GY919"/>
      <c r="GZ919"/>
      <c r="HA919"/>
      <c r="HB919"/>
      <c r="HC919"/>
      <c r="HD919"/>
      <c r="HE919"/>
      <c r="HF919"/>
      <c r="HG919"/>
      <c r="HH919"/>
      <c r="HI919"/>
      <c r="HJ919"/>
      <c r="HK919"/>
      <c r="HL919"/>
      <c r="HM919"/>
      <c r="HN919"/>
      <c r="HO919"/>
      <c r="HP919"/>
      <c r="HQ919"/>
      <c r="HR919"/>
      <c r="HS919"/>
      <c r="HT919"/>
      <c r="HU919"/>
      <c r="HV919"/>
      <c r="HW919"/>
      <c r="HX919"/>
      <c r="HY919"/>
      <c r="HZ919"/>
      <c r="IA919"/>
      <c r="IB919"/>
      <c r="IC919"/>
      <c r="ID919"/>
      <c r="IE919"/>
      <c r="IF919"/>
      <c r="IG919"/>
    </row>
    <row r="920" spans="1:241" s="1" customFormat="1">
      <c r="A9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  <c r="EE920"/>
      <c r="EF920"/>
      <c r="EG920"/>
      <c r="EH920"/>
      <c r="EI920"/>
      <c r="EJ920"/>
      <c r="EK920"/>
      <c r="EL920"/>
      <c r="EM920"/>
      <c r="EN920"/>
      <c r="EO920"/>
      <c r="EP920"/>
      <c r="EQ920"/>
      <c r="ER920"/>
      <c r="ES920"/>
      <c r="ET920"/>
      <c r="EU920"/>
      <c r="EV920"/>
      <c r="EW920"/>
      <c r="EX920"/>
      <c r="EY920"/>
      <c r="EZ920"/>
      <c r="FA920"/>
      <c r="FB920"/>
      <c r="FC920"/>
      <c r="FD920"/>
      <c r="FE920"/>
      <c r="FF920"/>
      <c r="FG920"/>
      <c r="FH920"/>
      <c r="FI920"/>
      <c r="FJ920"/>
      <c r="FK920"/>
      <c r="FL920"/>
      <c r="FM920"/>
      <c r="FN920"/>
      <c r="FO920"/>
      <c r="FP920"/>
      <c r="FQ920"/>
      <c r="FR920"/>
      <c r="FS920"/>
      <c r="FT920"/>
      <c r="FU920"/>
      <c r="FV920"/>
      <c r="FW920"/>
      <c r="FX920"/>
      <c r="FY920"/>
      <c r="FZ920"/>
      <c r="GA920"/>
      <c r="GB920"/>
      <c r="GC920"/>
      <c r="GD920"/>
      <c r="GE920"/>
      <c r="GF920"/>
      <c r="GG920"/>
      <c r="GH920"/>
      <c r="GI920"/>
      <c r="GJ920"/>
      <c r="GK920"/>
      <c r="GL920"/>
      <c r="GM920"/>
      <c r="GN920"/>
      <c r="GO920"/>
      <c r="GP920"/>
      <c r="GQ920"/>
      <c r="GR920"/>
      <c r="GS920"/>
      <c r="GT920"/>
      <c r="GU920"/>
      <c r="GV920"/>
      <c r="GW920"/>
      <c r="GX920"/>
      <c r="GY920"/>
      <c r="GZ920"/>
      <c r="HA920"/>
      <c r="HB920"/>
      <c r="HC920"/>
      <c r="HD920"/>
      <c r="HE920"/>
      <c r="HF920"/>
      <c r="HG920"/>
      <c r="HH920"/>
      <c r="HI920"/>
      <c r="HJ920"/>
      <c r="HK920"/>
      <c r="HL920"/>
      <c r="HM920"/>
      <c r="HN920"/>
      <c r="HO920"/>
      <c r="HP920"/>
      <c r="HQ920"/>
      <c r="HR920"/>
      <c r="HS920"/>
      <c r="HT920"/>
      <c r="HU920"/>
      <c r="HV920"/>
      <c r="HW920"/>
      <c r="HX920"/>
      <c r="HY920"/>
      <c r="HZ920"/>
      <c r="IA920"/>
      <c r="IB920"/>
      <c r="IC920"/>
      <c r="ID920"/>
      <c r="IE920"/>
      <c r="IF920"/>
      <c r="IG920"/>
    </row>
    <row r="921" spans="1:241" s="1" customFormat="1">
      <c r="A921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  <c r="EE921"/>
      <c r="EF921"/>
      <c r="EG921"/>
      <c r="EH921"/>
      <c r="EI921"/>
      <c r="EJ921"/>
      <c r="EK921"/>
      <c r="EL921"/>
      <c r="EM921"/>
      <c r="EN921"/>
      <c r="EO921"/>
      <c r="EP921"/>
      <c r="EQ921"/>
      <c r="ER921"/>
      <c r="ES921"/>
      <c r="ET921"/>
      <c r="EU921"/>
      <c r="EV921"/>
      <c r="EW921"/>
      <c r="EX921"/>
      <c r="EY921"/>
      <c r="EZ921"/>
      <c r="FA921"/>
      <c r="FB921"/>
      <c r="FC921"/>
      <c r="FD921"/>
      <c r="FE921"/>
      <c r="FF921"/>
      <c r="FG921"/>
      <c r="FH921"/>
      <c r="FI921"/>
      <c r="FJ921"/>
      <c r="FK921"/>
      <c r="FL921"/>
      <c r="FM921"/>
      <c r="FN921"/>
      <c r="FO921"/>
      <c r="FP921"/>
      <c r="FQ921"/>
      <c r="FR921"/>
      <c r="FS921"/>
      <c r="FT921"/>
      <c r="FU921"/>
      <c r="FV921"/>
      <c r="FW921"/>
      <c r="FX921"/>
      <c r="FY921"/>
      <c r="FZ921"/>
      <c r="GA921"/>
      <c r="GB921"/>
      <c r="GC921"/>
      <c r="GD921"/>
      <c r="GE921"/>
      <c r="GF921"/>
      <c r="GG921"/>
      <c r="GH921"/>
      <c r="GI921"/>
      <c r="GJ921"/>
      <c r="GK921"/>
      <c r="GL921"/>
      <c r="GM921"/>
      <c r="GN921"/>
      <c r="GO921"/>
      <c r="GP921"/>
      <c r="GQ921"/>
      <c r="GR921"/>
      <c r="GS921"/>
      <c r="GT921"/>
      <c r="GU921"/>
      <c r="GV921"/>
      <c r="GW921"/>
      <c r="GX921"/>
      <c r="GY921"/>
      <c r="GZ921"/>
      <c r="HA921"/>
      <c r="HB921"/>
      <c r="HC921"/>
      <c r="HD921"/>
      <c r="HE921"/>
      <c r="HF921"/>
      <c r="HG921"/>
      <c r="HH921"/>
      <c r="HI921"/>
      <c r="HJ921"/>
      <c r="HK921"/>
      <c r="HL921"/>
      <c r="HM921"/>
      <c r="HN921"/>
      <c r="HO921"/>
      <c r="HP921"/>
      <c r="HQ921"/>
      <c r="HR921"/>
      <c r="HS921"/>
      <c r="HT921"/>
      <c r="HU921"/>
      <c r="HV921"/>
      <c r="HW921"/>
      <c r="HX921"/>
      <c r="HY921"/>
      <c r="HZ921"/>
      <c r="IA921"/>
      <c r="IB921"/>
      <c r="IC921"/>
      <c r="ID921"/>
      <c r="IE921"/>
      <c r="IF921"/>
      <c r="IG921"/>
    </row>
    <row r="922" spans="1:241" s="1" customFormat="1">
      <c r="A922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  <c r="EE922"/>
      <c r="EF922"/>
      <c r="EG922"/>
      <c r="EH922"/>
      <c r="EI922"/>
      <c r="EJ922"/>
      <c r="EK922"/>
      <c r="EL922"/>
      <c r="EM922"/>
      <c r="EN922"/>
      <c r="EO922"/>
      <c r="EP922"/>
      <c r="EQ922"/>
      <c r="ER922"/>
      <c r="ES922"/>
      <c r="ET922"/>
      <c r="EU922"/>
      <c r="EV922"/>
      <c r="EW922"/>
      <c r="EX922"/>
      <c r="EY922"/>
      <c r="EZ922"/>
      <c r="FA922"/>
      <c r="FB922"/>
      <c r="FC922"/>
      <c r="FD922"/>
      <c r="FE922"/>
      <c r="FF922"/>
      <c r="FG922"/>
      <c r="FH922"/>
      <c r="FI922"/>
      <c r="FJ922"/>
      <c r="FK922"/>
      <c r="FL922"/>
      <c r="FM922"/>
      <c r="FN922"/>
      <c r="FO922"/>
      <c r="FP922"/>
      <c r="FQ922"/>
      <c r="FR922"/>
      <c r="FS922"/>
      <c r="FT922"/>
      <c r="FU922"/>
      <c r="FV922"/>
      <c r="FW922"/>
      <c r="FX922"/>
      <c r="FY922"/>
      <c r="FZ922"/>
      <c r="GA922"/>
      <c r="GB922"/>
      <c r="GC922"/>
      <c r="GD922"/>
      <c r="GE922"/>
      <c r="GF922"/>
      <c r="GG922"/>
      <c r="GH922"/>
      <c r="GI922"/>
      <c r="GJ922"/>
      <c r="GK922"/>
      <c r="GL922"/>
      <c r="GM922"/>
      <c r="GN922"/>
      <c r="GO922"/>
      <c r="GP922"/>
      <c r="GQ922"/>
      <c r="GR922"/>
      <c r="GS922"/>
      <c r="GT922"/>
      <c r="GU922"/>
      <c r="GV922"/>
      <c r="GW922"/>
      <c r="GX922"/>
      <c r="GY922"/>
      <c r="GZ922"/>
      <c r="HA922"/>
      <c r="HB922"/>
      <c r="HC922"/>
      <c r="HD922"/>
      <c r="HE922"/>
      <c r="HF922"/>
      <c r="HG922"/>
      <c r="HH922"/>
      <c r="HI922"/>
      <c r="HJ922"/>
      <c r="HK922"/>
      <c r="HL922"/>
      <c r="HM922"/>
      <c r="HN922"/>
      <c r="HO922"/>
      <c r="HP922"/>
      <c r="HQ922"/>
      <c r="HR922"/>
      <c r="HS922"/>
      <c r="HT922"/>
      <c r="HU922"/>
      <c r="HV922"/>
      <c r="HW922"/>
      <c r="HX922"/>
      <c r="HY922"/>
      <c r="HZ922"/>
      <c r="IA922"/>
      <c r="IB922"/>
      <c r="IC922"/>
      <c r="ID922"/>
      <c r="IE922"/>
      <c r="IF922"/>
      <c r="IG922"/>
    </row>
    <row r="923" spans="1:241" s="1" customFormat="1">
      <c r="A923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  <c r="EE923"/>
      <c r="EF923"/>
      <c r="EG923"/>
      <c r="EH923"/>
      <c r="EI923"/>
      <c r="EJ923"/>
      <c r="EK923"/>
      <c r="EL923"/>
      <c r="EM923"/>
      <c r="EN923"/>
      <c r="EO923"/>
      <c r="EP923"/>
      <c r="EQ923"/>
      <c r="ER923"/>
      <c r="ES923"/>
      <c r="ET923"/>
      <c r="EU923"/>
      <c r="EV923"/>
      <c r="EW923"/>
      <c r="EX923"/>
      <c r="EY923"/>
      <c r="EZ923"/>
      <c r="FA923"/>
      <c r="FB923"/>
      <c r="FC923"/>
      <c r="FD923"/>
      <c r="FE923"/>
      <c r="FF923"/>
      <c r="FG923"/>
      <c r="FH923"/>
      <c r="FI923"/>
      <c r="FJ923"/>
      <c r="FK923"/>
      <c r="FL923"/>
      <c r="FM923"/>
      <c r="FN923"/>
      <c r="FO923"/>
      <c r="FP923"/>
      <c r="FQ923"/>
      <c r="FR923"/>
      <c r="FS923"/>
      <c r="FT923"/>
      <c r="FU923"/>
      <c r="FV923"/>
      <c r="FW923"/>
      <c r="FX923"/>
      <c r="FY923"/>
      <c r="FZ923"/>
      <c r="GA923"/>
      <c r="GB923"/>
      <c r="GC923"/>
      <c r="GD923"/>
      <c r="GE923"/>
      <c r="GF923"/>
      <c r="GG923"/>
      <c r="GH923"/>
      <c r="GI923"/>
      <c r="GJ923"/>
      <c r="GK923"/>
      <c r="GL923"/>
      <c r="GM923"/>
      <c r="GN923"/>
      <c r="GO923"/>
      <c r="GP923"/>
      <c r="GQ923"/>
      <c r="GR923"/>
      <c r="GS923"/>
      <c r="GT923"/>
      <c r="GU923"/>
      <c r="GV923"/>
      <c r="GW923"/>
      <c r="GX923"/>
      <c r="GY923"/>
      <c r="GZ923"/>
      <c r="HA923"/>
      <c r="HB923"/>
      <c r="HC923"/>
      <c r="HD923"/>
      <c r="HE923"/>
      <c r="HF923"/>
      <c r="HG923"/>
      <c r="HH923"/>
      <c r="HI923"/>
      <c r="HJ923"/>
      <c r="HK923"/>
      <c r="HL923"/>
      <c r="HM923"/>
      <c r="HN923"/>
      <c r="HO923"/>
      <c r="HP923"/>
      <c r="HQ923"/>
      <c r="HR923"/>
      <c r="HS923"/>
      <c r="HT923"/>
      <c r="HU923"/>
      <c r="HV923"/>
      <c r="HW923"/>
      <c r="HX923"/>
      <c r="HY923"/>
      <c r="HZ923"/>
      <c r="IA923"/>
      <c r="IB923"/>
      <c r="IC923"/>
      <c r="ID923"/>
      <c r="IE923"/>
      <c r="IF923"/>
      <c r="IG923"/>
    </row>
    <row r="924" spans="1:241" s="1" customFormat="1">
      <c r="A924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  <c r="EE924"/>
      <c r="EF924"/>
      <c r="EG924"/>
      <c r="EH924"/>
      <c r="EI924"/>
      <c r="EJ924"/>
      <c r="EK924"/>
      <c r="EL924"/>
      <c r="EM924"/>
      <c r="EN924"/>
      <c r="EO924"/>
      <c r="EP924"/>
      <c r="EQ924"/>
      <c r="ER924"/>
      <c r="ES924"/>
      <c r="ET924"/>
      <c r="EU924"/>
      <c r="EV924"/>
      <c r="EW924"/>
      <c r="EX924"/>
      <c r="EY924"/>
      <c r="EZ924"/>
      <c r="FA924"/>
      <c r="FB924"/>
      <c r="FC924"/>
      <c r="FD924"/>
      <c r="FE924"/>
      <c r="FF924"/>
      <c r="FG924"/>
      <c r="FH924"/>
      <c r="FI924"/>
      <c r="FJ924"/>
      <c r="FK924"/>
      <c r="FL924"/>
      <c r="FM924"/>
      <c r="FN924"/>
      <c r="FO924"/>
      <c r="FP924"/>
      <c r="FQ924"/>
      <c r="FR924"/>
      <c r="FS924"/>
      <c r="FT924"/>
      <c r="FU924"/>
      <c r="FV924"/>
      <c r="FW924"/>
      <c r="FX924"/>
      <c r="FY924"/>
      <c r="FZ924"/>
      <c r="GA924"/>
      <c r="GB924"/>
      <c r="GC924"/>
      <c r="GD924"/>
      <c r="GE924"/>
      <c r="GF924"/>
      <c r="GG924"/>
      <c r="GH924"/>
      <c r="GI924"/>
      <c r="GJ924"/>
      <c r="GK924"/>
      <c r="GL924"/>
      <c r="GM924"/>
      <c r="GN924"/>
      <c r="GO924"/>
      <c r="GP924"/>
      <c r="GQ924"/>
      <c r="GR924"/>
      <c r="GS924"/>
      <c r="GT924"/>
      <c r="GU924"/>
      <c r="GV924"/>
      <c r="GW924"/>
      <c r="GX924"/>
      <c r="GY924"/>
      <c r="GZ924"/>
      <c r="HA924"/>
      <c r="HB924"/>
      <c r="HC924"/>
      <c r="HD924"/>
      <c r="HE924"/>
      <c r="HF924"/>
      <c r="HG924"/>
      <c r="HH924"/>
      <c r="HI924"/>
      <c r="HJ924"/>
      <c r="HK924"/>
      <c r="HL924"/>
      <c r="HM924"/>
      <c r="HN924"/>
      <c r="HO924"/>
      <c r="HP924"/>
      <c r="HQ924"/>
      <c r="HR924"/>
      <c r="HS924"/>
      <c r="HT924"/>
      <c r="HU924"/>
      <c r="HV924"/>
      <c r="HW924"/>
      <c r="HX924"/>
      <c r="HY924"/>
      <c r="HZ924"/>
      <c r="IA924"/>
      <c r="IB924"/>
      <c r="IC924"/>
      <c r="ID924"/>
      <c r="IE924"/>
      <c r="IF924"/>
      <c r="IG924"/>
    </row>
    <row r="925" spans="1:241" s="1" customFormat="1">
      <c r="A925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  <c r="EE925"/>
      <c r="EF925"/>
      <c r="EG925"/>
      <c r="EH925"/>
      <c r="EI925"/>
      <c r="EJ925"/>
      <c r="EK925"/>
      <c r="EL925"/>
      <c r="EM925"/>
      <c r="EN925"/>
      <c r="EO925"/>
      <c r="EP925"/>
      <c r="EQ925"/>
      <c r="ER925"/>
      <c r="ES925"/>
      <c r="ET925"/>
      <c r="EU925"/>
      <c r="EV925"/>
      <c r="EW925"/>
      <c r="EX925"/>
      <c r="EY925"/>
      <c r="EZ925"/>
      <c r="FA925"/>
      <c r="FB925"/>
      <c r="FC925"/>
      <c r="FD925"/>
      <c r="FE925"/>
      <c r="FF925"/>
      <c r="FG925"/>
      <c r="FH925"/>
      <c r="FI925"/>
      <c r="FJ925"/>
      <c r="FK925"/>
      <c r="FL925"/>
      <c r="FM925"/>
      <c r="FN925"/>
      <c r="FO925"/>
      <c r="FP925"/>
      <c r="FQ925"/>
      <c r="FR925"/>
      <c r="FS925"/>
      <c r="FT925"/>
      <c r="FU925"/>
      <c r="FV925"/>
      <c r="FW925"/>
      <c r="FX925"/>
      <c r="FY925"/>
      <c r="FZ925"/>
      <c r="GA925"/>
      <c r="GB925"/>
      <c r="GC925"/>
      <c r="GD925"/>
      <c r="GE925"/>
      <c r="GF925"/>
      <c r="GG925"/>
      <c r="GH925"/>
      <c r="GI925"/>
      <c r="GJ925"/>
      <c r="GK925"/>
      <c r="GL925"/>
      <c r="GM925"/>
      <c r="GN925"/>
      <c r="GO925"/>
      <c r="GP925"/>
      <c r="GQ925"/>
      <c r="GR925"/>
      <c r="GS925"/>
      <c r="GT925"/>
      <c r="GU925"/>
      <c r="GV925"/>
      <c r="GW925"/>
      <c r="GX925"/>
      <c r="GY925"/>
      <c r="GZ925"/>
      <c r="HA925"/>
      <c r="HB925"/>
      <c r="HC925"/>
      <c r="HD925"/>
      <c r="HE925"/>
      <c r="HF925"/>
      <c r="HG925"/>
      <c r="HH925"/>
      <c r="HI925"/>
      <c r="HJ925"/>
      <c r="HK925"/>
      <c r="HL925"/>
      <c r="HM925"/>
      <c r="HN925"/>
      <c r="HO925"/>
      <c r="HP925"/>
      <c r="HQ925"/>
      <c r="HR925"/>
      <c r="HS925"/>
      <c r="HT925"/>
      <c r="HU925"/>
      <c r="HV925"/>
      <c r="HW925"/>
      <c r="HX925"/>
      <c r="HY925"/>
      <c r="HZ925"/>
      <c r="IA925"/>
      <c r="IB925"/>
      <c r="IC925"/>
      <c r="ID925"/>
      <c r="IE925"/>
      <c r="IF925"/>
      <c r="IG925"/>
    </row>
    <row r="926" spans="1:241" s="1" customFormat="1">
      <c r="A926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  <c r="EE926"/>
      <c r="EF926"/>
      <c r="EG926"/>
      <c r="EH926"/>
      <c r="EI926"/>
      <c r="EJ926"/>
      <c r="EK926"/>
      <c r="EL926"/>
      <c r="EM926"/>
      <c r="EN926"/>
      <c r="EO926"/>
      <c r="EP926"/>
      <c r="EQ926"/>
      <c r="ER926"/>
      <c r="ES926"/>
      <c r="ET926"/>
      <c r="EU926"/>
      <c r="EV926"/>
      <c r="EW926"/>
      <c r="EX926"/>
      <c r="EY926"/>
      <c r="EZ926"/>
      <c r="FA926"/>
      <c r="FB926"/>
      <c r="FC926"/>
      <c r="FD926"/>
      <c r="FE926"/>
      <c r="FF926"/>
      <c r="FG926"/>
      <c r="FH926"/>
      <c r="FI926"/>
      <c r="FJ926"/>
      <c r="FK926"/>
      <c r="FL926"/>
      <c r="FM926"/>
      <c r="FN926"/>
      <c r="FO926"/>
      <c r="FP926"/>
      <c r="FQ926"/>
      <c r="FR926"/>
      <c r="FS926"/>
      <c r="FT926"/>
      <c r="FU926"/>
      <c r="FV926"/>
      <c r="FW926"/>
      <c r="FX926"/>
      <c r="FY926"/>
      <c r="FZ926"/>
      <c r="GA926"/>
      <c r="GB926"/>
      <c r="GC926"/>
      <c r="GD926"/>
      <c r="GE926"/>
      <c r="GF926"/>
      <c r="GG926"/>
      <c r="GH926"/>
      <c r="GI926"/>
      <c r="GJ926"/>
      <c r="GK926"/>
      <c r="GL926"/>
      <c r="GM926"/>
      <c r="GN926"/>
      <c r="GO926"/>
      <c r="GP926"/>
      <c r="GQ926"/>
      <c r="GR926"/>
      <c r="GS926"/>
      <c r="GT926"/>
      <c r="GU926"/>
      <c r="GV926"/>
      <c r="GW926"/>
      <c r="GX926"/>
      <c r="GY926"/>
      <c r="GZ926"/>
      <c r="HA926"/>
      <c r="HB926"/>
      <c r="HC926"/>
      <c r="HD926"/>
      <c r="HE926"/>
      <c r="HF926"/>
      <c r="HG926"/>
      <c r="HH926"/>
      <c r="HI926"/>
      <c r="HJ926"/>
      <c r="HK926"/>
      <c r="HL926"/>
      <c r="HM926"/>
      <c r="HN926"/>
      <c r="HO926"/>
      <c r="HP926"/>
      <c r="HQ926"/>
      <c r="HR926"/>
      <c r="HS926"/>
      <c r="HT926"/>
      <c r="HU926"/>
      <c r="HV926"/>
      <c r="HW926"/>
      <c r="HX926"/>
      <c r="HY926"/>
      <c r="HZ926"/>
      <c r="IA926"/>
      <c r="IB926"/>
      <c r="IC926"/>
      <c r="ID926"/>
      <c r="IE926"/>
      <c r="IF926"/>
      <c r="IG926"/>
    </row>
    <row r="927" spans="1:241" s="1" customFormat="1">
      <c r="A927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  <c r="EE927"/>
      <c r="EF927"/>
      <c r="EG927"/>
      <c r="EH927"/>
      <c r="EI927"/>
      <c r="EJ927"/>
      <c r="EK927"/>
      <c r="EL927"/>
      <c r="EM927"/>
      <c r="EN927"/>
      <c r="EO927"/>
      <c r="EP927"/>
      <c r="EQ927"/>
      <c r="ER927"/>
      <c r="ES927"/>
      <c r="ET927"/>
      <c r="EU927"/>
      <c r="EV927"/>
      <c r="EW927"/>
      <c r="EX927"/>
      <c r="EY927"/>
      <c r="EZ927"/>
      <c r="FA927"/>
      <c r="FB927"/>
      <c r="FC927"/>
      <c r="FD927"/>
      <c r="FE927"/>
      <c r="FF927"/>
      <c r="FG927"/>
      <c r="FH927"/>
      <c r="FI927"/>
      <c r="FJ927"/>
      <c r="FK927"/>
      <c r="FL927"/>
      <c r="FM927"/>
      <c r="FN927"/>
      <c r="FO927"/>
      <c r="FP927"/>
      <c r="FQ927"/>
      <c r="FR927"/>
      <c r="FS927"/>
      <c r="FT927"/>
      <c r="FU927"/>
      <c r="FV927"/>
      <c r="FW927"/>
      <c r="FX927"/>
      <c r="FY927"/>
      <c r="FZ927"/>
      <c r="GA927"/>
      <c r="GB927"/>
      <c r="GC927"/>
      <c r="GD927"/>
      <c r="GE927"/>
      <c r="GF927"/>
      <c r="GG927"/>
      <c r="GH927"/>
      <c r="GI927"/>
      <c r="GJ927"/>
      <c r="GK927"/>
      <c r="GL927"/>
      <c r="GM927"/>
      <c r="GN927"/>
      <c r="GO927"/>
      <c r="GP927"/>
      <c r="GQ927"/>
      <c r="GR927"/>
      <c r="GS927"/>
      <c r="GT927"/>
      <c r="GU927"/>
      <c r="GV927"/>
      <c r="GW927"/>
      <c r="GX927"/>
      <c r="GY927"/>
      <c r="GZ927"/>
      <c r="HA927"/>
      <c r="HB927"/>
      <c r="HC927"/>
      <c r="HD927"/>
      <c r="HE927"/>
      <c r="HF927"/>
      <c r="HG927"/>
      <c r="HH927"/>
      <c r="HI927"/>
      <c r="HJ927"/>
      <c r="HK927"/>
      <c r="HL927"/>
      <c r="HM927"/>
      <c r="HN927"/>
      <c r="HO927"/>
      <c r="HP927"/>
      <c r="HQ927"/>
      <c r="HR927"/>
      <c r="HS927"/>
      <c r="HT927"/>
      <c r="HU927"/>
      <c r="HV927"/>
      <c r="HW927"/>
      <c r="HX927"/>
      <c r="HY927"/>
      <c r="HZ927"/>
      <c r="IA927"/>
      <c r="IB927"/>
      <c r="IC927"/>
      <c r="ID927"/>
      <c r="IE927"/>
      <c r="IF927"/>
      <c r="IG927"/>
    </row>
  </sheetData>
  <mergeCells count="5">
    <mergeCell ref="B7:Z7"/>
    <mergeCell ref="B8:Z8"/>
    <mergeCell ref="B9:Z9"/>
    <mergeCell ref="B10:Z10"/>
    <mergeCell ref="B11:Z11"/>
  </mergeCells>
  <printOptions horizontalCentered="1"/>
  <pageMargins left="0" right="0" top="0.59055118110236227" bottom="0.78740157480314965" header="0" footer="0.31496062992125984"/>
  <pageSetup scale="60" orientation="portrait" r:id="rId1"/>
  <headerFooter alignWithMargins="0"/>
  <ignoredErrors>
    <ignoredError sqref="K73:U73 S50:V50 K21:U21 C21:J21 V21:Z21 K60:U60 C60:J60 V60:Z60 S49:V49 C49:R49 W49:Z49 Y73:Z7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J234"/>
  <sheetViews>
    <sheetView showGridLines="0" topLeftCell="H1" zoomScale="95" zoomScaleNormal="95" workbookViewId="0">
      <selection activeCell="W19" sqref="W19"/>
    </sheetView>
  </sheetViews>
  <sheetFormatPr baseColWidth="10" defaultColWidth="11.42578125" defaultRowHeight="12.75"/>
  <cols>
    <col min="1" max="1" width="1.28515625" customWidth="1"/>
    <col min="2" max="2" width="61.85546875" customWidth="1"/>
    <col min="3" max="6" width="10.5703125" customWidth="1"/>
    <col min="7" max="18" width="12.7109375" customWidth="1"/>
    <col min="19" max="19" width="12.7109375" style="1" customWidth="1"/>
    <col min="20" max="20" width="12.7109375" customWidth="1"/>
    <col min="21" max="23" width="12.7109375" style="1" customWidth="1"/>
    <col min="24" max="26" width="12.7109375" customWidth="1"/>
    <col min="240" max="240" width="1.28515625" customWidth="1"/>
    <col min="241" max="241" width="73.140625" customWidth="1"/>
    <col min="242" max="249" width="8.28515625" customWidth="1"/>
    <col min="250" max="252" width="10.42578125" customWidth="1"/>
    <col min="253" max="253" width="10.5703125" customWidth="1"/>
    <col min="254" max="254" width="9.85546875" customWidth="1"/>
    <col min="255" max="255" width="8" customWidth="1"/>
    <col min="256" max="256" width="8.85546875" customWidth="1"/>
    <col min="257" max="257" width="8.5703125" customWidth="1"/>
    <col min="258" max="258" width="8.140625" customWidth="1"/>
    <col min="259" max="259" width="8.7109375" customWidth="1"/>
    <col min="260" max="261" width="8.5703125" customWidth="1"/>
    <col min="262" max="262" width="8" customWidth="1"/>
    <col min="263" max="263" width="10.28515625" customWidth="1"/>
    <col min="264" max="264" width="9" customWidth="1"/>
    <col min="265" max="265" width="9.85546875" customWidth="1"/>
    <col min="266" max="266" width="10.42578125" customWidth="1"/>
    <col min="267" max="267" width="9.7109375" customWidth="1"/>
    <col min="268" max="268" width="11.42578125" customWidth="1"/>
    <col min="269" max="269" width="9" customWidth="1"/>
    <col min="270" max="270" width="4.5703125" customWidth="1"/>
    <col min="496" max="496" width="1.28515625" customWidth="1"/>
    <col min="497" max="497" width="73.140625" customWidth="1"/>
    <col min="498" max="505" width="8.28515625" customWidth="1"/>
    <col min="506" max="508" width="10.42578125" customWidth="1"/>
    <col min="509" max="509" width="10.5703125" customWidth="1"/>
    <col min="510" max="510" width="9.85546875" customWidth="1"/>
    <col min="511" max="511" width="8" customWidth="1"/>
    <col min="512" max="512" width="8.85546875" customWidth="1"/>
    <col min="513" max="513" width="8.5703125" customWidth="1"/>
    <col min="514" max="514" width="8.140625" customWidth="1"/>
    <col min="515" max="515" width="8.7109375" customWidth="1"/>
    <col min="516" max="517" width="8.5703125" customWidth="1"/>
    <col min="518" max="518" width="8" customWidth="1"/>
    <col min="519" max="519" width="10.28515625" customWidth="1"/>
    <col min="520" max="520" width="9" customWidth="1"/>
    <col min="521" max="521" width="9.85546875" customWidth="1"/>
    <col min="522" max="522" width="10.42578125" customWidth="1"/>
    <col min="523" max="523" width="9.7109375" customWidth="1"/>
    <col min="524" max="524" width="11.42578125" customWidth="1"/>
    <col min="525" max="525" width="9" customWidth="1"/>
    <col min="526" max="526" width="4.5703125" customWidth="1"/>
    <col min="752" max="752" width="1.28515625" customWidth="1"/>
    <col min="753" max="753" width="73.140625" customWidth="1"/>
    <col min="754" max="761" width="8.28515625" customWidth="1"/>
    <col min="762" max="764" width="10.42578125" customWidth="1"/>
    <col min="765" max="765" width="10.5703125" customWidth="1"/>
    <col min="766" max="766" width="9.85546875" customWidth="1"/>
    <col min="767" max="767" width="8" customWidth="1"/>
    <col min="768" max="768" width="8.85546875" customWidth="1"/>
    <col min="769" max="769" width="8.5703125" customWidth="1"/>
    <col min="770" max="770" width="8.140625" customWidth="1"/>
    <col min="771" max="771" width="8.7109375" customWidth="1"/>
    <col min="772" max="773" width="8.5703125" customWidth="1"/>
    <col min="774" max="774" width="8" customWidth="1"/>
    <col min="775" max="775" width="10.28515625" customWidth="1"/>
    <col min="776" max="776" width="9" customWidth="1"/>
    <col min="777" max="777" width="9.85546875" customWidth="1"/>
    <col min="778" max="778" width="10.42578125" customWidth="1"/>
    <col min="779" max="779" width="9.7109375" customWidth="1"/>
    <col min="780" max="780" width="11.42578125" customWidth="1"/>
    <col min="781" max="781" width="9" customWidth="1"/>
    <col min="782" max="782" width="4.5703125" customWidth="1"/>
    <col min="1008" max="1008" width="1.28515625" customWidth="1"/>
    <col min="1009" max="1009" width="73.140625" customWidth="1"/>
    <col min="1010" max="1017" width="8.28515625" customWidth="1"/>
    <col min="1018" max="1020" width="10.42578125" customWidth="1"/>
    <col min="1021" max="1021" width="10.5703125" customWidth="1"/>
    <col min="1022" max="1022" width="9.85546875" customWidth="1"/>
    <col min="1023" max="1023" width="8" customWidth="1"/>
    <col min="1024" max="1024" width="8.85546875" customWidth="1"/>
    <col min="1025" max="1025" width="8.5703125" customWidth="1"/>
    <col min="1026" max="1026" width="8.140625" customWidth="1"/>
    <col min="1027" max="1027" width="8.7109375" customWidth="1"/>
    <col min="1028" max="1029" width="8.5703125" customWidth="1"/>
    <col min="1030" max="1030" width="8" customWidth="1"/>
    <col min="1031" max="1031" width="10.28515625" customWidth="1"/>
    <col min="1032" max="1032" width="9" customWidth="1"/>
    <col min="1033" max="1033" width="9.85546875" customWidth="1"/>
    <col min="1034" max="1034" width="10.42578125" customWidth="1"/>
    <col min="1035" max="1035" width="9.7109375" customWidth="1"/>
    <col min="1036" max="1036" width="11.42578125" customWidth="1"/>
    <col min="1037" max="1037" width="9" customWidth="1"/>
    <col min="1038" max="1038" width="4.5703125" customWidth="1"/>
    <col min="1264" max="1264" width="1.28515625" customWidth="1"/>
    <col min="1265" max="1265" width="73.140625" customWidth="1"/>
    <col min="1266" max="1273" width="8.28515625" customWidth="1"/>
    <col min="1274" max="1276" width="10.42578125" customWidth="1"/>
    <col min="1277" max="1277" width="10.5703125" customWidth="1"/>
    <col min="1278" max="1278" width="9.85546875" customWidth="1"/>
    <col min="1279" max="1279" width="8" customWidth="1"/>
    <col min="1280" max="1280" width="8.85546875" customWidth="1"/>
    <col min="1281" max="1281" width="8.5703125" customWidth="1"/>
    <col min="1282" max="1282" width="8.140625" customWidth="1"/>
    <col min="1283" max="1283" width="8.7109375" customWidth="1"/>
    <col min="1284" max="1285" width="8.5703125" customWidth="1"/>
    <col min="1286" max="1286" width="8" customWidth="1"/>
    <col min="1287" max="1287" width="10.28515625" customWidth="1"/>
    <col min="1288" max="1288" width="9" customWidth="1"/>
    <col min="1289" max="1289" width="9.85546875" customWidth="1"/>
    <col min="1290" max="1290" width="10.42578125" customWidth="1"/>
    <col min="1291" max="1291" width="9.7109375" customWidth="1"/>
    <col min="1292" max="1292" width="11.42578125" customWidth="1"/>
    <col min="1293" max="1293" width="9" customWidth="1"/>
    <col min="1294" max="1294" width="4.5703125" customWidth="1"/>
    <col min="1520" max="1520" width="1.28515625" customWidth="1"/>
    <col min="1521" max="1521" width="73.140625" customWidth="1"/>
    <col min="1522" max="1529" width="8.28515625" customWidth="1"/>
    <col min="1530" max="1532" width="10.42578125" customWidth="1"/>
    <col min="1533" max="1533" width="10.5703125" customWidth="1"/>
    <col min="1534" max="1534" width="9.85546875" customWidth="1"/>
    <col min="1535" max="1535" width="8" customWidth="1"/>
    <col min="1536" max="1536" width="8.85546875" customWidth="1"/>
    <col min="1537" max="1537" width="8.5703125" customWidth="1"/>
    <col min="1538" max="1538" width="8.140625" customWidth="1"/>
    <col min="1539" max="1539" width="8.7109375" customWidth="1"/>
    <col min="1540" max="1541" width="8.5703125" customWidth="1"/>
    <col min="1542" max="1542" width="8" customWidth="1"/>
    <col min="1543" max="1543" width="10.28515625" customWidth="1"/>
    <col min="1544" max="1544" width="9" customWidth="1"/>
    <col min="1545" max="1545" width="9.85546875" customWidth="1"/>
    <col min="1546" max="1546" width="10.42578125" customWidth="1"/>
    <col min="1547" max="1547" width="9.7109375" customWidth="1"/>
    <col min="1548" max="1548" width="11.42578125" customWidth="1"/>
    <col min="1549" max="1549" width="9" customWidth="1"/>
    <col min="1550" max="1550" width="4.5703125" customWidth="1"/>
    <col min="1776" max="1776" width="1.28515625" customWidth="1"/>
    <col min="1777" max="1777" width="73.140625" customWidth="1"/>
    <col min="1778" max="1785" width="8.28515625" customWidth="1"/>
    <col min="1786" max="1788" width="10.42578125" customWidth="1"/>
    <col min="1789" max="1789" width="10.5703125" customWidth="1"/>
    <col min="1790" max="1790" width="9.85546875" customWidth="1"/>
    <col min="1791" max="1791" width="8" customWidth="1"/>
    <col min="1792" max="1792" width="8.85546875" customWidth="1"/>
    <col min="1793" max="1793" width="8.5703125" customWidth="1"/>
    <col min="1794" max="1794" width="8.140625" customWidth="1"/>
    <col min="1795" max="1795" width="8.7109375" customWidth="1"/>
    <col min="1796" max="1797" width="8.5703125" customWidth="1"/>
    <col min="1798" max="1798" width="8" customWidth="1"/>
    <col min="1799" max="1799" width="10.28515625" customWidth="1"/>
    <col min="1800" max="1800" width="9" customWidth="1"/>
    <col min="1801" max="1801" width="9.85546875" customWidth="1"/>
    <col min="1802" max="1802" width="10.42578125" customWidth="1"/>
    <col min="1803" max="1803" width="9.7109375" customWidth="1"/>
    <col min="1804" max="1804" width="11.42578125" customWidth="1"/>
    <col min="1805" max="1805" width="9" customWidth="1"/>
    <col min="1806" max="1806" width="4.5703125" customWidth="1"/>
    <col min="2032" max="2032" width="1.28515625" customWidth="1"/>
    <col min="2033" max="2033" width="73.140625" customWidth="1"/>
    <col min="2034" max="2041" width="8.28515625" customWidth="1"/>
    <col min="2042" max="2044" width="10.42578125" customWidth="1"/>
    <col min="2045" max="2045" width="10.5703125" customWidth="1"/>
    <col min="2046" max="2046" width="9.85546875" customWidth="1"/>
    <col min="2047" max="2047" width="8" customWidth="1"/>
    <col min="2048" max="2048" width="8.85546875" customWidth="1"/>
    <col min="2049" max="2049" width="8.5703125" customWidth="1"/>
    <col min="2050" max="2050" width="8.140625" customWidth="1"/>
    <col min="2051" max="2051" width="8.7109375" customWidth="1"/>
    <col min="2052" max="2053" width="8.5703125" customWidth="1"/>
    <col min="2054" max="2054" width="8" customWidth="1"/>
    <col min="2055" max="2055" width="10.28515625" customWidth="1"/>
    <col min="2056" max="2056" width="9" customWidth="1"/>
    <col min="2057" max="2057" width="9.85546875" customWidth="1"/>
    <col min="2058" max="2058" width="10.42578125" customWidth="1"/>
    <col min="2059" max="2059" width="9.7109375" customWidth="1"/>
    <col min="2060" max="2060" width="11.42578125" customWidth="1"/>
    <col min="2061" max="2061" width="9" customWidth="1"/>
    <col min="2062" max="2062" width="4.5703125" customWidth="1"/>
    <col min="2288" max="2288" width="1.28515625" customWidth="1"/>
    <col min="2289" max="2289" width="73.140625" customWidth="1"/>
    <col min="2290" max="2297" width="8.28515625" customWidth="1"/>
    <col min="2298" max="2300" width="10.42578125" customWidth="1"/>
    <col min="2301" max="2301" width="10.5703125" customWidth="1"/>
    <col min="2302" max="2302" width="9.85546875" customWidth="1"/>
    <col min="2303" max="2303" width="8" customWidth="1"/>
    <col min="2304" max="2304" width="8.85546875" customWidth="1"/>
    <col min="2305" max="2305" width="8.5703125" customWidth="1"/>
    <col min="2306" max="2306" width="8.140625" customWidth="1"/>
    <col min="2307" max="2307" width="8.7109375" customWidth="1"/>
    <col min="2308" max="2309" width="8.5703125" customWidth="1"/>
    <col min="2310" max="2310" width="8" customWidth="1"/>
    <col min="2311" max="2311" width="10.28515625" customWidth="1"/>
    <col min="2312" max="2312" width="9" customWidth="1"/>
    <col min="2313" max="2313" width="9.85546875" customWidth="1"/>
    <col min="2314" max="2314" width="10.42578125" customWidth="1"/>
    <col min="2315" max="2315" width="9.7109375" customWidth="1"/>
    <col min="2316" max="2316" width="11.42578125" customWidth="1"/>
    <col min="2317" max="2317" width="9" customWidth="1"/>
    <col min="2318" max="2318" width="4.5703125" customWidth="1"/>
    <col min="2544" max="2544" width="1.28515625" customWidth="1"/>
    <col min="2545" max="2545" width="73.140625" customWidth="1"/>
    <col min="2546" max="2553" width="8.28515625" customWidth="1"/>
    <col min="2554" max="2556" width="10.42578125" customWidth="1"/>
    <col min="2557" max="2557" width="10.5703125" customWidth="1"/>
    <col min="2558" max="2558" width="9.85546875" customWidth="1"/>
    <col min="2559" max="2559" width="8" customWidth="1"/>
    <col min="2560" max="2560" width="8.85546875" customWidth="1"/>
    <col min="2561" max="2561" width="8.5703125" customWidth="1"/>
    <col min="2562" max="2562" width="8.140625" customWidth="1"/>
    <col min="2563" max="2563" width="8.7109375" customWidth="1"/>
    <col min="2564" max="2565" width="8.5703125" customWidth="1"/>
    <col min="2566" max="2566" width="8" customWidth="1"/>
    <col min="2567" max="2567" width="10.28515625" customWidth="1"/>
    <col min="2568" max="2568" width="9" customWidth="1"/>
    <col min="2569" max="2569" width="9.85546875" customWidth="1"/>
    <col min="2570" max="2570" width="10.42578125" customWidth="1"/>
    <col min="2571" max="2571" width="9.7109375" customWidth="1"/>
    <col min="2572" max="2572" width="11.42578125" customWidth="1"/>
    <col min="2573" max="2573" width="9" customWidth="1"/>
    <col min="2574" max="2574" width="4.5703125" customWidth="1"/>
    <col min="2800" max="2800" width="1.28515625" customWidth="1"/>
    <col min="2801" max="2801" width="73.140625" customWidth="1"/>
    <col min="2802" max="2809" width="8.28515625" customWidth="1"/>
    <col min="2810" max="2812" width="10.42578125" customWidth="1"/>
    <col min="2813" max="2813" width="10.5703125" customWidth="1"/>
    <col min="2814" max="2814" width="9.85546875" customWidth="1"/>
    <col min="2815" max="2815" width="8" customWidth="1"/>
    <col min="2816" max="2816" width="8.85546875" customWidth="1"/>
    <col min="2817" max="2817" width="8.5703125" customWidth="1"/>
    <col min="2818" max="2818" width="8.140625" customWidth="1"/>
    <col min="2819" max="2819" width="8.7109375" customWidth="1"/>
    <col min="2820" max="2821" width="8.5703125" customWidth="1"/>
    <col min="2822" max="2822" width="8" customWidth="1"/>
    <col min="2823" max="2823" width="10.28515625" customWidth="1"/>
    <col min="2824" max="2824" width="9" customWidth="1"/>
    <col min="2825" max="2825" width="9.85546875" customWidth="1"/>
    <col min="2826" max="2826" width="10.42578125" customWidth="1"/>
    <col min="2827" max="2827" width="9.7109375" customWidth="1"/>
    <col min="2828" max="2828" width="11.42578125" customWidth="1"/>
    <col min="2829" max="2829" width="9" customWidth="1"/>
    <col min="2830" max="2830" width="4.5703125" customWidth="1"/>
    <col min="3056" max="3056" width="1.28515625" customWidth="1"/>
    <col min="3057" max="3057" width="73.140625" customWidth="1"/>
    <col min="3058" max="3065" width="8.28515625" customWidth="1"/>
    <col min="3066" max="3068" width="10.42578125" customWidth="1"/>
    <col min="3069" max="3069" width="10.5703125" customWidth="1"/>
    <col min="3070" max="3070" width="9.85546875" customWidth="1"/>
    <col min="3071" max="3071" width="8" customWidth="1"/>
    <col min="3072" max="3072" width="8.85546875" customWidth="1"/>
    <col min="3073" max="3073" width="8.5703125" customWidth="1"/>
    <col min="3074" max="3074" width="8.140625" customWidth="1"/>
    <col min="3075" max="3075" width="8.7109375" customWidth="1"/>
    <col min="3076" max="3077" width="8.5703125" customWidth="1"/>
    <col min="3078" max="3078" width="8" customWidth="1"/>
    <col min="3079" max="3079" width="10.28515625" customWidth="1"/>
    <col min="3080" max="3080" width="9" customWidth="1"/>
    <col min="3081" max="3081" width="9.85546875" customWidth="1"/>
    <col min="3082" max="3082" width="10.42578125" customWidth="1"/>
    <col min="3083" max="3083" width="9.7109375" customWidth="1"/>
    <col min="3084" max="3084" width="11.42578125" customWidth="1"/>
    <col min="3085" max="3085" width="9" customWidth="1"/>
    <col min="3086" max="3086" width="4.5703125" customWidth="1"/>
    <col min="3312" max="3312" width="1.28515625" customWidth="1"/>
    <col min="3313" max="3313" width="73.140625" customWidth="1"/>
    <col min="3314" max="3321" width="8.28515625" customWidth="1"/>
    <col min="3322" max="3324" width="10.42578125" customWidth="1"/>
    <col min="3325" max="3325" width="10.5703125" customWidth="1"/>
    <col min="3326" max="3326" width="9.85546875" customWidth="1"/>
    <col min="3327" max="3327" width="8" customWidth="1"/>
    <col min="3328" max="3328" width="8.85546875" customWidth="1"/>
    <col min="3329" max="3329" width="8.5703125" customWidth="1"/>
    <col min="3330" max="3330" width="8.140625" customWidth="1"/>
    <col min="3331" max="3331" width="8.7109375" customWidth="1"/>
    <col min="3332" max="3333" width="8.5703125" customWidth="1"/>
    <col min="3334" max="3334" width="8" customWidth="1"/>
    <col min="3335" max="3335" width="10.28515625" customWidth="1"/>
    <col min="3336" max="3336" width="9" customWidth="1"/>
    <col min="3337" max="3337" width="9.85546875" customWidth="1"/>
    <col min="3338" max="3338" width="10.42578125" customWidth="1"/>
    <col min="3339" max="3339" width="9.7109375" customWidth="1"/>
    <col min="3340" max="3340" width="11.42578125" customWidth="1"/>
    <col min="3341" max="3341" width="9" customWidth="1"/>
    <col min="3342" max="3342" width="4.5703125" customWidth="1"/>
    <col min="3568" max="3568" width="1.28515625" customWidth="1"/>
    <col min="3569" max="3569" width="73.140625" customWidth="1"/>
    <col min="3570" max="3577" width="8.28515625" customWidth="1"/>
    <col min="3578" max="3580" width="10.42578125" customWidth="1"/>
    <col min="3581" max="3581" width="10.5703125" customWidth="1"/>
    <col min="3582" max="3582" width="9.85546875" customWidth="1"/>
    <col min="3583" max="3583" width="8" customWidth="1"/>
    <col min="3584" max="3584" width="8.85546875" customWidth="1"/>
    <col min="3585" max="3585" width="8.5703125" customWidth="1"/>
    <col min="3586" max="3586" width="8.140625" customWidth="1"/>
    <col min="3587" max="3587" width="8.7109375" customWidth="1"/>
    <col min="3588" max="3589" width="8.5703125" customWidth="1"/>
    <col min="3590" max="3590" width="8" customWidth="1"/>
    <col min="3591" max="3591" width="10.28515625" customWidth="1"/>
    <col min="3592" max="3592" width="9" customWidth="1"/>
    <col min="3593" max="3593" width="9.85546875" customWidth="1"/>
    <col min="3594" max="3594" width="10.42578125" customWidth="1"/>
    <col min="3595" max="3595" width="9.7109375" customWidth="1"/>
    <col min="3596" max="3596" width="11.42578125" customWidth="1"/>
    <col min="3597" max="3597" width="9" customWidth="1"/>
    <col min="3598" max="3598" width="4.5703125" customWidth="1"/>
    <col min="3824" max="3824" width="1.28515625" customWidth="1"/>
    <col min="3825" max="3825" width="73.140625" customWidth="1"/>
    <col min="3826" max="3833" width="8.28515625" customWidth="1"/>
    <col min="3834" max="3836" width="10.42578125" customWidth="1"/>
    <col min="3837" max="3837" width="10.5703125" customWidth="1"/>
    <col min="3838" max="3838" width="9.85546875" customWidth="1"/>
    <col min="3839" max="3839" width="8" customWidth="1"/>
    <col min="3840" max="3840" width="8.85546875" customWidth="1"/>
    <col min="3841" max="3841" width="8.5703125" customWidth="1"/>
    <col min="3842" max="3842" width="8.140625" customWidth="1"/>
    <col min="3843" max="3843" width="8.7109375" customWidth="1"/>
    <col min="3844" max="3845" width="8.5703125" customWidth="1"/>
    <col min="3846" max="3846" width="8" customWidth="1"/>
    <col min="3847" max="3847" width="10.28515625" customWidth="1"/>
    <col min="3848" max="3848" width="9" customWidth="1"/>
    <col min="3849" max="3849" width="9.85546875" customWidth="1"/>
    <col min="3850" max="3850" width="10.42578125" customWidth="1"/>
    <col min="3851" max="3851" width="9.7109375" customWidth="1"/>
    <col min="3852" max="3852" width="11.42578125" customWidth="1"/>
    <col min="3853" max="3853" width="9" customWidth="1"/>
    <col min="3854" max="3854" width="4.5703125" customWidth="1"/>
    <col min="4080" max="4080" width="1.28515625" customWidth="1"/>
    <col min="4081" max="4081" width="73.140625" customWidth="1"/>
    <col min="4082" max="4089" width="8.28515625" customWidth="1"/>
    <col min="4090" max="4092" width="10.42578125" customWidth="1"/>
    <col min="4093" max="4093" width="10.5703125" customWidth="1"/>
    <col min="4094" max="4094" width="9.85546875" customWidth="1"/>
    <col min="4095" max="4095" width="8" customWidth="1"/>
    <col min="4096" max="4096" width="8.85546875" customWidth="1"/>
    <col min="4097" max="4097" width="8.5703125" customWidth="1"/>
    <col min="4098" max="4098" width="8.140625" customWidth="1"/>
    <col min="4099" max="4099" width="8.7109375" customWidth="1"/>
    <col min="4100" max="4101" width="8.5703125" customWidth="1"/>
    <col min="4102" max="4102" width="8" customWidth="1"/>
    <col min="4103" max="4103" width="10.28515625" customWidth="1"/>
    <col min="4104" max="4104" width="9" customWidth="1"/>
    <col min="4105" max="4105" width="9.85546875" customWidth="1"/>
    <col min="4106" max="4106" width="10.42578125" customWidth="1"/>
    <col min="4107" max="4107" width="9.7109375" customWidth="1"/>
    <col min="4108" max="4108" width="11.42578125" customWidth="1"/>
    <col min="4109" max="4109" width="9" customWidth="1"/>
    <col min="4110" max="4110" width="4.5703125" customWidth="1"/>
    <col min="4336" max="4336" width="1.28515625" customWidth="1"/>
    <col min="4337" max="4337" width="73.140625" customWidth="1"/>
    <col min="4338" max="4345" width="8.28515625" customWidth="1"/>
    <col min="4346" max="4348" width="10.42578125" customWidth="1"/>
    <col min="4349" max="4349" width="10.5703125" customWidth="1"/>
    <col min="4350" max="4350" width="9.85546875" customWidth="1"/>
    <col min="4351" max="4351" width="8" customWidth="1"/>
    <col min="4352" max="4352" width="8.85546875" customWidth="1"/>
    <col min="4353" max="4353" width="8.5703125" customWidth="1"/>
    <col min="4354" max="4354" width="8.140625" customWidth="1"/>
    <col min="4355" max="4355" width="8.7109375" customWidth="1"/>
    <col min="4356" max="4357" width="8.5703125" customWidth="1"/>
    <col min="4358" max="4358" width="8" customWidth="1"/>
    <col min="4359" max="4359" width="10.28515625" customWidth="1"/>
    <col min="4360" max="4360" width="9" customWidth="1"/>
    <col min="4361" max="4361" width="9.85546875" customWidth="1"/>
    <col min="4362" max="4362" width="10.42578125" customWidth="1"/>
    <col min="4363" max="4363" width="9.7109375" customWidth="1"/>
    <col min="4364" max="4364" width="11.42578125" customWidth="1"/>
    <col min="4365" max="4365" width="9" customWidth="1"/>
    <col min="4366" max="4366" width="4.5703125" customWidth="1"/>
    <col min="4592" max="4592" width="1.28515625" customWidth="1"/>
    <col min="4593" max="4593" width="73.140625" customWidth="1"/>
    <col min="4594" max="4601" width="8.28515625" customWidth="1"/>
    <col min="4602" max="4604" width="10.42578125" customWidth="1"/>
    <col min="4605" max="4605" width="10.5703125" customWidth="1"/>
    <col min="4606" max="4606" width="9.85546875" customWidth="1"/>
    <col min="4607" max="4607" width="8" customWidth="1"/>
    <col min="4608" max="4608" width="8.85546875" customWidth="1"/>
    <col min="4609" max="4609" width="8.5703125" customWidth="1"/>
    <col min="4610" max="4610" width="8.140625" customWidth="1"/>
    <col min="4611" max="4611" width="8.7109375" customWidth="1"/>
    <col min="4612" max="4613" width="8.5703125" customWidth="1"/>
    <col min="4614" max="4614" width="8" customWidth="1"/>
    <col min="4615" max="4615" width="10.28515625" customWidth="1"/>
    <col min="4616" max="4616" width="9" customWidth="1"/>
    <col min="4617" max="4617" width="9.85546875" customWidth="1"/>
    <col min="4618" max="4618" width="10.42578125" customWidth="1"/>
    <col min="4619" max="4619" width="9.7109375" customWidth="1"/>
    <col min="4620" max="4620" width="11.42578125" customWidth="1"/>
    <col min="4621" max="4621" width="9" customWidth="1"/>
    <col min="4622" max="4622" width="4.5703125" customWidth="1"/>
    <col min="4848" max="4848" width="1.28515625" customWidth="1"/>
    <col min="4849" max="4849" width="73.140625" customWidth="1"/>
    <col min="4850" max="4857" width="8.28515625" customWidth="1"/>
    <col min="4858" max="4860" width="10.42578125" customWidth="1"/>
    <col min="4861" max="4861" width="10.5703125" customWidth="1"/>
    <col min="4862" max="4862" width="9.85546875" customWidth="1"/>
    <col min="4863" max="4863" width="8" customWidth="1"/>
    <col min="4864" max="4864" width="8.85546875" customWidth="1"/>
    <col min="4865" max="4865" width="8.5703125" customWidth="1"/>
    <col min="4866" max="4866" width="8.140625" customWidth="1"/>
    <col min="4867" max="4867" width="8.7109375" customWidth="1"/>
    <col min="4868" max="4869" width="8.5703125" customWidth="1"/>
    <col min="4870" max="4870" width="8" customWidth="1"/>
    <col min="4871" max="4871" width="10.28515625" customWidth="1"/>
    <col min="4872" max="4872" width="9" customWidth="1"/>
    <col min="4873" max="4873" width="9.85546875" customWidth="1"/>
    <col min="4874" max="4874" width="10.42578125" customWidth="1"/>
    <col min="4875" max="4875" width="9.7109375" customWidth="1"/>
    <col min="4876" max="4876" width="11.42578125" customWidth="1"/>
    <col min="4877" max="4877" width="9" customWidth="1"/>
    <col min="4878" max="4878" width="4.5703125" customWidth="1"/>
    <col min="5104" max="5104" width="1.28515625" customWidth="1"/>
    <col min="5105" max="5105" width="73.140625" customWidth="1"/>
    <col min="5106" max="5113" width="8.28515625" customWidth="1"/>
    <col min="5114" max="5116" width="10.42578125" customWidth="1"/>
    <col min="5117" max="5117" width="10.5703125" customWidth="1"/>
    <col min="5118" max="5118" width="9.85546875" customWidth="1"/>
    <col min="5119" max="5119" width="8" customWidth="1"/>
    <col min="5120" max="5120" width="8.85546875" customWidth="1"/>
    <col min="5121" max="5121" width="8.5703125" customWidth="1"/>
    <col min="5122" max="5122" width="8.140625" customWidth="1"/>
    <col min="5123" max="5123" width="8.7109375" customWidth="1"/>
    <col min="5124" max="5125" width="8.5703125" customWidth="1"/>
    <col min="5126" max="5126" width="8" customWidth="1"/>
    <col min="5127" max="5127" width="10.28515625" customWidth="1"/>
    <col min="5128" max="5128" width="9" customWidth="1"/>
    <col min="5129" max="5129" width="9.85546875" customWidth="1"/>
    <col min="5130" max="5130" width="10.42578125" customWidth="1"/>
    <col min="5131" max="5131" width="9.7109375" customWidth="1"/>
    <col min="5132" max="5132" width="11.42578125" customWidth="1"/>
    <col min="5133" max="5133" width="9" customWidth="1"/>
    <col min="5134" max="5134" width="4.5703125" customWidth="1"/>
    <col min="5360" max="5360" width="1.28515625" customWidth="1"/>
    <col min="5361" max="5361" width="73.140625" customWidth="1"/>
    <col min="5362" max="5369" width="8.28515625" customWidth="1"/>
    <col min="5370" max="5372" width="10.42578125" customWidth="1"/>
    <col min="5373" max="5373" width="10.5703125" customWidth="1"/>
    <col min="5374" max="5374" width="9.85546875" customWidth="1"/>
    <col min="5375" max="5375" width="8" customWidth="1"/>
    <col min="5376" max="5376" width="8.85546875" customWidth="1"/>
    <col min="5377" max="5377" width="8.5703125" customWidth="1"/>
    <col min="5378" max="5378" width="8.140625" customWidth="1"/>
    <col min="5379" max="5379" width="8.7109375" customWidth="1"/>
    <col min="5380" max="5381" width="8.5703125" customWidth="1"/>
    <col min="5382" max="5382" width="8" customWidth="1"/>
    <col min="5383" max="5383" width="10.28515625" customWidth="1"/>
    <col min="5384" max="5384" width="9" customWidth="1"/>
    <col min="5385" max="5385" width="9.85546875" customWidth="1"/>
    <col min="5386" max="5386" width="10.42578125" customWidth="1"/>
    <col min="5387" max="5387" width="9.7109375" customWidth="1"/>
    <col min="5388" max="5388" width="11.42578125" customWidth="1"/>
    <col min="5389" max="5389" width="9" customWidth="1"/>
    <col min="5390" max="5390" width="4.5703125" customWidth="1"/>
    <col min="5616" max="5616" width="1.28515625" customWidth="1"/>
    <col min="5617" max="5617" width="73.140625" customWidth="1"/>
    <col min="5618" max="5625" width="8.28515625" customWidth="1"/>
    <col min="5626" max="5628" width="10.42578125" customWidth="1"/>
    <col min="5629" max="5629" width="10.5703125" customWidth="1"/>
    <col min="5630" max="5630" width="9.85546875" customWidth="1"/>
    <col min="5631" max="5631" width="8" customWidth="1"/>
    <col min="5632" max="5632" width="8.85546875" customWidth="1"/>
    <col min="5633" max="5633" width="8.5703125" customWidth="1"/>
    <col min="5634" max="5634" width="8.140625" customWidth="1"/>
    <col min="5635" max="5635" width="8.7109375" customWidth="1"/>
    <col min="5636" max="5637" width="8.5703125" customWidth="1"/>
    <col min="5638" max="5638" width="8" customWidth="1"/>
    <col min="5639" max="5639" width="10.28515625" customWidth="1"/>
    <col min="5640" max="5640" width="9" customWidth="1"/>
    <col min="5641" max="5641" width="9.85546875" customWidth="1"/>
    <col min="5642" max="5642" width="10.42578125" customWidth="1"/>
    <col min="5643" max="5643" width="9.7109375" customWidth="1"/>
    <col min="5644" max="5644" width="11.42578125" customWidth="1"/>
    <col min="5645" max="5645" width="9" customWidth="1"/>
    <col min="5646" max="5646" width="4.5703125" customWidth="1"/>
    <col min="5872" max="5872" width="1.28515625" customWidth="1"/>
    <col min="5873" max="5873" width="73.140625" customWidth="1"/>
    <col min="5874" max="5881" width="8.28515625" customWidth="1"/>
    <col min="5882" max="5884" width="10.42578125" customWidth="1"/>
    <col min="5885" max="5885" width="10.5703125" customWidth="1"/>
    <col min="5886" max="5886" width="9.85546875" customWidth="1"/>
    <col min="5887" max="5887" width="8" customWidth="1"/>
    <col min="5888" max="5888" width="8.85546875" customWidth="1"/>
    <col min="5889" max="5889" width="8.5703125" customWidth="1"/>
    <col min="5890" max="5890" width="8.140625" customWidth="1"/>
    <col min="5891" max="5891" width="8.7109375" customWidth="1"/>
    <col min="5892" max="5893" width="8.5703125" customWidth="1"/>
    <col min="5894" max="5894" width="8" customWidth="1"/>
    <col min="5895" max="5895" width="10.28515625" customWidth="1"/>
    <col min="5896" max="5896" width="9" customWidth="1"/>
    <col min="5897" max="5897" width="9.85546875" customWidth="1"/>
    <col min="5898" max="5898" width="10.42578125" customWidth="1"/>
    <col min="5899" max="5899" width="9.7109375" customWidth="1"/>
    <col min="5900" max="5900" width="11.42578125" customWidth="1"/>
    <col min="5901" max="5901" width="9" customWidth="1"/>
    <col min="5902" max="5902" width="4.5703125" customWidth="1"/>
    <col min="6128" max="6128" width="1.28515625" customWidth="1"/>
    <col min="6129" max="6129" width="73.140625" customWidth="1"/>
    <col min="6130" max="6137" width="8.28515625" customWidth="1"/>
    <col min="6138" max="6140" width="10.42578125" customWidth="1"/>
    <col min="6141" max="6141" width="10.5703125" customWidth="1"/>
    <col min="6142" max="6142" width="9.85546875" customWidth="1"/>
    <col min="6143" max="6143" width="8" customWidth="1"/>
    <col min="6144" max="6144" width="8.85546875" customWidth="1"/>
    <col min="6145" max="6145" width="8.5703125" customWidth="1"/>
    <col min="6146" max="6146" width="8.140625" customWidth="1"/>
    <col min="6147" max="6147" width="8.7109375" customWidth="1"/>
    <col min="6148" max="6149" width="8.5703125" customWidth="1"/>
    <col min="6150" max="6150" width="8" customWidth="1"/>
    <col min="6151" max="6151" width="10.28515625" customWidth="1"/>
    <col min="6152" max="6152" width="9" customWidth="1"/>
    <col min="6153" max="6153" width="9.85546875" customWidth="1"/>
    <col min="6154" max="6154" width="10.42578125" customWidth="1"/>
    <col min="6155" max="6155" width="9.7109375" customWidth="1"/>
    <col min="6156" max="6156" width="11.42578125" customWidth="1"/>
    <col min="6157" max="6157" width="9" customWidth="1"/>
    <col min="6158" max="6158" width="4.5703125" customWidth="1"/>
    <col min="6384" max="6384" width="1.28515625" customWidth="1"/>
    <col min="6385" max="6385" width="73.140625" customWidth="1"/>
    <col min="6386" max="6393" width="8.28515625" customWidth="1"/>
    <col min="6394" max="6396" width="10.42578125" customWidth="1"/>
    <col min="6397" max="6397" width="10.5703125" customWidth="1"/>
    <col min="6398" max="6398" width="9.85546875" customWidth="1"/>
    <col min="6399" max="6399" width="8" customWidth="1"/>
    <col min="6400" max="6400" width="8.85546875" customWidth="1"/>
    <col min="6401" max="6401" width="8.5703125" customWidth="1"/>
    <col min="6402" max="6402" width="8.140625" customWidth="1"/>
    <col min="6403" max="6403" width="8.7109375" customWidth="1"/>
    <col min="6404" max="6405" width="8.5703125" customWidth="1"/>
    <col min="6406" max="6406" width="8" customWidth="1"/>
    <col min="6407" max="6407" width="10.28515625" customWidth="1"/>
    <col min="6408" max="6408" width="9" customWidth="1"/>
    <col min="6409" max="6409" width="9.85546875" customWidth="1"/>
    <col min="6410" max="6410" width="10.42578125" customWidth="1"/>
    <col min="6411" max="6411" width="9.7109375" customWidth="1"/>
    <col min="6412" max="6412" width="11.42578125" customWidth="1"/>
    <col min="6413" max="6413" width="9" customWidth="1"/>
    <col min="6414" max="6414" width="4.5703125" customWidth="1"/>
    <col min="6640" max="6640" width="1.28515625" customWidth="1"/>
    <col min="6641" max="6641" width="73.140625" customWidth="1"/>
    <col min="6642" max="6649" width="8.28515625" customWidth="1"/>
    <col min="6650" max="6652" width="10.42578125" customWidth="1"/>
    <col min="6653" max="6653" width="10.5703125" customWidth="1"/>
    <col min="6654" max="6654" width="9.85546875" customWidth="1"/>
    <col min="6655" max="6655" width="8" customWidth="1"/>
    <col min="6656" max="6656" width="8.85546875" customWidth="1"/>
    <col min="6657" max="6657" width="8.5703125" customWidth="1"/>
    <col min="6658" max="6658" width="8.140625" customWidth="1"/>
    <col min="6659" max="6659" width="8.7109375" customWidth="1"/>
    <col min="6660" max="6661" width="8.5703125" customWidth="1"/>
    <col min="6662" max="6662" width="8" customWidth="1"/>
    <col min="6663" max="6663" width="10.28515625" customWidth="1"/>
    <col min="6664" max="6664" width="9" customWidth="1"/>
    <col min="6665" max="6665" width="9.85546875" customWidth="1"/>
    <col min="6666" max="6666" width="10.42578125" customWidth="1"/>
    <col min="6667" max="6667" width="9.7109375" customWidth="1"/>
    <col min="6668" max="6668" width="11.42578125" customWidth="1"/>
    <col min="6669" max="6669" width="9" customWidth="1"/>
    <col min="6670" max="6670" width="4.5703125" customWidth="1"/>
    <col min="6896" max="6896" width="1.28515625" customWidth="1"/>
    <col min="6897" max="6897" width="73.140625" customWidth="1"/>
    <col min="6898" max="6905" width="8.28515625" customWidth="1"/>
    <col min="6906" max="6908" width="10.42578125" customWidth="1"/>
    <col min="6909" max="6909" width="10.5703125" customWidth="1"/>
    <col min="6910" max="6910" width="9.85546875" customWidth="1"/>
    <col min="6911" max="6911" width="8" customWidth="1"/>
    <col min="6912" max="6912" width="8.85546875" customWidth="1"/>
    <col min="6913" max="6913" width="8.5703125" customWidth="1"/>
    <col min="6914" max="6914" width="8.140625" customWidth="1"/>
    <col min="6915" max="6915" width="8.7109375" customWidth="1"/>
    <col min="6916" max="6917" width="8.5703125" customWidth="1"/>
    <col min="6918" max="6918" width="8" customWidth="1"/>
    <col min="6919" max="6919" width="10.28515625" customWidth="1"/>
    <col min="6920" max="6920" width="9" customWidth="1"/>
    <col min="6921" max="6921" width="9.85546875" customWidth="1"/>
    <col min="6922" max="6922" width="10.42578125" customWidth="1"/>
    <col min="6923" max="6923" width="9.7109375" customWidth="1"/>
    <col min="6924" max="6924" width="11.42578125" customWidth="1"/>
    <col min="6925" max="6925" width="9" customWidth="1"/>
    <col min="6926" max="6926" width="4.5703125" customWidth="1"/>
    <col min="7152" max="7152" width="1.28515625" customWidth="1"/>
    <col min="7153" max="7153" width="73.140625" customWidth="1"/>
    <col min="7154" max="7161" width="8.28515625" customWidth="1"/>
    <col min="7162" max="7164" width="10.42578125" customWidth="1"/>
    <col min="7165" max="7165" width="10.5703125" customWidth="1"/>
    <col min="7166" max="7166" width="9.85546875" customWidth="1"/>
    <col min="7167" max="7167" width="8" customWidth="1"/>
    <col min="7168" max="7168" width="8.85546875" customWidth="1"/>
    <col min="7169" max="7169" width="8.5703125" customWidth="1"/>
    <col min="7170" max="7170" width="8.140625" customWidth="1"/>
    <col min="7171" max="7171" width="8.7109375" customWidth="1"/>
    <col min="7172" max="7173" width="8.5703125" customWidth="1"/>
    <col min="7174" max="7174" width="8" customWidth="1"/>
    <col min="7175" max="7175" width="10.28515625" customWidth="1"/>
    <col min="7176" max="7176" width="9" customWidth="1"/>
    <col min="7177" max="7177" width="9.85546875" customWidth="1"/>
    <col min="7178" max="7178" width="10.42578125" customWidth="1"/>
    <col min="7179" max="7179" width="9.7109375" customWidth="1"/>
    <col min="7180" max="7180" width="11.42578125" customWidth="1"/>
    <col min="7181" max="7181" width="9" customWidth="1"/>
    <col min="7182" max="7182" width="4.5703125" customWidth="1"/>
    <col min="7408" max="7408" width="1.28515625" customWidth="1"/>
    <col min="7409" max="7409" width="73.140625" customWidth="1"/>
    <col min="7410" max="7417" width="8.28515625" customWidth="1"/>
    <col min="7418" max="7420" width="10.42578125" customWidth="1"/>
    <col min="7421" max="7421" width="10.5703125" customWidth="1"/>
    <col min="7422" max="7422" width="9.85546875" customWidth="1"/>
    <col min="7423" max="7423" width="8" customWidth="1"/>
    <col min="7424" max="7424" width="8.85546875" customWidth="1"/>
    <col min="7425" max="7425" width="8.5703125" customWidth="1"/>
    <col min="7426" max="7426" width="8.140625" customWidth="1"/>
    <col min="7427" max="7427" width="8.7109375" customWidth="1"/>
    <col min="7428" max="7429" width="8.5703125" customWidth="1"/>
    <col min="7430" max="7430" width="8" customWidth="1"/>
    <col min="7431" max="7431" width="10.28515625" customWidth="1"/>
    <col min="7432" max="7432" width="9" customWidth="1"/>
    <col min="7433" max="7433" width="9.85546875" customWidth="1"/>
    <col min="7434" max="7434" width="10.42578125" customWidth="1"/>
    <col min="7435" max="7435" width="9.7109375" customWidth="1"/>
    <col min="7436" max="7436" width="11.42578125" customWidth="1"/>
    <col min="7437" max="7437" width="9" customWidth="1"/>
    <col min="7438" max="7438" width="4.5703125" customWidth="1"/>
    <col min="7664" max="7664" width="1.28515625" customWidth="1"/>
    <col min="7665" max="7665" width="73.140625" customWidth="1"/>
    <col min="7666" max="7673" width="8.28515625" customWidth="1"/>
    <col min="7674" max="7676" width="10.42578125" customWidth="1"/>
    <col min="7677" max="7677" width="10.5703125" customWidth="1"/>
    <col min="7678" max="7678" width="9.85546875" customWidth="1"/>
    <col min="7679" max="7679" width="8" customWidth="1"/>
    <col min="7680" max="7680" width="8.85546875" customWidth="1"/>
    <col min="7681" max="7681" width="8.5703125" customWidth="1"/>
    <col min="7682" max="7682" width="8.140625" customWidth="1"/>
    <col min="7683" max="7683" width="8.7109375" customWidth="1"/>
    <col min="7684" max="7685" width="8.5703125" customWidth="1"/>
    <col min="7686" max="7686" width="8" customWidth="1"/>
    <col min="7687" max="7687" width="10.28515625" customWidth="1"/>
    <col min="7688" max="7688" width="9" customWidth="1"/>
    <col min="7689" max="7689" width="9.85546875" customWidth="1"/>
    <col min="7690" max="7690" width="10.42578125" customWidth="1"/>
    <col min="7691" max="7691" width="9.7109375" customWidth="1"/>
    <col min="7692" max="7692" width="11.42578125" customWidth="1"/>
    <col min="7693" max="7693" width="9" customWidth="1"/>
    <col min="7694" max="7694" width="4.5703125" customWidth="1"/>
    <col min="7920" max="7920" width="1.28515625" customWidth="1"/>
    <col min="7921" max="7921" width="73.140625" customWidth="1"/>
    <col min="7922" max="7929" width="8.28515625" customWidth="1"/>
    <col min="7930" max="7932" width="10.42578125" customWidth="1"/>
    <col min="7933" max="7933" width="10.5703125" customWidth="1"/>
    <col min="7934" max="7934" width="9.85546875" customWidth="1"/>
    <col min="7935" max="7935" width="8" customWidth="1"/>
    <col min="7936" max="7936" width="8.85546875" customWidth="1"/>
    <col min="7937" max="7937" width="8.5703125" customWidth="1"/>
    <col min="7938" max="7938" width="8.140625" customWidth="1"/>
    <col min="7939" max="7939" width="8.7109375" customWidth="1"/>
    <col min="7940" max="7941" width="8.5703125" customWidth="1"/>
    <col min="7942" max="7942" width="8" customWidth="1"/>
    <col min="7943" max="7943" width="10.28515625" customWidth="1"/>
    <col min="7944" max="7944" width="9" customWidth="1"/>
    <col min="7945" max="7945" width="9.85546875" customWidth="1"/>
    <col min="7946" max="7946" width="10.42578125" customWidth="1"/>
    <col min="7947" max="7947" width="9.7109375" customWidth="1"/>
    <col min="7948" max="7948" width="11.42578125" customWidth="1"/>
    <col min="7949" max="7949" width="9" customWidth="1"/>
    <col min="7950" max="7950" width="4.5703125" customWidth="1"/>
    <col min="8176" max="8176" width="1.28515625" customWidth="1"/>
    <col min="8177" max="8177" width="73.140625" customWidth="1"/>
    <col min="8178" max="8185" width="8.28515625" customWidth="1"/>
    <col min="8186" max="8188" width="10.42578125" customWidth="1"/>
    <col min="8189" max="8189" width="10.5703125" customWidth="1"/>
    <col min="8190" max="8190" width="9.85546875" customWidth="1"/>
    <col min="8191" max="8191" width="8" customWidth="1"/>
    <col min="8192" max="8192" width="8.85546875" customWidth="1"/>
    <col min="8193" max="8193" width="8.5703125" customWidth="1"/>
    <col min="8194" max="8194" width="8.140625" customWidth="1"/>
    <col min="8195" max="8195" width="8.7109375" customWidth="1"/>
    <col min="8196" max="8197" width="8.5703125" customWidth="1"/>
    <col min="8198" max="8198" width="8" customWidth="1"/>
    <col min="8199" max="8199" width="10.28515625" customWidth="1"/>
    <col min="8200" max="8200" width="9" customWidth="1"/>
    <col min="8201" max="8201" width="9.85546875" customWidth="1"/>
    <col min="8202" max="8202" width="10.42578125" customWidth="1"/>
    <col min="8203" max="8203" width="9.7109375" customWidth="1"/>
    <col min="8204" max="8204" width="11.42578125" customWidth="1"/>
    <col min="8205" max="8205" width="9" customWidth="1"/>
    <col min="8206" max="8206" width="4.5703125" customWidth="1"/>
    <col min="8432" max="8432" width="1.28515625" customWidth="1"/>
    <col min="8433" max="8433" width="73.140625" customWidth="1"/>
    <col min="8434" max="8441" width="8.28515625" customWidth="1"/>
    <col min="8442" max="8444" width="10.42578125" customWidth="1"/>
    <col min="8445" max="8445" width="10.5703125" customWidth="1"/>
    <col min="8446" max="8446" width="9.85546875" customWidth="1"/>
    <col min="8447" max="8447" width="8" customWidth="1"/>
    <col min="8448" max="8448" width="8.85546875" customWidth="1"/>
    <col min="8449" max="8449" width="8.5703125" customWidth="1"/>
    <col min="8450" max="8450" width="8.140625" customWidth="1"/>
    <col min="8451" max="8451" width="8.7109375" customWidth="1"/>
    <col min="8452" max="8453" width="8.5703125" customWidth="1"/>
    <col min="8454" max="8454" width="8" customWidth="1"/>
    <col min="8455" max="8455" width="10.28515625" customWidth="1"/>
    <col min="8456" max="8456" width="9" customWidth="1"/>
    <col min="8457" max="8457" width="9.85546875" customWidth="1"/>
    <col min="8458" max="8458" width="10.42578125" customWidth="1"/>
    <col min="8459" max="8459" width="9.7109375" customWidth="1"/>
    <col min="8460" max="8460" width="11.42578125" customWidth="1"/>
    <col min="8461" max="8461" width="9" customWidth="1"/>
    <col min="8462" max="8462" width="4.5703125" customWidth="1"/>
    <col min="8688" max="8688" width="1.28515625" customWidth="1"/>
    <col min="8689" max="8689" width="73.140625" customWidth="1"/>
    <col min="8690" max="8697" width="8.28515625" customWidth="1"/>
    <col min="8698" max="8700" width="10.42578125" customWidth="1"/>
    <col min="8701" max="8701" width="10.5703125" customWidth="1"/>
    <col min="8702" max="8702" width="9.85546875" customWidth="1"/>
    <col min="8703" max="8703" width="8" customWidth="1"/>
    <col min="8704" max="8704" width="8.85546875" customWidth="1"/>
    <col min="8705" max="8705" width="8.5703125" customWidth="1"/>
    <col min="8706" max="8706" width="8.140625" customWidth="1"/>
    <col min="8707" max="8707" width="8.7109375" customWidth="1"/>
    <col min="8708" max="8709" width="8.5703125" customWidth="1"/>
    <col min="8710" max="8710" width="8" customWidth="1"/>
    <col min="8711" max="8711" width="10.28515625" customWidth="1"/>
    <col min="8712" max="8712" width="9" customWidth="1"/>
    <col min="8713" max="8713" width="9.85546875" customWidth="1"/>
    <col min="8714" max="8714" width="10.42578125" customWidth="1"/>
    <col min="8715" max="8715" width="9.7109375" customWidth="1"/>
    <col min="8716" max="8716" width="11.42578125" customWidth="1"/>
    <col min="8717" max="8717" width="9" customWidth="1"/>
    <col min="8718" max="8718" width="4.5703125" customWidth="1"/>
    <col min="8944" max="8944" width="1.28515625" customWidth="1"/>
    <col min="8945" max="8945" width="73.140625" customWidth="1"/>
    <col min="8946" max="8953" width="8.28515625" customWidth="1"/>
    <col min="8954" max="8956" width="10.42578125" customWidth="1"/>
    <col min="8957" max="8957" width="10.5703125" customWidth="1"/>
    <col min="8958" max="8958" width="9.85546875" customWidth="1"/>
    <col min="8959" max="8959" width="8" customWidth="1"/>
    <col min="8960" max="8960" width="8.85546875" customWidth="1"/>
    <col min="8961" max="8961" width="8.5703125" customWidth="1"/>
    <col min="8962" max="8962" width="8.140625" customWidth="1"/>
    <col min="8963" max="8963" width="8.7109375" customWidth="1"/>
    <col min="8964" max="8965" width="8.5703125" customWidth="1"/>
    <col min="8966" max="8966" width="8" customWidth="1"/>
    <col min="8967" max="8967" width="10.28515625" customWidth="1"/>
    <col min="8968" max="8968" width="9" customWidth="1"/>
    <col min="8969" max="8969" width="9.85546875" customWidth="1"/>
    <col min="8970" max="8970" width="10.42578125" customWidth="1"/>
    <col min="8971" max="8971" width="9.7109375" customWidth="1"/>
    <col min="8972" max="8972" width="11.42578125" customWidth="1"/>
    <col min="8973" max="8973" width="9" customWidth="1"/>
    <col min="8974" max="8974" width="4.5703125" customWidth="1"/>
    <col min="9200" max="9200" width="1.28515625" customWidth="1"/>
    <col min="9201" max="9201" width="73.140625" customWidth="1"/>
    <col min="9202" max="9209" width="8.28515625" customWidth="1"/>
    <col min="9210" max="9212" width="10.42578125" customWidth="1"/>
    <col min="9213" max="9213" width="10.5703125" customWidth="1"/>
    <col min="9214" max="9214" width="9.85546875" customWidth="1"/>
    <col min="9215" max="9215" width="8" customWidth="1"/>
    <col min="9216" max="9216" width="8.85546875" customWidth="1"/>
    <col min="9217" max="9217" width="8.5703125" customWidth="1"/>
    <col min="9218" max="9218" width="8.140625" customWidth="1"/>
    <col min="9219" max="9219" width="8.7109375" customWidth="1"/>
    <col min="9220" max="9221" width="8.5703125" customWidth="1"/>
    <col min="9222" max="9222" width="8" customWidth="1"/>
    <col min="9223" max="9223" width="10.28515625" customWidth="1"/>
    <col min="9224" max="9224" width="9" customWidth="1"/>
    <col min="9225" max="9225" width="9.85546875" customWidth="1"/>
    <col min="9226" max="9226" width="10.42578125" customWidth="1"/>
    <col min="9227" max="9227" width="9.7109375" customWidth="1"/>
    <col min="9228" max="9228" width="11.42578125" customWidth="1"/>
    <col min="9229" max="9229" width="9" customWidth="1"/>
    <col min="9230" max="9230" width="4.5703125" customWidth="1"/>
    <col min="9456" max="9456" width="1.28515625" customWidth="1"/>
    <col min="9457" max="9457" width="73.140625" customWidth="1"/>
    <col min="9458" max="9465" width="8.28515625" customWidth="1"/>
    <col min="9466" max="9468" width="10.42578125" customWidth="1"/>
    <col min="9469" max="9469" width="10.5703125" customWidth="1"/>
    <col min="9470" max="9470" width="9.85546875" customWidth="1"/>
    <col min="9471" max="9471" width="8" customWidth="1"/>
    <col min="9472" max="9472" width="8.85546875" customWidth="1"/>
    <col min="9473" max="9473" width="8.5703125" customWidth="1"/>
    <col min="9474" max="9474" width="8.140625" customWidth="1"/>
    <col min="9475" max="9475" width="8.7109375" customWidth="1"/>
    <col min="9476" max="9477" width="8.5703125" customWidth="1"/>
    <col min="9478" max="9478" width="8" customWidth="1"/>
    <col min="9479" max="9479" width="10.28515625" customWidth="1"/>
    <col min="9480" max="9480" width="9" customWidth="1"/>
    <col min="9481" max="9481" width="9.85546875" customWidth="1"/>
    <col min="9482" max="9482" width="10.42578125" customWidth="1"/>
    <col min="9483" max="9483" width="9.7109375" customWidth="1"/>
    <col min="9484" max="9484" width="11.42578125" customWidth="1"/>
    <col min="9485" max="9485" width="9" customWidth="1"/>
    <col min="9486" max="9486" width="4.5703125" customWidth="1"/>
    <col min="9712" max="9712" width="1.28515625" customWidth="1"/>
    <col min="9713" max="9713" width="73.140625" customWidth="1"/>
    <col min="9714" max="9721" width="8.28515625" customWidth="1"/>
    <col min="9722" max="9724" width="10.42578125" customWidth="1"/>
    <col min="9725" max="9725" width="10.5703125" customWidth="1"/>
    <col min="9726" max="9726" width="9.85546875" customWidth="1"/>
    <col min="9727" max="9727" width="8" customWidth="1"/>
    <col min="9728" max="9728" width="8.85546875" customWidth="1"/>
    <col min="9729" max="9729" width="8.5703125" customWidth="1"/>
    <col min="9730" max="9730" width="8.140625" customWidth="1"/>
    <col min="9731" max="9731" width="8.7109375" customWidth="1"/>
    <col min="9732" max="9733" width="8.5703125" customWidth="1"/>
    <col min="9734" max="9734" width="8" customWidth="1"/>
    <col min="9735" max="9735" width="10.28515625" customWidth="1"/>
    <col min="9736" max="9736" width="9" customWidth="1"/>
    <col min="9737" max="9737" width="9.85546875" customWidth="1"/>
    <col min="9738" max="9738" width="10.42578125" customWidth="1"/>
    <col min="9739" max="9739" width="9.7109375" customWidth="1"/>
    <col min="9740" max="9740" width="11.42578125" customWidth="1"/>
    <col min="9741" max="9741" width="9" customWidth="1"/>
    <col min="9742" max="9742" width="4.5703125" customWidth="1"/>
    <col min="9968" max="9968" width="1.28515625" customWidth="1"/>
    <col min="9969" max="9969" width="73.140625" customWidth="1"/>
    <col min="9970" max="9977" width="8.28515625" customWidth="1"/>
    <col min="9978" max="9980" width="10.42578125" customWidth="1"/>
    <col min="9981" max="9981" width="10.5703125" customWidth="1"/>
    <col min="9982" max="9982" width="9.85546875" customWidth="1"/>
    <col min="9983" max="9983" width="8" customWidth="1"/>
    <col min="9984" max="9984" width="8.85546875" customWidth="1"/>
    <col min="9985" max="9985" width="8.5703125" customWidth="1"/>
    <col min="9986" max="9986" width="8.140625" customWidth="1"/>
    <col min="9987" max="9987" width="8.7109375" customWidth="1"/>
    <col min="9988" max="9989" width="8.5703125" customWidth="1"/>
    <col min="9990" max="9990" width="8" customWidth="1"/>
    <col min="9991" max="9991" width="10.28515625" customWidth="1"/>
    <col min="9992" max="9992" width="9" customWidth="1"/>
    <col min="9993" max="9993" width="9.85546875" customWidth="1"/>
    <col min="9994" max="9994" width="10.42578125" customWidth="1"/>
    <col min="9995" max="9995" width="9.7109375" customWidth="1"/>
    <col min="9996" max="9996" width="11.42578125" customWidth="1"/>
    <col min="9997" max="9997" width="9" customWidth="1"/>
    <col min="9998" max="9998" width="4.5703125" customWidth="1"/>
    <col min="10224" max="10224" width="1.28515625" customWidth="1"/>
    <col min="10225" max="10225" width="73.140625" customWidth="1"/>
    <col min="10226" max="10233" width="8.28515625" customWidth="1"/>
    <col min="10234" max="10236" width="10.42578125" customWidth="1"/>
    <col min="10237" max="10237" width="10.5703125" customWidth="1"/>
    <col min="10238" max="10238" width="9.85546875" customWidth="1"/>
    <col min="10239" max="10239" width="8" customWidth="1"/>
    <col min="10240" max="10240" width="8.85546875" customWidth="1"/>
    <col min="10241" max="10241" width="8.5703125" customWidth="1"/>
    <col min="10242" max="10242" width="8.140625" customWidth="1"/>
    <col min="10243" max="10243" width="8.7109375" customWidth="1"/>
    <col min="10244" max="10245" width="8.5703125" customWidth="1"/>
    <col min="10246" max="10246" width="8" customWidth="1"/>
    <col min="10247" max="10247" width="10.28515625" customWidth="1"/>
    <col min="10248" max="10248" width="9" customWidth="1"/>
    <col min="10249" max="10249" width="9.85546875" customWidth="1"/>
    <col min="10250" max="10250" width="10.42578125" customWidth="1"/>
    <col min="10251" max="10251" width="9.7109375" customWidth="1"/>
    <col min="10252" max="10252" width="11.42578125" customWidth="1"/>
    <col min="10253" max="10253" width="9" customWidth="1"/>
    <col min="10254" max="10254" width="4.5703125" customWidth="1"/>
    <col min="10480" max="10480" width="1.28515625" customWidth="1"/>
    <col min="10481" max="10481" width="73.140625" customWidth="1"/>
    <col min="10482" max="10489" width="8.28515625" customWidth="1"/>
    <col min="10490" max="10492" width="10.42578125" customWidth="1"/>
    <col min="10493" max="10493" width="10.5703125" customWidth="1"/>
    <col min="10494" max="10494" width="9.85546875" customWidth="1"/>
    <col min="10495" max="10495" width="8" customWidth="1"/>
    <col min="10496" max="10496" width="8.85546875" customWidth="1"/>
    <col min="10497" max="10497" width="8.5703125" customWidth="1"/>
    <col min="10498" max="10498" width="8.140625" customWidth="1"/>
    <col min="10499" max="10499" width="8.7109375" customWidth="1"/>
    <col min="10500" max="10501" width="8.5703125" customWidth="1"/>
    <col min="10502" max="10502" width="8" customWidth="1"/>
    <col min="10503" max="10503" width="10.28515625" customWidth="1"/>
    <col min="10504" max="10504" width="9" customWidth="1"/>
    <col min="10505" max="10505" width="9.85546875" customWidth="1"/>
    <col min="10506" max="10506" width="10.42578125" customWidth="1"/>
    <col min="10507" max="10507" width="9.7109375" customWidth="1"/>
    <col min="10508" max="10508" width="11.42578125" customWidth="1"/>
    <col min="10509" max="10509" width="9" customWidth="1"/>
    <col min="10510" max="10510" width="4.5703125" customWidth="1"/>
    <col min="10736" max="10736" width="1.28515625" customWidth="1"/>
    <col min="10737" max="10737" width="73.140625" customWidth="1"/>
    <col min="10738" max="10745" width="8.28515625" customWidth="1"/>
    <col min="10746" max="10748" width="10.42578125" customWidth="1"/>
    <col min="10749" max="10749" width="10.5703125" customWidth="1"/>
    <col min="10750" max="10750" width="9.85546875" customWidth="1"/>
    <col min="10751" max="10751" width="8" customWidth="1"/>
    <col min="10752" max="10752" width="8.85546875" customWidth="1"/>
    <col min="10753" max="10753" width="8.5703125" customWidth="1"/>
    <col min="10754" max="10754" width="8.140625" customWidth="1"/>
    <col min="10755" max="10755" width="8.7109375" customWidth="1"/>
    <col min="10756" max="10757" width="8.5703125" customWidth="1"/>
    <col min="10758" max="10758" width="8" customWidth="1"/>
    <col min="10759" max="10759" width="10.28515625" customWidth="1"/>
    <col min="10760" max="10760" width="9" customWidth="1"/>
    <col min="10761" max="10761" width="9.85546875" customWidth="1"/>
    <col min="10762" max="10762" width="10.42578125" customWidth="1"/>
    <col min="10763" max="10763" width="9.7109375" customWidth="1"/>
    <col min="10764" max="10764" width="11.42578125" customWidth="1"/>
    <col min="10765" max="10765" width="9" customWidth="1"/>
    <col min="10766" max="10766" width="4.5703125" customWidth="1"/>
    <col min="10992" max="10992" width="1.28515625" customWidth="1"/>
    <col min="10993" max="10993" width="73.140625" customWidth="1"/>
    <col min="10994" max="11001" width="8.28515625" customWidth="1"/>
    <col min="11002" max="11004" width="10.42578125" customWidth="1"/>
    <col min="11005" max="11005" width="10.5703125" customWidth="1"/>
    <col min="11006" max="11006" width="9.85546875" customWidth="1"/>
    <col min="11007" max="11007" width="8" customWidth="1"/>
    <col min="11008" max="11008" width="8.85546875" customWidth="1"/>
    <col min="11009" max="11009" width="8.5703125" customWidth="1"/>
    <col min="11010" max="11010" width="8.140625" customWidth="1"/>
    <col min="11011" max="11011" width="8.7109375" customWidth="1"/>
    <col min="11012" max="11013" width="8.5703125" customWidth="1"/>
    <col min="11014" max="11014" width="8" customWidth="1"/>
    <col min="11015" max="11015" width="10.28515625" customWidth="1"/>
    <col min="11016" max="11016" width="9" customWidth="1"/>
    <col min="11017" max="11017" width="9.85546875" customWidth="1"/>
    <col min="11018" max="11018" width="10.42578125" customWidth="1"/>
    <col min="11019" max="11019" width="9.7109375" customWidth="1"/>
    <col min="11020" max="11020" width="11.42578125" customWidth="1"/>
    <col min="11021" max="11021" width="9" customWidth="1"/>
    <col min="11022" max="11022" width="4.5703125" customWidth="1"/>
    <col min="11248" max="11248" width="1.28515625" customWidth="1"/>
    <col min="11249" max="11249" width="73.140625" customWidth="1"/>
    <col min="11250" max="11257" width="8.28515625" customWidth="1"/>
    <col min="11258" max="11260" width="10.42578125" customWidth="1"/>
    <col min="11261" max="11261" width="10.5703125" customWidth="1"/>
    <col min="11262" max="11262" width="9.85546875" customWidth="1"/>
    <col min="11263" max="11263" width="8" customWidth="1"/>
    <col min="11264" max="11264" width="8.85546875" customWidth="1"/>
    <col min="11265" max="11265" width="8.5703125" customWidth="1"/>
    <col min="11266" max="11266" width="8.140625" customWidth="1"/>
    <col min="11267" max="11267" width="8.7109375" customWidth="1"/>
    <col min="11268" max="11269" width="8.5703125" customWidth="1"/>
    <col min="11270" max="11270" width="8" customWidth="1"/>
    <col min="11271" max="11271" width="10.28515625" customWidth="1"/>
    <col min="11272" max="11272" width="9" customWidth="1"/>
    <col min="11273" max="11273" width="9.85546875" customWidth="1"/>
    <col min="11274" max="11274" width="10.42578125" customWidth="1"/>
    <col min="11275" max="11275" width="9.7109375" customWidth="1"/>
    <col min="11276" max="11276" width="11.42578125" customWidth="1"/>
    <col min="11277" max="11277" width="9" customWidth="1"/>
    <col min="11278" max="11278" width="4.5703125" customWidth="1"/>
    <col min="11504" max="11504" width="1.28515625" customWidth="1"/>
    <col min="11505" max="11505" width="73.140625" customWidth="1"/>
    <col min="11506" max="11513" width="8.28515625" customWidth="1"/>
    <col min="11514" max="11516" width="10.42578125" customWidth="1"/>
    <col min="11517" max="11517" width="10.5703125" customWidth="1"/>
    <col min="11518" max="11518" width="9.85546875" customWidth="1"/>
    <col min="11519" max="11519" width="8" customWidth="1"/>
    <col min="11520" max="11520" width="8.85546875" customWidth="1"/>
    <col min="11521" max="11521" width="8.5703125" customWidth="1"/>
    <col min="11522" max="11522" width="8.140625" customWidth="1"/>
    <col min="11523" max="11523" width="8.7109375" customWidth="1"/>
    <col min="11524" max="11525" width="8.5703125" customWidth="1"/>
    <col min="11526" max="11526" width="8" customWidth="1"/>
    <col min="11527" max="11527" width="10.28515625" customWidth="1"/>
    <col min="11528" max="11528" width="9" customWidth="1"/>
    <col min="11529" max="11529" width="9.85546875" customWidth="1"/>
    <col min="11530" max="11530" width="10.42578125" customWidth="1"/>
    <col min="11531" max="11531" width="9.7109375" customWidth="1"/>
    <col min="11532" max="11532" width="11.42578125" customWidth="1"/>
    <col min="11533" max="11533" width="9" customWidth="1"/>
    <col min="11534" max="11534" width="4.5703125" customWidth="1"/>
    <col min="11760" max="11760" width="1.28515625" customWidth="1"/>
    <col min="11761" max="11761" width="73.140625" customWidth="1"/>
    <col min="11762" max="11769" width="8.28515625" customWidth="1"/>
    <col min="11770" max="11772" width="10.42578125" customWidth="1"/>
    <col min="11773" max="11773" width="10.5703125" customWidth="1"/>
    <col min="11774" max="11774" width="9.85546875" customWidth="1"/>
    <col min="11775" max="11775" width="8" customWidth="1"/>
    <col min="11776" max="11776" width="8.85546875" customWidth="1"/>
    <col min="11777" max="11777" width="8.5703125" customWidth="1"/>
    <col min="11778" max="11778" width="8.140625" customWidth="1"/>
    <col min="11779" max="11779" width="8.7109375" customWidth="1"/>
    <col min="11780" max="11781" width="8.5703125" customWidth="1"/>
    <col min="11782" max="11782" width="8" customWidth="1"/>
    <col min="11783" max="11783" width="10.28515625" customWidth="1"/>
    <col min="11784" max="11784" width="9" customWidth="1"/>
    <col min="11785" max="11785" width="9.85546875" customWidth="1"/>
    <col min="11786" max="11786" width="10.42578125" customWidth="1"/>
    <col min="11787" max="11787" width="9.7109375" customWidth="1"/>
    <col min="11788" max="11788" width="11.42578125" customWidth="1"/>
    <col min="11789" max="11789" width="9" customWidth="1"/>
    <col min="11790" max="11790" width="4.5703125" customWidth="1"/>
    <col min="12016" max="12016" width="1.28515625" customWidth="1"/>
    <col min="12017" max="12017" width="73.140625" customWidth="1"/>
    <col min="12018" max="12025" width="8.28515625" customWidth="1"/>
    <col min="12026" max="12028" width="10.42578125" customWidth="1"/>
    <col min="12029" max="12029" width="10.5703125" customWidth="1"/>
    <col min="12030" max="12030" width="9.85546875" customWidth="1"/>
    <col min="12031" max="12031" width="8" customWidth="1"/>
    <col min="12032" max="12032" width="8.85546875" customWidth="1"/>
    <col min="12033" max="12033" width="8.5703125" customWidth="1"/>
    <col min="12034" max="12034" width="8.140625" customWidth="1"/>
    <col min="12035" max="12035" width="8.7109375" customWidth="1"/>
    <col min="12036" max="12037" width="8.5703125" customWidth="1"/>
    <col min="12038" max="12038" width="8" customWidth="1"/>
    <col min="12039" max="12039" width="10.28515625" customWidth="1"/>
    <col min="12040" max="12040" width="9" customWidth="1"/>
    <col min="12041" max="12041" width="9.85546875" customWidth="1"/>
    <col min="12042" max="12042" width="10.42578125" customWidth="1"/>
    <col min="12043" max="12043" width="9.7109375" customWidth="1"/>
    <col min="12044" max="12044" width="11.42578125" customWidth="1"/>
    <col min="12045" max="12045" width="9" customWidth="1"/>
    <col min="12046" max="12046" width="4.5703125" customWidth="1"/>
    <col min="12272" max="12272" width="1.28515625" customWidth="1"/>
    <col min="12273" max="12273" width="73.140625" customWidth="1"/>
    <col min="12274" max="12281" width="8.28515625" customWidth="1"/>
    <col min="12282" max="12284" width="10.42578125" customWidth="1"/>
    <col min="12285" max="12285" width="10.5703125" customWidth="1"/>
    <col min="12286" max="12286" width="9.85546875" customWidth="1"/>
    <col min="12287" max="12287" width="8" customWidth="1"/>
    <col min="12288" max="12288" width="8.85546875" customWidth="1"/>
    <col min="12289" max="12289" width="8.5703125" customWidth="1"/>
    <col min="12290" max="12290" width="8.140625" customWidth="1"/>
    <col min="12291" max="12291" width="8.7109375" customWidth="1"/>
    <col min="12292" max="12293" width="8.5703125" customWidth="1"/>
    <col min="12294" max="12294" width="8" customWidth="1"/>
    <col min="12295" max="12295" width="10.28515625" customWidth="1"/>
    <col min="12296" max="12296" width="9" customWidth="1"/>
    <col min="12297" max="12297" width="9.85546875" customWidth="1"/>
    <col min="12298" max="12298" width="10.42578125" customWidth="1"/>
    <col min="12299" max="12299" width="9.7109375" customWidth="1"/>
    <col min="12300" max="12300" width="11.42578125" customWidth="1"/>
    <col min="12301" max="12301" width="9" customWidth="1"/>
    <col min="12302" max="12302" width="4.5703125" customWidth="1"/>
    <col min="12528" max="12528" width="1.28515625" customWidth="1"/>
    <col min="12529" max="12529" width="73.140625" customWidth="1"/>
    <col min="12530" max="12537" width="8.28515625" customWidth="1"/>
    <col min="12538" max="12540" width="10.42578125" customWidth="1"/>
    <col min="12541" max="12541" width="10.5703125" customWidth="1"/>
    <col min="12542" max="12542" width="9.85546875" customWidth="1"/>
    <col min="12543" max="12543" width="8" customWidth="1"/>
    <col min="12544" max="12544" width="8.85546875" customWidth="1"/>
    <col min="12545" max="12545" width="8.5703125" customWidth="1"/>
    <col min="12546" max="12546" width="8.140625" customWidth="1"/>
    <col min="12547" max="12547" width="8.7109375" customWidth="1"/>
    <col min="12548" max="12549" width="8.5703125" customWidth="1"/>
    <col min="12550" max="12550" width="8" customWidth="1"/>
    <col min="12551" max="12551" width="10.28515625" customWidth="1"/>
    <col min="12552" max="12552" width="9" customWidth="1"/>
    <col min="12553" max="12553" width="9.85546875" customWidth="1"/>
    <col min="12554" max="12554" width="10.42578125" customWidth="1"/>
    <col min="12555" max="12555" width="9.7109375" customWidth="1"/>
    <col min="12556" max="12556" width="11.42578125" customWidth="1"/>
    <col min="12557" max="12557" width="9" customWidth="1"/>
    <col min="12558" max="12558" width="4.5703125" customWidth="1"/>
    <col min="12784" max="12784" width="1.28515625" customWidth="1"/>
    <col min="12785" max="12785" width="73.140625" customWidth="1"/>
    <col min="12786" max="12793" width="8.28515625" customWidth="1"/>
    <col min="12794" max="12796" width="10.42578125" customWidth="1"/>
    <col min="12797" max="12797" width="10.5703125" customWidth="1"/>
    <col min="12798" max="12798" width="9.85546875" customWidth="1"/>
    <col min="12799" max="12799" width="8" customWidth="1"/>
    <col min="12800" max="12800" width="8.85546875" customWidth="1"/>
    <col min="12801" max="12801" width="8.5703125" customWidth="1"/>
    <col min="12802" max="12802" width="8.140625" customWidth="1"/>
    <col min="12803" max="12803" width="8.7109375" customWidth="1"/>
    <col min="12804" max="12805" width="8.5703125" customWidth="1"/>
    <col min="12806" max="12806" width="8" customWidth="1"/>
    <col min="12807" max="12807" width="10.28515625" customWidth="1"/>
    <col min="12808" max="12808" width="9" customWidth="1"/>
    <col min="12809" max="12809" width="9.85546875" customWidth="1"/>
    <col min="12810" max="12810" width="10.42578125" customWidth="1"/>
    <col min="12811" max="12811" width="9.7109375" customWidth="1"/>
    <col min="12812" max="12812" width="11.42578125" customWidth="1"/>
    <col min="12813" max="12813" width="9" customWidth="1"/>
    <col min="12814" max="12814" width="4.5703125" customWidth="1"/>
    <col min="13040" max="13040" width="1.28515625" customWidth="1"/>
    <col min="13041" max="13041" width="73.140625" customWidth="1"/>
    <col min="13042" max="13049" width="8.28515625" customWidth="1"/>
    <col min="13050" max="13052" width="10.42578125" customWidth="1"/>
    <col min="13053" max="13053" width="10.5703125" customWidth="1"/>
    <col min="13054" max="13054" width="9.85546875" customWidth="1"/>
    <col min="13055" max="13055" width="8" customWidth="1"/>
    <col min="13056" max="13056" width="8.85546875" customWidth="1"/>
    <col min="13057" max="13057" width="8.5703125" customWidth="1"/>
    <col min="13058" max="13058" width="8.140625" customWidth="1"/>
    <col min="13059" max="13059" width="8.7109375" customWidth="1"/>
    <col min="13060" max="13061" width="8.5703125" customWidth="1"/>
    <col min="13062" max="13062" width="8" customWidth="1"/>
    <col min="13063" max="13063" width="10.28515625" customWidth="1"/>
    <col min="13064" max="13064" width="9" customWidth="1"/>
    <col min="13065" max="13065" width="9.85546875" customWidth="1"/>
    <col min="13066" max="13066" width="10.42578125" customWidth="1"/>
    <col min="13067" max="13067" width="9.7109375" customWidth="1"/>
    <col min="13068" max="13068" width="11.42578125" customWidth="1"/>
    <col min="13069" max="13069" width="9" customWidth="1"/>
    <col min="13070" max="13070" width="4.5703125" customWidth="1"/>
    <col min="13296" max="13296" width="1.28515625" customWidth="1"/>
    <col min="13297" max="13297" width="73.140625" customWidth="1"/>
    <col min="13298" max="13305" width="8.28515625" customWidth="1"/>
    <col min="13306" max="13308" width="10.42578125" customWidth="1"/>
    <col min="13309" max="13309" width="10.5703125" customWidth="1"/>
    <col min="13310" max="13310" width="9.85546875" customWidth="1"/>
    <col min="13311" max="13311" width="8" customWidth="1"/>
    <col min="13312" max="13312" width="8.85546875" customWidth="1"/>
    <col min="13313" max="13313" width="8.5703125" customWidth="1"/>
    <col min="13314" max="13314" width="8.140625" customWidth="1"/>
    <col min="13315" max="13315" width="8.7109375" customWidth="1"/>
    <col min="13316" max="13317" width="8.5703125" customWidth="1"/>
    <col min="13318" max="13318" width="8" customWidth="1"/>
    <col min="13319" max="13319" width="10.28515625" customWidth="1"/>
    <col min="13320" max="13320" width="9" customWidth="1"/>
    <col min="13321" max="13321" width="9.85546875" customWidth="1"/>
    <col min="13322" max="13322" width="10.42578125" customWidth="1"/>
    <col min="13323" max="13323" width="9.7109375" customWidth="1"/>
    <col min="13324" max="13324" width="11.42578125" customWidth="1"/>
    <col min="13325" max="13325" width="9" customWidth="1"/>
    <col min="13326" max="13326" width="4.5703125" customWidth="1"/>
    <col min="13552" max="13552" width="1.28515625" customWidth="1"/>
    <col min="13553" max="13553" width="73.140625" customWidth="1"/>
    <col min="13554" max="13561" width="8.28515625" customWidth="1"/>
    <col min="13562" max="13564" width="10.42578125" customWidth="1"/>
    <col min="13565" max="13565" width="10.5703125" customWidth="1"/>
    <col min="13566" max="13566" width="9.85546875" customWidth="1"/>
    <col min="13567" max="13567" width="8" customWidth="1"/>
    <col min="13568" max="13568" width="8.85546875" customWidth="1"/>
    <col min="13569" max="13569" width="8.5703125" customWidth="1"/>
    <col min="13570" max="13570" width="8.140625" customWidth="1"/>
    <col min="13571" max="13571" width="8.7109375" customWidth="1"/>
    <col min="13572" max="13573" width="8.5703125" customWidth="1"/>
    <col min="13574" max="13574" width="8" customWidth="1"/>
    <col min="13575" max="13575" width="10.28515625" customWidth="1"/>
    <col min="13576" max="13576" width="9" customWidth="1"/>
    <col min="13577" max="13577" width="9.85546875" customWidth="1"/>
    <col min="13578" max="13578" width="10.42578125" customWidth="1"/>
    <col min="13579" max="13579" width="9.7109375" customWidth="1"/>
    <col min="13580" max="13580" width="11.42578125" customWidth="1"/>
    <col min="13581" max="13581" width="9" customWidth="1"/>
    <col min="13582" max="13582" width="4.5703125" customWidth="1"/>
    <col min="13808" max="13808" width="1.28515625" customWidth="1"/>
    <col min="13809" max="13809" width="73.140625" customWidth="1"/>
    <col min="13810" max="13817" width="8.28515625" customWidth="1"/>
    <col min="13818" max="13820" width="10.42578125" customWidth="1"/>
    <col min="13821" max="13821" width="10.5703125" customWidth="1"/>
    <col min="13822" max="13822" width="9.85546875" customWidth="1"/>
    <col min="13823" max="13823" width="8" customWidth="1"/>
    <col min="13824" max="13824" width="8.85546875" customWidth="1"/>
    <col min="13825" max="13825" width="8.5703125" customWidth="1"/>
    <col min="13826" max="13826" width="8.140625" customWidth="1"/>
    <col min="13827" max="13827" width="8.7109375" customWidth="1"/>
    <col min="13828" max="13829" width="8.5703125" customWidth="1"/>
    <col min="13830" max="13830" width="8" customWidth="1"/>
    <col min="13831" max="13831" width="10.28515625" customWidth="1"/>
    <col min="13832" max="13832" width="9" customWidth="1"/>
    <col min="13833" max="13833" width="9.85546875" customWidth="1"/>
    <col min="13834" max="13834" width="10.42578125" customWidth="1"/>
    <col min="13835" max="13835" width="9.7109375" customWidth="1"/>
    <col min="13836" max="13836" width="11.42578125" customWidth="1"/>
    <col min="13837" max="13837" width="9" customWidth="1"/>
    <col min="13838" max="13838" width="4.5703125" customWidth="1"/>
    <col min="14064" max="14064" width="1.28515625" customWidth="1"/>
    <col min="14065" max="14065" width="73.140625" customWidth="1"/>
    <col min="14066" max="14073" width="8.28515625" customWidth="1"/>
    <col min="14074" max="14076" width="10.42578125" customWidth="1"/>
    <col min="14077" max="14077" width="10.5703125" customWidth="1"/>
    <col min="14078" max="14078" width="9.85546875" customWidth="1"/>
    <col min="14079" max="14079" width="8" customWidth="1"/>
    <col min="14080" max="14080" width="8.85546875" customWidth="1"/>
    <col min="14081" max="14081" width="8.5703125" customWidth="1"/>
    <col min="14082" max="14082" width="8.140625" customWidth="1"/>
    <col min="14083" max="14083" width="8.7109375" customWidth="1"/>
    <col min="14084" max="14085" width="8.5703125" customWidth="1"/>
    <col min="14086" max="14086" width="8" customWidth="1"/>
    <col min="14087" max="14087" width="10.28515625" customWidth="1"/>
    <col min="14088" max="14088" width="9" customWidth="1"/>
    <col min="14089" max="14089" width="9.85546875" customWidth="1"/>
    <col min="14090" max="14090" width="10.42578125" customWidth="1"/>
    <col min="14091" max="14091" width="9.7109375" customWidth="1"/>
    <col min="14092" max="14092" width="11.42578125" customWidth="1"/>
    <col min="14093" max="14093" width="9" customWidth="1"/>
    <col min="14094" max="14094" width="4.5703125" customWidth="1"/>
    <col min="14320" max="14320" width="1.28515625" customWidth="1"/>
    <col min="14321" max="14321" width="73.140625" customWidth="1"/>
    <col min="14322" max="14329" width="8.28515625" customWidth="1"/>
    <col min="14330" max="14332" width="10.42578125" customWidth="1"/>
    <col min="14333" max="14333" width="10.5703125" customWidth="1"/>
    <col min="14334" max="14334" width="9.85546875" customWidth="1"/>
    <col min="14335" max="14335" width="8" customWidth="1"/>
    <col min="14336" max="14336" width="8.85546875" customWidth="1"/>
    <col min="14337" max="14337" width="8.5703125" customWidth="1"/>
    <col min="14338" max="14338" width="8.140625" customWidth="1"/>
    <col min="14339" max="14339" width="8.7109375" customWidth="1"/>
    <col min="14340" max="14341" width="8.5703125" customWidth="1"/>
    <col min="14342" max="14342" width="8" customWidth="1"/>
    <col min="14343" max="14343" width="10.28515625" customWidth="1"/>
    <col min="14344" max="14344" width="9" customWidth="1"/>
    <col min="14345" max="14345" width="9.85546875" customWidth="1"/>
    <col min="14346" max="14346" width="10.42578125" customWidth="1"/>
    <col min="14347" max="14347" width="9.7109375" customWidth="1"/>
    <col min="14348" max="14348" width="11.42578125" customWidth="1"/>
    <col min="14349" max="14349" width="9" customWidth="1"/>
    <col min="14350" max="14350" width="4.5703125" customWidth="1"/>
    <col min="14576" max="14576" width="1.28515625" customWidth="1"/>
    <col min="14577" max="14577" width="73.140625" customWidth="1"/>
    <col min="14578" max="14585" width="8.28515625" customWidth="1"/>
    <col min="14586" max="14588" width="10.42578125" customWidth="1"/>
    <col min="14589" max="14589" width="10.5703125" customWidth="1"/>
    <col min="14590" max="14590" width="9.85546875" customWidth="1"/>
    <col min="14591" max="14591" width="8" customWidth="1"/>
    <col min="14592" max="14592" width="8.85546875" customWidth="1"/>
    <col min="14593" max="14593" width="8.5703125" customWidth="1"/>
    <col min="14594" max="14594" width="8.140625" customWidth="1"/>
    <col min="14595" max="14595" width="8.7109375" customWidth="1"/>
    <col min="14596" max="14597" width="8.5703125" customWidth="1"/>
    <col min="14598" max="14598" width="8" customWidth="1"/>
    <col min="14599" max="14599" width="10.28515625" customWidth="1"/>
    <col min="14600" max="14600" width="9" customWidth="1"/>
    <col min="14601" max="14601" width="9.85546875" customWidth="1"/>
    <col min="14602" max="14602" width="10.42578125" customWidth="1"/>
    <col min="14603" max="14603" width="9.7109375" customWidth="1"/>
    <col min="14604" max="14604" width="11.42578125" customWidth="1"/>
    <col min="14605" max="14605" width="9" customWidth="1"/>
    <col min="14606" max="14606" width="4.5703125" customWidth="1"/>
    <col min="14832" max="14832" width="1.28515625" customWidth="1"/>
    <col min="14833" max="14833" width="73.140625" customWidth="1"/>
    <col min="14834" max="14841" width="8.28515625" customWidth="1"/>
    <col min="14842" max="14844" width="10.42578125" customWidth="1"/>
    <col min="14845" max="14845" width="10.5703125" customWidth="1"/>
    <col min="14846" max="14846" width="9.85546875" customWidth="1"/>
    <col min="14847" max="14847" width="8" customWidth="1"/>
    <col min="14848" max="14848" width="8.85546875" customWidth="1"/>
    <col min="14849" max="14849" width="8.5703125" customWidth="1"/>
    <col min="14850" max="14850" width="8.140625" customWidth="1"/>
    <col min="14851" max="14851" width="8.7109375" customWidth="1"/>
    <col min="14852" max="14853" width="8.5703125" customWidth="1"/>
    <col min="14854" max="14854" width="8" customWidth="1"/>
    <col min="14855" max="14855" width="10.28515625" customWidth="1"/>
    <col min="14856" max="14856" width="9" customWidth="1"/>
    <col min="14857" max="14857" width="9.85546875" customWidth="1"/>
    <col min="14858" max="14858" width="10.42578125" customWidth="1"/>
    <col min="14859" max="14859" width="9.7109375" customWidth="1"/>
    <col min="14860" max="14860" width="11.42578125" customWidth="1"/>
    <col min="14861" max="14861" width="9" customWidth="1"/>
    <col min="14862" max="14862" width="4.5703125" customWidth="1"/>
    <col min="15088" max="15088" width="1.28515625" customWidth="1"/>
    <col min="15089" max="15089" width="73.140625" customWidth="1"/>
    <col min="15090" max="15097" width="8.28515625" customWidth="1"/>
    <col min="15098" max="15100" width="10.42578125" customWidth="1"/>
    <col min="15101" max="15101" width="10.5703125" customWidth="1"/>
    <col min="15102" max="15102" width="9.85546875" customWidth="1"/>
    <col min="15103" max="15103" width="8" customWidth="1"/>
    <col min="15104" max="15104" width="8.85546875" customWidth="1"/>
    <col min="15105" max="15105" width="8.5703125" customWidth="1"/>
    <col min="15106" max="15106" width="8.140625" customWidth="1"/>
    <col min="15107" max="15107" width="8.7109375" customWidth="1"/>
    <col min="15108" max="15109" width="8.5703125" customWidth="1"/>
    <col min="15110" max="15110" width="8" customWidth="1"/>
    <col min="15111" max="15111" width="10.28515625" customWidth="1"/>
    <col min="15112" max="15112" width="9" customWidth="1"/>
    <col min="15113" max="15113" width="9.85546875" customWidth="1"/>
    <col min="15114" max="15114" width="10.42578125" customWidth="1"/>
    <col min="15115" max="15115" width="9.7109375" customWidth="1"/>
    <col min="15116" max="15116" width="11.42578125" customWidth="1"/>
    <col min="15117" max="15117" width="9" customWidth="1"/>
    <col min="15118" max="15118" width="4.5703125" customWidth="1"/>
    <col min="15344" max="15344" width="1.28515625" customWidth="1"/>
    <col min="15345" max="15345" width="73.140625" customWidth="1"/>
    <col min="15346" max="15353" width="8.28515625" customWidth="1"/>
    <col min="15354" max="15356" width="10.42578125" customWidth="1"/>
    <col min="15357" max="15357" width="10.5703125" customWidth="1"/>
    <col min="15358" max="15358" width="9.85546875" customWidth="1"/>
    <col min="15359" max="15359" width="8" customWidth="1"/>
    <col min="15360" max="15360" width="8.85546875" customWidth="1"/>
    <col min="15361" max="15361" width="8.5703125" customWidth="1"/>
    <col min="15362" max="15362" width="8.140625" customWidth="1"/>
    <col min="15363" max="15363" width="8.7109375" customWidth="1"/>
    <col min="15364" max="15365" width="8.5703125" customWidth="1"/>
    <col min="15366" max="15366" width="8" customWidth="1"/>
    <col min="15367" max="15367" width="10.28515625" customWidth="1"/>
    <col min="15368" max="15368" width="9" customWidth="1"/>
    <col min="15369" max="15369" width="9.85546875" customWidth="1"/>
    <col min="15370" max="15370" width="10.42578125" customWidth="1"/>
    <col min="15371" max="15371" width="9.7109375" customWidth="1"/>
    <col min="15372" max="15372" width="11.42578125" customWidth="1"/>
    <col min="15373" max="15373" width="9" customWidth="1"/>
    <col min="15374" max="15374" width="4.5703125" customWidth="1"/>
    <col min="15600" max="15600" width="1.28515625" customWidth="1"/>
    <col min="15601" max="15601" width="73.140625" customWidth="1"/>
    <col min="15602" max="15609" width="8.28515625" customWidth="1"/>
    <col min="15610" max="15612" width="10.42578125" customWidth="1"/>
    <col min="15613" max="15613" width="10.5703125" customWidth="1"/>
    <col min="15614" max="15614" width="9.85546875" customWidth="1"/>
    <col min="15615" max="15615" width="8" customWidth="1"/>
    <col min="15616" max="15616" width="8.85546875" customWidth="1"/>
    <col min="15617" max="15617" width="8.5703125" customWidth="1"/>
    <col min="15618" max="15618" width="8.140625" customWidth="1"/>
    <col min="15619" max="15619" width="8.7109375" customWidth="1"/>
    <col min="15620" max="15621" width="8.5703125" customWidth="1"/>
    <col min="15622" max="15622" width="8" customWidth="1"/>
    <col min="15623" max="15623" width="10.28515625" customWidth="1"/>
    <col min="15624" max="15624" width="9" customWidth="1"/>
    <col min="15625" max="15625" width="9.85546875" customWidth="1"/>
    <col min="15626" max="15626" width="10.42578125" customWidth="1"/>
    <col min="15627" max="15627" width="9.7109375" customWidth="1"/>
    <col min="15628" max="15628" width="11.42578125" customWidth="1"/>
    <col min="15629" max="15629" width="9" customWidth="1"/>
    <col min="15630" max="15630" width="4.5703125" customWidth="1"/>
    <col min="15856" max="15856" width="1.28515625" customWidth="1"/>
    <col min="15857" max="15857" width="73.140625" customWidth="1"/>
    <col min="15858" max="15865" width="8.28515625" customWidth="1"/>
    <col min="15866" max="15868" width="10.42578125" customWidth="1"/>
    <col min="15869" max="15869" width="10.5703125" customWidth="1"/>
    <col min="15870" max="15870" width="9.85546875" customWidth="1"/>
    <col min="15871" max="15871" width="8" customWidth="1"/>
    <col min="15872" max="15872" width="8.85546875" customWidth="1"/>
    <col min="15873" max="15873" width="8.5703125" customWidth="1"/>
    <col min="15874" max="15874" width="8.140625" customWidth="1"/>
    <col min="15875" max="15875" width="8.7109375" customWidth="1"/>
    <col min="15876" max="15877" width="8.5703125" customWidth="1"/>
    <col min="15878" max="15878" width="8" customWidth="1"/>
    <col min="15879" max="15879" width="10.28515625" customWidth="1"/>
    <col min="15880" max="15880" width="9" customWidth="1"/>
    <col min="15881" max="15881" width="9.85546875" customWidth="1"/>
    <col min="15882" max="15882" width="10.42578125" customWidth="1"/>
    <col min="15883" max="15883" width="9.7109375" customWidth="1"/>
    <col min="15884" max="15884" width="11.42578125" customWidth="1"/>
    <col min="15885" max="15885" width="9" customWidth="1"/>
    <col min="15886" max="15886" width="4.5703125" customWidth="1"/>
    <col min="16112" max="16112" width="1.28515625" customWidth="1"/>
    <col min="16113" max="16113" width="73.140625" customWidth="1"/>
    <col min="16114" max="16121" width="8.28515625" customWidth="1"/>
    <col min="16122" max="16124" width="10.42578125" customWidth="1"/>
    <col min="16125" max="16125" width="10.5703125" customWidth="1"/>
    <col min="16126" max="16126" width="9.85546875" customWidth="1"/>
    <col min="16127" max="16127" width="8" customWidth="1"/>
    <col min="16128" max="16128" width="8.85546875" customWidth="1"/>
    <col min="16129" max="16129" width="8.5703125" customWidth="1"/>
    <col min="16130" max="16130" width="8.140625" customWidth="1"/>
    <col min="16131" max="16131" width="8.7109375" customWidth="1"/>
    <col min="16132" max="16133" width="8.5703125" customWidth="1"/>
    <col min="16134" max="16134" width="8" customWidth="1"/>
    <col min="16135" max="16135" width="10.28515625" customWidth="1"/>
    <col min="16136" max="16136" width="9" customWidth="1"/>
    <col min="16137" max="16137" width="9.85546875" customWidth="1"/>
    <col min="16138" max="16138" width="10.42578125" customWidth="1"/>
    <col min="16139" max="16139" width="9.7109375" customWidth="1"/>
    <col min="16140" max="16140" width="11.42578125" customWidth="1"/>
    <col min="16141" max="16141" width="9" customWidth="1"/>
    <col min="16142" max="16142" width="4.5703125" customWidth="1"/>
  </cols>
  <sheetData>
    <row r="1" spans="1:62" ht="16.5"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"/>
      <c r="U1" s="7"/>
      <c r="V1" s="7"/>
      <c r="W1" s="7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</row>
    <row r="2" spans="1:62" ht="17.2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8"/>
      <c r="T2" s="3"/>
      <c r="U2" s="7"/>
      <c r="V2" s="7"/>
      <c r="W2" s="7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62" ht="17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  <c r="T3" s="3"/>
      <c r="U3" s="7"/>
      <c r="V3" s="7"/>
      <c r="W3" s="7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62" ht="17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8"/>
      <c r="T4" s="3"/>
      <c r="U4" s="7"/>
      <c r="V4" s="7"/>
      <c r="W4" s="7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</row>
    <row r="5" spans="1:62" ht="17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  <c r="T5" s="3"/>
      <c r="U5" s="7"/>
      <c r="V5" s="7"/>
      <c r="W5" s="7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</row>
    <row r="6" spans="1:62" ht="20.25"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</row>
    <row r="7" spans="1:62" ht="20.25">
      <c r="B7" s="307" t="s">
        <v>72</v>
      </c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</row>
    <row r="8" spans="1:62" ht="18">
      <c r="B8" s="302" t="s">
        <v>73</v>
      </c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</row>
    <row r="9" spans="1:62" ht="16.5" customHeight="1">
      <c r="B9" s="303" t="s">
        <v>91</v>
      </c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</row>
    <row r="10" spans="1:62" ht="16.5" customHeight="1">
      <c r="B10" s="304" t="s">
        <v>200</v>
      </c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</row>
    <row r="11" spans="1:62" ht="15.75" customHeight="1">
      <c r="B11" s="305" t="s">
        <v>74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</row>
    <row r="12" spans="1:62" ht="31.5" customHeight="1" thickBot="1">
      <c r="A12" s="14"/>
      <c r="B12" s="134" t="s">
        <v>76</v>
      </c>
      <c r="C12" s="93">
        <v>2000</v>
      </c>
      <c r="D12" s="93">
        <v>2001</v>
      </c>
      <c r="E12" s="93">
        <v>2002</v>
      </c>
      <c r="F12" s="93">
        <v>2003</v>
      </c>
      <c r="G12" s="93">
        <v>2004</v>
      </c>
      <c r="H12" s="93">
        <v>2005</v>
      </c>
      <c r="I12" s="93">
        <v>2006</v>
      </c>
      <c r="J12" s="93">
        <v>2007</v>
      </c>
      <c r="K12" s="93">
        <v>2008</v>
      </c>
      <c r="L12" s="93">
        <v>2009</v>
      </c>
      <c r="M12" s="93">
        <v>2010</v>
      </c>
      <c r="N12" s="93">
        <v>2011</v>
      </c>
      <c r="O12" s="93">
        <v>2012</v>
      </c>
      <c r="P12" s="93">
        <v>2013</v>
      </c>
      <c r="Q12" s="93">
        <v>2014</v>
      </c>
      <c r="R12" s="93">
        <v>2015</v>
      </c>
      <c r="S12" s="93">
        <v>2016</v>
      </c>
      <c r="T12" s="93">
        <v>2017</v>
      </c>
      <c r="U12" s="93">
        <v>2018</v>
      </c>
      <c r="V12" s="93">
        <v>2019</v>
      </c>
      <c r="W12" s="93">
        <v>2020</v>
      </c>
      <c r="X12" s="93">
        <v>2021</v>
      </c>
      <c r="Y12" s="93">
        <v>2022</v>
      </c>
      <c r="Z12" s="93">
        <v>2023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</row>
    <row r="13" spans="1:62" ht="23.25" customHeight="1" thickTop="1">
      <c r="A13" s="14"/>
      <c r="B13" s="135" t="s">
        <v>77</v>
      </c>
      <c r="C13" s="48">
        <f t="shared" ref="C13:U13" si="0">+C14+C41+C42+C47</f>
        <v>21898.399999999998</v>
      </c>
      <c r="D13" s="48">
        <f t="shared" ref="D13:I13" si="1">+D14+D41+D42+D47</f>
        <v>18624.200000000004</v>
      </c>
      <c r="E13" s="48">
        <f t="shared" si="1"/>
        <v>21308.1</v>
      </c>
      <c r="F13" s="48">
        <f t="shared" si="1"/>
        <v>23090.1</v>
      </c>
      <c r="G13" s="48">
        <f t="shared" si="1"/>
        <v>46237.3</v>
      </c>
      <c r="H13" s="48">
        <f t="shared" si="1"/>
        <v>53938</v>
      </c>
      <c r="I13" s="48">
        <f t="shared" si="1"/>
        <v>51149.5</v>
      </c>
      <c r="J13" s="48">
        <f>+J14+J41+J42+J47</f>
        <v>52802.000000000007</v>
      </c>
      <c r="K13" s="48">
        <f t="shared" si="0"/>
        <v>58121.899999999994</v>
      </c>
      <c r="L13" s="48">
        <f t="shared" si="0"/>
        <v>48906.5</v>
      </c>
      <c r="M13" s="48">
        <f t="shared" si="0"/>
        <v>59470.400000000001</v>
      </c>
      <c r="N13" s="48">
        <f t="shared" si="0"/>
        <v>66187.099999999977</v>
      </c>
      <c r="O13" s="48">
        <f>+O14+O41+O42+O47</f>
        <v>63497.9</v>
      </c>
      <c r="P13" s="48">
        <f t="shared" si="0"/>
        <v>70646.399999999994</v>
      </c>
      <c r="Q13" s="48">
        <f t="shared" si="0"/>
        <v>81353.899999999994</v>
      </c>
      <c r="R13" s="48">
        <f t="shared" si="0"/>
        <v>95600</v>
      </c>
      <c r="S13" s="48">
        <f t="shared" si="0"/>
        <v>102673.59999999999</v>
      </c>
      <c r="T13" s="48">
        <f t="shared" si="0"/>
        <v>115335.3</v>
      </c>
      <c r="U13" s="48">
        <f t="shared" si="0"/>
        <v>137132.9</v>
      </c>
      <c r="V13" s="48">
        <f>+V14+V41+V42+V47</f>
        <v>144226.80000000002</v>
      </c>
      <c r="W13" s="48">
        <f>+W14+W41+W42+W47</f>
        <v>127495.90000000001</v>
      </c>
      <c r="X13" s="48">
        <f>+X14+X41+X42+X47</f>
        <v>191990.3</v>
      </c>
      <c r="Y13" s="48">
        <f>+Y14+Y41+Y42+Y47</f>
        <v>230911.4</v>
      </c>
      <c r="Z13" s="48">
        <f>+Z14+Z41+Z42+Z47</f>
        <v>224938.80000000002</v>
      </c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</row>
    <row r="14" spans="1:62" ht="18" customHeight="1">
      <c r="A14" s="14"/>
      <c r="B14" s="136" t="s">
        <v>78</v>
      </c>
      <c r="C14" s="49">
        <f t="shared" ref="C14:Q14" si="2">+C15+C28</f>
        <v>21873.8</v>
      </c>
      <c r="D14" s="49">
        <f t="shared" ref="D14:I14" si="3">+D15+D28</f>
        <v>18587.900000000001</v>
      </c>
      <c r="E14" s="49">
        <f t="shared" si="3"/>
        <v>21168.3</v>
      </c>
      <c r="F14" s="49">
        <f t="shared" si="3"/>
        <v>23010.3</v>
      </c>
      <c r="G14" s="49">
        <f t="shared" si="3"/>
        <v>46164</v>
      </c>
      <c r="H14" s="49">
        <f t="shared" si="3"/>
        <v>53187.8</v>
      </c>
      <c r="I14" s="49">
        <f t="shared" si="3"/>
        <v>50969.3</v>
      </c>
      <c r="J14" s="49">
        <f>+J15+J28</f>
        <v>52637.30000000001</v>
      </c>
      <c r="K14" s="49">
        <f t="shared" si="2"/>
        <v>57889.099999999991</v>
      </c>
      <c r="L14" s="49">
        <f t="shared" si="2"/>
        <v>48801.4</v>
      </c>
      <c r="M14" s="49">
        <f t="shared" si="2"/>
        <v>59372.5</v>
      </c>
      <c r="N14" s="49">
        <f t="shared" si="2"/>
        <v>66099.799999999988</v>
      </c>
      <c r="O14" s="49">
        <f>+O15+O28</f>
        <v>63444</v>
      </c>
      <c r="P14" s="49">
        <f t="shared" si="2"/>
        <v>70593.999999999985</v>
      </c>
      <c r="Q14" s="49">
        <f t="shared" si="2"/>
        <v>81286.799999999988</v>
      </c>
      <c r="R14" s="49">
        <f t="shared" ref="R14:W14" si="4">+R15+R28</f>
        <v>95229.5</v>
      </c>
      <c r="S14" s="49">
        <f t="shared" si="4"/>
        <v>102599.09999999999</v>
      </c>
      <c r="T14" s="50">
        <f t="shared" si="4"/>
        <v>114621.8</v>
      </c>
      <c r="U14" s="50">
        <f t="shared" si="4"/>
        <v>135377.9</v>
      </c>
      <c r="V14" s="50">
        <f t="shared" si="4"/>
        <v>142334.70000000001</v>
      </c>
      <c r="W14" s="50">
        <f t="shared" si="4"/>
        <v>126395.6</v>
      </c>
      <c r="X14" s="50">
        <f t="shared" ref="X14:Y14" si="5">+X15+X28</f>
        <v>189253.3</v>
      </c>
      <c r="Y14" s="50">
        <f t="shared" si="5"/>
        <v>225968.3</v>
      </c>
      <c r="Z14" s="50">
        <f t="shared" ref="Z14" si="6">+Z15+Z28</f>
        <v>222052.6</v>
      </c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</row>
    <row r="15" spans="1:62" ht="18" customHeight="1">
      <c r="A15" s="14"/>
      <c r="B15" s="137" t="s">
        <v>82</v>
      </c>
      <c r="C15" s="49">
        <f t="shared" ref="C15:U15" si="7">+C17+C18+C27+C26</f>
        <v>4915.2999999999993</v>
      </c>
      <c r="D15" s="49">
        <f t="shared" ref="D15:I15" si="8">+D17+D18+D27+D26</f>
        <v>5918.9999999999991</v>
      </c>
      <c r="E15" s="49">
        <f>+E17+E18+E27+E26</f>
        <v>7075</v>
      </c>
      <c r="F15" s="49">
        <f t="shared" si="8"/>
        <v>7347.2999999999993</v>
      </c>
      <c r="G15" s="49">
        <f t="shared" si="8"/>
        <v>13371.9</v>
      </c>
      <c r="H15" s="49">
        <f t="shared" si="8"/>
        <v>18008.800000000003</v>
      </c>
      <c r="I15" s="49">
        <f t="shared" si="8"/>
        <v>27320.100000000002</v>
      </c>
      <c r="J15" s="49">
        <f>+J17+J18+J27+J26</f>
        <v>32895.600000000006</v>
      </c>
      <c r="K15" s="49">
        <f t="shared" si="7"/>
        <v>36316.6</v>
      </c>
      <c r="L15" s="49">
        <f t="shared" si="7"/>
        <v>30248.600000000002</v>
      </c>
      <c r="M15" s="49">
        <f t="shared" si="7"/>
        <v>39561.300000000003</v>
      </c>
      <c r="N15" s="49">
        <f t="shared" si="7"/>
        <v>46915.299999999996</v>
      </c>
      <c r="O15" s="49">
        <f>+O17+O18+O27+O26</f>
        <v>44132.200000000004</v>
      </c>
      <c r="P15" s="49">
        <f t="shared" si="7"/>
        <v>51257.999999999993</v>
      </c>
      <c r="Q15" s="49">
        <f t="shared" si="7"/>
        <v>59720.399999999994</v>
      </c>
      <c r="R15" s="49">
        <f t="shared" si="7"/>
        <v>69803.8</v>
      </c>
      <c r="S15" s="49">
        <f t="shared" si="7"/>
        <v>75140.799999999988</v>
      </c>
      <c r="T15" s="49">
        <f t="shared" si="7"/>
        <v>85704.500000000015</v>
      </c>
      <c r="U15" s="50">
        <f t="shared" si="7"/>
        <v>103004</v>
      </c>
      <c r="V15" s="50">
        <f>+V17+V18+V27+V26</f>
        <v>109504</v>
      </c>
      <c r="W15" s="50">
        <f>+W17+W18+W27+W26</f>
        <v>96630.5</v>
      </c>
      <c r="X15" s="50">
        <f>+X17+X18+X27+X26</f>
        <v>146337.79999999999</v>
      </c>
      <c r="Y15" s="50">
        <f>+Y17+Y18+Y27+Y26</f>
        <v>175061.49999999997</v>
      </c>
      <c r="Z15" s="50">
        <f>+Z17+Z18+Z27+Z26</f>
        <v>171049.9</v>
      </c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</row>
    <row r="16" spans="1:62" ht="18" customHeight="1">
      <c r="A16" s="14"/>
      <c r="B16" s="138" t="s">
        <v>35</v>
      </c>
      <c r="C16" s="49">
        <f t="shared" ref="C16:Q16" si="9">+C17</f>
        <v>4602.3999999999996</v>
      </c>
      <c r="D16" s="49">
        <f t="shared" si="9"/>
        <v>5740.9</v>
      </c>
      <c r="E16" s="49">
        <f t="shared" si="9"/>
        <v>6898.3</v>
      </c>
      <c r="F16" s="49">
        <f t="shared" si="9"/>
        <v>6898.9</v>
      </c>
      <c r="G16" s="49">
        <f t="shared" si="9"/>
        <v>11935</v>
      </c>
      <c r="H16" s="49">
        <f t="shared" si="9"/>
        <v>16062.9</v>
      </c>
      <c r="I16" s="49">
        <f t="shared" si="9"/>
        <v>24370.9</v>
      </c>
      <c r="J16" s="49">
        <f t="shared" si="9"/>
        <v>30900.2</v>
      </c>
      <c r="K16" s="49">
        <f t="shared" si="9"/>
        <v>34103.4</v>
      </c>
      <c r="L16" s="49">
        <f t="shared" si="9"/>
        <v>27807.7</v>
      </c>
      <c r="M16" s="49">
        <f t="shared" si="9"/>
        <v>36522.200000000004</v>
      </c>
      <c r="N16" s="49">
        <f t="shared" si="9"/>
        <v>43253</v>
      </c>
      <c r="O16" s="49">
        <f t="shared" si="9"/>
        <v>39845.9</v>
      </c>
      <c r="P16" s="49">
        <f t="shared" si="9"/>
        <v>45758.2</v>
      </c>
      <c r="Q16" s="49">
        <f t="shared" si="9"/>
        <v>53364.399999999994</v>
      </c>
      <c r="R16" s="49">
        <f t="shared" ref="R16:Z16" si="10">+R17</f>
        <v>62117.100000000006</v>
      </c>
      <c r="S16" s="49">
        <f t="shared" si="10"/>
        <v>67162.399999999994</v>
      </c>
      <c r="T16" s="50">
        <f t="shared" si="10"/>
        <v>74858.10000000002</v>
      </c>
      <c r="U16" s="50">
        <f t="shared" si="10"/>
        <v>88063</v>
      </c>
      <c r="V16" s="50">
        <f t="shared" si="10"/>
        <v>93718.400000000009</v>
      </c>
      <c r="W16" s="50">
        <f t="shared" si="10"/>
        <v>82091.8</v>
      </c>
      <c r="X16" s="50">
        <f t="shared" si="10"/>
        <v>125027.70000000001</v>
      </c>
      <c r="Y16" s="50">
        <f t="shared" si="10"/>
        <v>151579.69999999998</v>
      </c>
      <c r="Z16" s="50">
        <f t="shared" si="10"/>
        <v>148106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</row>
    <row r="17" spans="1:62" ht="18" customHeight="1">
      <c r="A17" s="14"/>
      <c r="B17" s="139" t="s">
        <v>36</v>
      </c>
      <c r="C17" s="95">
        <v>4602.3999999999996</v>
      </c>
      <c r="D17" s="95">
        <v>5740.9</v>
      </c>
      <c r="E17" s="95">
        <v>6898.3</v>
      </c>
      <c r="F17" s="95">
        <v>6898.9</v>
      </c>
      <c r="G17" s="95">
        <v>11935</v>
      </c>
      <c r="H17" s="95">
        <v>16062.9</v>
      </c>
      <c r="I17" s="95">
        <v>24370.9</v>
      </c>
      <c r="J17" s="95">
        <v>30900.2</v>
      </c>
      <c r="K17" s="95">
        <v>34103.4</v>
      </c>
      <c r="L17" s="95">
        <v>27807.7</v>
      </c>
      <c r="M17" s="95">
        <v>36522.200000000004</v>
      </c>
      <c r="N17" s="95">
        <v>43253</v>
      </c>
      <c r="O17" s="95">
        <v>39845.9</v>
      </c>
      <c r="P17" s="95">
        <v>45758.2</v>
      </c>
      <c r="Q17" s="95">
        <v>53364.399999999994</v>
      </c>
      <c r="R17" s="95">
        <v>62117.100000000006</v>
      </c>
      <c r="S17" s="95">
        <v>67162.399999999994</v>
      </c>
      <c r="T17" s="96">
        <v>74858.10000000002</v>
      </c>
      <c r="U17" s="96">
        <v>88063</v>
      </c>
      <c r="V17" s="97">
        <v>93718.400000000009</v>
      </c>
      <c r="W17" s="97">
        <v>82091.8</v>
      </c>
      <c r="X17" s="97">
        <v>125027.70000000001</v>
      </c>
      <c r="Y17" s="97">
        <v>151579.69999999998</v>
      </c>
      <c r="Z17" s="97">
        <v>148106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</row>
    <row r="18" spans="1:62" ht="18" customHeight="1">
      <c r="A18" s="14"/>
      <c r="B18" s="140" t="s">
        <v>37</v>
      </c>
      <c r="C18" s="99">
        <f t="shared" ref="C18:Q18" si="11">SUM(C19:C25)</f>
        <v>249.39999999999998</v>
      </c>
      <c r="D18" s="99">
        <f t="shared" ref="D18:I18" si="12">SUM(D19:D25)</f>
        <v>129.4</v>
      </c>
      <c r="E18" s="99">
        <f t="shared" si="12"/>
        <v>117.39999999999999</v>
      </c>
      <c r="F18" s="99">
        <f t="shared" si="12"/>
        <v>412.4</v>
      </c>
      <c r="G18" s="99">
        <f t="shared" si="12"/>
        <v>1305.3000000000002</v>
      </c>
      <c r="H18" s="99">
        <f t="shared" si="12"/>
        <v>1709.6</v>
      </c>
      <c r="I18" s="99">
        <f t="shared" si="12"/>
        <v>2551.7999999999997</v>
      </c>
      <c r="J18" s="99">
        <f>SUM(J19:J25)</f>
        <v>1965.6000000000001</v>
      </c>
      <c r="K18" s="99">
        <f t="shared" si="11"/>
        <v>2202.8999999999996</v>
      </c>
      <c r="L18" s="99">
        <f t="shared" si="11"/>
        <v>2373.1999999999998</v>
      </c>
      <c r="M18" s="99">
        <f t="shared" si="11"/>
        <v>2909</v>
      </c>
      <c r="N18" s="99">
        <f t="shared" si="11"/>
        <v>3535.7000000000003</v>
      </c>
      <c r="O18" s="99">
        <f t="shared" si="11"/>
        <v>4112.3999999999996</v>
      </c>
      <c r="P18" s="99">
        <f t="shared" si="11"/>
        <v>5184.2</v>
      </c>
      <c r="Q18" s="99">
        <f t="shared" si="11"/>
        <v>6021.9</v>
      </c>
      <c r="R18" s="99">
        <f t="shared" ref="R18:W18" si="13">SUM(R19:R25)</f>
        <v>7303.2000000000007</v>
      </c>
      <c r="S18" s="99">
        <f t="shared" si="13"/>
        <v>7591.1999999999989</v>
      </c>
      <c r="T18" s="99">
        <f t="shared" si="13"/>
        <v>10464</v>
      </c>
      <c r="U18" s="99">
        <f t="shared" si="13"/>
        <v>14535.1</v>
      </c>
      <c r="V18" s="99">
        <f t="shared" si="13"/>
        <v>15402.399999999998</v>
      </c>
      <c r="W18" s="99">
        <f t="shared" si="13"/>
        <v>14256.899999999998</v>
      </c>
      <c r="X18" s="99">
        <f t="shared" ref="X18:Y18" si="14">SUM(X19:X25)</f>
        <v>20862.3</v>
      </c>
      <c r="Y18" s="99">
        <f t="shared" si="14"/>
        <v>22986.899999999998</v>
      </c>
      <c r="Z18" s="99">
        <f t="shared" ref="Z18" si="15">SUM(Z19:Z25)</f>
        <v>22504.100000000002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</row>
    <row r="19" spans="1:62" ht="18" customHeight="1">
      <c r="A19" s="14"/>
      <c r="B19" s="141" t="s">
        <v>41</v>
      </c>
      <c r="C19" s="95">
        <v>6.2</v>
      </c>
      <c r="D19" s="95">
        <v>2.6</v>
      </c>
      <c r="E19" s="95">
        <v>2.6</v>
      </c>
      <c r="F19" s="95">
        <v>30.4</v>
      </c>
      <c r="G19" s="95">
        <v>49.3</v>
      </c>
      <c r="H19" s="95">
        <v>360.8</v>
      </c>
      <c r="I19" s="95">
        <v>827.5</v>
      </c>
      <c r="J19" s="95">
        <v>985.4</v>
      </c>
      <c r="K19" s="95">
        <v>1170.2</v>
      </c>
      <c r="L19" s="95">
        <v>1188.5999999999999</v>
      </c>
      <c r="M19" s="95">
        <v>1413.3</v>
      </c>
      <c r="N19" s="95">
        <v>1953.9</v>
      </c>
      <c r="O19" s="95">
        <v>2156.9</v>
      </c>
      <c r="P19" s="95">
        <v>3468.2000000000003</v>
      </c>
      <c r="Q19" s="95">
        <v>4347.7999999999993</v>
      </c>
      <c r="R19" s="95">
        <v>5576.3</v>
      </c>
      <c r="S19" s="95">
        <v>5677.4</v>
      </c>
      <c r="T19" s="96">
        <v>6557.8</v>
      </c>
      <c r="U19" s="96">
        <v>7240.6000000000013</v>
      </c>
      <c r="V19" s="97">
        <v>8167.8999999999987</v>
      </c>
      <c r="W19" s="97">
        <v>7617.0999999999995</v>
      </c>
      <c r="X19" s="97">
        <v>13312.5</v>
      </c>
      <c r="Y19" s="97">
        <v>15470.699999999999</v>
      </c>
      <c r="Z19" s="97">
        <v>15058.1</v>
      </c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</row>
    <row r="20" spans="1:62" ht="18" customHeight="1">
      <c r="A20" s="14"/>
      <c r="B20" s="141" t="s">
        <v>92</v>
      </c>
      <c r="C20" s="264">
        <v>0</v>
      </c>
      <c r="D20" s="264">
        <v>0</v>
      </c>
      <c r="E20" s="264">
        <v>0</v>
      </c>
      <c r="F20" s="95">
        <v>0.9</v>
      </c>
      <c r="G20" s="95">
        <v>129.19999999999999</v>
      </c>
      <c r="H20" s="95">
        <v>84.5</v>
      </c>
      <c r="I20" s="95">
        <v>55.7</v>
      </c>
      <c r="J20" s="95">
        <v>60.5</v>
      </c>
      <c r="K20" s="95">
        <v>50.5</v>
      </c>
      <c r="L20" s="95">
        <v>55.4</v>
      </c>
      <c r="M20" s="95">
        <v>40.4</v>
      </c>
      <c r="N20" s="95">
        <v>0.4</v>
      </c>
      <c r="O20" s="100">
        <v>0</v>
      </c>
      <c r="P20" s="95">
        <v>53.2</v>
      </c>
      <c r="Q20" s="95">
        <v>0.1</v>
      </c>
      <c r="R20" s="100">
        <v>0</v>
      </c>
      <c r="S20" s="100">
        <v>0</v>
      </c>
      <c r="T20" s="101">
        <v>0</v>
      </c>
      <c r="U20" s="101">
        <v>0</v>
      </c>
      <c r="V20" s="102">
        <v>0</v>
      </c>
      <c r="W20" s="102">
        <v>0</v>
      </c>
      <c r="X20" s="102">
        <v>0</v>
      </c>
      <c r="Y20" s="102">
        <v>0</v>
      </c>
      <c r="Z20" s="102">
        <v>0</v>
      </c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ht="18" customHeight="1">
      <c r="A21" s="14"/>
      <c r="B21" s="141" t="s">
        <v>43</v>
      </c>
      <c r="C21" s="264">
        <v>0</v>
      </c>
      <c r="D21" s="264">
        <v>0</v>
      </c>
      <c r="E21" s="264">
        <v>0</v>
      </c>
      <c r="F21" s="95">
        <v>0.8</v>
      </c>
      <c r="G21" s="95">
        <v>3.5</v>
      </c>
      <c r="H21" s="95">
        <v>108.2</v>
      </c>
      <c r="I21" s="95">
        <v>133.80000000000001</v>
      </c>
      <c r="J21" s="95">
        <v>85.5</v>
      </c>
      <c r="K21" s="95">
        <v>130.5</v>
      </c>
      <c r="L21" s="95">
        <v>302.7</v>
      </c>
      <c r="M21" s="95">
        <v>436.4</v>
      </c>
      <c r="N21" s="95">
        <v>188.3</v>
      </c>
      <c r="O21" s="95">
        <v>343.59999999999997</v>
      </c>
      <c r="P21" s="95">
        <v>436.1</v>
      </c>
      <c r="Q21" s="95">
        <v>463.40000000000003</v>
      </c>
      <c r="R21" s="95">
        <v>338.09999999999997</v>
      </c>
      <c r="S21" s="95">
        <v>341.2</v>
      </c>
      <c r="T21" s="96">
        <v>2265.2000000000003</v>
      </c>
      <c r="U21" s="96">
        <v>3910.3999999999996</v>
      </c>
      <c r="V21" s="97">
        <v>3572.3</v>
      </c>
      <c r="W21" s="97">
        <v>3061.1</v>
      </c>
      <c r="X21" s="97">
        <v>3232.5</v>
      </c>
      <c r="Y21" s="97">
        <v>2780.5999999999995</v>
      </c>
      <c r="Z21" s="97">
        <v>2594.8000000000002</v>
      </c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</row>
    <row r="22" spans="1:62" ht="18" customHeight="1">
      <c r="A22" s="14"/>
      <c r="B22" s="141" t="s">
        <v>93</v>
      </c>
      <c r="C22" s="95">
        <v>243.2</v>
      </c>
      <c r="D22" s="95">
        <v>126.8</v>
      </c>
      <c r="E22" s="95">
        <v>114.8</v>
      </c>
      <c r="F22" s="95">
        <v>344.7</v>
      </c>
      <c r="G22" s="95">
        <v>1083.9000000000001</v>
      </c>
      <c r="H22" s="95">
        <v>1117.8</v>
      </c>
      <c r="I22" s="95">
        <v>1515.1</v>
      </c>
      <c r="J22" s="95">
        <v>830.9</v>
      </c>
      <c r="K22" s="95">
        <v>830</v>
      </c>
      <c r="L22" s="95">
        <v>826.4</v>
      </c>
      <c r="M22" s="95">
        <v>1017.7</v>
      </c>
      <c r="N22" s="95">
        <v>1393.1</v>
      </c>
      <c r="O22" s="95">
        <v>1607.2</v>
      </c>
      <c r="P22" s="95">
        <v>1223.7</v>
      </c>
      <c r="Q22" s="95">
        <v>1210.5</v>
      </c>
      <c r="R22" s="95">
        <v>1388.8000000000002</v>
      </c>
      <c r="S22" s="95">
        <v>1572.6</v>
      </c>
      <c r="T22" s="96">
        <v>1640.9999999999998</v>
      </c>
      <c r="U22" s="96">
        <v>1866.1000000000001</v>
      </c>
      <c r="V22" s="97">
        <v>1936.8</v>
      </c>
      <c r="W22" s="97">
        <v>2070.4</v>
      </c>
      <c r="X22" s="97">
        <v>2565.2000000000003</v>
      </c>
      <c r="Y22" s="97">
        <v>2851.8</v>
      </c>
      <c r="Z22" s="97">
        <v>2952.2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</row>
    <row r="23" spans="1:62" ht="31.5" customHeight="1">
      <c r="A23" s="14"/>
      <c r="B23" s="142" t="s">
        <v>40</v>
      </c>
      <c r="C23" s="104">
        <v>0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5">
        <v>0</v>
      </c>
      <c r="U23" s="106">
        <v>1518.0000000000002</v>
      </c>
      <c r="V23" s="107">
        <v>1725.3999999999999</v>
      </c>
      <c r="W23" s="107">
        <v>1508.3</v>
      </c>
      <c r="X23" s="107">
        <v>1752.1</v>
      </c>
      <c r="Y23" s="107">
        <v>1873.2</v>
      </c>
      <c r="Z23" s="107">
        <v>1899.0000000000002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</row>
    <row r="24" spans="1:62" ht="19.5" customHeight="1">
      <c r="A24" s="14"/>
      <c r="B24" s="142" t="s">
        <v>144</v>
      </c>
      <c r="C24" s="109">
        <v>0</v>
      </c>
      <c r="D24" s="109">
        <v>0</v>
      </c>
      <c r="E24" s="109">
        <v>0</v>
      </c>
      <c r="F24" s="109">
        <v>35.6</v>
      </c>
      <c r="G24" s="109">
        <v>39.4</v>
      </c>
      <c r="H24" s="95">
        <v>38.299999999999997</v>
      </c>
      <c r="I24" s="109">
        <v>19.7</v>
      </c>
      <c r="J24" s="109">
        <v>3.3</v>
      </c>
      <c r="K24" s="110">
        <v>21.7</v>
      </c>
      <c r="L24" s="95">
        <v>0.1</v>
      </c>
      <c r="M24" s="95">
        <v>1.2</v>
      </c>
      <c r="N24" s="104">
        <v>0</v>
      </c>
      <c r="O24" s="104">
        <v>0</v>
      </c>
      <c r="P24" s="95">
        <v>3</v>
      </c>
      <c r="Q24" s="104">
        <v>0</v>
      </c>
      <c r="R24" s="104">
        <v>0</v>
      </c>
      <c r="S24" s="104">
        <v>0</v>
      </c>
      <c r="T24" s="105">
        <v>0</v>
      </c>
      <c r="U24" s="105">
        <v>0</v>
      </c>
      <c r="V24" s="102">
        <v>0</v>
      </c>
      <c r="W24" s="102">
        <v>0</v>
      </c>
      <c r="X24" s="102">
        <v>0</v>
      </c>
      <c r="Y24" s="102">
        <v>0</v>
      </c>
      <c r="Z24" s="102">
        <v>0</v>
      </c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</row>
    <row r="25" spans="1:62" ht="18" customHeight="1">
      <c r="A25" s="14"/>
      <c r="B25" s="141" t="s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95">
        <v>0</v>
      </c>
      <c r="L25" s="95">
        <v>0</v>
      </c>
      <c r="M25" s="95">
        <v>0</v>
      </c>
      <c r="N25" s="95">
        <v>0</v>
      </c>
      <c r="O25" s="95">
        <v>4.7</v>
      </c>
      <c r="P25" s="95">
        <v>0</v>
      </c>
      <c r="Q25" s="95">
        <v>0.1</v>
      </c>
      <c r="R25" s="100">
        <v>0</v>
      </c>
      <c r="S25" s="100">
        <v>0</v>
      </c>
      <c r="T25" s="101">
        <v>0</v>
      </c>
      <c r="U25" s="101">
        <v>0</v>
      </c>
      <c r="V25" s="57">
        <v>0</v>
      </c>
      <c r="W25" s="57">
        <v>0</v>
      </c>
      <c r="X25" s="57">
        <v>0</v>
      </c>
      <c r="Y25" s="62">
        <v>10.6</v>
      </c>
      <c r="Z25" s="62">
        <v>0</v>
      </c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2" ht="14.25" customHeight="1">
      <c r="A26" s="14"/>
      <c r="B26" s="138" t="s">
        <v>46</v>
      </c>
      <c r="C26" s="111">
        <v>63.5</v>
      </c>
      <c r="D26" s="111">
        <v>48.7</v>
      </c>
      <c r="E26" s="111">
        <v>56.2</v>
      </c>
      <c r="F26" s="111">
        <v>32.799999999999997</v>
      </c>
      <c r="G26" s="111">
        <v>71.900000000000006</v>
      </c>
      <c r="H26" s="111">
        <v>168.9</v>
      </c>
      <c r="I26" s="111">
        <v>339.7</v>
      </c>
      <c r="J26" s="111">
        <v>3</v>
      </c>
      <c r="K26" s="111">
        <v>0.1</v>
      </c>
      <c r="L26" s="111">
        <v>0.5</v>
      </c>
      <c r="M26" s="111">
        <v>2</v>
      </c>
      <c r="N26" s="111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0.5</v>
      </c>
      <c r="T26" s="112">
        <v>0</v>
      </c>
      <c r="U26" s="112">
        <v>0</v>
      </c>
      <c r="V26" s="112">
        <v>0</v>
      </c>
      <c r="W26" s="112">
        <v>0</v>
      </c>
      <c r="X26" s="112">
        <v>0</v>
      </c>
      <c r="Y26" s="112">
        <v>0</v>
      </c>
      <c r="Z26" s="112">
        <v>0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</row>
    <row r="27" spans="1:62" ht="18" customHeight="1">
      <c r="A27" s="14"/>
      <c r="B27" s="143" t="s">
        <v>48</v>
      </c>
      <c r="C27" s="262">
        <v>0</v>
      </c>
      <c r="D27" s="262">
        <v>0</v>
      </c>
      <c r="E27" s="111">
        <v>3.1</v>
      </c>
      <c r="F27" s="111">
        <v>3.2</v>
      </c>
      <c r="G27" s="111">
        <v>59.7</v>
      </c>
      <c r="H27" s="111">
        <v>67.400000000000006</v>
      </c>
      <c r="I27" s="111">
        <v>57.7</v>
      </c>
      <c r="J27" s="111">
        <v>26.8</v>
      </c>
      <c r="K27" s="111">
        <v>10.199999999999999</v>
      </c>
      <c r="L27" s="111">
        <v>67.2</v>
      </c>
      <c r="M27" s="111">
        <v>128.1</v>
      </c>
      <c r="N27" s="111">
        <v>126.6</v>
      </c>
      <c r="O27" s="111">
        <v>173.9</v>
      </c>
      <c r="P27" s="111">
        <v>315.60000000000002</v>
      </c>
      <c r="Q27" s="111">
        <v>334.09999999999997</v>
      </c>
      <c r="R27" s="111">
        <v>383.5</v>
      </c>
      <c r="S27" s="111">
        <v>386.7</v>
      </c>
      <c r="T27" s="99">
        <v>382.4</v>
      </c>
      <c r="U27" s="99">
        <v>405.9</v>
      </c>
      <c r="V27" s="113">
        <v>383.2</v>
      </c>
      <c r="W27" s="113">
        <v>281.8</v>
      </c>
      <c r="X27" s="113">
        <v>447.80000000000007</v>
      </c>
      <c r="Y27" s="113">
        <v>494.90000000000003</v>
      </c>
      <c r="Z27" s="113">
        <v>439.8</v>
      </c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</row>
    <row r="28" spans="1:62" ht="18" customHeight="1">
      <c r="A28" s="14"/>
      <c r="B28" s="144" t="s">
        <v>94</v>
      </c>
      <c r="C28" s="111">
        <f t="shared" ref="C28:Q28" si="16">+C29+C33+C36</f>
        <v>16958.5</v>
      </c>
      <c r="D28" s="111">
        <f t="shared" ref="D28:I28" si="17">+D29+D33+D36</f>
        <v>12668.900000000001</v>
      </c>
      <c r="E28" s="111">
        <f>+E29+E33+E36</f>
        <v>14093.3</v>
      </c>
      <c r="F28" s="111">
        <f>+F29+F33+F36</f>
        <v>15663</v>
      </c>
      <c r="G28" s="111">
        <f>+G29+G33+G36</f>
        <v>32792.1</v>
      </c>
      <c r="H28" s="111">
        <f t="shared" si="17"/>
        <v>35179</v>
      </c>
      <c r="I28" s="111">
        <f t="shared" si="17"/>
        <v>23649.200000000001</v>
      </c>
      <c r="J28" s="111">
        <f>+J29+J33+J36</f>
        <v>19741.700000000004</v>
      </c>
      <c r="K28" s="111">
        <f t="shared" si="16"/>
        <v>21572.499999999996</v>
      </c>
      <c r="L28" s="111">
        <f t="shared" si="16"/>
        <v>18552.8</v>
      </c>
      <c r="M28" s="111">
        <f t="shared" si="16"/>
        <v>19811.199999999997</v>
      </c>
      <c r="N28" s="111">
        <f t="shared" si="16"/>
        <v>19184.5</v>
      </c>
      <c r="O28" s="111">
        <f t="shared" si="16"/>
        <v>19311.8</v>
      </c>
      <c r="P28" s="111">
        <f t="shared" si="16"/>
        <v>19335.999999999996</v>
      </c>
      <c r="Q28" s="111">
        <f t="shared" si="16"/>
        <v>21566.400000000001</v>
      </c>
      <c r="R28" s="111">
        <f t="shared" ref="R28:W28" si="18">+R29+R33+R36</f>
        <v>25425.699999999997</v>
      </c>
      <c r="S28" s="111">
        <f t="shared" si="18"/>
        <v>27458.300000000003</v>
      </c>
      <c r="T28" s="99">
        <f t="shared" si="18"/>
        <v>28917.299999999992</v>
      </c>
      <c r="U28" s="99">
        <f t="shared" si="18"/>
        <v>32373.9</v>
      </c>
      <c r="V28" s="99">
        <f t="shared" si="18"/>
        <v>32830.700000000004</v>
      </c>
      <c r="W28" s="99">
        <f t="shared" si="18"/>
        <v>29765.1</v>
      </c>
      <c r="X28" s="99">
        <f t="shared" ref="X28:Y28" si="19">+X29+X33+X36</f>
        <v>42915.5</v>
      </c>
      <c r="Y28" s="99">
        <f t="shared" si="19"/>
        <v>50906.8</v>
      </c>
      <c r="Z28" s="99">
        <f t="shared" ref="Z28" si="20">+Z29+Z33+Z36</f>
        <v>51002.700000000004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</row>
    <row r="29" spans="1:62" ht="18" customHeight="1">
      <c r="A29" s="14"/>
      <c r="B29" s="138" t="s">
        <v>95</v>
      </c>
      <c r="C29" s="111">
        <f>+C30+C32</f>
        <v>13456.3</v>
      </c>
      <c r="D29" s="111">
        <f t="shared" ref="D29:I29" si="21">+D30+D32</f>
        <v>9336.1</v>
      </c>
      <c r="E29" s="111">
        <f t="shared" si="21"/>
        <v>10845.3</v>
      </c>
      <c r="F29" s="111">
        <f t="shared" si="21"/>
        <v>11933.7</v>
      </c>
      <c r="G29" s="111">
        <f t="shared" si="21"/>
        <v>16000</v>
      </c>
      <c r="H29" s="111">
        <f t="shared" si="21"/>
        <v>14399.2</v>
      </c>
      <c r="I29" s="111">
        <f t="shared" si="21"/>
        <v>17473.5</v>
      </c>
      <c r="J29" s="111">
        <f>+J30+J32</f>
        <v>19336.600000000006</v>
      </c>
      <c r="K29" s="111">
        <f>+K30+K32</f>
        <v>21140.6</v>
      </c>
      <c r="L29" s="111">
        <f>+L30+L32</f>
        <v>18264.599999999999</v>
      </c>
      <c r="M29" s="111">
        <f>+M30+M32</f>
        <v>19455.099999999999</v>
      </c>
      <c r="N29" s="111">
        <f>+N30+N32</f>
        <v>18801.3</v>
      </c>
      <c r="O29" s="111">
        <f>+O30+O32+O31</f>
        <v>18890.900000000001</v>
      </c>
      <c r="P29" s="111">
        <f t="shared" ref="P29:W29" si="22">+P30+P31</f>
        <v>19042.399999999998</v>
      </c>
      <c r="Q29" s="111">
        <f t="shared" si="22"/>
        <v>21314.5</v>
      </c>
      <c r="R29" s="111">
        <f t="shared" si="22"/>
        <v>25211.5</v>
      </c>
      <c r="S29" s="111">
        <f t="shared" si="22"/>
        <v>27286.100000000002</v>
      </c>
      <c r="T29" s="111">
        <f t="shared" si="22"/>
        <v>28702.699999999993</v>
      </c>
      <c r="U29" s="99">
        <f t="shared" si="22"/>
        <v>32095.800000000003</v>
      </c>
      <c r="V29" s="99">
        <f t="shared" si="22"/>
        <v>32478.400000000001</v>
      </c>
      <c r="W29" s="99">
        <f t="shared" si="22"/>
        <v>29630.1</v>
      </c>
      <c r="X29" s="99">
        <f t="shared" ref="X29:Y29" si="23">+X30+X31</f>
        <v>42637.5</v>
      </c>
      <c r="Y29" s="99">
        <f t="shared" si="23"/>
        <v>50634.700000000004</v>
      </c>
      <c r="Z29" s="99">
        <f t="shared" ref="Z29" si="24">+Z30+Z31</f>
        <v>50795.000000000007</v>
      </c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</row>
    <row r="30" spans="1:62" ht="18" customHeight="1">
      <c r="A30" s="14"/>
      <c r="B30" s="145" t="s">
        <v>96</v>
      </c>
      <c r="C30" s="95">
        <v>13456.3</v>
      </c>
      <c r="D30" s="95">
        <v>9336.1</v>
      </c>
      <c r="E30" s="95">
        <v>10845.3</v>
      </c>
      <c r="F30" s="95">
        <v>10720.5</v>
      </c>
      <c r="G30" s="95">
        <v>12460.4</v>
      </c>
      <c r="H30" s="95">
        <v>14293.1</v>
      </c>
      <c r="I30" s="95">
        <v>17472.7</v>
      </c>
      <c r="J30" s="95">
        <v>19336.400000000005</v>
      </c>
      <c r="K30" s="95">
        <v>21140.6</v>
      </c>
      <c r="L30" s="95">
        <v>18264.599999999999</v>
      </c>
      <c r="M30" s="95">
        <v>19455.099999999999</v>
      </c>
      <c r="N30" s="95">
        <v>18801.3</v>
      </c>
      <c r="O30" s="95">
        <v>18775.7</v>
      </c>
      <c r="P30" s="95">
        <v>18916.099999999999</v>
      </c>
      <c r="Q30" s="95">
        <v>21238.3</v>
      </c>
      <c r="R30" s="95">
        <v>24378</v>
      </c>
      <c r="S30" s="95">
        <v>26397.000000000004</v>
      </c>
      <c r="T30" s="96">
        <v>27276.399999999994</v>
      </c>
      <c r="U30" s="96">
        <v>30931.300000000003</v>
      </c>
      <c r="V30" s="97">
        <v>32478.400000000001</v>
      </c>
      <c r="W30" s="97">
        <v>29630.1</v>
      </c>
      <c r="X30" s="97">
        <v>42637.5</v>
      </c>
      <c r="Y30" s="97">
        <v>50634.700000000004</v>
      </c>
      <c r="Z30" s="97">
        <v>50795.000000000007</v>
      </c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</row>
    <row r="31" spans="1:62" ht="18" customHeight="1">
      <c r="A31" s="14"/>
      <c r="B31" s="145" t="s">
        <v>97</v>
      </c>
      <c r="C31" s="100">
        <v>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0</v>
      </c>
      <c r="N31" s="100">
        <v>0</v>
      </c>
      <c r="O31" s="95">
        <v>115.2</v>
      </c>
      <c r="P31" s="95">
        <v>126.3</v>
      </c>
      <c r="Q31" s="95">
        <v>76.199999999999989</v>
      </c>
      <c r="R31" s="95">
        <v>833.49999999999989</v>
      </c>
      <c r="S31" s="95">
        <v>889.1</v>
      </c>
      <c r="T31" s="96">
        <v>1426.3000000000002</v>
      </c>
      <c r="U31" s="96">
        <v>1164.5</v>
      </c>
      <c r="V31" s="102">
        <v>0</v>
      </c>
      <c r="W31" s="102">
        <v>0</v>
      </c>
      <c r="X31" s="102">
        <v>0</v>
      </c>
      <c r="Y31" s="102">
        <v>0</v>
      </c>
      <c r="Z31" s="102">
        <v>0</v>
      </c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</row>
    <row r="32" spans="1:62" ht="18" customHeight="1">
      <c r="A32" s="14"/>
      <c r="B32" s="145" t="s">
        <v>151</v>
      </c>
      <c r="C32" s="264">
        <v>0</v>
      </c>
      <c r="D32" s="100">
        <v>0</v>
      </c>
      <c r="E32" s="100">
        <v>0</v>
      </c>
      <c r="F32" s="95">
        <v>1213.2</v>
      </c>
      <c r="G32" s="95">
        <v>3539.6</v>
      </c>
      <c r="H32" s="95">
        <v>106.1</v>
      </c>
      <c r="I32" s="95">
        <v>0.8</v>
      </c>
      <c r="J32" s="95">
        <v>0.2</v>
      </c>
      <c r="K32" s="95"/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100">
        <v>0</v>
      </c>
      <c r="R32" s="100">
        <v>0</v>
      </c>
      <c r="S32" s="100">
        <v>0</v>
      </c>
      <c r="T32" s="101">
        <v>0</v>
      </c>
      <c r="U32" s="101">
        <v>0</v>
      </c>
      <c r="V32" s="101">
        <v>0</v>
      </c>
      <c r="W32" s="101">
        <v>0</v>
      </c>
      <c r="X32" s="101">
        <v>0</v>
      </c>
      <c r="Y32" s="101">
        <v>0</v>
      </c>
      <c r="Z32" s="101">
        <v>0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</row>
    <row r="33" spans="1:62" ht="18" customHeight="1">
      <c r="A33" s="14"/>
      <c r="B33" s="138" t="s">
        <v>98</v>
      </c>
      <c r="C33" s="111">
        <f t="shared" ref="C33:D33" si="25">+C34+C35</f>
        <v>3.9</v>
      </c>
      <c r="D33" s="111">
        <f t="shared" si="25"/>
        <v>5.0999999999999996</v>
      </c>
      <c r="E33" s="111">
        <f>+E34+E35</f>
        <v>3.9</v>
      </c>
      <c r="F33" s="111">
        <f>+F34+F35</f>
        <v>108.4</v>
      </c>
      <c r="G33" s="111">
        <f>+G34+G35</f>
        <v>595.69999999999993</v>
      </c>
      <c r="H33" s="111">
        <v>40.700000000000003</v>
      </c>
      <c r="I33" s="111">
        <v>69</v>
      </c>
      <c r="J33" s="111">
        <v>82.5</v>
      </c>
      <c r="K33" s="111">
        <v>128.1</v>
      </c>
      <c r="L33" s="111">
        <v>131.70000000000002</v>
      </c>
      <c r="M33" s="111">
        <v>146.30000000000001</v>
      </c>
      <c r="N33" s="111">
        <v>181.2</v>
      </c>
      <c r="O33" s="111">
        <v>241.6</v>
      </c>
      <c r="P33" s="111">
        <v>33.800000000000004</v>
      </c>
      <c r="Q33" s="111">
        <v>12.2</v>
      </c>
      <c r="R33" s="111">
        <v>7.6</v>
      </c>
      <c r="S33" s="115">
        <v>0</v>
      </c>
      <c r="T33" s="112">
        <v>0</v>
      </c>
      <c r="U33" s="112">
        <v>0</v>
      </c>
      <c r="V33" s="112">
        <v>0</v>
      </c>
      <c r="W33" s="112">
        <v>0</v>
      </c>
      <c r="X33" s="112">
        <v>0</v>
      </c>
      <c r="Y33" s="112">
        <v>0</v>
      </c>
      <c r="Z33" s="112">
        <v>0</v>
      </c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</row>
    <row r="34" spans="1:62" ht="18" customHeight="1">
      <c r="A34" s="14"/>
      <c r="B34" s="141" t="s">
        <v>186</v>
      </c>
      <c r="C34" s="264">
        <v>0</v>
      </c>
      <c r="D34" s="264">
        <v>0</v>
      </c>
      <c r="E34" s="264">
        <v>0</v>
      </c>
      <c r="F34" s="95">
        <v>101.9</v>
      </c>
      <c r="G34" s="95">
        <v>560.9</v>
      </c>
      <c r="H34" s="100">
        <v>0</v>
      </c>
      <c r="I34" s="100">
        <v>0</v>
      </c>
      <c r="J34" s="100">
        <v>0</v>
      </c>
      <c r="K34" s="100">
        <v>0</v>
      </c>
      <c r="L34" s="100">
        <v>0</v>
      </c>
      <c r="M34" s="100">
        <v>0</v>
      </c>
      <c r="N34" s="100">
        <v>0</v>
      </c>
      <c r="O34" s="100">
        <v>0</v>
      </c>
      <c r="P34" s="100">
        <v>0</v>
      </c>
      <c r="Q34" s="100">
        <v>0</v>
      </c>
      <c r="R34" s="100">
        <v>0</v>
      </c>
      <c r="S34" s="100">
        <v>0</v>
      </c>
      <c r="T34" s="100">
        <v>0</v>
      </c>
      <c r="U34" s="100">
        <v>0</v>
      </c>
      <c r="V34" s="100">
        <v>0</v>
      </c>
      <c r="W34" s="100">
        <v>0</v>
      </c>
      <c r="X34" s="100">
        <v>0</v>
      </c>
      <c r="Y34" s="101">
        <v>0</v>
      </c>
      <c r="Z34" s="101">
        <v>0</v>
      </c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</row>
    <row r="35" spans="1:62" ht="18" customHeight="1">
      <c r="A35" s="14"/>
      <c r="B35" s="141" t="s">
        <v>0</v>
      </c>
      <c r="C35" s="95">
        <v>3.9</v>
      </c>
      <c r="D35" s="95">
        <v>5.0999999999999996</v>
      </c>
      <c r="E35" s="95">
        <v>3.9</v>
      </c>
      <c r="F35" s="95">
        <v>6.5</v>
      </c>
      <c r="G35" s="95">
        <v>34.799999999999997</v>
      </c>
      <c r="H35" s="95">
        <v>40.700000000000003</v>
      </c>
      <c r="I35" s="95">
        <v>69</v>
      </c>
      <c r="J35" s="95">
        <v>82.5</v>
      </c>
      <c r="K35" s="95">
        <v>128.1</v>
      </c>
      <c r="L35" s="95">
        <v>131.70000000000002</v>
      </c>
      <c r="M35" s="95">
        <v>146.30000000000001</v>
      </c>
      <c r="N35" s="95">
        <v>181.2</v>
      </c>
      <c r="O35" s="95">
        <v>241.6</v>
      </c>
      <c r="P35" s="95">
        <v>33.800000000000004</v>
      </c>
      <c r="Q35" s="95">
        <v>12.2</v>
      </c>
      <c r="R35" s="95">
        <v>7.6</v>
      </c>
      <c r="S35" s="100">
        <v>0</v>
      </c>
      <c r="T35" s="101">
        <v>0</v>
      </c>
      <c r="U35" s="101">
        <v>0</v>
      </c>
      <c r="V35" s="101">
        <v>0</v>
      </c>
      <c r="W35" s="101">
        <v>0</v>
      </c>
      <c r="X35" s="101">
        <v>0</v>
      </c>
      <c r="Y35" s="101">
        <v>0</v>
      </c>
      <c r="Z35" s="101">
        <v>0</v>
      </c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</row>
    <row r="36" spans="1:62" ht="18" customHeight="1">
      <c r="A36" s="14"/>
      <c r="B36" s="138" t="s">
        <v>99</v>
      </c>
      <c r="C36" s="55">
        <f t="shared" ref="C36:V36" si="26">SUM(C37:C40)</f>
        <v>3498.2999999999997</v>
      </c>
      <c r="D36" s="55">
        <f t="shared" ref="D36:I36" si="27">SUM(D37:D40)</f>
        <v>3327.7</v>
      </c>
      <c r="E36" s="55">
        <f t="shared" si="27"/>
        <v>3244.1000000000004</v>
      </c>
      <c r="F36" s="55">
        <f t="shared" si="27"/>
        <v>3620.8999999999996</v>
      </c>
      <c r="G36" s="55">
        <f t="shared" si="27"/>
        <v>16196.4</v>
      </c>
      <c r="H36" s="55">
        <f t="shared" si="27"/>
        <v>20739.099999999999</v>
      </c>
      <c r="I36" s="55">
        <f t="shared" si="27"/>
        <v>6106.7</v>
      </c>
      <c r="J36" s="55">
        <f>SUM(J37:J40)</f>
        <v>322.60000000000002</v>
      </c>
      <c r="K36" s="55">
        <f t="shared" si="26"/>
        <v>303.8</v>
      </c>
      <c r="L36" s="55">
        <f t="shared" si="26"/>
        <v>156.5</v>
      </c>
      <c r="M36" s="55">
        <f t="shared" si="26"/>
        <v>209.79999999999998</v>
      </c>
      <c r="N36" s="55">
        <f t="shared" si="26"/>
        <v>202</v>
      </c>
      <c r="O36" s="55">
        <f t="shared" si="26"/>
        <v>179.3</v>
      </c>
      <c r="P36" s="55">
        <f t="shared" si="26"/>
        <v>259.8</v>
      </c>
      <c r="Q36" s="55">
        <f t="shared" si="26"/>
        <v>239.7</v>
      </c>
      <c r="R36" s="55">
        <f t="shared" si="26"/>
        <v>206.6</v>
      </c>
      <c r="S36" s="55">
        <f t="shared" si="26"/>
        <v>172.2</v>
      </c>
      <c r="T36" s="55">
        <f t="shared" si="26"/>
        <v>214.6</v>
      </c>
      <c r="U36" s="56">
        <f t="shared" si="26"/>
        <v>278.10000000000002</v>
      </c>
      <c r="V36" s="56">
        <f t="shared" si="26"/>
        <v>352.30000000000007</v>
      </c>
      <c r="W36" s="56">
        <f>SUM(W37:W40)</f>
        <v>135</v>
      </c>
      <c r="X36" s="56">
        <f>SUM(X37:X40)</f>
        <v>278</v>
      </c>
      <c r="Y36" s="56">
        <f>SUM(Y37:Y40)</f>
        <v>272.10000000000002</v>
      </c>
      <c r="Z36" s="56">
        <f>SUM(Z37:Z40)</f>
        <v>207.7</v>
      </c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</row>
    <row r="37" spans="1:62" ht="18" customHeight="1">
      <c r="A37" s="14"/>
      <c r="B37" s="145" t="s">
        <v>100</v>
      </c>
      <c r="C37" s="95">
        <v>23.4</v>
      </c>
      <c r="D37" s="95">
        <v>26</v>
      </c>
      <c r="E37" s="95">
        <v>18.5</v>
      </c>
      <c r="F37" s="95">
        <v>46.7</v>
      </c>
      <c r="G37" s="95">
        <v>48.1</v>
      </c>
      <c r="H37" s="95">
        <v>42.4</v>
      </c>
      <c r="I37" s="95">
        <v>48.8</v>
      </c>
      <c r="J37" s="95">
        <v>63.9</v>
      </c>
      <c r="K37" s="95">
        <v>70.3</v>
      </c>
      <c r="L37" s="95">
        <v>80.599999999999994</v>
      </c>
      <c r="M37" s="95">
        <v>100.3</v>
      </c>
      <c r="N37" s="95">
        <v>111.2</v>
      </c>
      <c r="O37" s="95">
        <v>133.4</v>
      </c>
      <c r="P37" s="95">
        <v>182.9</v>
      </c>
      <c r="Q37" s="95">
        <v>162.69999999999999</v>
      </c>
      <c r="R37" s="95">
        <v>138.29999999999998</v>
      </c>
      <c r="S37" s="95">
        <v>111.8</v>
      </c>
      <c r="T37" s="96">
        <v>163.9</v>
      </c>
      <c r="U37" s="96">
        <v>236.5</v>
      </c>
      <c r="V37" s="97">
        <v>314.20000000000005</v>
      </c>
      <c r="W37" s="97">
        <v>112.49999999999999</v>
      </c>
      <c r="X37" s="97">
        <v>266.2</v>
      </c>
      <c r="Y37" s="97">
        <v>253.1</v>
      </c>
      <c r="Z37" s="97">
        <v>190.89999999999998</v>
      </c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</row>
    <row r="38" spans="1:62" ht="18" customHeight="1">
      <c r="A38" s="14"/>
      <c r="B38" s="145" t="s">
        <v>145</v>
      </c>
      <c r="C38" s="117">
        <v>3411.7</v>
      </c>
      <c r="D38" s="95">
        <v>3234.1</v>
      </c>
      <c r="E38" s="95">
        <v>2988.8</v>
      </c>
      <c r="F38" s="95">
        <v>3364.2</v>
      </c>
      <c r="G38" s="95">
        <v>15720.5</v>
      </c>
      <c r="H38" s="95">
        <v>19998.099999999999</v>
      </c>
      <c r="I38" s="117">
        <v>5660.5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v>0</v>
      </c>
      <c r="R38" s="100">
        <v>0</v>
      </c>
      <c r="S38" s="100">
        <v>0</v>
      </c>
      <c r="T38" s="101">
        <v>0</v>
      </c>
      <c r="U38" s="101">
        <v>0</v>
      </c>
      <c r="V38" s="101">
        <v>0</v>
      </c>
      <c r="W38" s="101">
        <v>0</v>
      </c>
      <c r="X38" s="101">
        <v>0</v>
      </c>
      <c r="Y38" s="101">
        <v>0</v>
      </c>
      <c r="Z38" s="101">
        <v>0</v>
      </c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</row>
    <row r="39" spans="1:62" ht="18" customHeight="1">
      <c r="A39" s="14"/>
      <c r="B39" s="145" t="s">
        <v>153</v>
      </c>
      <c r="C39" s="100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95">
        <v>232.6</v>
      </c>
      <c r="K39" s="95">
        <v>187</v>
      </c>
      <c r="L39" s="95">
        <v>44.7</v>
      </c>
      <c r="M39" s="95">
        <v>70.099999999999994</v>
      </c>
      <c r="N39" s="95">
        <v>56.2</v>
      </c>
      <c r="O39" s="100">
        <v>0</v>
      </c>
      <c r="P39" s="117">
        <v>7.3</v>
      </c>
      <c r="Q39" s="100">
        <v>0</v>
      </c>
      <c r="R39" s="100">
        <v>0</v>
      </c>
      <c r="S39" s="100">
        <v>0</v>
      </c>
      <c r="T39" s="101">
        <v>0</v>
      </c>
      <c r="U39" s="101">
        <v>0</v>
      </c>
      <c r="V39" s="101">
        <v>0</v>
      </c>
      <c r="W39" s="101">
        <v>0</v>
      </c>
      <c r="X39" s="101">
        <v>0</v>
      </c>
      <c r="Y39" s="101">
        <v>0</v>
      </c>
      <c r="Z39" s="101">
        <v>0</v>
      </c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</row>
    <row r="40" spans="1:62" ht="18" customHeight="1">
      <c r="A40" s="14"/>
      <c r="B40" s="146" t="s">
        <v>0</v>
      </c>
      <c r="C40" s="95">
        <f>74.5-11.3</f>
        <v>63.2</v>
      </c>
      <c r="D40" s="95">
        <v>67.599999999999994</v>
      </c>
      <c r="E40" s="95">
        <v>236.8</v>
      </c>
      <c r="F40" s="95">
        <v>210</v>
      </c>
      <c r="G40" s="95">
        <v>427.8</v>
      </c>
      <c r="H40" s="95">
        <v>698.6</v>
      </c>
      <c r="I40" s="95">
        <v>397.4</v>
      </c>
      <c r="J40" s="95">
        <v>26.1</v>
      </c>
      <c r="K40" s="95">
        <v>46.5</v>
      </c>
      <c r="L40" s="95">
        <v>31.2</v>
      </c>
      <c r="M40" s="95">
        <v>39.4</v>
      </c>
      <c r="N40" s="95">
        <v>34.6</v>
      </c>
      <c r="O40" s="95">
        <v>45.9</v>
      </c>
      <c r="P40" s="95">
        <v>69.599999999999994</v>
      </c>
      <c r="Q40" s="95">
        <v>77.000000000000014</v>
      </c>
      <c r="R40" s="95">
        <v>68.300000000000011</v>
      </c>
      <c r="S40" s="95">
        <v>60.4</v>
      </c>
      <c r="T40" s="96">
        <v>50.699999999999996</v>
      </c>
      <c r="U40" s="96">
        <v>41.6</v>
      </c>
      <c r="V40" s="96">
        <v>38.1</v>
      </c>
      <c r="W40" s="96">
        <v>22.500000000000004</v>
      </c>
      <c r="X40" s="96">
        <v>11.8</v>
      </c>
      <c r="Y40" s="96">
        <v>19</v>
      </c>
      <c r="Z40" s="96">
        <v>16.8</v>
      </c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</row>
    <row r="41" spans="1:62" ht="18" customHeight="1">
      <c r="A41" s="14"/>
      <c r="B41" s="147" t="s">
        <v>101</v>
      </c>
      <c r="C41" s="111">
        <v>24.3</v>
      </c>
      <c r="D41" s="111">
        <v>30.4</v>
      </c>
      <c r="E41" s="111">
        <v>31.6</v>
      </c>
      <c r="F41" s="111">
        <v>49.7</v>
      </c>
      <c r="G41" s="111">
        <v>64</v>
      </c>
      <c r="H41" s="111">
        <v>29.2</v>
      </c>
      <c r="I41" s="111">
        <v>6.2</v>
      </c>
      <c r="J41" s="111">
        <v>6.2</v>
      </c>
      <c r="K41" s="111">
        <v>6.3</v>
      </c>
      <c r="L41" s="111">
        <v>6.2</v>
      </c>
      <c r="M41" s="111">
        <v>5.0999999999999996</v>
      </c>
      <c r="N41" s="111">
        <v>5.9</v>
      </c>
      <c r="O41" s="111">
        <v>7.1</v>
      </c>
      <c r="P41" s="111">
        <v>6.8</v>
      </c>
      <c r="Q41" s="111">
        <v>0</v>
      </c>
      <c r="R41" s="111">
        <v>0</v>
      </c>
      <c r="S41" s="111">
        <v>0</v>
      </c>
      <c r="T41" s="99">
        <v>2.8000000000000003</v>
      </c>
      <c r="U41" s="99">
        <v>2.4000000000000004</v>
      </c>
      <c r="V41" s="99">
        <v>2.2999999999999998</v>
      </c>
      <c r="W41" s="99">
        <v>2.2999999999999998</v>
      </c>
      <c r="X41" s="99">
        <v>1.1000000000000001</v>
      </c>
      <c r="Y41" s="99">
        <v>0.5</v>
      </c>
      <c r="Z41" s="99">
        <v>1.7000000000000002</v>
      </c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</row>
    <row r="42" spans="1:62" ht="18" customHeight="1">
      <c r="A42" s="14"/>
      <c r="B42" s="148" t="s">
        <v>86</v>
      </c>
      <c r="C42" s="59">
        <f t="shared" ref="C42:U42" si="28">+C43+C46</f>
        <v>0.3</v>
      </c>
      <c r="D42" s="59">
        <f t="shared" ref="D42:I42" si="29">+D43+D46</f>
        <v>5.9</v>
      </c>
      <c r="E42" s="59">
        <f t="shared" si="29"/>
        <v>5.3</v>
      </c>
      <c r="F42" s="59">
        <f t="shared" si="29"/>
        <v>30.099999999999998</v>
      </c>
      <c r="G42" s="59">
        <f t="shared" si="29"/>
        <v>9.3000000000000007</v>
      </c>
      <c r="H42" s="59">
        <f t="shared" si="29"/>
        <v>721</v>
      </c>
      <c r="I42" s="59">
        <f t="shared" si="29"/>
        <v>174</v>
      </c>
      <c r="J42" s="59">
        <f>+J43+J46</f>
        <v>158.5</v>
      </c>
      <c r="K42" s="59">
        <f t="shared" si="28"/>
        <v>226.5</v>
      </c>
      <c r="L42" s="59">
        <f>+L43+L46</f>
        <v>98.9</v>
      </c>
      <c r="M42" s="59">
        <f t="shared" si="28"/>
        <v>92.800000000000011</v>
      </c>
      <c r="N42" s="59">
        <f t="shared" si="28"/>
        <v>82.699999999999989</v>
      </c>
      <c r="O42" s="59">
        <f t="shared" si="28"/>
        <v>46.8</v>
      </c>
      <c r="P42" s="59">
        <f t="shared" si="28"/>
        <v>45.6</v>
      </c>
      <c r="Q42" s="59">
        <f t="shared" si="28"/>
        <v>67.099999999999994</v>
      </c>
      <c r="R42" s="59">
        <f t="shared" si="28"/>
        <v>82.399999999999991</v>
      </c>
      <c r="S42" s="59">
        <f t="shared" si="28"/>
        <v>74.500000000000014</v>
      </c>
      <c r="T42" s="59">
        <f t="shared" si="28"/>
        <v>699.5</v>
      </c>
      <c r="U42" s="59">
        <f t="shared" si="28"/>
        <v>1330.3999999999999</v>
      </c>
      <c r="V42" s="59">
        <f>+V43+V46</f>
        <v>1504.6</v>
      </c>
      <c r="W42" s="59">
        <f>+W43+W46</f>
        <v>1038.2</v>
      </c>
      <c r="X42" s="59">
        <f>+X43+X46</f>
        <v>2586.4999999999995</v>
      </c>
      <c r="Y42" s="59">
        <f>+Y43+Y46</f>
        <v>4658.5</v>
      </c>
      <c r="Z42" s="59">
        <f>+Z43+Z46</f>
        <v>1905.0999999999997</v>
      </c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</row>
    <row r="43" spans="1:62" ht="18" customHeight="1">
      <c r="A43" s="14"/>
      <c r="B43" s="149" t="s">
        <v>50</v>
      </c>
      <c r="C43" s="49">
        <f t="shared" ref="C43:U43" si="30">+C45+C44</f>
        <v>0.3</v>
      </c>
      <c r="D43" s="49">
        <f t="shared" ref="D43:I43" si="31">+D45+D44</f>
        <v>5.9</v>
      </c>
      <c r="E43" s="49">
        <f t="shared" si="31"/>
        <v>5.3</v>
      </c>
      <c r="F43" s="49">
        <f t="shared" si="31"/>
        <v>30.099999999999998</v>
      </c>
      <c r="G43" s="49">
        <f t="shared" si="31"/>
        <v>9.3000000000000007</v>
      </c>
      <c r="H43" s="49">
        <f t="shared" si="31"/>
        <v>721</v>
      </c>
      <c r="I43" s="49">
        <f t="shared" si="31"/>
        <v>174</v>
      </c>
      <c r="J43" s="49">
        <f>+J45+J44</f>
        <v>158.5</v>
      </c>
      <c r="K43" s="49">
        <f t="shared" si="30"/>
        <v>226.5</v>
      </c>
      <c r="L43" s="49">
        <f t="shared" si="30"/>
        <v>87.9</v>
      </c>
      <c r="M43" s="49">
        <f t="shared" si="30"/>
        <v>92.800000000000011</v>
      </c>
      <c r="N43" s="49">
        <f t="shared" si="30"/>
        <v>82.699999999999989</v>
      </c>
      <c r="O43" s="49">
        <f t="shared" si="30"/>
        <v>46.8</v>
      </c>
      <c r="P43" s="49">
        <f t="shared" si="30"/>
        <v>45.6</v>
      </c>
      <c r="Q43" s="49">
        <f t="shared" si="30"/>
        <v>67.099999999999994</v>
      </c>
      <c r="R43" s="49">
        <f t="shared" si="30"/>
        <v>82.399999999999991</v>
      </c>
      <c r="S43" s="49">
        <f t="shared" si="30"/>
        <v>74.500000000000014</v>
      </c>
      <c r="T43" s="49">
        <f t="shared" si="30"/>
        <v>699.5</v>
      </c>
      <c r="U43" s="50">
        <f t="shared" si="30"/>
        <v>1330.3999999999999</v>
      </c>
      <c r="V43" s="50">
        <f>+V45+V44</f>
        <v>1504.6</v>
      </c>
      <c r="W43" s="50">
        <f>+W45+W44</f>
        <v>1038.2</v>
      </c>
      <c r="X43" s="50">
        <f>+X45+X44</f>
        <v>2586.4999999999995</v>
      </c>
      <c r="Y43" s="50">
        <f>+Y45+Y44</f>
        <v>4658.5</v>
      </c>
      <c r="Z43" s="50">
        <f>+Z45+Z44</f>
        <v>1905.0999999999997</v>
      </c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</row>
    <row r="44" spans="1:62" ht="18" customHeight="1">
      <c r="A44" s="14"/>
      <c r="B44" s="150" t="s">
        <v>51</v>
      </c>
      <c r="C44" s="263">
        <v>0</v>
      </c>
      <c r="D44" s="263">
        <v>0</v>
      </c>
      <c r="E44" s="263">
        <v>0</v>
      </c>
      <c r="F44" s="119">
        <v>3.2</v>
      </c>
      <c r="G44" s="119">
        <v>2.9</v>
      </c>
      <c r="H44" s="119">
        <v>0.1</v>
      </c>
      <c r="I44" s="119">
        <v>3.8</v>
      </c>
      <c r="J44" s="119">
        <v>74</v>
      </c>
      <c r="K44" s="119">
        <v>128.4</v>
      </c>
      <c r="L44" s="119">
        <v>45.5</v>
      </c>
      <c r="M44" s="119">
        <v>48.2</v>
      </c>
      <c r="N44" s="119">
        <v>37.9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1">
        <v>0</v>
      </c>
      <c r="U44" s="121">
        <v>0</v>
      </c>
      <c r="V44" s="121">
        <v>0</v>
      </c>
      <c r="W44" s="121">
        <v>0</v>
      </c>
      <c r="X44" s="121">
        <v>0</v>
      </c>
      <c r="Y44" s="121">
        <v>0</v>
      </c>
      <c r="Z44" s="121">
        <v>0</v>
      </c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</row>
    <row r="45" spans="1:62" ht="18" customHeight="1">
      <c r="A45" s="14"/>
      <c r="B45" s="150" t="s">
        <v>52</v>
      </c>
      <c r="C45" s="95">
        <v>0.3</v>
      </c>
      <c r="D45" s="95">
        <v>5.9</v>
      </c>
      <c r="E45" s="95">
        <f>5.3</f>
        <v>5.3</v>
      </c>
      <c r="F45" s="95">
        <f>21.9+5</f>
        <v>26.9</v>
      </c>
      <c r="G45" s="95">
        <v>6.4</v>
      </c>
      <c r="H45" s="95">
        <v>720.9</v>
      </c>
      <c r="I45" s="95">
        <v>170.2</v>
      </c>
      <c r="J45" s="95">
        <v>84.5</v>
      </c>
      <c r="K45" s="95">
        <v>98.1</v>
      </c>
      <c r="L45" s="95">
        <v>42.4</v>
      </c>
      <c r="M45" s="95">
        <v>44.6</v>
      </c>
      <c r="N45" s="95">
        <v>44.8</v>
      </c>
      <c r="O45" s="95">
        <v>46.8</v>
      </c>
      <c r="P45" s="95">
        <v>45.6</v>
      </c>
      <c r="Q45" s="95">
        <v>67.099999999999994</v>
      </c>
      <c r="R45" s="95">
        <v>82.399999999999991</v>
      </c>
      <c r="S45" s="95">
        <v>74.500000000000014</v>
      </c>
      <c r="T45" s="96">
        <v>699.5</v>
      </c>
      <c r="U45" s="96">
        <v>1330.3999999999999</v>
      </c>
      <c r="V45" s="97">
        <v>1504.6</v>
      </c>
      <c r="W45" s="97">
        <v>1038.2</v>
      </c>
      <c r="X45" s="97">
        <v>2586.4999999999995</v>
      </c>
      <c r="Y45" s="97">
        <v>4658.5</v>
      </c>
      <c r="Z45" s="97">
        <v>1905.0999999999997</v>
      </c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</row>
    <row r="46" spans="1:62" ht="18" customHeight="1">
      <c r="A46" s="14"/>
      <c r="B46" s="151" t="s">
        <v>54</v>
      </c>
      <c r="C46" s="262">
        <v>0</v>
      </c>
      <c r="D46" s="262">
        <v>0</v>
      </c>
      <c r="E46" s="262">
        <v>0</v>
      </c>
      <c r="F46" s="262">
        <v>0</v>
      </c>
      <c r="G46" s="262">
        <v>0</v>
      </c>
      <c r="H46" s="262">
        <v>0</v>
      </c>
      <c r="I46" s="262">
        <v>0</v>
      </c>
      <c r="J46" s="262">
        <v>0</v>
      </c>
      <c r="K46" s="262">
        <v>0</v>
      </c>
      <c r="L46" s="111">
        <v>11</v>
      </c>
      <c r="M46" s="115">
        <v>0</v>
      </c>
      <c r="N46" s="115">
        <v>0</v>
      </c>
      <c r="O46" s="115">
        <v>0</v>
      </c>
      <c r="P46" s="115">
        <v>0</v>
      </c>
      <c r="Q46" s="115">
        <v>0</v>
      </c>
      <c r="R46" s="115">
        <v>0</v>
      </c>
      <c r="S46" s="115">
        <v>0</v>
      </c>
      <c r="T46" s="115">
        <v>0</v>
      </c>
      <c r="U46" s="115">
        <v>0</v>
      </c>
      <c r="V46" s="112">
        <v>0</v>
      </c>
      <c r="W46" s="112">
        <v>0</v>
      </c>
      <c r="X46" s="112">
        <v>0</v>
      </c>
      <c r="Y46" s="112">
        <v>0</v>
      </c>
      <c r="Z46" s="112">
        <v>0</v>
      </c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</row>
    <row r="47" spans="1:62" ht="18" customHeight="1">
      <c r="A47" s="14"/>
      <c r="B47" s="152" t="s">
        <v>87</v>
      </c>
      <c r="C47" s="262">
        <v>0</v>
      </c>
      <c r="D47" s="262">
        <v>0</v>
      </c>
      <c r="E47" s="111">
        <v>102.9</v>
      </c>
      <c r="F47" s="262">
        <v>0</v>
      </c>
      <c r="G47" s="262">
        <v>0</v>
      </c>
      <c r="H47" s="262">
        <v>0</v>
      </c>
      <c r="I47" s="262">
        <v>0</v>
      </c>
      <c r="J47" s="262">
        <v>0</v>
      </c>
      <c r="K47" s="262">
        <v>0</v>
      </c>
      <c r="L47" s="262">
        <v>0</v>
      </c>
      <c r="M47" s="262">
        <v>0</v>
      </c>
      <c r="N47" s="49">
        <v>-1.3</v>
      </c>
      <c r="O47" s="262">
        <v>0</v>
      </c>
      <c r="P47" s="262">
        <v>0</v>
      </c>
      <c r="Q47" s="262">
        <v>0</v>
      </c>
      <c r="R47" s="111">
        <v>288.10000000000002</v>
      </c>
      <c r="S47" s="262">
        <v>0</v>
      </c>
      <c r="T47" s="99">
        <v>11.2</v>
      </c>
      <c r="U47" s="99">
        <v>422.20000000000005</v>
      </c>
      <c r="V47" s="113">
        <v>385.2</v>
      </c>
      <c r="W47" s="113">
        <v>59.800000000000004</v>
      </c>
      <c r="X47" s="113">
        <v>149.4</v>
      </c>
      <c r="Y47" s="113">
        <v>284.10000000000002</v>
      </c>
      <c r="Z47" s="113">
        <v>979.4000000000002</v>
      </c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</row>
    <row r="48" spans="1:62" ht="18" customHeight="1">
      <c r="A48" s="14"/>
      <c r="B48" s="152" t="s">
        <v>148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1">
        <v>0.2</v>
      </c>
      <c r="I48" s="115">
        <v>0</v>
      </c>
      <c r="J48" s="115">
        <v>0</v>
      </c>
      <c r="K48" s="115">
        <v>0</v>
      </c>
      <c r="L48" s="115">
        <v>0</v>
      </c>
      <c r="M48" s="115">
        <v>0</v>
      </c>
      <c r="N48" s="115">
        <v>0</v>
      </c>
      <c r="O48" s="115">
        <v>0</v>
      </c>
      <c r="P48" s="115">
        <v>0</v>
      </c>
      <c r="Q48" s="115">
        <v>0</v>
      </c>
      <c r="R48" s="115">
        <v>0</v>
      </c>
      <c r="S48" s="115">
        <v>0</v>
      </c>
      <c r="T48" s="115">
        <v>0</v>
      </c>
      <c r="U48" s="115">
        <v>0</v>
      </c>
      <c r="V48" s="112">
        <v>0</v>
      </c>
      <c r="W48" s="112">
        <v>0</v>
      </c>
      <c r="X48" s="112">
        <v>0</v>
      </c>
      <c r="Y48" s="112">
        <v>0</v>
      </c>
      <c r="Z48" s="112">
        <v>0</v>
      </c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</row>
    <row r="49" spans="1:62" ht="19.5" customHeight="1" thickBot="1">
      <c r="A49" s="15"/>
      <c r="B49" s="153" t="s">
        <v>102</v>
      </c>
      <c r="C49" s="122">
        <f t="shared" ref="C49:Q49" si="32">+C14+C41+C42+C47</f>
        <v>21898.399999999998</v>
      </c>
      <c r="D49" s="122">
        <f t="shared" ref="D49:I49" si="33">+D14+D41+D42+D47</f>
        <v>18624.200000000004</v>
      </c>
      <c r="E49" s="122">
        <f t="shared" si="33"/>
        <v>21308.1</v>
      </c>
      <c r="F49" s="122">
        <f t="shared" si="33"/>
        <v>23090.1</v>
      </c>
      <c r="G49" s="122">
        <f t="shared" si="33"/>
        <v>46237.3</v>
      </c>
      <c r="H49" s="122">
        <f>+H14+H41+H42+H47</f>
        <v>53938</v>
      </c>
      <c r="I49" s="122">
        <f t="shared" si="33"/>
        <v>51149.5</v>
      </c>
      <c r="J49" s="122">
        <f>+J14+J41+J42+J47</f>
        <v>52802.000000000007</v>
      </c>
      <c r="K49" s="122">
        <f t="shared" si="32"/>
        <v>58121.899999999994</v>
      </c>
      <c r="L49" s="122">
        <f t="shared" si="32"/>
        <v>48906.5</v>
      </c>
      <c r="M49" s="122">
        <f t="shared" si="32"/>
        <v>59470.400000000001</v>
      </c>
      <c r="N49" s="122">
        <f t="shared" si="32"/>
        <v>66187.099999999977</v>
      </c>
      <c r="O49" s="122">
        <f t="shared" si="32"/>
        <v>63497.9</v>
      </c>
      <c r="P49" s="122">
        <f t="shared" si="32"/>
        <v>70646.399999999994</v>
      </c>
      <c r="Q49" s="122">
        <f t="shared" si="32"/>
        <v>81353.899999999994</v>
      </c>
      <c r="R49" s="122">
        <f t="shared" ref="R49:W49" si="34">+R14+R41+R42+R47</f>
        <v>95600</v>
      </c>
      <c r="S49" s="122">
        <f t="shared" si="34"/>
        <v>102673.59999999999</v>
      </c>
      <c r="T49" s="122">
        <f t="shared" si="34"/>
        <v>115335.3</v>
      </c>
      <c r="U49" s="122">
        <f t="shared" si="34"/>
        <v>137132.9</v>
      </c>
      <c r="V49" s="122">
        <f t="shared" si="34"/>
        <v>144226.80000000002</v>
      </c>
      <c r="W49" s="122">
        <f t="shared" si="34"/>
        <v>127495.90000000001</v>
      </c>
      <c r="X49" s="122">
        <f t="shared" ref="X49:Y49" si="35">+X14+X41+X42+X47</f>
        <v>191990.3</v>
      </c>
      <c r="Y49" s="122">
        <f t="shared" si="35"/>
        <v>230911.4</v>
      </c>
      <c r="Z49" s="122">
        <f t="shared" ref="Z49" si="36">+Z14+Z41+Z42+Z47</f>
        <v>224938.80000000002</v>
      </c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</row>
    <row r="50" spans="1:62" ht="19.5" customHeight="1" thickTop="1">
      <c r="A50" s="15"/>
      <c r="B50" s="154" t="s">
        <v>103</v>
      </c>
      <c r="C50" s="188">
        <f t="shared" ref="C50:Q50" si="37">+C51</f>
        <v>0</v>
      </c>
      <c r="D50" s="188">
        <f t="shared" si="37"/>
        <v>0</v>
      </c>
      <c r="E50" s="188">
        <f t="shared" si="37"/>
        <v>0</v>
      </c>
      <c r="F50" s="188">
        <f t="shared" si="37"/>
        <v>0</v>
      </c>
      <c r="G50" s="188">
        <f t="shared" si="37"/>
        <v>0</v>
      </c>
      <c r="H50" s="188">
        <v>0</v>
      </c>
      <c r="I50" s="188">
        <v>0</v>
      </c>
      <c r="J50" s="188">
        <f t="shared" si="37"/>
        <v>0</v>
      </c>
      <c r="K50" s="188">
        <f t="shared" si="37"/>
        <v>0</v>
      </c>
      <c r="L50" s="188">
        <f t="shared" si="37"/>
        <v>0</v>
      </c>
      <c r="M50" s="188">
        <f t="shared" si="37"/>
        <v>0</v>
      </c>
      <c r="N50" s="188">
        <f t="shared" si="37"/>
        <v>0</v>
      </c>
      <c r="O50" s="188">
        <f t="shared" si="37"/>
        <v>0</v>
      </c>
      <c r="P50" s="188">
        <f t="shared" si="37"/>
        <v>0</v>
      </c>
      <c r="Q50" s="188">
        <f t="shared" si="37"/>
        <v>0</v>
      </c>
      <c r="R50" s="188">
        <f>+R51</f>
        <v>0.10000000000000003</v>
      </c>
      <c r="S50" s="188">
        <f>+S51</f>
        <v>0</v>
      </c>
      <c r="T50" s="188">
        <f>+T51</f>
        <v>0.3</v>
      </c>
      <c r="U50" s="188">
        <f>+U51</f>
        <v>0</v>
      </c>
      <c r="V50" s="188">
        <f>+V51</f>
        <v>0</v>
      </c>
      <c r="W50" s="188">
        <v>0</v>
      </c>
      <c r="X50" s="188">
        <v>0</v>
      </c>
      <c r="Y50" s="188">
        <v>0</v>
      </c>
      <c r="Z50" s="188">
        <v>0</v>
      </c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</row>
    <row r="51" spans="1:62" ht="27.75" customHeight="1">
      <c r="A51" s="15"/>
      <c r="B51" s="155" t="s">
        <v>21</v>
      </c>
      <c r="C51" s="261">
        <v>0</v>
      </c>
      <c r="D51" s="261">
        <v>0</v>
      </c>
      <c r="E51" s="261">
        <v>0</v>
      </c>
      <c r="F51" s="261">
        <v>0</v>
      </c>
      <c r="G51" s="261">
        <v>0</v>
      </c>
      <c r="H51" s="261">
        <v>0</v>
      </c>
      <c r="I51" s="261">
        <v>0</v>
      </c>
      <c r="J51" s="261">
        <v>0</v>
      </c>
      <c r="K51" s="261">
        <v>0</v>
      </c>
      <c r="L51" s="261">
        <v>0</v>
      </c>
      <c r="M51" s="261">
        <v>0</v>
      </c>
      <c r="N51" s="261">
        <v>0</v>
      </c>
      <c r="O51" s="261">
        <v>0</v>
      </c>
      <c r="P51" s="261">
        <v>0</v>
      </c>
      <c r="Q51" s="261">
        <v>0</v>
      </c>
      <c r="R51" s="261">
        <v>0.10000000000000003</v>
      </c>
      <c r="S51" s="261">
        <v>0</v>
      </c>
      <c r="T51" s="261">
        <v>0.3</v>
      </c>
      <c r="U51" s="261">
        <v>0</v>
      </c>
      <c r="V51" s="261">
        <v>0</v>
      </c>
      <c r="W51" s="261">
        <v>0</v>
      </c>
      <c r="X51" s="261">
        <v>0</v>
      </c>
      <c r="Y51" s="261">
        <v>0</v>
      </c>
      <c r="Z51" s="261">
        <v>0</v>
      </c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</row>
    <row r="52" spans="1:62" ht="20.25" customHeight="1" thickBot="1">
      <c r="A52" s="15"/>
      <c r="B52" s="66" t="s">
        <v>104</v>
      </c>
      <c r="C52" s="122">
        <f t="shared" ref="C52:Q52" si="38">+C50+C49</f>
        <v>21898.399999999998</v>
      </c>
      <c r="D52" s="122">
        <f t="shared" ref="D52:I52" si="39">+D50+D49</f>
        <v>18624.200000000004</v>
      </c>
      <c r="E52" s="122">
        <f t="shared" si="39"/>
        <v>21308.1</v>
      </c>
      <c r="F52" s="122">
        <f t="shared" si="39"/>
        <v>23090.1</v>
      </c>
      <c r="G52" s="122">
        <f t="shared" si="39"/>
        <v>46237.3</v>
      </c>
      <c r="H52" s="122">
        <f t="shared" si="39"/>
        <v>53938</v>
      </c>
      <c r="I52" s="122">
        <f t="shared" si="39"/>
        <v>51149.5</v>
      </c>
      <c r="J52" s="122">
        <f>+J50+J49</f>
        <v>52802.000000000007</v>
      </c>
      <c r="K52" s="122">
        <f t="shared" si="38"/>
        <v>58121.899999999994</v>
      </c>
      <c r="L52" s="122">
        <f t="shared" si="38"/>
        <v>48906.5</v>
      </c>
      <c r="M52" s="122">
        <f t="shared" si="38"/>
        <v>59470.400000000001</v>
      </c>
      <c r="N52" s="122">
        <f t="shared" si="38"/>
        <v>66187.099999999977</v>
      </c>
      <c r="O52" s="122">
        <f t="shared" si="38"/>
        <v>63497.9</v>
      </c>
      <c r="P52" s="122">
        <f t="shared" si="38"/>
        <v>70646.399999999994</v>
      </c>
      <c r="Q52" s="122">
        <f t="shared" si="38"/>
        <v>81353.899999999994</v>
      </c>
      <c r="R52" s="122">
        <f t="shared" ref="R52:W52" si="40">+R50+R49</f>
        <v>95600.1</v>
      </c>
      <c r="S52" s="122">
        <f t="shared" si="40"/>
        <v>102673.59999999999</v>
      </c>
      <c r="T52" s="122">
        <f t="shared" si="40"/>
        <v>115335.6</v>
      </c>
      <c r="U52" s="122">
        <f t="shared" si="40"/>
        <v>137132.9</v>
      </c>
      <c r="V52" s="122">
        <f t="shared" si="40"/>
        <v>144226.80000000002</v>
      </c>
      <c r="W52" s="122">
        <f t="shared" si="40"/>
        <v>127495.90000000001</v>
      </c>
      <c r="X52" s="122">
        <f t="shared" ref="X52:Y52" si="41">+X50+X49</f>
        <v>191990.3</v>
      </c>
      <c r="Y52" s="123">
        <f t="shared" si="41"/>
        <v>230911.4</v>
      </c>
      <c r="Z52" s="122">
        <f t="shared" ref="Z52" si="42">+Z50+Z49</f>
        <v>224938.80000000002</v>
      </c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</row>
    <row r="53" spans="1:62" ht="18" customHeight="1" thickTop="1">
      <c r="A53" s="15"/>
      <c r="B53" s="77" t="s">
        <v>106</v>
      </c>
      <c r="C53" s="77"/>
      <c r="D53" s="77"/>
      <c r="E53" s="77"/>
      <c r="F53" s="77"/>
      <c r="G53" s="77"/>
      <c r="H53" s="77"/>
      <c r="I53" s="77"/>
      <c r="J53" s="77"/>
      <c r="K53" s="77"/>
      <c r="L53" s="81"/>
      <c r="M53" s="77"/>
      <c r="N53" s="77"/>
      <c r="O53" s="77"/>
      <c r="P53" s="77"/>
      <c r="Q53" s="125"/>
      <c r="R53" s="125"/>
      <c r="S53" s="79"/>
      <c r="T53" s="79"/>
      <c r="U53" s="79"/>
      <c r="V53" s="126"/>
      <c r="W53" s="126"/>
      <c r="X53" s="92"/>
      <c r="Y53" s="92"/>
      <c r="Z53" s="9"/>
      <c r="AA53" s="45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</row>
    <row r="54" spans="1:62">
      <c r="A54" s="14"/>
      <c r="B54" s="127" t="s">
        <v>105</v>
      </c>
      <c r="C54" s="128"/>
      <c r="D54" s="128"/>
      <c r="E54" s="128"/>
      <c r="F54" s="128"/>
      <c r="G54" s="128"/>
      <c r="H54" s="128"/>
      <c r="I54" s="128"/>
      <c r="J54" s="128"/>
      <c r="K54" s="128"/>
      <c r="L54" s="77"/>
      <c r="M54" s="128"/>
      <c r="N54" s="128"/>
      <c r="O54" s="128"/>
      <c r="P54" s="77"/>
      <c r="Q54" s="79"/>
      <c r="R54" s="79"/>
      <c r="S54" s="79"/>
      <c r="T54" s="79"/>
      <c r="U54" s="79"/>
      <c r="V54" s="126"/>
      <c r="W54" s="126"/>
      <c r="X54" s="92"/>
      <c r="Y54" s="92"/>
      <c r="Z54" s="45"/>
      <c r="AA54" s="45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</row>
    <row r="55" spans="1:62" ht="12" customHeight="1">
      <c r="A55" s="14"/>
      <c r="B55" s="129" t="s">
        <v>23</v>
      </c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79"/>
      <c r="R55" s="79"/>
      <c r="S55" s="79"/>
      <c r="T55" s="79"/>
      <c r="U55" s="79"/>
      <c r="V55" s="79"/>
      <c r="W55" s="79"/>
      <c r="X55" s="92"/>
      <c r="Y55" s="92"/>
      <c r="Z55" s="45"/>
      <c r="AA55" s="45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</row>
    <row r="56" spans="1:62" ht="12" customHeight="1">
      <c r="A56" s="14"/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79"/>
      <c r="R56" s="79"/>
      <c r="S56" s="79"/>
      <c r="T56" s="79"/>
      <c r="U56" s="79"/>
      <c r="V56" s="126"/>
      <c r="W56" s="126"/>
      <c r="X56" s="92"/>
      <c r="Y56" s="92"/>
      <c r="Z56" s="45"/>
      <c r="AA56" s="45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</row>
    <row r="57" spans="1:62" ht="14.25">
      <c r="A57" s="14"/>
      <c r="B57" s="88"/>
      <c r="C57" s="131"/>
      <c r="D57" s="131"/>
      <c r="E57" s="131"/>
      <c r="F57" s="131"/>
      <c r="G57" s="131"/>
      <c r="H57" s="131"/>
      <c r="I57" s="131"/>
      <c r="J57" s="131"/>
      <c r="K57" s="132"/>
      <c r="L57" s="89"/>
      <c r="M57" s="89"/>
      <c r="N57" s="89"/>
      <c r="O57" s="89"/>
      <c r="P57" s="89"/>
      <c r="Q57" s="79"/>
      <c r="R57" s="79"/>
      <c r="S57" s="79"/>
      <c r="T57" s="79"/>
      <c r="U57" s="79"/>
      <c r="V57" s="126"/>
      <c r="W57" s="126"/>
      <c r="X57" s="92"/>
      <c r="Y57" s="92"/>
      <c r="Z57" s="45"/>
      <c r="AA57" s="45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</row>
    <row r="58" spans="1:62">
      <c r="A58" s="14"/>
      <c r="B58" s="81"/>
      <c r="C58" s="126"/>
      <c r="D58" s="126"/>
      <c r="E58" s="126"/>
      <c r="F58" s="126"/>
      <c r="G58" s="126"/>
      <c r="H58" s="126"/>
      <c r="I58" s="126"/>
      <c r="J58" s="126"/>
      <c r="K58" s="126"/>
      <c r="L58" s="92"/>
      <c r="M58" s="92"/>
      <c r="N58" s="92"/>
      <c r="O58" s="92"/>
      <c r="P58" s="92"/>
      <c r="Q58" s="79"/>
      <c r="R58" s="79"/>
      <c r="S58" s="79"/>
      <c r="T58" s="79"/>
      <c r="U58" s="79"/>
      <c r="V58" s="126"/>
      <c r="W58" s="126"/>
      <c r="X58" s="92"/>
      <c r="Y58" s="92"/>
      <c r="Z58" s="45"/>
      <c r="AA58" s="45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</row>
    <row r="59" spans="1:62">
      <c r="A59" s="14"/>
      <c r="B59" s="80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126"/>
      <c r="W59" s="126"/>
      <c r="X59" s="92"/>
      <c r="Y59" s="92"/>
      <c r="Z59" s="45"/>
      <c r="AA59" s="45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</row>
    <row r="60" spans="1:62">
      <c r="A60" s="14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91"/>
      <c r="W60" s="91"/>
      <c r="X60" s="81"/>
      <c r="Y60" s="81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</row>
    <row r="61" spans="1:62">
      <c r="A61" s="14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80"/>
      <c r="R61" s="80"/>
      <c r="S61" s="80"/>
      <c r="T61" s="80"/>
      <c r="U61" s="80"/>
      <c r="V61" s="91"/>
      <c r="W61" s="91"/>
      <c r="X61" s="81"/>
      <c r="Y61" s="81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</row>
    <row r="62" spans="1:62">
      <c r="A62" s="14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80"/>
      <c r="R62" s="80"/>
      <c r="S62" s="80"/>
      <c r="T62" s="80"/>
      <c r="U62" s="80"/>
      <c r="V62" s="91"/>
      <c r="W62" s="91"/>
      <c r="X62" s="81"/>
      <c r="Y62" s="81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</row>
    <row r="63" spans="1:62">
      <c r="A63" s="14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91"/>
      <c r="W63" s="91"/>
      <c r="X63" s="81"/>
      <c r="Y63" s="81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</row>
    <row r="64" spans="1:62">
      <c r="A64" s="14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91"/>
      <c r="W64" s="91"/>
      <c r="X64" s="81"/>
      <c r="Y64" s="81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</row>
    <row r="65" spans="1:62">
      <c r="A65" s="14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91"/>
      <c r="W65" s="91"/>
      <c r="X65" s="81"/>
      <c r="Y65" s="81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</row>
    <row r="66" spans="1:62">
      <c r="A66" s="14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91"/>
      <c r="W66" s="91"/>
      <c r="X66" s="81"/>
      <c r="Y66" s="81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</row>
    <row r="67" spans="1:62">
      <c r="A67" s="14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91"/>
      <c r="W67" s="91"/>
      <c r="X67" s="81"/>
      <c r="Y67" s="81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</row>
    <row r="68" spans="1:62">
      <c r="A68" s="14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91"/>
      <c r="W68" s="91"/>
      <c r="X68" s="81"/>
      <c r="Y68" s="81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</row>
    <row r="69" spans="1:62">
      <c r="A69" s="14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91"/>
      <c r="W69" s="91"/>
      <c r="X69" s="81"/>
      <c r="Y69" s="81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</row>
    <row r="70" spans="1:62">
      <c r="A70" s="14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91"/>
      <c r="W70" s="91"/>
      <c r="X70" s="81"/>
      <c r="Y70" s="81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</row>
    <row r="71" spans="1:62">
      <c r="A71" s="14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91"/>
      <c r="W71" s="91"/>
      <c r="X71" s="81"/>
      <c r="Y71" s="81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</row>
    <row r="72" spans="1:62">
      <c r="A72" s="14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91"/>
      <c r="W72" s="91"/>
      <c r="X72" s="81"/>
      <c r="Y72" s="81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</row>
    <row r="73" spans="1:62">
      <c r="A73" s="14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91"/>
      <c r="W73" s="91"/>
      <c r="X73" s="81"/>
      <c r="Y73" s="81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</row>
    <row r="74" spans="1:62">
      <c r="A74" s="14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91"/>
      <c r="W74" s="91"/>
      <c r="X74" s="81"/>
      <c r="Y74" s="81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</row>
    <row r="75" spans="1:62">
      <c r="A75" s="14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91"/>
      <c r="W75" s="91"/>
      <c r="X75" s="81"/>
      <c r="Y75" s="81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</row>
    <row r="76" spans="1:62">
      <c r="A76" s="14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91"/>
      <c r="W76" s="91"/>
      <c r="X76" s="81"/>
      <c r="Y76" s="81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</row>
    <row r="77" spans="1:62">
      <c r="A77" s="14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91"/>
      <c r="W77" s="91"/>
      <c r="X77" s="81"/>
      <c r="Y77" s="81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</row>
    <row r="78" spans="1:62">
      <c r="A78" s="14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91"/>
      <c r="W78" s="91"/>
      <c r="X78" s="81"/>
      <c r="Y78" s="81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</row>
    <row r="79" spans="1:62">
      <c r="A79" s="14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91"/>
      <c r="W79" s="91"/>
      <c r="X79" s="81"/>
      <c r="Y79" s="81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</row>
    <row r="80" spans="1:62">
      <c r="A80" s="14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91"/>
      <c r="W80" s="91"/>
      <c r="X80" s="81"/>
      <c r="Y80" s="81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</row>
    <row r="81" spans="1:62">
      <c r="A81" s="14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91"/>
      <c r="W81" s="91"/>
      <c r="X81" s="81"/>
      <c r="Y81" s="81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</row>
    <row r="82" spans="1:62">
      <c r="A82" s="14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91"/>
      <c r="W82" s="91"/>
      <c r="X82" s="81"/>
      <c r="Y82" s="81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</row>
    <row r="83" spans="1:62">
      <c r="A83" s="14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91"/>
      <c r="W83" s="91"/>
      <c r="X83" s="81"/>
      <c r="Y83" s="81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</row>
    <row r="84" spans="1:62">
      <c r="A84" s="14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91"/>
      <c r="W84" s="91"/>
      <c r="X84" s="81"/>
      <c r="Y84" s="81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</row>
    <row r="85" spans="1:62">
      <c r="A85" s="14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91"/>
      <c r="W85" s="91"/>
      <c r="X85" s="81"/>
      <c r="Y85" s="81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</row>
    <row r="86" spans="1:62">
      <c r="A86" s="14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91"/>
      <c r="W86" s="91"/>
      <c r="X86" s="81"/>
      <c r="Y86" s="81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</row>
    <row r="87" spans="1:62" ht="14.25">
      <c r="A87" s="14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6"/>
      <c r="V87" s="7"/>
      <c r="W87" s="7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</row>
    <row r="88" spans="1:62" ht="14.25">
      <c r="A88" s="14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6"/>
      <c r="V88" s="7"/>
      <c r="W88" s="7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</row>
    <row r="89" spans="1:62" ht="14.25">
      <c r="A89" s="14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6"/>
      <c r="V89" s="7"/>
      <c r="W89" s="7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</row>
    <row r="90" spans="1:62" ht="14.25">
      <c r="A90" s="14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6"/>
      <c r="V90" s="7"/>
      <c r="W90" s="7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</row>
    <row r="91" spans="1:62" ht="14.25">
      <c r="A91" s="14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6"/>
      <c r="V91" s="7"/>
      <c r="W91" s="7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</row>
    <row r="92" spans="1:62" ht="14.25">
      <c r="A92" s="14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6"/>
      <c r="V92" s="7"/>
      <c r="W92" s="7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</row>
    <row r="93" spans="1:62" ht="14.25">
      <c r="A93" s="14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6"/>
      <c r="V93" s="7"/>
      <c r="W93" s="7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</row>
    <row r="94" spans="1:62" ht="14.25">
      <c r="A94" s="14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6"/>
      <c r="V94" s="7"/>
      <c r="W94" s="7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</row>
    <row r="95" spans="1:62" ht="14.25">
      <c r="A95" s="14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6"/>
      <c r="V95" s="7"/>
      <c r="W95" s="7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</row>
    <row r="96" spans="1:62" ht="14.25">
      <c r="A96" s="14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6"/>
      <c r="V96" s="7"/>
      <c r="W96" s="7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</row>
    <row r="97" spans="1:62" ht="14.25">
      <c r="A97" s="14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6"/>
      <c r="V97" s="7"/>
      <c r="W97" s="7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</row>
    <row r="98" spans="1:62" ht="14.25">
      <c r="A98" s="14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6"/>
      <c r="V98" s="7"/>
      <c r="W98" s="7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</row>
    <row r="99" spans="1:62" ht="14.25">
      <c r="A99" s="14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6"/>
      <c r="V99" s="7"/>
      <c r="W99" s="7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</row>
    <row r="100" spans="1:62" ht="14.25">
      <c r="A100" s="14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6"/>
      <c r="V100" s="7"/>
      <c r="W100" s="7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</row>
    <row r="101" spans="1:62" ht="14.25">
      <c r="A101" s="14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6"/>
      <c r="V101" s="7"/>
      <c r="W101" s="7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</row>
    <row r="102" spans="1:62" ht="14.25">
      <c r="A102" s="14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6"/>
      <c r="V102" s="7"/>
      <c r="W102" s="7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</row>
    <row r="103" spans="1:62" ht="14.25">
      <c r="A103" s="14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6"/>
      <c r="V103" s="7"/>
      <c r="W103" s="7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</row>
    <row r="104" spans="1:62" ht="14.25">
      <c r="A104" s="14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6"/>
      <c r="V104" s="7"/>
      <c r="W104" s="7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</row>
    <row r="105" spans="1:62" ht="14.25">
      <c r="A105" s="14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6"/>
      <c r="V105" s="7"/>
      <c r="W105" s="7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</row>
    <row r="106" spans="1:62" ht="14.25">
      <c r="A106" s="14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6"/>
      <c r="V106" s="7"/>
      <c r="W106" s="7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</row>
    <row r="107" spans="1:62" ht="14.25">
      <c r="A107" s="14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6"/>
      <c r="V107" s="7"/>
      <c r="W107" s="7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</row>
    <row r="108" spans="1:62" ht="14.25">
      <c r="A108" s="14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6"/>
      <c r="V108" s="7"/>
      <c r="W108" s="7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</row>
    <row r="109" spans="1:62" ht="14.25">
      <c r="A109" s="14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6"/>
      <c r="V109" s="7"/>
      <c r="W109" s="7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</row>
    <row r="110" spans="1:62" ht="14.25">
      <c r="A110" s="14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6"/>
      <c r="V110" s="7"/>
      <c r="W110" s="7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</row>
    <row r="111" spans="1:62" ht="14.25">
      <c r="A111" s="14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6"/>
      <c r="V111" s="7"/>
      <c r="W111" s="7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</row>
    <row r="112" spans="1:62" ht="14.25">
      <c r="A112" s="14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6"/>
      <c r="V112" s="7"/>
      <c r="W112" s="7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</row>
    <row r="113" spans="1:62" ht="14.25">
      <c r="A113" s="14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6"/>
      <c r="V113" s="7"/>
      <c r="W113" s="7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</row>
    <row r="114" spans="1:62" ht="14.25">
      <c r="A114" s="14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6"/>
      <c r="V114" s="7"/>
      <c r="W114" s="7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</row>
    <row r="115" spans="1:62" ht="14.25">
      <c r="A115" s="14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6"/>
      <c r="V115" s="7"/>
      <c r="W115" s="7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</row>
    <row r="116" spans="1:62" ht="14.25">
      <c r="A116" s="14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6"/>
      <c r="V116" s="7"/>
      <c r="W116" s="7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</row>
    <row r="117" spans="1:62" ht="14.25">
      <c r="A117" s="14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6"/>
      <c r="V117" s="7"/>
      <c r="W117" s="7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</row>
    <row r="118" spans="1:62" ht="14.25">
      <c r="A118" s="14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6"/>
      <c r="V118" s="7"/>
      <c r="W118" s="7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</row>
    <row r="119" spans="1:62" ht="14.25">
      <c r="A119" s="14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6"/>
      <c r="V119" s="7"/>
      <c r="W119" s="7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</row>
    <row r="120" spans="1:62" ht="14.25">
      <c r="A120" s="14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6"/>
      <c r="V120" s="7"/>
      <c r="W120" s="7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</row>
    <row r="121" spans="1:62" ht="14.25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7"/>
      <c r="V121" s="7"/>
      <c r="W121" s="7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</row>
    <row r="122" spans="1:62" ht="14.25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7"/>
      <c r="V122" s="7"/>
      <c r="W122" s="7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</row>
    <row r="123" spans="1:62" ht="14.25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7"/>
      <c r="V123" s="7"/>
      <c r="W123" s="7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</row>
    <row r="124" spans="1:62" ht="14.25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7"/>
      <c r="V124" s="7"/>
      <c r="W124" s="7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</row>
    <row r="125" spans="1:62" ht="14.25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7"/>
      <c r="V125" s="7"/>
      <c r="W125" s="7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</row>
    <row r="126" spans="1:62" ht="14.25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7"/>
      <c r="V126" s="7"/>
      <c r="W126" s="7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</row>
    <row r="127" spans="1:62" ht="14.25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7"/>
      <c r="V127" s="7"/>
      <c r="W127" s="7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</row>
    <row r="128" spans="1:62" ht="14.25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7"/>
      <c r="V128" s="7"/>
      <c r="W128" s="7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</row>
    <row r="129" spans="2:62" ht="14.25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7"/>
      <c r="V129" s="7"/>
      <c r="W129" s="7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</row>
    <row r="130" spans="2:62" ht="14.25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7"/>
      <c r="V130" s="7"/>
      <c r="W130" s="7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</row>
    <row r="131" spans="2:62" ht="14.25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7"/>
      <c r="V131" s="7"/>
      <c r="W131" s="7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</row>
    <row r="132" spans="2:62" ht="14.25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7"/>
      <c r="V132" s="7"/>
      <c r="W132" s="7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</row>
    <row r="133" spans="2:62" ht="14.25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7"/>
      <c r="V133" s="7"/>
      <c r="W133" s="7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</row>
    <row r="134" spans="2:62" ht="14.25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7"/>
      <c r="V134" s="7"/>
      <c r="W134" s="7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</row>
    <row r="135" spans="2:62" ht="14.25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7"/>
      <c r="V135" s="7"/>
      <c r="W135" s="7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</row>
    <row r="136" spans="2:62" ht="14.25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7"/>
      <c r="V136" s="7"/>
      <c r="W136" s="7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</row>
    <row r="137" spans="2:62" ht="14.25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7"/>
      <c r="V137" s="7"/>
      <c r="W137" s="7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</row>
    <row r="138" spans="2:62" ht="14.25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7"/>
      <c r="V138" s="7"/>
      <c r="W138" s="7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</row>
    <row r="139" spans="2:62" ht="14.25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7"/>
      <c r="V139" s="7"/>
      <c r="W139" s="7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</row>
    <row r="140" spans="2:62" ht="14.25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7"/>
      <c r="V140" s="7"/>
      <c r="W140" s="7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</row>
    <row r="141" spans="2:62" ht="14.25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7"/>
      <c r="V141" s="7"/>
      <c r="W141" s="7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</row>
    <row r="142" spans="2:62" ht="14.25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7"/>
      <c r="V142" s="7"/>
      <c r="W142" s="7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</row>
    <row r="143" spans="2:62" ht="14.25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7"/>
      <c r="V143" s="7"/>
      <c r="W143" s="7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</row>
    <row r="144" spans="2:62" ht="14.25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7"/>
      <c r="V144" s="7"/>
      <c r="W144" s="7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</row>
    <row r="145" spans="2:62" ht="14.25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7"/>
      <c r="V145" s="7"/>
      <c r="W145" s="7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</row>
    <row r="146" spans="2:62" ht="14.25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7"/>
      <c r="V146" s="7"/>
      <c r="W146" s="7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</row>
    <row r="147" spans="2:62" ht="14.25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7"/>
      <c r="V147" s="7"/>
      <c r="W147" s="7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</row>
    <row r="148" spans="2:62" ht="14.25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7"/>
      <c r="V148" s="7"/>
      <c r="W148" s="7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</row>
    <row r="149" spans="2:62" ht="14.25"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7"/>
      <c r="V149" s="7"/>
      <c r="W149" s="7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</row>
    <row r="150" spans="2:62" ht="14.25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7"/>
      <c r="V150" s="7"/>
      <c r="W150" s="7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</row>
    <row r="151" spans="2:62" ht="14.25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7"/>
      <c r="V151" s="7"/>
      <c r="W151" s="7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</row>
    <row r="152" spans="2:62" ht="14.25"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7"/>
      <c r="V152" s="7"/>
      <c r="W152" s="7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</row>
    <row r="153" spans="2:62" ht="14.25"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7"/>
      <c r="V153" s="7"/>
      <c r="W153" s="7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</row>
    <row r="154" spans="2:62" ht="14.25"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7"/>
      <c r="V154" s="7"/>
      <c r="W154" s="7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</row>
    <row r="155" spans="2:62" ht="14.25"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7"/>
      <c r="V155" s="7"/>
      <c r="W155" s="7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</row>
    <row r="156" spans="2:62" ht="14.25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7"/>
      <c r="V156" s="7"/>
      <c r="W156" s="7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</row>
    <row r="157" spans="2:62" ht="14.25"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7"/>
      <c r="V157" s="7"/>
      <c r="W157" s="7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</row>
    <row r="158" spans="2:62" ht="14.25"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7"/>
      <c r="V158" s="7"/>
      <c r="W158" s="7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</row>
    <row r="159" spans="2:62" ht="14.25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7"/>
      <c r="V159" s="7"/>
      <c r="W159" s="7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</row>
    <row r="160" spans="2:62" ht="14.25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7"/>
      <c r="V160" s="7"/>
      <c r="W160" s="7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</row>
    <row r="161" spans="2:62" ht="14.25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7"/>
      <c r="V161" s="7"/>
      <c r="W161" s="7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</row>
    <row r="162" spans="2:62" ht="14.25"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7"/>
      <c r="V162" s="7"/>
      <c r="W162" s="7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</row>
    <row r="163" spans="2:62" ht="14.25"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7"/>
      <c r="V163" s="7"/>
      <c r="W163" s="7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</row>
    <row r="164" spans="2:62" ht="14.25"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7"/>
      <c r="V164" s="7"/>
      <c r="W164" s="7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</row>
    <row r="165" spans="2:62" ht="14.25"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7"/>
      <c r="V165" s="7"/>
      <c r="W165" s="7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</row>
    <row r="166" spans="2:62" ht="14.25"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7"/>
      <c r="V166" s="7"/>
      <c r="W166" s="7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</row>
    <row r="167" spans="2:62" ht="14.25"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7"/>
      <c r="V167" s="7"/>
      <c r="W167" s="7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</row>
    <row r="168" spans="2:62" ht="14.25"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7"/>
      <c r="V168" s="7"/>
      <c r="W168" s="7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</row>
    <row r="169" spans="2:62" ht="14.25"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7"/>
      <c r="V169" s="7"/>
      <c r="W169" s="7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</row>
    <row r="170" spans="2:62" ht="14.25"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7"/>
      <c r="V170" s="7"/>
      <c r="W170" s="7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</row>
    <row r="171" spans="2:62" ht="14.25"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7"/>
      <c r="V171" s="7"/>
      <c r="W171" s="7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</row>
    <row r="172" spans="2:62" ht="14.25"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7"/>
      <c r="V172" s="7"/>
      <c r="W172" s="7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</row>
    <row r="173" spans="2:62" ht="14.25"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7"/>
      <c r="V173" s="7"/>
      <c r="W173" s="7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</row>
    <row r="174" spans="2:62" ht="14.25"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7"/>
      <c r="V174" s="7"/>
      <c r="W174" s="7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</row>
    <row r="175" spans="2:62" ht="14.25"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7"/>
      <c r="V175" s="7"/>
      <c r="W175" s="7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</row>
    <row r="176" spans="2:62" ht="14.25"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7"/>
      <c r="V176" s="7"/>
      <c r="W176" s="7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</row>
    <row r="177" spans="2:62" ht="14.25"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7"/>
      <c r="V177" s="7"/>
      <c r="W177" s="7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</row>
    <row r="178" spans="2:62" ht="14.25"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7"/>
      <c r="V178" s="7"/>
      <c r="W178" s="7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</row>
    <row r="179" spans="2:62" ht="14.25"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7"/>
      <c r="V179" s="7"/>
      <c r="W179" s="7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</row>
    <row r="180" spans="2:62" ht="14.25"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7"/>
      <c r="V180" s="7"/>
      <c r="W180" s="7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</row>
    <row r="181" spans="2:62" ht="14.25"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7"/>
      <c r="V181" s="7"/>
      <c r="W181" s="7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</row>
    <row r="182" spans="2:62" ht="14.25"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7"/>
      <c r="V182" s="7"/>
      <c r="W182" s="7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</row>
    <row r="183" spans="2:62" ht="14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22"/>
      <c r="T183" s="3"/>
      <c r="U183" s="7"/>
      <c r="V183" s="7"/>
      <c r="W183" s="7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</row>
    <row r="184" spans="2:62" ht="14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22"/>
      <c r="T184" s="3"/>
      <c r="U184" s="7"/>
      <c r="V184" s="7"/>
      <c r="W184" s="7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</row>
    <row r="185" spans="2:62" ht="14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22"/>
      <c r="T185" s="3"/>
      <c r="U185" s="7"/>
      <c r="V185" s="7"/>
      <c r="W185" s="7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</row>
    <row r="186" spans="2:62" ht="14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22"/>
      <c r="T186" s="3"/>
      <c r="U186" s="7"/>
      <c r="V186" s="7"/>
      <c r="W186" s="7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</row>
    <row r="187" spans="2:62" ht="14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22"/>
      <c r="T187" s="3"/>
      <c r="U187" s="7"/>
      <c r="V187" s="7"/>
      <c r="W187" s="7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</row>
    <row r="188" spans="2:62" ht="14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22"/>
      <c r="T188" s="3"/>
      <c r="U188" s="7"/>
      <c r="V188" s="7"/>
      <c r="W188" s="7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</row>
    <row r="189" spans="2:62" ht="14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22"/>
      <c r="T189" s="3"/>
      <c r="U189" s="7"/>
      <c r="V189" s="7"/>
      <c r="W189" s="7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</row>
    <row r="190" spans="2:62" ht="14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22"/>
      <c r="T190" s="3"/>
      <c r="U190" s="7"/>
      <c r="V190" s="7"/>
      <c r="W190" s="7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</row>
    <row r="191" spans="2:62" ht="14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22"/>
      <c r="T191" s="3"/>
      <c r="U191" s="7"/>
      <c r="V191" s="7"/>
      <c r="W191" s="7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</row>
    <row r="192" spans="2:62" ht="14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22"/>
      <c r="T192" s="3"/>
      <c r="U192" s="7"/>
      <c r="V192" s="7"/>
      <c r="W192" s="7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</row>
    <row r="193" spans="2:62" ht="14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22"/>
      <c r="T193" s="3"/>
      <c r="U193" s="7"/>
      <c r="V193" s="7"/>
      <c r="W193" s="7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</row>
    <row r="194" spans="2:62" ht="14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22"/>
      <c r="T194" s="3"/>
      <c r="U194" s="7"/>
      <c r="V194" s="7"/>
      <c r="W194" s="7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</row>
    <row r="195" spans="2:62" ht="14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22"/>
      <c r="T195" s="3"/>
      <c r="U195" s="7"/>
      <c r="V195" s="7"/>
      <c r="W195" s="7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</row>
    <row r="196" spans="2:62" ht="14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22"/>
      <c r="T196" s="3"/>
      <c r="U196" s="7"/>
      <c r="V196" s="7"/>
      <c r="W196" s="7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</row>
    <row r="197" spans="2:62" ht="14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22"/>
      <c r="T197" s="3"/>
      <c r="U197" s="7"/>
      <c r="V197" s="7"/>
      <c r="W197" s="7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</row>
    <row r="198" spans="2:62" ht="14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22"/>
      <c r="T198" s="3"/>
      <c r="U198" s="7"/>
      <c r="V198" s="7"/>
      <c r="W198" s="7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</row>
    <row r="199" spans="2:62" ht="14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22"/>
      <c r="T199" s="3"/>
      <c r="U199" s="7"/>
      <c r="V199" s="7"/>
      <c r="W199" s="7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</row>
    <row r="200" spans="2:62" ht="14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22"/>
      <c r="T200" s="3"/>
      <c r="U200" s="7"/>
      <c r="V200" s="7"/>
      <c r="W200" s="7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</row>
    <row r="201" spans="2:62" ht="14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22"/>
      <c r="T201" s="3"/>
      <c r="U201" s="7"/>
      <c r="V201" s="7"/>
      <c r="W201" s="7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</row>
    <row r="202" spans="2:62" ht="14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22"/>
      <c r="T202" s="3"/>
      <c r="U202" s="7"/>
      <c r="V202" s="7"/>
      <c r="W202" s="7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</row>
    <row r="203" spans="2:62" ht="14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22"/>
      <c r="T203" s="3"/>
      <c r="U203" s="7"/>
      <c r="V203" s="7"/>
      <c r="W203" s="7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</row>
    <row r="204" spans="2:62" ht="14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22"/>
      <c r="T204" s="3"/>
      <c r="U204" s="7"/>
      <c r="V204" s="7"/>
      <c r="W204" s="7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</row>
    <row r="205" spans="2:62" ht="14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22"/>
      <c r="T205" s="3"/>
      <c r="U205" s="7"/>
      <c r="V205" s="7"/>
      <c r="W205" s="7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</row>
    <row r="206" spans="2:62" ht="14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22"/>
      <c r="T206" s="3"/>
      <c r="U206" s="7"/>
      <c r="V206" s="7"/>
      <c r="W206" s="7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</row>
    <row r="207" spans="2:62" ht="14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22"/>
      <c r="T207" s="3"/>
      <c r="U207" s="7"/>
      <c r="V207" s="7"/>
      <c r="W207" s="7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</row>
    <row r="208" spans="2:62" ht="14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22"/>
      <c r="T208" s="3"/>
      <c r="U208" s="7"/>
      <c r="V208" s="7"/>
      <c r="W208" s="7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</row>
    <row r="209" spans="2:62" ht="14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22"/>
      <c r="T209" s="3"/>
      <c r="U209" s="7"/>
      <c r="V209" s="7"/>
      <c r="W209" s="7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</row>
    <row r="210" spans="2:62" ht="14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22"/>
      <c r="T210" s="3"/>
      <c r="U210" s="7"/>
      <c r="V210" s="7"/>
      <c r="W210" s="7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</row>
    <row r="211" spans="2:62" ht="14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22"/>
      <c r="T211" s="3"/>
      <c r="U211" s="7"/>
      <c r="V211" s="7"/>
      <c r="W211" s="7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</row>
    <row r="212" spans="2:62" ht="14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22"/>
      <c r="T212" s="3"/>
      <c r="U212" s="7"/>
      <c r="V212" s="7"/>
      <c r="W212" s="7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</row>
    <row r="213" spans="2:6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7"/>
      <c r="T213" s="8"/>
      <c r="U213" s="7"/>
      <c r="V213" s="7"/>
      <c r="W213" s="7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</row>
    <row r="214" spans="2:6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7"/>
      <c r="T214" s="8"/>
      <c r="U214" s="7"/>
      <c r="V214" s="7"/>
      <c r="W214" s="7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</row>
    <row r="215" spans="2:6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7"/>
      <c r="T215" s="8"/>
      <c r="U215" s="7"/>
      <c r="V215" s="7"/>
      <c r="W215" s="7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</row>
    <row r="216" spans="2:6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7"/>
      <c r="T216" s="8"/>
      <c r="U216" s="7"/>
      <c r="V216" s="7"/>
      <c r="W216" s="7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</row>
    <row r="217" spans="2:6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7"/>
      <c r="T217" s="8"/>
      <c r="U217" s="7"/>
      <c r="V217" s="7"/>
      <c r="W217" s="7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</row>
    <row r="218" spans="2:6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7"/>
      <c r="T218" s="8"/>
      <c r="U218" s="7"/>
      <c r="V218" s="7"/>
      <c r="W218" s="7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</row>
    <row r="219" spans="2:6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7"/>
      <c r="T219" s="8"/>
      <c r="U219" s="7"/>
      <c r="V219" s="7"/>
      <c r="W219" s="7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</row>
    <row r="220" spans="2:6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7"/>
      <c r="T220" s="8"/>
      <c r="U220" s="7"/>
      <c r="V220" s="7"/>
      <c r="W220" s="7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</row>
    <row r="221" spans="2:6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7"/>
      <c r="T221" s="8"/>
      <c r="U221" s="7"/>
      <c r="V221" s="7"/>
      <c r="W221" s="7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</row>
    <row r="222" spans="2:6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7"/>
      <c r="T222" s="8"/>
      <c r="U222" s="7"/>
      <c r="V222" s="7"/>
      <c r="W222" s="7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</row>
    <row r="223" spans="2:6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7"/>
      <c r="T223" s="8"/>
      <c r="U223" s="7"/>
      <c r="V223" s="7"/>
      <c r="W223" s="7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</row>
    <row r="224" spans="2:6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7"/>
      <c r="T224" s="8"/>
      <c r="U224" s="7"/>
      <c r="V224" s="7"/>
      <c r="W224" s="7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</row>
    <row r="225" spans="2:6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7"/>
      <c r="T225" s="8"/>
      <c r="U225" s="7"/>
      <c r="V225" s="7"/>
      <c r="W225" s="7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</row>
    <row r="226" spans="2:6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7"/>
      <c r="T226" s="8"/>
      <c r="U226" s="7"/>
      <c r="V226" s="7"/>
      <c r="W226" s="7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</row>
    <row r="227" spans="2:6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7"/>
      <c r="T227" s="8"/>
      <c r="U227" s="7"/>
      <c r="V227" s="7"/>
      <c r="W227" s="7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</row>
    <row r="228" spans="2:6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7"/>
      <c r="T228" s="8"/>
      <c r="U228" s="7"/>
      <c r="V228" s="7"/>
      <c r="W228" s="7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</row>
    <row r="229" spans="2:6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7"/>
      <c r="T229" s="8"/>
      <c r="U229" s="7"/>
      <c r="V229" s="7"/>
      <c r="W229" s="7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</row>
    <row r="230" spans="2:6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7"/>
      <c r="T230" s="8"/>
      <c r="U230" s="7"/>
      <c r="V230" s="7"/>
      <c r="W230" s="7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</row>
    <row r="231" spans="2:6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7"/>
      <c r="T231" s="8"/>
      <c r="U231" s="7"/>
      <c r="V231" s="7"/>
      <c r="W231" s="7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</row>
    <row r="232" spans="2:6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7"/>
      <c r="T232" s="8"/>
      <c r="U232" s="7"/>
      <c r="V232" s="7"/>
      <c r="W232" s="7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</row>
    <row r="233" spans="2:6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7"/>
      <c r="T233" s="8"/>
      <c r="U233" s="7"/>
      <c r="V233" s="7"/>
      <c r="W233" s="7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</row>
    <row r="234" spans="2:6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7"/>
      <c r="T234" s="8"/>
      <c r="U234" s="7"/>
      <c r="V234" s="7"/>
      <c r="W234" s="7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</row>
  </sheetData>
  <mergeCells count="7">
    <mergeCell ref="B10:Z10"/>
    <mergeCell ref="B11:Z11"/>
    <mergeCell ref="B1:S1"/>
    <mergeCell ref="B6:X6"/>
    <mergeCell ref="B7:Z7"/>
    <mergeCell ref="B8:Z8"/>
    <mergeCell ref="B9:Z9"/>
  </mergeCells>
  <printOptions horizontalCentered="1"/>
  <pageMargins left="0" right="0" top="0.19685039370078741" bottom="0.19685039370078741" header="0" footer="0.19685039370078741"/>
  <pageSetup scale="33" orientation="portrait" r:id="rId1"/>
  <headerFooter alignWithMargins="0"/>
  <ignoredErrors>
    <ignoredError sqref="K37:W37 C36 AA36:BD37 C18:Z18 AA18 X36:Z36 O36:W36 K36:N36 D35:N35 D36:J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AP379"/>
  <sheetViews>
    <sheetView showGridLines="0" tabSelected="1" topLeftCell="I1" zoomScale="84" zoomScaleNormal="84" workbookViewId="0">
      <selection activeCell="C10" sqref="C10:AA10"/>
    </sheetView>
  </sheetViews>
  <sheetFormatPr baseColWidth="10" defaultColWidth="11.42578125" defaultRowHeight="14.25"/>
  <cols>
    <col min="1" max="1" width="3.42578125" hidden="1" customWidth="1"/>
    <col min="2" max="2" width="3.42578125" customWidth="1"/>
    <col min="3" max="3" width="97.85546875" style="3" customWidth="1"/>
    <col min="4" max="5" width="12.28515625" style="3" customWidth="1"/>
    <col min="6" max="6" width="12.85546875" style="3" customWidth="1"/>
    <col min="7" max="7" width="13.42578125" style="3" customWidth="1"/>
    <col min="8" max="8" width="13.140625" style="3" customWidth="1"/>
    <col min="9" max="11" width="13.7109375" style="3" customWidth="1"/>
    <col min="12" max="12" width="13.42578125" style="3" customWidth="1"/>
    <col min="13" max="14" width="14.42578125" style="3" customWidth="1"/>
    <col min="15" max="18" width="14.7109375" style="3" customWidth="1"/>
    <col min="19" max="19" width="15" style="3" customWidth="1"/>
    <col min="20" max="20" width="14.7109375" style="22" customWidth="1"/>
    <col min="21" max="21" width="14.7109375" style="3" customWidth="1"/>
    <col min="22" max="22" width="14.7109375" style="1" customWidth="1"/>
    <col min="23" max="24" width="15" style="1" customWidth="1"/>
    <col min="25" max="25" width="15" customWidth="1"/>
    <col min="26" max="26" width="15" style="81" bestFit="1" customWidth="1"/>
    <col min="27" max="27" width="15" bestFit="1" customWidth="1"/>
    <col min="237" max="237" width="3.42578125" customWidth="1"/>
    <col min="238" max="238" width="77.85546875" customWidth="1"/>
    <col min="239" max="246" width="8.42578125" customWidth="1"/>
    <col min="247" max="249" width="10.42578125" customWidth="1"/>
    <col min="250" max="250" width="11.140625" customWidth="1"/>
    <col min="251" max="251" width="10" customWidth="1"/>
    <col min="252" max="252" width="9.85546875" customWidth="1"/>
    <col min="253" max="253" width="8.85546875" customWidth="1"/>
    <col min="254" max="254" width="9" customWidth="1"/>
    <col min="255" max="255" width="8.42578125" customWidth="1"/>
    <col min="256" max="256" width="8.7109375" customWidth="1"/>
    <col min="257" max="257" width="8.5703125" customWidth="1"/>
    <col min="258" max="259" width="9.140625" customWidth="1"/>
    <col min="260" max="262" width="11" customWidth="1"/>
    <col min="263" max="263" width="10.140625" customWidth="1"/>
    <col min="264" max="265" width="10" customWidth="1"/>
    <col min="266" max="266" width="8.85546875" customWidth="1"/>
    <col min="267" max="267" width="11.42578125" customWidth="1"/>
    <col min="268" max="268" width="6.5703125" customWidth="1"/>
    <col min="493" max="493" width="3.42578125" customWidth="1"/>
    <col min="494" max="494" width="77.85546875" customWidth="1"/>
    <col min="495" max="502" width="8.42578125" customWidth="1"/>
    <col min="503" max="505" width="10.42578125" customWidth="1"/>
    <col min="506" max="506" width="11.140625" customWidth="1"/>
    <col min="507" max="507" width="10" customWidth="1"/>
    <col min="508" max="508" width="9.85546875" customWidth="1"/>
    <col min="509" max="509" width="8.85546875" customWidth="1"/>
    <col min="510" max="510" width="9" customWidth="1"/>
    <col min="511" max="511" width="8.42578125" customWidth="1"/>
    <col min="512" max="512" width="8.7109375" customWidth="1"/>
    <col min="513" max="513" width="8.5703125" customWidth="1"/>
    <col min="514" max="515" width="9.140625" customWidth="1"/>
    <col min="516" max="518" width="11" customWidth="1"/>
    <col min="519" max="519" width="10.140625" customWidth="1"/>
    <col min="520" max="521" width="10" customWidth="1"/>
    <col min="522" max="522" width="8.85546875" customWidth="1"/>
    <col min="523" max="523" width="11.42578125" customWidth="1"/>
    <col min="524" max="524" width="6.5703125" customWidth="1"/>
    <col min="749" max="749" width="3.42578125" customWidth="1"/>
    <col min="750" max="750" width="77.85546875" customWidth="1"/>
    <col min="751" max="758" width="8.42578125" customWidth="1"/>
    <col min="759" max="761" width="10.42578125" customWidth="1"/>
    <col min="762" max="762" width="11.140625" customWidth="1"/>
    <col min="763" max="763" width="10" customWidth="1"/>
    <col min="764" max="764" width="9.85546875" customWidth="1"/>
    <col min="765" max="765" width="8.85546875" customWidth="1"/>
    <col min="766" max="766" width="9" customWidth="1"/>
    <col min="767" max="767" width="8.42578125" customWidth="1"/>
    <col min="768" max="768" width="8.7109375" customWidth="1"/>
    <col min="769" max="769" width="8.5703125" customWidth="1"/>
    <col min="770" max="771" width="9.140625" customWidth="1"/>
    <col min="772" max="774" width="11" customWidth="1"/>
    <col min="775" max="775" width="10.140625" customWidth="1"/>
    <col min="776" max="777" width="10" customWidth="1"/>
    <col min="778" max="778" width="8.85546875" customWidth="1"/>
    <col min="779" max="779" width="11.42578125" customWidth="1"/>
    <col min="780" max="780" width="6.5703125" customWidth="1"/>
    <col min="1005" max="1005" width="3.42578125" customWidth="1"/>
    <col min="1006" max="1006" width="77.85546875" customWidth="1"/>
    <col min="1007" max="1014" width="8.42578125" customWidth="1"/>
    <col min="1015" max="1017" width="10.42578125" customWidth="1"/>
    <col min="1018" max="1018" width="11.140625" customWidth="1"/>
    <col min="1019" max="1019" width="10" customWidth="1"/>
    <col min="1020" max="1020" width="9.85546875" customWidth="1"/>
    <col min="1021" max="1021" width="8.85546875" customWidth="1"/>
    <col min="1022" max="1022" width="9" customWidth="1"/>
    <col min="1023" max="1023" width="8.42578125" customWidth="1"/>
    <col min="1024" max="1024" width="8.7109375" customWidth="1"/>
    <col min="1025" max="1025" width="8.5703125" customWidth="1"/>
    <col min="1026" max="1027" width="9.140625" customWidth="1"/>
    <col min="1028" max="1030" width="11" customWidth="1"/>
    <col min="1031" max="1031" width="10.140625" customWidth="1"/>
    <col min="1032" max="1033" width="10" customWidth="1"/>
    <col min="1034" max="1034" width="8.85546875" customWidth="1"/>
    <col min="1035" max="1035" width="11.42578125" customWidth="1"/>
    <col min="1036" max="1036" width="6.5703125" customWidth="1"/>
    <col min="1261" max="1261" width="3.42578125" customWidth="1"/>
    <col min="1262" max="1262" width="77.85546875" customWidth="1"/>
    <col min="1263" max="1270" width="8.42578125" customWidth="1"/>
    <col min="1271" max="1273" width="10.42578125" customWidth="1"/>
    <col min="1274" max="1274" width="11.140625" customWidth="1"/>
    <col min="1275" max="1275" width="10" customWidth="1"/>
    <col min="1276" max="1276" width="9.85546875" customWidth="1"/>
    <col min="1277" max="1277" width="8.85546875" customWidth="1"/>
    <col min="1278" max="1278" width="9" customWidth="1"/>
    <col min="1279" max="1279" width="8.42578125" customWidth="1"/>
    <col min="1280" max="1280" width="8.7109375" customWidth="1"/>
    <col min="1281" max="1281" width="8.5703125" customWidth="1"/>
    <col min="1282" max="1283" width="9.140625" customWidth="1"/>
    <col min="1284" max="1286" width="11" customWidth="1"/>
    <col min="1287" max="1287" width="10.140625" customWidth="1"/>
    <col min="1288" max="1289" width="10" customWidth="1"/>
    <col min="1290" max="1290" width="8.85546875" customWidth="1"/>
    <col min="1291" max="1291" width="11.42578125" customWidth="1"/>
    <col min="1292" max="1292" width="6.5703125" customWidth="1"/>
    <col min="1517" max="1517" width="3.42578125" customWidth="1"/>
    <col min="1518" max="1518" width="77.85546875" customWidth="1"/>
    <col min="1519" max="1526" width="8.42578125" customWidth="1"/>
    <col min="1527" max="1529" width="10.42578125" customWidth="1"/>
    <col min="1530" max="1530" width="11.140625" customWidth="1"/>
    <col min="1531" max="1531" width="10" customWidth="1"/>
    <col min="1532" max="1532" width="9.85546875" customWidth="1"/>
    <col min="1533" max="1533" width="8.85546875" customWidth="1"/>
    <col min="1534" max="1534" width="9" customWidth="1"/>
    <col min="1535" max="1535" width="8.42578125" customWidth="1"/>
    <col min="1536" max="1536" width="8.7109375" customWidth="1"/>
    <col min="1537" max="1537" width="8.5703125" customWidth="1"/>
    <col min="1538" max="1539" width="9.140625" customWidth="1"/>
    <col min="1540" max="1542" width="11" customWidth="1"/>
    <col min="1543" max="1543" width="10.140625" customWidth="1"/>
    <col min="1544" max="1545" width="10" customWidth="1"/>
    <col min="1546" max="1546" width="8.85546875" customWidth="1"/>
    <col min="1547" max="1547" width="11.42578125" customWidth="1"/>
    <col min="1548" max="1548" width="6.5703125" customWidth="1"/>
    <col min="1773" max="1773" width="3.42578125" customWidth="1"/>
    <col min="1774" max="1774" width="77.85546875" customWidth="1"/>
    <col min="1775" max="1782" width="8.42578125" customWidth="1"/>
    <col min="1783" max="1785" width="10.42578125" customWidth="1"/>
    <col min="1786" max="1786" width="11.140625" customWidth="1"/>
    <col min="1787" max="1787" width="10" customWidth="1"/>
    <col min="1788" max="1788" width="9.85546875" customWidth="1"/>
    <col min="1789" max="1789" width="8.85546875" customWidth="1"/>
    <col min="1790" max="1790" width="9" customWidth="1"/>
    <col min="1791" max="1791" width="8.42578125" customWidth="1"/>
    <col min="1792" max="1792" width="8.7109375" customWidth="1"/>
    <col min="1793" max="1793" width="8.5703125" customWidth="1"/>
    <col min="1794" max="1795" width="9.140625" customWidth="1"/>
    <col min="1796" max="1798" width="11" customWidth="1"/>
    <col min="1799" max="1799" width="10.140625" customWidth="1"/>
    <col min="1800" max="1801" width="10" customWidth="1"/>
    <col min="1802" max="1802" width="8.85546875" customWidth="1"/>
    <col min="1803" max="1803" width="11.42578125" customWidth="1"/>
    <col min="1804" max="1804" width="6.5703125" customWidth="1"/>
    <col min="2029" max="2029" width="3.42578125" customWidth="1"/>
    <col min="2030" max="2030" width="77.85546875" customWidth="1"/>
    <col min="2031" max="2038" width="8.42578125" customWidth="1"/>
    <col min="2039" max="2041" width="10.42578125" customWidth="1"/>
    <col min="2042" max="2042" width="11.140625" customWidth="1"/>
    <col min="2043" max="2043" width="10" customWidth="1"/>
    <col min="2044" max="2044" width="9.85546875" customWidth="1"/>
    <col min="2045" max="2045" width="8.85546875" customWidth="1"/>
    <col min="2046" max="2046" width="9" customWidth="1"/>
    <col min="2047" max="2047" width="8.42578125" customWidth="1"/>
    <col min="2048" max="2048" width="8.7109375" customWidth="1"/>
    <col min="2049" max="2049" width="8.5703125" customWidth="1"/>
    <col min="2050" max="2051" width="9.140625" customWidth="1"/>
    <col min="2052" max="2054" width="11" customWidth="1"/>
    <col min="2055" max="2055" width="10.140625" customWidth="1"/>
    <col min="2056" max="2057" width="10" customWidth="1"/>
    <col min="2058" max="2058" width="8.85546875" customWidth="1"/>
    <col min="2059" max="2059" width="11.42578125" customWidth="1"/>
    <col min="2060" max="2060" width="6.5703125" customWidth="1"/>
    <col min="2285" max="2285" width="3.42578125" customWidth="1"/>
    <col min="2286" max="2286" width="77.85546875" customWidth="1"/>
    <col min="2287" max="2294" width="8.42578125" customWidth="1"/>
    <col min="2295" max="2297" width="10.42578125" customWidth="1"/>
    <col min="2298" max="2298" width="11.140625" customWidth="1"/>
    <col min="2299" max="2299" width="10" customWidth="1"/>
    <col min="2300" max="2300" width="9.85546875" customWidth="1"/>
    <col min="2301" max="2301" width="8.85546875" customWidth="1"/>
    <col min="2302" max="2302" width="9" customWidth="1"/>
    <col min="2303" max="2303" width="8.42578125" customWidth="1"/>
    <col min="2304" max="2304" width="8.7109375" customWidth="1"/>
    <col min="2305" max="2305" width="8.5703125" customWidth="1"/>
    <col min="2306" max="2307" width="9.140625" customWidth="1"/>
    <col min="2308" max="2310" width="11" customWidth="1"/>
    <col min="2311" max="2311" width="10.140625" customWidth="1"/>
    <col min="2312" max="2313" width="10" customWidth="1"/>
    <col min="2314" max="2314" width="8.85546875" customWidth="1"/>
    <col min="2315" max="2315" width="11.42578125" customWidth="1"/>
    <col min="2316" max="2316" width="6.5703125" customWidth="1"/>
    <col min="2541" max="2541" width="3.42578125" customWidth="1"/>
    <col min="2542" max="2542" width="77.85546875" customWidth="1"/>
    <col min="2543" max="2550" width="8.42578125" customWidth="1"/>
    <col min="2551" max="2553" width="10.42578125" customWidth="1"/>
    <col min="2554" max="2554" width="11.140625" customWidth="1"/>
    <col min="2555" max="2555" width="10" customWidth="1"/>
    <col min="2556" max="2556" width="9.85546875" customWidth="1"/>
    <col min="2557" max="2557" width="8.85546875" customWidth="1"/>
    <col min="2558" max="2558" width="9" customWidth="1"/>
    <col min="2559" max="2559" width="8.42578125" customWidth="1"/>
    <col min="2560" max="2560" width="8.7109375" customWidth="1"/>
    <col min="2561" max="2561" width="8.5703125" customWidth="1"/>
    <col min="2562" max="2563" width="9.140625" customWidth="1"/>
    <col min="2564" max="2566" width="11" customWidth="1"/>
    <col min="2567" max="2567" width="10.140625" customWidth="1"/>
    <col min="2568" max="2569" width="10" customWidth="1"/>
    <col min="2570" max="2570" width="8.85546875" customWidth="1"/>
    <col min="2571" max="2571" width="11.42578125" customWidth="1"/>
    <col min="2572" max="2572" width="6.5703125" customWidth="1"/>
    <col min="2797" max="2797" width="3.42578125" customWidth="1"/>
    <col min="2798" max="2798" width="77.85546875" customWidth="1"/>
    <col min="2799" max="2806" width="8.42578125" customWidth="1"/>
    <col min="2807" max="2809" width="10.42578125" customWidth="1"/>
    <col min="2810" max="2810" width="11.140625" customWidth="1"/>
    <col min="2811" max="2811" width="10" customWidth="1"/>
    <col min="2812" max="2812" width="9.85546875" customWidth="1"/>
    <col min="2813" max="2813" width="8.85546875" customWidth="1"/>
    <col min="2814" max="2814" width="9" customWidth="1"/>
    <col min="2815" max="2815" width="8.42578125" customWidth="1"/>
    <col min="2816" max="2816" width="8.7109375" customWidth="1"/>
    <col min="2817" max="2817" width="8.5703125" customWidth="1"/>
    <col min="2818" max="2819" width="9.140625" customWidth="1"/>
    <col min="2820" max="2822" width="11" customWidth="1"/>
    <col min="2823" max="2823" width="10.140625" customWidth="1"/>
    <col min="2824" max="2825" width="10" customWidth="1"/>
    <col min="2826" max="2826" width="8.85546875" customWidth="1"/>
    <col min="2827" max="2827" width="11.42578125" customWidth="1"/>
    <col min="2828" max="2828" width="6.5703125" customWidth="1"/>
    <col min="3053" max="3053" width="3.42578125" customWidth="1"/>
    <col min="3054" max="3054" width="77.85546875" customWidth="1"/>
    <col min="3055" max="3062" width="8.42578125" customWidth="1"/>
    <col min="3063" max="3065" width="10.42578125" customWidth="1"/>
    <col min="3066" max="3066" width="11.140625" customWidth="1"/>
    <col min="3067" max="3067" width="10" customWidth="1"/>
    <col min="3068" max="3068" width="9.85546875" customWidth="1"/>
    <col min="3069" max="3069" width="8.85546875" customWidth="1"/>
    <col min="3070" max="3070" width="9" customWidth="1"/>
    <col min="3071" max="3071" width="8.42578125" customWidth="1"/>
    <col min="3072" max="3072" width="8.7109375" customWidth="1"/>
    <col min="3073" max="3073" width="8.5703125" customWidth="1"/>
    <col min="3074" max="3075" width="9.140625" customWidth="1"/>
    <col min="3076" max="3078" width="11" customWidth="1"/>
    <col min="3079" max="3079" width="10.140625" customWidth="1"/>
    <col min="3080" max="3081" width="10" customWidth="1"/>
    <col min="3082" max="3082" width="8.85546875" customWidth="1"/>
    <col min="3083" max="3083" width="11.42578125" customWidth="1"/>
    <col min="3084" max="3084" width="6.5703125" customWidth="1"/>
    <col min="3309" max="3309" width="3.42578125" customWidth="1"/>
    <col min="3310" max="3310" width="77.85546875" customWidth="1"/>
    <col min="3311" max="3318" width="8.42578125" customWidth="1"/>
    <col min="3319" max="3321" width="10.42578125" customWidth="1"/>
    <col min="3322" max="3322" width="11.140625" customWidth="1"/>
    <col min="3323" max="3323" width="10" customWidth="1"/>
    <col min="3324" max="3324" width="9.85546875" customWidth="1"/>
    <col min="3325" max="3325" width="8.85546875" customWidth="1"/>
    <col min="3326" max="3326" width="9" customWidth="1"/>
    <col min="3327" max="3327" width="8.42578125" customWidth="1"/>
    <col min="3328" max="3328" width="8.7109375" customWidth="1"/>
    <col min="3329" max="3329" width="8.5703125" customWidth="1"/>
    <col min="3330" max="3331" width="9.140625" customWidth="1"/>
    <col min="3332" max="3334" width="11" customWidth="1"/>
    <col min="3335" max="3335" width="10.140625" customWidth="1"/>
    <col min="3336" max="3337" width="10" customWidth="1"/>
    <col min="3338" max="3338" width="8.85546875" customWidth="1"/>
    <col min="3339" max="3339" width="11.42578125" customWidth="1"/>
    <col min="3340" max="3340" width="6.5703125" customWidth="1"/>
    <col min="3565" max="3565" width="3.42578125" customWidth="1"/>
    <col min="3566" max="3566" width="77.85546875" customWidth="1"/>
    <col min="3567" max="3574" width="8.42578125" customWidth="1"/>
    <col min="3575" max="3577" width="10.42578125" customWidth="1"/>
    <col min="3578" max="3578" width="11.140625" customWidth="1"/>
    <col min="3579" max="3579" width="10" customWidth="1"/>
    <col min="3580" max="3580" width="9.85546875" customWidth="1"/>
    <col min="3581" max="3581" width="8.85546875" customWidth="1"/>
    <col min="3582" max="3582" width="9" customWidth="1"/>
    <col min="3583" max="3583" width="8.42578125" customWidth="1"/>
    <col min="3584" max="3584" width="8.7109375" customWidth="1"/>
    <col min="3585" max="3585" width="8.5703125" customWidth="1"/>
    <col min="3586" max="3587" width="9.140625" customWidth="1"/>
    <col min="3588" max="3590" width="11" customWidth="1"/>
    <col min="3591" max="3591" width="10.140625" customWidth="1"/>
    <col min="3592" max="3593" width="10" customWidth="1"/>
    <col min="3594" max="3594" width="8.85546875" customWidth="1"/>
    <col min="3595" max="3595" width="11.42578125" customWidth="1"/>
    <col min="3596" max="3596" width="6.5703125" customWidth="1"/>
    <col min="3821" max="3821" width="3.42578125" customWidth="1"/>
    <col min="3822" max="3822" width="77.85546875" customWidth="1"/>
    <col min="3823" max="3830" width="8.42578125" customWidth="1"/>
    <col min="3831" max="3833" width="10.42578125" customWidth="1"/>
    <col min="3834" max="3834" width="11.140625" customWidth="1"/>
    <col min="3835" max="3835" width="10" customWidth="1"/>
    <col min="3836" max="3836" width="9.85546875" customWidth="1"/>
    <col min="3837" max="3837" width="8.85546875" customWidth="1"/>
    <col min="3838" max="3838" width="9" customWidth="1"/>
    <col min="3839" max="3839" width="8.42578125" customWidth="1"/>
    <col min="3840" max="3840" width="8.7109375" customWidth="1"/>
    <col min="3841" max="3841" width="8.5703125" customWidth="1"/>
    <col min="3842" max="3843" width="9.140625" customWidth="1"/>
    <col min="3844" max="3846" width="11" customWidth="1"/>
    <col min="3847" max="3847" width="10.140625" customWidth="1"/>
    <col min="3848" max="3849" width="10" customWidth="1"/>
    <col min="3850" max="3850" width="8.85546875" customWidth="1"/>
    <col min="3851" max="3851" width="11.42578125" customWidth="1"/>
    <col min="3852" max="3852" width="6.5703125" customWidth="1"/>
    <col min="4077" max="4077" width="3.42578125" customWidth="1"/>
    <col min="4078" max="4078" width="77.85546875" customWidth="1"/>
    <col min="4079" max="4086" width="8.42578125" customWidth="1"/>
    <col min="4087" max="4089" width="10.42578125" customWidth="1"/>
    <col min="4090" max="4090" width="11.140625" customWidth="1"/>
    <col min="4091" max="4091" width="10" customWidth="1"/>
    <col min="4092" max="4092" width="9.85546875" customWidth="1"/>
    <col min="4093" max="4093" width="8.85546875" customWidth="1"/>
    <col min="4094" max="4094" width="9" customWidth="1"/>
    <col min="4095" max="4095" width="8.42578125" customWidth="1"/>
    <col min="4096" max="4096" width="8.7109375" customWidth="1"/>
    <col min="4097" max="4097" width="8.5703125" customWidth="1"/>
    <col min="4098" max="4099" width="9.140625" customWidth="1"/>
    <col min="4100" max="4102" width="11" customWidth="1"/>
    <col min="4103" max="4103" width="10.140625" customWidth="1"/>
    <col min="4104" max="4105" width="10" customWidth="1"/>
    <col min="4106" max="4106" width="8.85546875" customWidth="1"/>
    <col min="4107" max="4107" width="11.42578125" customWidth="1"/>
    <col min="4108" max="4108" width="6.5703125" customWidth="1"/>
    <col min="4333" max="4333" width="3.42578125" customWidth="1"/>
    <col min="4334" max="4334" width="77.85546875" customWidth="1"/>
    <col min="4335" max="4342" width="8.42578125" customWidth="1"/>
    <col min="4343" max="4345" width="10.42578125" customWidth="1"/>
    <col min="4346" max="4346" width="11.140625" customWidth="1"/>
    <col min="4347" max="4347" width="10" customWidth="1"/>
    <col min="4348" max="4348" width="9.85546875" customWidth="1"/>
    <col min="4349" max="4349" width="8.85546875" customWidth="1"/>
    <col min="4350" max="4350" width="9" customWidth="1"/>
    <col min="4351" max="4351" width="8.42578125" customWidth="1"/>
    <col min="4352" max="4352" width="8.7109375" customWidth="1"/>
    <col min="4353" max="4353" width="8.5703125" customWidth="1"/>
    <col min="4354" max="4355" width="9.140625" customWidth="1"/>
    <col min="4356" max="4358" width="11" customWidth="1"/>
    <col min="4359" max="4359" width="10.140625" customWidth="1"/>
    <col min="4360" max="4361" width="10" customWidth="1"/>
    <col min="4362" max="4362" width="8.85546875" customWidth="1"/>
    <col min="4363" max="4363" width="11.42578125" customWidth="1"/>
    <col min="4364" max="4364" width="6.5703125" customWidth="1"/>
    <col min="4589" max="4589" width="3.42578125" customWidth="1"/>
    <col min="4590" max="4590" width="77.85546875" customWidth="1"/>
    <col min="4591" max="4598" width="8.42578125" customWidth="1"/>
    <col min="4599" max="4601" width="10.42578125" customWidth="1"/>
    <col min="4602" max="4602" width="11.140625" customWidth="1"/>
    <col min="4603" max="4603" width="10" customWidth="1"/>
    <col min="4604" max="4604" width="9.85546875" customWidth="1"/>
    <col min="4605" max="4605" width="8.85546875" customWidth="1"/>
    <col min="4606" max="4606" width="9" customWidth="1"/>
    <col min="4607" max="4607" width="8.42578125" customWidth="1"/>
    <col min="4608" max="4608" width="8.7109375" customWidth="1"/>
    <col min="4609" max="4609" width="8.5703125" customWidth="1"/>
    <col min="4610" max="4611" width="9.140625" customWidth="1"/>
    <col min="4612" max="4614" width="11" customWidth="1"/>
    <col min="4615" max="4615" width="10.140625" customWidth="1"/>
    <col min="4616" max="4617" width="10" customWidth="1"/>
    <col min="4618" max="4618" width="8.85546875" customWidth="1"/>
    <col min="4619" max="4619" width="11.42578125" customWidth="1"/>
    <col min="4620" max="4620" width="6.5703125" customWidth="1"/>
    <col min="4845" max="4845" width="3.42578125" customWidth="1"/>
    <col min="4846" max="4846" width="77.85546875" customWidth="1"/>
    <col min="4847" max="4854" width="8.42578125" customWidth="1"/>
    <col min="4855" max="4857" width="10.42578125" customWidth="1"/>
    <col min="4858" max="4858" width="11.140625" customWidth="1"/>
    <col min="4859" max="4859" width="10" customWidth="1"/>
    <col min="4860" max="4860" width="9.85546875" customWidth="1"/>
    <col min="4861" max="4861" width="8.85546875" customWidth="1"/>
    <col min="4862" max="4862" width="9" customWidth="1"/>
    <col min="4863" max="4863" width="8.42578125" customWidth="1"/>
    <col min="4864" max="4864" width="8.7109375" customWidth="1"/>
    <col min="4865" max="4865" width="8.5703125" customWidth="1"/>
    <col min="4866" max="4867" width="9.140625" customWidth="1"/>
    <col min="4868" max="4870" width="11" customWidth="1"/>
    <col min="4871" max="4871" width="10.140625" customWidth="1"/>
    <col min="4872" max="4873" width="10" customWidth="1"/>
    <col min="4874" max="4874" width="8.85546875" customWidth="1"/>
    <col min="4875" max="4875" width="11.42578125" customWidth="1"/>
    <col min="4876" max="4876" width="6.5703125" customWidth="1"/>
    <col min="5101" max="5101" width="3.42578125" customWidth="1"/>
    <col min="5102" max="5102" width="77.85546875" customWidth="1"/>
    <col min="5103" max="5110" width="8.42578125" customWidth="1"/>
    <col min="5111" max="5113" width="10.42578125" customWidth="1"/>
    <col min="5114" max="5114" width="11.140625" customWidth="1"/>
    <col min="5115" max="5115" width="10" customWidth="1"/>
    <col min="5116" max="5116" width="9.85546875" customWidth="1"/>
    <col min="5117" max="5117" width="8.85546875" customWidth="1"/>
    <col min="5118" max="5118" width="9" customWidth="1"/>
    <col min="5119" max="5119" width="8.42578125" customWidth="1"/>
    <col min="5120" max="5120" width="8.7109375" customWidth="1"/>
    <col min="5121" max="5121" width="8.5703125" customWidth="1"/>
    <col min="5122" max="5123" width="9.140625" customWidth="1"/>
    <col min="5124" max="5126" width="11" customWidth="1"/>
    <col min="5127" max="5127" width="10.140625" customWidth="1"/>
    <col min="5128" max="5129" width="10" customWidth="1"/>
    <col min="5130" max="5130" width="8.85546875" customWidth="1"/>
    <col min="5131" max="5131" width="11.42578125" customWidth="1"/>
    <col min="5132" max="5132" width="6.5703125" customWidth="1"/>
    <col min="5357" max="5357" width="3.42578125" customWidth="1"/>
    <col min="5358" max="5358" width="77.85546875" customWidth="1"/>
    <col min="5359" max="5366" width="8.42578125" customWidth="1"/>
    <col min="5367" max="5369" width="10.42578125" customWidth="1"/>
    <col min="5370" max="5370" width="11.140625" customWidth="1"/>
    <col min="5371" max="5371" width="10" customWidth="1"/>
    <col min="5372" max="5372" width="9.85546875" customWidth="1"/>
    <col min="5373" max="5373" width="8.85546875" customWidth="1"/>
    <col min="5374" max="5374" width="9" customWidth="1"/>
    <col min="5375" max="5375" width="8.42578125" customWidth="1"/>
    <col min="5376" max="5376" width="8.7109375" customWidth="1"/>
    <col min="5377" max="5377" width="8.5703125" customWidth="1"/>
    <col min="5378" max="5379" width="9.140625" customWidth="1"/>
    <col min="5380" max="5382" width="11" customWidth="1"/>
    <col min="5383" max="5383" width="10.140625" customWidth="1"/>
    <col min="5384" max="5385" width="10" customWidth="1"/>
    <col min="5386" max="5386" width="8.85546875" customWidth="1"/>
    <col min="5387" max="5387" width="11.42578125" customWidth="1"/>
    <col min="5388" max="5388" width="6.5703125" customWidth="1"/>
    <col min="5613" max="5613" width="3.42578125" customWidth="1"/>
    <col min="5614" max="5614" width="77.85546875" customWidth="1"/>
    <col min="5615" max="5622" width="8.42578125" customWidth="1"/>
    <col min="5623" max="5625" width="10.42578125" customWidth="1"/>
    <col min="5626" max="5626" width="11.140625" customWidth="1"/>
    <col min="5627" max="5627" width="10" customWidth="1"/>
    <col min="5628" max="5628" width="9.85546875" customWidth="1"/>
    <col min="5629" max="5629" width="8.85546875" customWidth="1"/>
    <col min="5630" max="5630" width="9" customWidth="1"/>
    <col min="5631" max="5631" width="8.42578125" customWidth="1"/>
    <col min="5632" max="5632" width="8.7109375" customWidth="1"/>
    <col min="5633" max="5633" width="8.5703125" customWidth="1"/>
    <col min="5634" max="5635" width="9.140625" customWidth="1"/>
    <col min="5636" max="5638" width="11" customWidth="1"/>
    <col min="5639" max="5639" width="10.140625" customWidth="1"/>
    <col min="5640" max="5641" width="10" customWidth="1"/>
    <col min="5642" max="5642" width="8.85546875" customWidth="1"/>
    <col min="5643" max="5643" width="11.42578125" customWidth="1"/>
    <col min="5644" max="5644" width="6.5703125" customWidth="1"/>
    <col min="5869" max="5869" width="3.42578125" customWidth="1"/>
    <col min="5870" max="5870" width="77.85546875" customWidth="1"/>
    <col min="5871" max="5878" width="8.42578125" customWidth="1"/>
    <col min="5879" max="5881" width="10.42578125" customWidth="1"/>
    <col min="5882" max="5882" width="11.140625" customWidth="1"/>
    <col min="5883" max="5883" width="10" customWidth="1"/>
    <col min="5884" max="5884" width="9.85546875" customWidth="1"/>
    <col min="5885" max="5885" width="8.85546875" customWidth="1"/>
    <col min="5886" max="5886" width="9" customWidth="1"/>
    <col min="5887" max="5887" width="8.42578125" customWidth="1"/>
    <col min="5888" max="5888" width="8.7109375" customWidth="1"/>
    <col min="5889" max="5889" width="8.5703125" customWidth="1"/>
    <col min="5890" max="5891" width="9.140625" customWidth="1"/>
    <col min="5892" max="5894" width="11" customWidth="1"/>
    <col min="5895" max="5895" width="10.140625" customWidth="1"/>
    <col min="5896" max="5897" width="10" customWidth="1"/>
    <col min="5898" max="5898" width="8.85546875" customWidth="1"/>
    <col min="5899" max="5899" width="11.42578125" customWidth="1"/>
    <col min="5900" max="5900" width="6.5703125" customWidth="1"/>
    <col min="6125" max="6125" width="3.42578125" customWidth="1"/>
    <col min="6126" max="6126" width="77.85546875" customWidth="1"/>
    <col min="6127" max="6134" width="8.42578125" customWidth="1"/>
    <col min="6135" max="6137" width="10.42578125" customWidth="1"/>
    <col min="6138" max="6138" width="11.140625" customWidth="1"/>
    <col min="6139" max="6139" width="10" customWidth="1"/>
    <col min="6140" max="6140" width="9.85546875" customWidth="1"/>
    <col min="6141" max="6141" width="8.85546875" customWidth="1"/>
    <col min="6142" max="6142" width="9" customWidth="1"/>
    <col min="6143" max="6143" width="8.42578125" customWidth="1"/>
    <col min="6144" max="6144" width="8.7109375" customWidth="1"/>
    <col min="6145" max="6145" width="8.5703125" customWidth="1"/>
    <col min="6146" max="6147" width="9.140625" customWidth="1"/>
    <col min="6148" max="6150" width="11" customWidth="1"/>
    <col min="6151" max="6151" width="10.140625" customWidth="1"/>
    <col min="6152" max="6153" width="10" customWidth="1"/>
    <col min="6154" max="6154" width="8.85546875" customWidth="1"/>
    <col min="6155" max="6155" width="11.42578125" customWidth="1"/>
    <col min="6156" max="6156" width="6.5703125" customWidth="1"/>
    <col min="6381" max="6381" width="3.42578125" customWidth="1"/>
    <col min="6382" max="6382" width="77.85546875" customWidth="1"/>
    <col min="6383" max="6390" width="8.42578125" customWidth="1"/>
    <col min="6391" max="6393" width="10.42578125" customWidth="1"/>
    <col min="6394" max="6394" width="11.140625" customWidth="1"/>
    <col min="6395" max="6395" width="10" customWidth="1"/>
    <col min="6396" max="6396" width="9.85546875" customWidth="1"/>
    <col min="6397" max="6397" width="8.85546875" customWidth="1"/>
    <col min="6398" max="6398" width="9" customWidth="1"/>
    <col min="6399" max="6399" width="8.42578125" customWidth="1"/>
    <col min="6400" max="6400" width="8.7109375" customWidth="1"/>
    <col min="6401" max="6401" width="8.5703125" customWidth="1"/>
    <col min="6402" max="6403" width="9.140625" customWidth="1"/>
    <col min="6404" max="6406" width="11" customWidth="1"/>
    <col min="6407" max="6407" width="10.140625" customWidth="1"/>
    <col min="6408" max="6409" width="10" customWidth="1"/>
    <col min="6410" max="6410" width="8.85546875" customWidth="1"/>
    <col min="6411" max="6411" width="11.42578125" customWidth="1"/>
    <col min="6412" max="6412" width="6.5703125" customWidth="1"/>
    <col min="6637" max="6637" width="3.42578125" customWidth="1"/>
    <col min="6638" max="6638" width="77.85546875" customWidth="1"/>
    <col min="6639" max="6646" width="8.42578125" customWidth="1"/>
    <col min="6647" max="6649" width="10.42578125" customWidth="1"/>
    <col min="6650" max="6650" width="11.140625" customWidth="1"/>
    <col min="6651" max="6651" width="10" customWidth="1"/>
    <col min="6652" max="6652" width="9.85546875" customWidth="1"/>
    <col min="6653" max="6653" width="8.85546875" customWidth="1"/>
    <col min="6654" max="6654" width="9" customWidth="1"/>
    <col min="6655" max="6655" width="8.42578125" customWidth="1"/>
    <col min="6656" max="6656" width="8.7109375" customWidth="1"/>
    <col min="6657" max="6657" width="8.5703125" customWidth="1"/>
    <col min="6658" max="6659" width="9.140625" customWidth="1"/>
    <col min="6660" max="6662" width="11" customWidth="1"/>
    <col min="6663" max="6663" width="10.140625" customWidth="1"/>
    <col min="6664" max="6665" width="10" customWidth="1"/>
    <col min="6666" max="6666" width="8.85546875" customWidth="1"/>
    <col min="6667" max="6667" width="11.42578125" customWidth="1"/>
    <col min="6668" max="6668" width="6.5703125" customWidth="1"/>
    <col min="6893" max="6893" width="3.42578125" customWidth="1"/>
    <col min="6894" max="6894" width="77.85546875" customWidth="1"/>
    <col min="6895" max="6902" width="8.42578125" customWidth="1"/>
    <col min="6903" max="6905" width="10.42578125" customWidth="1"/>
    <col min="6906" max="6906" width="11.140625" customWidth="1"/>
    <col min="6907" max="6907" width="10" customWidth="1"/>
    <col min="6908" max="6908" width="9.85546875" customWidth="1"/>
    <col min="6909" max="6909" width="8.85546875" customWidth="1"/>
    <col min="6910" max="6910" width="9" customWidth="1"/>
    <col min="6911" max="6911" width="8.42578125" customWidth="1"/>
    <col min="6912" max="6912" width="8.7109375" customWidth="1"/>
    <col min="6913" max="6913" width="8.5703125" customWidth="1"/>
    <col min="6914" max="6915" width="9.140625" customWidth="1"/>
    <col min="6916" max="6918" width="11" customWidth="1"/>
    <col min="6919" max="6919" width="10.140625" customWidth="1"/>
    <col min="6920" max="6921" width="10" customWidth="1"/>
    <col min="6922" max="6922" width="8.85546875" customWidth="1"/>
    <col min="6923" max="6923" width="11.42578125" customWidth="1"/>
    <col min="6924" max="6924" width="6.5703125" customWidth="1"/>
    <col min="7149" max="7149" width="3.42578125" customWidth="1"/>
    <col min="7150" max="7150" width="77.85546875" customWidth="1"/>
    <col min="7151" max="7158" width="8.42578125" customWidth="1"/>
    <col min="7159" max="7161" width="10.42578125" customWidth="1"/>
    <col min="7162" max="7162" width="11.140625" customWidth="1"/>
    <col min="7163" max="7163" width="10" customWidth="1"/>
    <col min="7164" max="7164" width="9.85546875" customWidth="1"/>
    <col min="7165" max="7165" width="8.85546875" customWidth="1"/>
    <col min="7166" max="7166" width="9" customWidth="1"/>
    <col min="7167" max="7167" width="8.42578125" customWidth="1"/>
    <col min="7168" max="7168" width="8.7109375" customWidth="1"/>
    <col min="7169" max="7169" width="8.5703125" customWidth="1"/>
    <col min="7170" max="7171" width="9.140625" customWidth="1"/>
    <col min="7172" max="7174" width="11" customWidth="1"/>
    <col min="7175" max="7175" width="10.140625" customWidth="1"/>
    <col min="7176" max="7177" width="10" customWidth="1"/>
    <col min="7178" max="7178" width="8.85546875" customWidth="1"/>
    <col min="7179" max="7179" width="11.42578125" customWidth="1"/>
    <col min="7180" max="7180" width="6.5703125" customWidth="1"/>
    <col min="7405" max="7405" width="3.42578125" customWidth="1"/>
    <col min="7406" max="7406" width="77.85546875" customWidth="1"/>
    <col min="7407" max="7414" width="8.42578125" customWidth="1"/>
    <col min="7415" max="7417" width="10.42578125" customWidth="1"/>
    <col min="7418" max="7418" width="11.140625" customWidth="1"/>
    <col min="7419" max="7419" width="10" customWidth="1"/>
    <col min="7420" max="7420" width="9.85546875" customWidth="1"/>
    <col min="7421" max="7421" width="8.85546875" customWidth="1"/>
    <col min="7422" max="7422" width="9" customWidth="1"/>
    <col min="7423" max="7423" width="8.42578125" customWidth="1"/>
    <col min="7424" max="7424" width="8.7109375" customWidth="1"/>
    <col min="7425" max="7425" width="8.5703125" customWidth="1"/>
    <col min="7426" max="7427" width="9.140625" customWidth="1"/>
    <col min="7428" max="7430" width="11" customWidth="1"/>
    <col min="7431" max="7431" width="10.140625" customWidth="1"/>
    <col min="7432" max="7433" width="10" customWidth="1"/>
    <col min="7434" max="7434" width="8.85546875" customWidth="1"/>
    <col min="7435" max="7435" width="11.42578125" customWidth="1"/>
    <col min="7436" max="7436" width="6.5703125" customWidth="1"/>
    <col min="7661" max="7661" width="3.42578125" customWidth="1"/>
    <col min="7662" max="7662" width="77.85546875" customWidth="1"/>
    <col min="7663" max="7670" width="8.42578125" customWidth="1"/>
    <col min="7671" max="7673" width="10.42578125" customWidth="1"/>
    <col min="7674" max="7674" width="11.140625" customWidth="1"/>
    <col min="7675" max="7675" width="10" customWidth="1"/>
    <col min="7676" max="7676" width="9.85546875" customWidth="1"/>
    <col min="7677" max="7677" width="8.85546875" customWidth="1"/>
    <col min="7678" max="7678" width="9" customWidth="1"/>
    <col min="7679" max="7679" width="8.42578125" customWidth="1"/>
    <col min="7680" max="7680" width="8.7109375" customWidth="1"/>
    <col min="7681" max="7681" width="8.5703125" customWidth="1"/>
    <col min="7682" max="7683" width="9.140625" customWidth="1"/>
    <col min="7684" max="7686" width="11" customWidth="1"/>
    <col min="7687" max="7687" width="10.140625" customWidth="1"/>
    <col min="7688" max="7689" width="10" customWidth="1"/>
    <col min="7690" max="7690" width="8.85546875" customWidth="1"/>
    <col min="7691" max="7691" width="11.42578125" customWidth="1"/>
    <col min="7692" max="7692" width="6.5703125" customWidth="1"/>
    <col min="7917" max="7917" width="3.42578125" customWidth="1"/>
    <col min="7918" max="7918" width="77.85546875" customWidth="1"/>
    <col min="7919" max="7926" width="8.42578125" customWidth="1"/>
    <col min="7927" max="7929" width="10.42578125" customWidth="1"/>
    <col min="7930" max="7930" width="11.140625" customWidth="1"/>
    <col min="7931" max="7931" width="10" customWidth="1"/>
    <col min="7932" max="7932" width="9.85546875" customWidth="1"/>
    <col min="7933" max="7933" width="8.85546875" customWidth="1"/>
    <col min="7934" max="7934" width="9" customWidth="1"/>
    <col min="7935" max="7935" width="8.42578125" customWidth="1"/>
    <col min="7936" max="7936" width="8.7109375" customWidth="1"/>
    <col min="7937" max="7937" width="8.5703125" customWidth="1"/>
    <col min="7938" max="7939" width="9.140625" customWidth="1"/>
    <col min="7940" max="7942" width="11" customWidth="1"/>
    <col min="7943" max="7943" width="10.140625" customWidth="1"/>
    <col min="7944" max="7945" width="10" customWidth="1"/>
    <col min="7946" max="7946" width="8.85546875" customWidth="1"/>
    <col min="7947" max="7947" width="11.42578125" customWidth="1"/>
    <col min="7948" max="7948" width="6.5703125" customWidth="1"/>
    <col min="8173" max="8173" width="3.42578125" customWidth="1"/>
    <col min="8174" max="8174" width="77.85546875" customWidth="1"/>
    <col min="8175" max="8182" width="8.42578125" customWidth="1"/>
    <col min="8183" max="8185" width="10.42578125" customWidth="1"/>
    <col min="8186" max="8186" width="11.140625" customWidth="1"/>
    <col min="8187" max="8187" width="10" customWidth="1"/>
    <col min="8188" max="8188" width="9.85546875" customWidth="1"/>
    <col min="8189" max="8189" width="8.85546875" customWidth="1"/>
    <col min="8190" max="8190" width="9" customWidth="1"/>
    <col min="8191" max="8191" width="8.42578125" customWidth="1"/>
    <col min="8192" max="8192" width="8.7109375" customWidth="1"/>
    <col min="8193" max="8193" width="8.5703125" customWidth="1"/>
    <col min="8194" max="8195" width="9.140625" customWidth="1"/>
    <col min="8196" max="8198" width="11" customWidth="1"/>
    <col min="8199" max="8199" width="10.140625" customWidth="1"/>
    <col min="8200" max="8201" width="10" customWidth="1"/>
    <col min="8202" max="8202" width="8.85546875" customWidth="1"/>
    <col min="8203" max="8203" width="11.42578125" customWidth="1"/>
    <col min="8204" max="8204" width="6.5703125" customWidth="1"/>
    <col min="8429" max="8429" width="3.42578125" customWidth="1"/>
    <col min="8430" max="8430" width="77.85546875" customWidth="1"/>
    <col min="8431" max="8438" width="8.42578125" customWidth="1"/>
    <col min="8439" max="8441" width="10.42578125" customWidth="1"/>
    <col min="8442" max="8442" width="11.140625" customWidth="1"/>
    <col min="8443" max="8443" width="10" customWidth="1"/>
    <col min="8444" max="8444" width="9.85546875" customWidth="1"/>
    <col min="8445" max="8445" width="8.85546875" customWidth="1"/>
    <col min="8446" max="8446" width="9" customWidth="1"/>
    <col min="8447" max="8447" width="8.42578125" customWidth="1"/>
    <col min="8448" max="8448" width="8.7109375" customWidth="1"/>
    <col min="8449" max="8449" width="8.5703125" customWidth="1"/>
    <col min="8450" max="8451" width="9.140625" customWidth="1"/>
    <col min="8452" max="8454" width="11" customWidth="1"/>
    <col min="8455" max="8455" width="10.140625" customWidth="1"/>
    <col min="8456" max="8457" width="10" customWidth="1"/>
    <col min="8458" max="8458" width="8.85546875" customWidth="1"/>
    <col min="8459" max="8459" width="11.42578125" customWidth="1"/>
    <col min="8460" max="8460" width="6.5703125" customWidth="1"/>
    <col min="8685" max="8685" width="3.42578125" customWidth="1"/>
    <col min="8686" max="8686" width="77.85546875" customWidth="1"/>
    <col min="8687" max="8694" width="8.42578125" customWidth="1"/>
    <col min="8695" max="8697" width="10.42578125" customWidth="1"/>
    <col min="8698" max="8698" width="11.140625" customWidth="1"/>
    <col min="8699" max="8699" width="10" customWidth="1"/>
    <col min="8700" max="8700" width="9.85546875" customWidth="1"/>
    <col min="8701" max="8701" width="8.85546875" customWidth="1"/>
    <col min="8702" max="8702" width="9" customWidth="1"/>
    <col min="8703" max="8703" width="8.42578125" customWidth="1"/>
    <col min="8704" max="8704" width="8.7109375" customWidth="1"/>
    <col min="8705" max="8705" width="8.5703125" customWidth="1"/>
    <col min="8706" max="8707" width="9.140625" customWidth="1"/>
    <col min="8708" max="8710" width="11" customWidth="1"/>
    <col min="8711" max="8711" width="10.140625" customWidth="1"/>
    <col min="8712" max="8713" width="10" customWidth="1"/>
    <col min="8714" max="8714" width="8.85546875" customWidth="1"/>
    <col min="8715" max="8715" width="11.42578125" customWidth="1"/>
    <col min="8716" max="8716" width="6.5703125" customWidth="1"/>
    <col min="8941" max="8941" width="3.42578125" customWidth="1"/>
    <col min="8942" max="8942" width="77.85546875" customWidth="1"/>
    <col min="8943" max="8950" width="8.42578125" customWidth="1"/>
    <col min="8951" max="8953" width="10.42578125" customWidth="1"/>
    <col min="8954" max="8954" width="11.140625" customWidth="1"/>
    <col min="8955" max="8955" width="10" customWidth="1"/>
    <col min="8956" max="8956" width="9.85546875" customWidth="1"/>
    <col min="8957" max="8957" width="8.85546875" customWidth="1"/>
    <col min="8958" max="8958" width="9" customWidth="1"/>
    <col min="8959" max="8959" width="8.42578125" customWidth="1"/>
    <col min="8960" max="8960" width="8.7109375" customWidth="1"/>
    <col min="8961" max="8961" width="8.5703125" customWidth="1"/>
    <col min="8962" max="8963" width="9.140625" customWidth="1"/>
    <col min="8964" max="8966" width="11" customWidth="1"/>
    <col min="8967" max="8967" width="10.140625" customWidth="1"/>
    <col min="8968" max="8969" width="10" customWidth="1"/>
    <col min="8970" max="8970" width="8.85546875" customWidth="1"/>
    <col min="8971" max="8971" width="11.42578125" customWidth="1"/>
    <col min="8972" max="8972" width="6.5703125" customWidth="1"/>
    <col min="9197" max="9197" width="3.42578125" customWidth="1"/>
    <col min="9198" max="9198" width="77.85546875" customWidth="1"/>
    <col min="9199" max="9206" width="8.42578125" customWidth="1"/>
    <col min="9207" max="9209" width="10.42578125" customWidth="1"/>
    <col min="9210" max="9210" width="11.140625" customWidth="1"/>
    <col min="9211" max="9211" width="10" customWidth="1"/>
    <col min="9212" max="9212" width="9.85546875" customWidth="1"/>
    <col min="9213" max="9213" width="8.85546875" customWidth="1"/>
    <col min="9214" max="9214" width="9" customWidth="1"/>
    <col min="9215" max="9215" width="8.42578125" customWidth="1"/>
    <col min="9216" max="9216" width="8.7109375" customWidth="1"/>
    <col min="9217" max="9217" width="8.5703125" customWidth="1"/>
    <col min="9218" max="9219" width="9.140625" customWidth="1"/>
    <col min="9220" max="9222" width="11" customWidth="1"/>
    <col min="9223" max="9223" width="10.140625" customWidth="1"/>
    <col min="9224" max="9225" width="10" customWidth="1"/>
    <col min="9226" max="9226" width="8.85546875" customWidth="1"/>
    <col min="9227" max="9227" width="11.42578125" customWidth="1"/>
    <col min="9228" max="9228" width="6.5703125" customWidth="1"/>
    <col min="9453" max="9453" width="3.42578125" customWidth="1"/>
    <col min="9454" max="9454" width="77.85546875" customWidth="1"/>
    <col min="9455" max="9462" width="8.42578125" customWidth="1"/>
    <col min="9463" max="9465" width="10.42578125" customWidth="1"/>
    <col min="9466" max="9466" width="11.140625" customWidth="1"/>
    <col min="9467" max="9467" width="10" customWidth="1"/>
    <col min="9468" max="9468" width="9.85546875" customWidth="1"/>
    <col min="9469" max="9469" width="8.85546875" customWidth="1"/>
    <col min="9470" max="9470" width="9" customWidth="1"/>
    <col min="9471" max="9471" width="8.42578125" customWidth="1"/>
    <col min="9472" max="9472" width="8.7109375" customWidth="1"/>
    <col min="9473" max="9473" width="8.5703125" customWidth="1"/>
    <col min="9474" max="9475" width="9.140625" customWidth="1"/>
    <col min="9476" max="9478" width="11" customWidth="1"/>
    <col min="9479" max="9479" width="10.140625" customWidth="1"/>
    <col min="9480" max="9481" width="10" customWidth="1"/>
    <col min="9482" max="9482" width="8.85546875" customWidth="1"/>
    <col min="9483" max="9483" width="11.42578125" customWidth="1"/>
    <col min="9484" max="9484" width="6.5703125" customWidth="1"/>
    <col min="9709" max="9709" width="3.42578125" customWidth="1"/>
    <col min="9710" max="9710" width="77.85546875" customWidth="1"/>
    <col min="9711" max="9718" width="8.42578125" customWidth="1"/>
    <col min="9719" max="9721" width="10.42578125" customWidth="1"/>
    <col min="9722" max="9722" width="11.140625" customWidth="1"/>
    <col min="9723" max="9723" width="10" customWidth="1"/>
    <col min="9724" max="9724" width="9.85546875" customWidth="1"/>
    <col min="9725" max="9725" width="8.85546875" customWidth="1"/>
    <col min="9726" max="9726" width="9" customWidth="1"/>
    <col min="9727" max="9727" width="8.42578125" customWidth="1"/>
    <col min="9728" max="9728" width="8.7109375" customWidth="1"/>
    <col min="9729" max="9729" width="8.5703125" customWidth="1"/>
    <col min="9730" max="9731" width="9.140625" customWidth="1"/>
    <col min="9732" max="9734" width="11" customWidth="1"/>
    <col min="9735" max="9735" width="10.140625" customWidth="1"/>
    <col min="9736" max="9737" width="10" customWidth="1"/>
    <col min="9738" max="9738" width="8.85546875" customWidth="1"/>
    <col min="9739" max="9739" width="11.42578125" customWidth="1"/>
    <col min="9740" max="9740" width="6.5703125" customWidth="1"/>
    <col min="9965" max="9965" width="3.42578125" customWidth="1"/>
    <col min="9966" max="9966" width="77.85546875" customWidth="1"/>
    <col min="9967" max="9974" width="8.42578125" customWidth="1"/>
    <col min="9975" max="9977" width="10.42578125" customWidth="1"/>
    <col min="9978" max="9978" width="11.140625" customWidth="1"/>
    <col min="9979" max="9979" width="10" customWidth="1"/>
    <col min="9980" max="9980" width="9.85546875" customWidth="1"/>
    <col min="9981" max="9981" width="8.85546875" customWidth="1"/>
    <col min="9982" max="9982" width="9" customWidth="1"/>
    <col min="9983" max="9983" width="8.42578125" customWidth="1"/>
    <col min="9984" max="9984" width="8.7109375" customWidth="1"/>
    <col min="9985" max="9985" width="8.5703125" customWidth="1"/>
    <col min="9986" max="9987" width="9.140625" customWidth="1"/>
    <col min="9988" max="9990" width="11" customWidth="1"/>
    <col min="9991" max="9991" width="10.140625" customWidth="1"/>
    <col min="9992" max="9993" width="10" customWidth="1"/>
    <col min="9994" max="9994" width="8.85546875" customWidth="1"/>
    <col min="9995" max="9995" width="11.42578125" customWidth="1"/>
    <col min="9996" max="9996" width="6.5703125" customWidth="1"/>
    <col min="10221" max="10221" width="3.42578125" customWidth="1"/>
    <col min="10222" max="10222" width="77.85546875" customWidth="1"/>
    <col min="10223" max="10230" width="8.42578125" customWidth="1"/>
    <col min="10231" max="10233" width="10.42578125" customWidth="1"/>
    <col min="10234" max="10234" width="11.140625" customWidth="1"/>
    <col min="10235" max="10235" width="10" customWidth="1"/>
    <col min="10236" max="10236" width="9.85546875" customWidth="1"/>
    <col min="10237" max="10237" width="8.85546875" customWidth="1"/>
    <col min="10238" max="10238" width="9" customWidth="1"/>
    <col min="10239" max="10239" width="8.42578125" customWidth="1"/>
    <col min="10240" max="10240" width="8.7109375" customWidth="1"/>
    <col min="10241" max="10241" width="8.5703125" customWidth="1"/>
    <col min="10242" max="10243" width="9.140625" customWidth="1"/>
    <col min="10244" max="10246" width="11" customWidth="1"/>
    <col min="10247" max="10247" width="10.140625" customWidth="1"/>
    <col min="10248" max="10249" width="10" customWidth="1"/>
    <col min="10250" max="10250" width="8.85546875" customWidth="1"/>
    <col min="10251" max="10251" width="11.42578125" customWidth="1"/>
    <col min="10252" max="10252" width="6.5703125" customWidth="1"/>
    <col min="10477" max="10477" width="3.42578125" customWidth="1"/>
    <col min="10478" max="10478" width="77.85546875" customWidth="1"/>
    <col min="10479" max="10486" width="8.42578125" customWidth="1"/>
    <col min="10487" max="10489" width="10.42578125" customWidth="1"/>
    <col min="10490" max="10490" width="11.140625" customWidth="1"/>
    <col min="10491" max="10491" width="10" customWidth="1"/>
    <col min="10492" max="10492" width="9.85546875" customWidth="1"/>
    <col min="10493" max="10493" width="8.85546875" customWidth="1"/>
    <col min="10494" max="10494" width="9" customWidth="1"/>
    <col min="10495" max="10495" width="8.42578125" customWidth="1"/>
    <col min="10496" max="10496" width="8.7109375" customWidth="1"/>
    <col min="10497" max="10497" width="8.5703125" customWidth="1"/>
    <col min="10498" max="10499" width="9.140625" customWidth="1"/>
    <col min="10500" max="10502" width="11" customWidth="1"/>
    <col min="10503" max="10503" width="10.140625" customWidth="1"/>
    <col min="10504" max="10505" width="10" customWidth="1"/>
    <col min="10506" max="10506" width="8.85546875" customWidth="1"/>
    <col min="10507" max="10507" width="11.42578125" customWidth="1"/>
    <col min="10508" max="10508" width="6.5703125" customWidth="1"/>
    <col min="10733" max="10733" width="3.42578125" customWidth="1"/>
    <col min="10734" max="10734" width="77.85546875" customWidth="1"/>
    <col min="10735" max="10742" width="8.42578125" customWidth="1"/>
    <col min="10743" max="10745" width="10.42578125" customWidth="1"/>
    <col min="10746" max="10746" width="11.140625" customWidth="1"/>
    <col min="10747" max="10747" width="10" customWidth="1"/>
    <col min="10748" max="10748" width="9.85546875" customWidth="1"/>
    <col min="10749" max="10749" width="8.85546875" customWidth="1"/>
    <col min="10750" max="10750" width="9" customWidth="1"/>
    <col min="10751" max="10751" width="8.42578125" customWidth="1"/>
    <col min="10752" max="10752" width="8.7109375" customWidth="1"/>
    <col min="10753" max="10753" width="8.5703125" customWidth="1"/>
    <col min="10754" max="10755" width="9.140625" customWidth="1"/>
    <col min="10756" max="10758" width="11" customWidth="1"/>
    <col min="10759" max="10759" width="10.140625" customWidth="1"/>
    <col min="10760" max="10761" width="10" customWidth="1"/>
    <col min="10762" max="10762" width="8.85546875" customWidth="1"/>
    <col min="10763" max="10763" width="11.42578125" customWidth="1"/>
    <col min="10764" max="10764" width="6.5703125" customWidth="1"/>
    <col min="10989" max="10989" width="3.42578125" customWidth="1"/>
    <col min="10990" max="10990" width="77.85546875" customWidth="1"/>
    <col min="10991" max="10998" width="8.42578125" customWidth="1"/>
    <col min="10999" max="11001" width="10.42578125" customWidth="1"/>
    <col min="11002" max="11002" width="11.140625" customWidth="1"/>
    <col min="11003" max="11003" width="10" customWidth="1"/>
    <col min="11004" max="11004" width="9.85546875" customWidth="1"/>
    <col min="11005" max="11005" width="8.85546875" customWidth="1"/>
    <col min="11006" max="11006" width="9" customWidth="1"/>
    <col min="11007" max="11007" width="8.42578125" customWidth="1"/>
    <col min="11008" max="11008" width="8.7109375" customWidth="1"/>
    <col min="11009" max="11009" width="8.5703125" customWidth="1"/>
    <col min="11010" max="11011" width="9.140625" customWidth="1"/>
    <col min="11012" max="11014" width="11" customWidth="1"/>
    <col min="11015" max="11015" width="10.140625" customWidth="1"/>
    <col min="11016" max="11017" width="10" customWidth="1"/>
    <col min="11018" max="11018" width="8.85546875" customWidth="1"/>
    <col min="11019" max="11019" width="11.42578125" customWidth="1"/>
    <col min="11020" max="11020" width="6.5703125" customWidth="1"/>
    <col min="11245" max="11245" width="3.42578125" customWidth="1"/>
    <col min="11246" max="11246" width="77.85546875" customWidth="1"/>
    <col min="11247" max="11254" width="8.42578125" customWidth="1"/>
    <col min="11255" max="11257" width="10.42578125" customWidth="1"/>
    <col min="11258" max="11258" width="11.140625" customWidth="1"/>
    <col min="11259" max="11259" width="10" customWidth="1"/>
    <col min="11260" max="11260" width="9.85546875" customWidth="1"/>
    <col min="11261" max="11261" width="8.85546875" customWidth="1"/>
    <col min="11262" max="11262" width="9" customWidth="1"/>
    <col min="11263" max="11263" width="8.42578125" customWidth="1"/>
    <col min="11264" max="11264" width="8.7109375" customWidth="1"/>
    <col min="11265" max="11265" width="8.5703125" customWidth="1"/>
    <col min="11266" max="11267" width="9.140625" customWidth="1"/>
    <col min="11268" max="11270" width="11" customWidth="1"/>
    <col min="11271" max="11271" width="10.140625" customWidth="1"/>
    <col min="11272" max="11273" width="10" customWidth="1"/>
    <col min="11274" max="11274" width="8.85546875" customWidth="1"/>
    <col min="11275" max="11275" width="11.42578125" customWidth="1"/>
    <col min="11276" max="11276" width="6.5703125" customWidth="1"/>
    <col min="11501" max="11501" width="3.42578125" customWidth="1"/>
    <col min="11502" max="11502" width="77.85546875" customWidth="1"/>
    <col min="11503" max="11510" width="8.42578125" customWidth="1"/>
    <col min="11511" max="11513" width="10.42578125" customWidth="1"/>
    <col min="11514" max="11514" width="11.140625" customWidth="1"/>
    <col min="11515" max="11515" width="10" customWidth="1"/>
    <col min="11516" max="11516" width="9.85546875" customWidth="1"/>
    <col min="11517" max="11517" width="8.85546875" customWidth="1"/>
    <col min="11518" max="11518" width="9" customWidth="1"/>
    <col min="11519" max="11519" width="8.42578125" customWidth="1"/>
    <col min="11520" max="11520" width="8.7109375" customWidth="1"/>
    <col min="11521" max="11521" width="8.5703125" customWidth="1"/>
    <col min="11522" max="11523" width="9.140625" customWidth="1"/>
    <col min="11524" max="11526" width="11" customWidth="1"/>
    <col min="11527" max="11527" width="10.140625" customWidth="1"/>
    <col min="11528" max="11529" width="10" customWidth="1"/>
    <col min="11530" max="11530" width="8.85546875" customWidth="1"/>
    <col min="11531" max="11531" width="11.42578125" customWidth="1"/>
    <col min="11532" max="11532" width="6.5703125" customWidth="1"/>
    <col min="11757" max="11757" width="3.42578125" customWidth="1"/>
    <col min="11758" max="11758" width="77.85546875" customWidth="1"/>
    <col min="11759" max="11766" width="8.42578125" customWidth="1"/>
    <col min="11767" max="11769" width="10.42578125" customWidth="1"/>
    <col min="11770" max="11770" width="11.140625" customWidth="1"/>
    <col min="11771" max="11771" width="10" customWidth="1"/>
    <col min="11772" max="11772" width="9.85546875" customWidth="1"/>
    <col min="11773" max="11773" width="8.85546875" customWidth="1"/>
    <col min="11774" max="11774" width="9" customWidth="1"/>
    <col min="11775" max="11775" width="8.42578125" customWidth="1"/>
    <col min="11776" max="11776" width="8.7109375" customWidth="1"/>
    <col min="11777" max="11777" width="8.5703125" customWidth="1"/>
    <col min="11778" max="11779" width="9.140625" customWidth="1"/>
    <col min="11780" max="11782" width="11" customWidth="1"/>
    <col min="11783" max="11783" width="10.140625" customWidth="1"/>
    <col min="11784" max="11785" width="10" customWidth="1"/>
    <col min="11786" max="11786" width="8.85546875" customWidth="1"/>
    <col min="11787" max="11787" width="11.42578125" customWidth="1"/>
    <col min="11788" max="11788" width="6.5703125" customWidth="1"/>
    <col min="12013" max="12013" width="3.42578125" customWidth="1"/>
    <col min="12014" max="12014" width="77.85546875" customWidth="1"/>
    <col min="12015" max="12022" width="8.42578125" customWidth="1"/>
    <col min="12023" max="12025" width="10.42578125" customWidth="1"/>
    <col min="12026" max="12026" width="11.140625" customWidth="1"/>
    <col min="12027" max="12027" width="10" customWidth="1"/>
    <col min="12028" max="12028" width="9.85546875" customWidth="1"/>
    <col min="12029" max="12029" width="8.85546875" customWidth="1"/>
    <col min="12030" max="12030" width="9" customWidth="1"/>
    <col min="12031" max="12031" width="8.42578125" customWidth="1"/>
    <col min="12032" max="12032" width="8.7109375" customWidth="1"/>
    <col min="12033" max="12033" width="8.5703125" customWidth="1"/>
    <col min="12034" max="12035" width="9.140625" customWidth="1"/>
    <col min="12036" max="12038" width="11" customWidth="1"/>
    <col min="12039" max="12039" width="10.140625" customWidth="1"/>
    <col min="12040" max="12041" width="10" customWidth="1"/>
    <col min="12042" max="12042" width="8.85546875" customWidth="1"/>
    <col min="12043" max="12043" width="11.42578125" customWidth="1"/>
    <col min="12044" max="12044" width="6.5703125" customWidth="1"/>
    <col min="12269" max="12269" width="3.42578125" customWidth="1"/>
    <col min="12270" max="12270" width="77.85546875" customWidth="1"/>
    <col min="12271" max="12278" width="8.42578125" customWidth="1"/>
    <col min="12279" max="12281" width="10.42578125" customWidth="1"/>
    <col min="12282" max="12282" width="11.140625" customWidth="1"/>
    <col min="12283" max="12283" width="10" customWidth="1"/>
    <col min="12284" max="12284" width="9.85546875" customWidth="1"/>
    <col min="12285" max="12285" width="8.85546875" customWidth="1"/>
    <col min="12286" max="12286" width="9" customWidth="1"/>
    <col min="12287" max="12287" width="8.42578125" customWidth="1"/>
    <col min="12288" max="12288" width="8.7109375" customWidth="1"/>
    <col min="12289" max="12289" width="8.5703125" customWidth="1"/>
    <col min="12290" max="12291" width="9.140625" customWidth="1"/>
    <col min="12292" max="12294" width="11" customWidth="1"/>
    <col min="12295" max="12295" width="10.140625" customWidth="1"/>
    <col min="12296" max="12297" width="10" customWidth="1"/>
    <col min="12298" max="12298" width="8.85546875" customWidth="1"/>
    <col min="12299" max="12299" width="11.42578125" customWidth="1"/>
    <col min="12300" max="12300" width="6.5703125" customWidth="1"/>
    <col min="12525" max="12525" width="3.42578125" customWidth="1"/>
    <col min="12526" max="12526" width="77.85546875" customWidth="1"/>
    <col min="12527" max="12534" width="8.42578125" customWidth="1"/>
    <col min="12535" max="12537" width="10.42578125" customWidth="1"/>
    <col min="12538" max="12538" width="11.140625" customWidth="1"/>
    <col min="12539" max="12539" width="10" customWidth="1"/>
    <col min="12540" max="12540" width="9.85546875" customWidth="1"/>
    <col min="12541" max="12541" width="8.85546875" customWidth="1"/>
    <col min="12542" max="12542" width="9" customWidth="1"/>
    <col min="12543" max="12543" width="8.42578125" customWidth="1"/>
    <col min="12544" max="12544" width="8.7109375" customWidth="1"/>
    <col min="12545" max="12545" width="8.5703125" customWidth="1"/>
    <col min="12546" max="12547" width="9.140625" customWidth="1"/>
    <col min="12548" max="12550" width="11" customWidth="1"/>
    <col min="12551" max="12551" width="10.140625" customWidth="1"/>
    <col min="12552" max="12553" width="10" customWidth="1"/>
    <col min="12554" max="12554" width="8.85546875" customWidth="1"/>
    <col min="12555" max="12555" width="11.42578125" customWidth="1"/>
    <col min="12556" max="12556" width="6.5703125" customWidth="1"/>
    <col min="12781" max="12781" width="3.42578125" customWidth="1"/>
    <col min="12782" max="12782" width="77.85546875" customWidth="1"/>
    <col min="12783" max="12790" width="8.42578125" customWidth="1"/>
    <col min="12791" max="12793" width="10.42578125" customWidth="1"/>
    <col min="12794" max="12794" width="11.140625" customWidth="1"/>
    <col min="12795" max="12795" width="10" customWidth="1"/>
    <col min="12796" max="12796" width="9.85546875" customWidth="1"/>
    <col min="12797" max="12797" width="8.85546875" customWidth="1"/>
    <col min="12798" max="12798" width="9" customWidth="1"/>
    <col min="12799" max="12799" width="8.42578125" customWidth="1"/>
    <col min="12800" max="12800" width="8.7109375" customWidth="1"/>
    <col min="12801" max="12801" width="8.5703125" customWidth="1"/>
    <col min="12802" max="12803" width="9.140625" customWidth="1"/>
    <col min="12804" max="12806" width="11" customWidth="1"/>
    <col min="12807" max="12807" width="10.140625" customWidth="1"/>
    <col min="12808" max="12809" width="10" customWidth="1"/>
    <col min="12810" max="12810" width="8.85546875" customWidth="1"/>
    <col min="12811" max="12811" width="11.42578125" customWidth="1"/>
    <col min="12812" max="12812" width="6.5703125" customWidth="1"/>
    <col min="13037" max="13037" width="3.42578125" customWidth="1"/>
    <col min="13038" max="13038" width="77.85546875" customWidth="1"/>
    <col min="13039" max="13046" width="8.42578125" customWidth="1"/>
    <col min="13047" max="13049" width="10.42578125" customWidth="1"/>
    <col min="13050" max="13050" width="11.140625" customWidth="1"/>
    <col min="13051" max="13051" width="10" customWidth="1"/>
    <col min="13052" max="13052" width="9.85546875" customWidth="1"/>
    <col min="13053" max="13053" width="8.85546875" customWidth="1"/>
    <col min="13054" max="13054" width="9" customWidth="1"/>
    <col min="13055" max="13055" width="8.42578125" customWidth="1"/>
    <col min="13056" max="13056" width="8.7109375" customWidth="1"/>
    <col min="13057" max="13057" width="8.5703125" customWidth="1"/>
    <col min="13058" max="13059" width="9.140625" customWidth="1"/>
    <col min="13060" max="13062" width="11" customWidth="1"/>
    <col min="13063" max="13063" width="10.140625" customWidth="1"/>
    <col min="13064" max="13065" width="10" customWidth="1"/>
    <col min="13066" max="13066" width="8.85546875" customWidth="1"/>
    <col min="13067" max="13067" width="11.42578125" customWidth="1"/>
    <col min="13068" max="13068" width="6.5703125" customWidth="1"/>
    <col min="13293" max="13293" width="3.42578125" customWidth="1"/>
    <col min="13294" max="13294" width="77.85546875" customWidth="1"/>
    <col min="13295" max="13302" width="8.42578125" customWidth="1"/>
    <col min="13303" max="13305" width="10.42578125" customWidth="1"/>
    <col min="13306" max="13306" width="11.140625" customWidth="1"/>
    <col min="13307" max="13307" width="10" customWidth="1"/>
    <col min="13308" max="13308" width="9.85546875" customWidth="1"/>
    <col min="13309" max="13309" width="8.85546875" customWidth="1"/>
    <col min="13310" max="13310" width="9" customWidth="1"/>
    <col min="13311" max="13311" width="8.42578125" customWidth="1"/>
    <col min="13312" max="13312" width="8.7109375" customWidth="1"/>
    <col min="13313" max="13313" width="8.5703125" customWidth="1"/>
    <col min="13314" max="13315" width="9.140625" customWidth="1"/>
    <col min="13316" max="13318" width="11" customWidth="1"/>
    <col min="13319" max="13319" width="10.140625" customWidth="1"/>
    <col min="13320" max="13321" width="10" customWidth="1"/>
    <col min="13322" max="13322" width="8.85546875" customWidth="1"/>
    <col min="13323" max="13323" width="11.42578125" customWidth="1"/>
    <col min="13324" max="13324" width="6.5703125" customWidth="1"/>
    <col min="13549" max="13549" width="3.42578125" customWidth="1"/>
    <col min="13550" max="13550" width="77.85546875" customWidth="1"/>
    <col min="13551" max="13558" width="8.42578125" customWidth="1"/>
    <col min="13559" max="13561" width="10.42578125" customWidth="1"/>
    <col min="13562" max="13562" width="11.140625" customWidth="1"/>
    <col min="13563" max="13563" width="10" customWidth="1"/>
    <col min="13564" max="13564" width="9.85546875" customWidth="1"/>
    <col min="13565" max="13565" width="8.85546875" customWidth="1"/>
    <col min="13566" max="13566" width="9" customWidth="1"/>
    <col min="13567" max="13567" width="8.42578125" customWidth="1"/>
    <col min="13568" max="13568" width="8.7109375" customWidth="1"/>
    <col min="13569" max="13569" width="8.5703125" customWidth="1"/>
    <col min="13570" max="13571" width="9.140625" customWidth="1"/>
    <col min="13572" max="13574" width="11" customWidth="1"/>
    <col min="13575" max="13575" width="10.140625" customWidth="1"/>
    <col min="13576" max="13577" width="10" customWidth="1"/>
    <col min="13578" max="13578" width="8.85546875" customWidth="1"/>
    <col min="13579" max="13579" width="11.42578125" customWidth="1"/>
    <col min="13580" max="13580" width="6.5703125" customWidth="1"/>
    <col min="13805" max="13805" width="3.42578125" customWidth="1"/>
    <col min="13806" max="13806" width="77.85546875" customWidth="1"/>
    <col min="13807" max="13814" width="8.42578125" customWidth="1"/>
    <col min="13815" max="13817" width="10.42578125" customWidth="1"/>
    <col min="13818" max="13818" width="11.140625" customWidth="1"/>
    <col min="13819" max="13819" width="10" customWidth="1"/>
    <col min="13820" max="13820" width="9.85546875" customWidth="1"/>
    <col min="13821" max="13821" width="8.85546875" customWidth="1"/>
    <col min="13822" max="13822" width="9" customWidth="1"/>
    <col min="13823" max="13823" width="8.42578125" customWidth="1"/>
    <col min="13824" max="13824" width="8.7109375" customWidth="1"/>
    <col min="13825" max="13825" width="8.5703125" customWidth="1"/>
    <col min="13826" max="13827" width="9.140625" customWidth="1"/>
    <col min="13828" max="13830" width="11" customWidth="1"/>
    <col min="13831" max="13831" width="10.140625" customWidth="1"/>
    <col min="13832" max="13833" width="10" customWidth="1"/>
    <col min="13834" max="13834" width="8.85546875" customWidth="1"/>
    <col min="13835" max="13835" width="11.42578125" customWidth="1"/>
    <col min="13836" max="13836" width="6.5703125" customWidth="1"/>
    <col min="14061" max="14061" width="3.42578125" customWidth="1"/>
    <col min="14062" max="14062" width="77.85546875" customWidth="1"/>
    <col min="14063" max="14070" width="8.42578125" customWidth="1"/>
    <col min="14071" max="14073" width="10.42578125" customWidth="1"/>
    <col min="14074" max="14074" width="11.140625" customWidth="1"/>
    <col min="14075" max="14075" width="10" customWidth="1"/>
    <col min="14076" max="14076" width="9.85546875" customWidth="1"/>
    <col min="14077" max="14077" width="8.85546875" customWidth="1"/>
    <col min="14078" max="14078" width="9" customWidth="1"/>
    <col min="14079" max="14079" width="8.42578125" customWidth="1"/>
    <col min="14080" max="14080" width="8.7109375" customWidth="1"/>
    <col min="14081" max="14081" width="8.5703125" customWidth="1"/>
    <col min="14082" max="14083" width="9.140625" customWidth="1"/>
    <col min="14084" max="14086" width="11" customWidth="1"/>
    <col min="14087" max="14087" width="10.140625" customWidth="1"/>
    <col min="14088" max="14089" width="10" customWidth="1"/>
    <col min="14090" max="14090" width="8.85546875" customWidth="1"/>
    <col min="14091" max="14091" width="11.42578125" customWidth="1"/>
    <col min="14092" max="14092" width="6.5703125" customWidth="1"/>
    <col min="14317" max="14317" width="3.42578125" customWidth="1"/>
    <col min="14318" max="14318" width="77.85546875" customWidth="1"/>
    <col min="14319" max="14326" width="8.42578125" customWidth="1"/>
    <col min="14327" max="14329" width="10.42578125" customWidth="1"/>
    <col min="14330" max="14330" width="11.140625" customWidth="1"/>
    <col min="14331" max="14331" width="10" customWidth="1"/>
    <col min="14332" max="14332" width="9.85546875" customWidth="1"/>
    <col min="14333" max="14333" width="8.85546875" customWidth="1"/>
    <col min="14334" max="14334" width="9" customWidth="1"/>
    <col min="14335" max="14335" width="8.42578125" customWidth="1"/>
    <col min="14336" max="14336" width="8.7109375" customWidth="1"/>
    <col min="14337" max="14337" width="8.5703125" customWidth="1"/>
    <col min="14338" max="14339" width="9.140625" customWidth="1"/>
    <col min="14340" max="14342" width="11" customWidth="1"/>
    <col min="14343" max="14343" width="10.140625" customWidth="1"/>
    <col min="14344" max="14345" width="10" customWidth="1"/>
    <col min="14346" max="14346" width="8.85546875" customWidth="1"/>
    <col min="14347" max="14347" width="11.42578125" customWidth="1"/>
    <col min="14348" max="14348" width="6.5703125" customWidth="1"/>
    <col min="14573" max="14573" width="3.42578125" customWidth="1"/>
    <col min="14574" max="14574" width="77.85546875" customWidth="1"/>
    <col min="14575" max="14582" width="8.42578125" customWidth="1"/>
    <col min="14583" max="14585" width="10.42578125" customWidth="1"/>
    <col min="14586" max="14586" width="11.140625" customWidth="1"/>
    <col min="14587" max="14587" width="10" customWidth="1"/>
    <col min="14588" max="14588" width="9.85546875" customWidth="1"/>
    <col min="14589" max="14589" width="8.85546875" customWidth="1"/>
    <col min="14590" max="14590" width="9" customWidth="1"/>
    <col min="14591" max="14591" width="8.42578125" customWidth="1"/>
    <col min="14592" max="14592" width="8.7109375" customWidth="1"/>
    <col min="14593" max="14593" width="8.5703125" customWidth="1"/>
    <col min="14594" max="14595" width="9.140625" customWidth="1"/>
    <col min="14596" max="14598" width="11" customWidth="1"/>
    <col min="14599" max="14599" width="10.140625" customWidth="1"/>
    <col min="14600" max="14601" width="10" customWidth="1"/>
    <col min="14602" max="14602" width="8.85546875" customWidth="1"/>
    <col min="14603" max="14603" width="11.42578125" customWidth="1"/>
    <col min="14604" max="14604" width="6.5703125" customWidth="1"/>
    <col min="14829" max="14829" width="3.42578125" customWidth="1"/>
    <col min="14830" max="14830" width="77.85546875" customWidth="1"/>
    <col min="14831" max="14838" width="8.42578125" customWidth="1"/>
    <col min="14839" max="14841" width="10.42578125" customWidth="1"/>
    <col min="14842" max="14842" width="11.140625" customWidth="1"/>
    <col min="14843" max="14843" width="10" customWidth="1"/>
    <col min="14844" max="14844" width="9.85546875" customWidth="1"/>
    <col min="14845" max="14845" width="8.85546875" customWidth="1"/>
    <col min="14846" max="14846" width="9" customWidth="1"/>
    <col min="14847" max="14847" width="8.42578125" customWidth="1"/>
    <col min="14848" max="14848" width="8.7109375" customWidth="1"/>
    <col min="14849" max="14849" width="8.5703125" customWidth="1"/>
    <col min="14850" max="14851" width="9.140625" customWidth="1"/>
    <col min="14852" max="14854" width="11" customWidth="1"/>
    <col min="14855" max="14855" width="10.140625" customWidth="1"/>
    <col min="14856" max="14857" width="10" customWidth="1"/>
    <col min="14858" max="14858" width="8.85546875" customWidth="1"/>
    <col min="14859" max="14859" width="11.42578125" customWidth="1"/>
    <col min="14860" max="14860" width="6.5703125" customWidth="1"/>
    <col min="15085" max="15085" width="3.42578125" customWidth="1"/>
    <col min="15086" max="15086" width="77.85546875" customWidth="1"/>
    <col min="15087" max="15094" width="8.42578125" customWidth="1"/>
    <col min="15095" max="15097" width="10.42578125" customWidth="1"/>
    <col min="15098" max="15098" width="11.140625" customWidth="1"/>
    <col min="15099" max="15099" width="10" customWidth="1"/>
    <col min="15100" max="15100" width="9.85546875" customWidth="1"/>
    <col min="15101" max="15101" width="8.85546875" customWidth="1"/>
    <col min="15102" max="15102" width="9" customWidth="1"/>
    <col min="15103" max="15103" width="8.42578125" customWidth="1"/>
    <col min="15104" max="15104" width="8.7109375" customWidth="1"/>
    <col min="15105" max="15105" width="8.5703125" customWidth="1"/>
    <col min="15106" max="15107" width="9.140625" customWidth="1"/>
    <col min="15108" max="15110" width="11" customWidth="1"/>
    <col min="15111" max="15111" width="10.140625" customWidth="1"/>
    <col min="15112" max="15113" width="10" customWidth="1"/>
    <col min="15114" max="15114" width="8.85546875" customWidth="1"/>
    <col min="15115" max="15115" width="11.42578125" customWidth="1"/>
    <col min="15116" max="15116" width="6.5703125" customWidth="1"/>
    <col min="15341" max="15341" width="3.42578125" customWidth="1"/>
    <col min="15342" max="15342" width="77.85546875" customWidth="1"/>
    <col min="15343" max="15350" width="8.42578125" customWidth="1"/>
    <col min="15351" max="15353" width="10.42578125" customWidth="1"/>
    <col min="15354" max="15354" width="11.140625" customWidth="1"/>
    <col min="15355" max="15355" width="10" customWidth="1"/>
    <col min="15356" max="15356" width="9.85546875" customWidth="1"/>
    <col min="15357" max="15357" width="8.85546875" customWidth="1"/>
    <col min="15358" max="15358" width="9" customWidth="1"/>
    <col min="15359" max="15359" width="8.42578125" customWidth="1"/>
    <col min="15360" max="15360" width="8.7109375" customWidth="1"/>
    <col min="15361" max="15361" width="8.5703125" customWidth="1"/>
    <col min="15362" max="15363" width="9.140625" customWidth="1"/>
    <col min="15364" max="15366" width="11" customWidth="1"/>
    <col min="15367" max="15367" width="10.140625" customWidth="1"/>
    <col min="15368" max="15369" width="10" customWidth="1"/>
    <col min="15370" max="15370" width="8.85546875" customWidth="1"/>
    <col min="15371" max="15371" width="11.42578125" customWidth="1"/>
    <col min="15372" max="15372" width="6.5703125" customWidth="1"/>
    <col min="15597" max="15597" width="3.42578125" customWidth="1"/>
    <col min="15598" max="15598" width="77.85546875" customWidth="1"/>
    <col min="15599" max="15606" width="8.42578125" customWidth="1"/>
    <col min="15607" max="15609" width="10.42578125" customWidth="1"/>
    <col min="15610" max="15610" width="11.140625" customWidth="1"/>
    <col min="15611" max="15611" width="10" customWidth="1"/>
    <col min="15612" max="15612" width="9.85546875" customWidth="1"/>
    <col min="15613" max="15613" width="8.85546875" customWidth="1"/>
    <col min="15614" max="15614" width="9" customWidth="1"/>
    <col min="15615" max="15615" width="8.42578125" customWidth="1"/>
    <col min="15616" max="15616" width="8.7109375" customWidth="1"/>
    <col min="15617" max="15617" width="8.5703125" customWidth="1"/>
    <col min="15618" max="15619" width="9.140625" customWidth="1"/>
    <col min="15620" max="15622" width="11" customWidth="1"/>
    <col min="15623" max="15623" width="10.140625" customWidth="1"/>
    <col min="15624" max="15625" width="10" customWidth="1"/>
    <col min="15626" max="15626" width="8.85546875" customWidth="1"/>
    <col min="15627" max="15627" width="11.42578125" customWidth="1"/>
    <col min="15628" max="15628" width="6.5703125" customWidth="1"/>
    <col min="15853" max="15853" width="3.42578125" customWidth="1"/>
    <col min="15854" max="15854" width="77.85546875" customWidth="1"/>
    <col min="15855" max="15862" width="8.42578125" customWidth="1"/>
    <col min="15863" max="15865" width="10.42578125" customWidth="1"/>
    <col min="15866" max="15866" width="11.140625" customWidth="1"/>
    <col min="15867" max="15867" width="10" customWidth="1"/>
    <col min="15868" max="15868" width="9.85546875" customWidth="1"/>
    <col min="15869" max="15869" width="8.85546875" customWidth="1"/>
    <col min="15870" max="15870" width="9" customWidth="1"/>
    <col min="15871" max="15871" width="8.42578125" customWidth="1"/>
    <col min="15872" max="15872" width="8.7109375" customWidth="1"/>
    <col min="15873" max="15873" width="8.5703125" customWidth="1"/>
    <col min="15874" max="15875" width="9.140625" customWidth="1"/>
    <col min="15876" max="15878" width="11" customWidth="1"/>
    <col min="15879" max="15879" width="10.140625" customWidth="1"/>
    <col min="15880" max="15881" width="10" customWidth="1"/>
    <col min="15882" max="15882" width="8.85546875" customWidth="1"/>
    <col min="15883" max="15883" width="11.42578125" customWidth="1"/>
    <col min="15884" max="15884" width="6.5703125" customWidth="1"/>
    <col min="16109" max="16109" width="3.42578125" customWidth="1"/>
    <col min="16110" max="16110" width="77.85546875" customWidth="1"/>
    <col min="16111" max="16118" width="8.42578125" customWidth="1"/>
    <col min="16119" max="16121" width="10.42578125" customWidth="1"/>
    <col min="16122" max="16122" width="11.140625" customWidth="1"/>
    <col min="16123" max="16123" width="10" customWidth="1"/>
    <col min="16124" max="16124" width="9.85546875" customWidth="1"/>
    <col min="16125" max="16125" width="8.85546875" customWidth="1"/>
    <col min="16126" max="16126" width="9" customWidth="1"/>
    <col min="16127" max="16127" width="8.42578125" customWidth="1"/>
    <col min="16128" max="16128" width="8.7109375" customWidth="1"/>
    <col min="16129" max="16129" width="8.5703125" customWidth="1"/>
    <col min="16130" max="16131" width="9.140625" customWidth="1"/>
    <col min="16132" max="16134" width="11" customWidth="1"/>
    <col min="16135" max="16135" width="10.140625" customWidth="1"/>
    <col min="16136" max="16137" width="10" customWidth="1"/>
    <col min="16138" max="16138" width="8.85546875" customWidth="1"/>
    <col min="16139" max="16139" width="11.42578125" customWidth="1"/>
    <col min="16140" max="16140" width="6.5703125" customWidth="1"/>
  </cols>
  <sheetData>
    <row r="5" spans="1:42" ht="30.75" customHeight="1"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7"/>
      <c r="W5" s="7"/>
      <c r="X5" s="7"/>
      <c r="Y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8.75" customHeight="1">
      <c r="C6" s="302" t="s">
        <v>72</v>
      </c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3.25" customHeight="1">
      <c r="C7" s="302" t="s">
        <v>73</v>
      </c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s="16" customFormat="1" ht="18" customHeight="1">
      <c r="C8" s="303" t="s">
        <v>75</v>
      </c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</row>
    <row r="9" spans="1:42" s="16" customFormat="1" ht="14.25" customHeight="1">
      <c r="C9" s="304" t="s">
        <v>200</v>
      </c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</row>
    <row r="10" spans="1:42" s="16" customFormat="1" ht="20.25" customHeight="1">
      <c r="C10" s="308" t="s">
        <v>74</v>
      </c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</row>
    <row r="11" spans="1:42" s="16" customFormat="1" ht="27.75" customHeight="1" thickBot="1">
      <c r="C11" s="222" t="s">
        <v>76</v>
      </c>
      <c r="D11" s="46">
        <v>2000</v>
      </c>
      <c r="E11" s="46">
        <v>2001</v>
      </c>
      <c r="F11" s="46">
        <v>2002</v>
      </c>
      <c r="G11" s="46">
        <v>2003</v>
      </c>
      <c r="H11" s="46">
        <v>2004</v>
      </c>
      <c r="I11" s="46">
        <v>2005</v>
      </c>
      <c r="J11" s="46">
        <v>2006</v>
      </c>
      <c r="K11" s="46">
        <v>2007</v>
      </c>
      <c r="L11" s="46">
        <v>2008</v>
      </c>
      <c r="M11" s="46">
        <v>2009</v>
      </c>
      <c r="N11" s="46">
        <v>2010</v>
      </c>
      <c r="O11" s="46">
        <v>2011</v>
      </c>
      <c r="P11" s="46">
        <v>2012</v>
      </c>
      <c r="Q11" s="46">
        <v>2013</v>
      </c>
      <c r="R11" s="47">
        <v>2014</v>
      </c>
      <c r="S11" s="47">
        <v>2015</v>
      </c>
      <c r="T11" s="47">
        <v>2016</v>
      </c>
      <c r="U11" s="47">
        <v>2017</v>
      </c>
      <c r="V11" s="47">
        <v>2018</v>
      </c>
      <c r="W11" s="47">
        <v>2019</v>
      </c>
      <c r="X11" s="47">
        <v>2020</v>
      </c>
      <c r="Y11" s="47">
        <v>2021</v>
      </c>
      <c r="Z11" s="47">
        <v>2022</v>
      </c>
      <c r="AA11" s="47">
        <v>2023</v>
      </c>
    </row>
    <row r="12" spans="1:42" ht="21" customHeight="1" thickTop="1">
      <c r="A12" s="14"/>
      <c r="B12" s="14"/>
      <c r="C12" s="223" t="s">
        <v>107</v>
      </c>
      <c r="D12" s="286">
        <f t="shared" ref="D12:AA12" si="0">+D13+D32+D33+D43+D67</f>
        <v>5981.6</v>
      </c>
      <c r="E12" s="286">
        <f t="shared" si="0"/>
        <v>9977.4</v>
      </c>
      <c r="F12" s="286">
        <f t="shared" si="0"/>
        <v>11329.1</v>
      </c>
      <c r="G12" s="286">
        <f t="shared" si="0"/>
        <v>13249.1</v>
      </c>
      <c r="H12" s="286">
        <f t="shared" si="0"/>
        <v>19162.8</v>
      </c>
      <c r="I12" s="286">
        <f t="shared" si="0"/>
        <v>21709.4</v>
      </c>
      <c r="J12" s="286">
        <f t="shared" si="0"/>
        <v>26977.4</v>
      </c>
      <c r="K12" s="286">
        <f t="shared" si="0"/>
        <v>35790.800000000003</v>
      </c>
      <c r="L12" s="286">
        <f t="shared" si="0"/>
        <v>29215.900000000005</v>
      </c>
      <c r="M12" s="286">
        <f t="shared" si="0"/>
        <v>25311.000000000004</v>
      </c>
      <c r="N12" s="286">
        <f t="shared" si="0"/>
        <v>12089.1</v>
      </c>
      <c r="O12" s="286">
        <f t="shared" si="0"/>
        <v>8065.4957599999998</v>
      </c>
      <c r="P12" s="286">
        <f t="shared" si="0"/>
        <v>6248.1</v>
      </c>
      <c r="Q12" s="286">
        <f t="shared" si="0"/>
        <v>9482.1</v>
      </c>
      <c r="R12" s="287">
        <f t="shared" si="0"/>
        <v>16729</v>
      </c>
      <c r="S12" s="287">
        <f t="shared" si="0"/>
        <v>20895</v>
      </c>
      <c r="T12" s="287">
        <f t="shared" si="0"/>
        <v>25065.7</v>
      </c>
      <c r="U12" s="287">
        <f t="shared" si="0"/>
        <v>27918.7</v>
      </c>
      <c r="V12" s="287">
        <f t="shared" si="0"/>
        <v>30279.200000000001</v>
      </c>
      <c r="W12" s="287">
        <f t="shared" si="0"/>
        <v>28318.399999999998</v>
      </c>
      <c r="X12" s="287">
        <f t="shared" si="0"/>
        <v>48627.199999999997</v>
      </c>
      <c r="Y12" s="287">
        <f t="shared" si="0"/>
        <v>31089.399999999998</v>
      </c>
      <c r="Z12" s="287">
        <f t="shared" si="0"/>
        <v>56493.8</v>
      </c>
      <c r="AA12" s="287">
        <f t="shared" si="0"/>
        <v>70432.600000000006</v>
      </c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</row>
    <row r="13" spans="1:42" ht="16.5" customHeight="1">
      <c r="A13" s="14"/>
      <c r="B13" s="14"/>
      <c r="C13" s="224" t="s">
        <v>78</v>
      </c>
      <c r="D13" s="286">
        <f>+D15+D29</f>
        <v>3212.2</v>
      </c>
      <c r="E13" s="286">
        <f t="shared" ref="E13:J13" si="1">+E15+E29</f>
        <v>7584</v>
      </c>
      <c r="F13" s="286">
        <f t="shared" si="1"/>
        <v>8193.1</v>
      </c>
      <c r="G13" s="286">
        <f t="shared" si="1"/>
        <v>8528.3000000000011</v>
      </c>
      <c r="H13" s="286">
        <f t="shared" si="1"/>
        <v>11607.999999999998</v>
      </c>
      <c r="I13" s="286">
        <f t="shared" si="1"/>
        <v>15471.5</v>
      </c>
      <c r="J13" s="286">
        <f t="shared" si="1"/>
        <v>16316.2</v>
      </c>
      <c r="K13" s="286">
        <f>+K15+K29</f>
        <v>18489.8</v>
      </c>
      <c r="L13" s="286">
        <f>+L15+L29+L14</f>
        <v>19287.200000000004</v>
      </c>
      <c r="M13" s="286">
        <f t="shared" ref="M13:X13" si="2">+M15+M29</f>
        <v>19899.800000000003</v>
      </c>
      <c r="N13" s="286">
        <f t="shared" si="2"/>
        <v>638.40000000000009</v>
      </c>
      <c r="O13" s="286">
        <f t="shared" si="2"/>
        <v>1087.3957599999999</v>
      </c>
      <c r="P13" s="286">
        <f t="shared" si="2"/>
        <v>935.1</v>
      </c>
      <c r="Q13" s="286">
        <f t="shared" si="2"/>
        <v>1020.7000000000002</v>
      </c>
      <c r="R13" s="286">
        <f t="shared" si="2"/>
        <v>941.2</v>
      </c>
      <c r="S13" s="286">
        <f t="shared" si="2"/>
        <v>1032.5999999999999</v>
      </c>
      <c r="T13" s="286">
        <f t="shared" si="2"/>
        <v>975.09999999999991</v>
      </c>
      <c r="U13" s="287">
        <f t="shared" si="2"/>
        <v>1684.7000000000003</v>
      </c>
      <c r="V13" s="287">
        <f t="shared" si="2"/>
        <v>2526.1</v>
      </c>
      <c r="W13" s="287">
        <f t="shared" si="2"/>
        <v>1684.7</v>
      </c>
      <c r="X13" s="287">
        <f t="shared" si="2"/>
        <v>1439.4</v>
      </c>
      <c r="Y13" s="287">
        <f t="shared" ref="Y13:Z13" si="3">+Y15+Y29</f>
        <v>1840.2999999999997</v>
      </c>
      <c r="Z13" s="287">
        <f t="shared" si="3"/>
        <v>1896.2000000000003</v>
      </c>
      <c r="AA13" s="287">
        <f t="shared" ref="AA13" si="4">+AA15+AA29</f>
        <v>1849.5999999999997</v>
      </c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</row>
    <row r="14" spans="1:42" ht="16.5" customHeight="1">
      <c r="A14" s="14"/>
      <c r="B14" s="14"/>
      <c r="C14" s="225" t="s">
        <v>79</v>
      </c>
      <c r="D14" s="286">
        <v>0</v>
      </c>
      <c r="E14" s="286">
        <v>0</v>
      </c>
      <c r="F14" s="286">
        <v>0</v>
      </c>
      <c r="G14" s="286">
        <v>0</v>
      </c>
      <c r="H14" s="286">
        <v>0</v>
      </c>
      <c r="I14" s="286">
        <v>0</v>
      </c>
      <c r="J14" s="286">
        <v>0</v>
      </c>
      <c r="K14" s="286">
        <v>0</v>
      </c>
      <c r="L14" s="286">
        <v>830.7</v>
      </c>
      <c r="M14" s="286">
        <v>0</v>
      </c>
      <c r="N14" s="286">
        <v>0</v>
      </c>
      <c r="O14" s="286">
        <v>0</v>
      </c>
      <c r="P14" s="286">
        <v>0</v>
      </c>
      <c r="Q14" s="286">
        <v>0</v>
      </c>
      <c r="R14" s="286">
        <v>0</v>
      </c>
      <c r="S14" s="286">
        <v>0</v>
      </c>
      <c r="T14" s="286">
        <v>0</v>
      </c>
      <c r="U14" s="286">
        <v>0</v>
      </c>
      <c r="V14" s="287">
        <v>0</v>
      </c>
      <c r="W14" s="287">
        <v>0</v>
      </c>
      <c r="X14" s="287">
        <v>0</v>
      </c>
      <c r="Y14" s="287">
        <v>0</v>
      </c>
      <c r="Z14" s="287">
        <v>0</v>
      </c>
      <c r="AA14" s="287">
        <v>0</v>
      </c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</row>
    <row r="15" spans="1:42" ht="18" customHeight="1">
      <c r="A15" s="14"/>
      <c r="B15" s="14"/>
      <c r="C15" s="225" t="s">
        <v>82</v>
      </c>
      <c r="D15" s="286">
        <f t="shared" ref="D15:V15" si="5">+D16+D23</f>
        <v>3212.2</v>
      </c>
      <c r="E15" s="286">
        <f t="shared" ref="E15:J15" si="6">+E16+E23</f>
        <v>7584</v>
      </c>
      <c r="F15" s="286">
        <f>+F16+F23</f>
        <v>8193.1</v>
      </c>
      <c r="G15" s="286">
        <f t="shared" si="6"/>
        <v>8428.3000000000011</v>
      </c>
      <c r="H15" s="286">
        <f t="shared" si="6"/>
        <v>11222.699999999999</v>
      </c>
      <c r="I15" s="286">
        <f t="shared" si="6"/>
        <v>15372</v>
      </c>
      <c r="J15" s="286">
        <f t="shared" si="6"/>
        <v>16218</v>
      </c>
      <c r="K15" s="286">
        <f>+K16+K23</f>
        <v>18371</v>
      </c>
      <c r="L15" s="286">
        <f t="shared" si="5"/>
        <v>18315.600000000002</v>
      </c>
      <c r="M15" s="286">
        <f t="shared" si="5"/>
        <v>19761.400000000001</v>
      </c>
      <c r="N15" s="286">
        <f t="shared" si="5"/>
        <v>506.20000000000005</v>
      </c>
      <c r="O15" s="286">
        <f t="shared" si="5"/>
        <v>949.5</v>
      </c>
      <c r="P15" s="286">
        <f t="shared" si="5"/>
        <v>805.6</v>
      </c>
      <c r="Q15" s="286">
        <f t="shared" si="5"/>
        <v>878.00000000000011</v>
      </c>
      <c r="R15" s="286">
        <f t="shared" si="5"/>
        <v>799.6</v>
      </c>
      <c r="S15" s="286">
        <f t="shared" si="5"/>
        <v>896.09999999999991</v>
      </c>
      <c r="T15" s="286">
        <f t="shared" si="5"/>
        <v>826.19999999999993</v>
      </c>
      <c r="U15" s="286">
        <f t="shared" si="5"/>
        <v>1531.8000000000002</v>
      </c>
      <c r="V15" s="287">
        <f t="shared" si="5"/>
        <v>2372.9</v>
      </c>
      <c r="W15" s="287">
        <f>+W16+W23</f>
        <v>1529.3</v>
      </c>
      <c r="X15" s="287">
        <f>+X16+X23</f>
        <v>1367.4</v>
      </c>
      <c r="Y15" s="287">
        <f>+Y16+Y23</f>
        <v>1775.6999999999998</v>
      </c>
      <c r="Z15" s="287">
        <f>+Z16+Z23</f>
        <v>1763.7000000000003</v>
      </c>
      <c r="AA15" s="287">
        <f>+AA16+AA23</f>
        <v>1671.2999999999997</v>
      </c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</row>
    <row r="16" spans="1:42" ht="18" customHeight="1">
      <c r="A16" s="14"/>
      <c r="B16" s="14"/>
      <c r="C16" s="226" t="s">
        <v>37</v>
      </c>
      <c r="D16" s="286">
        <f>SUM(D17:D22)</f>
        <v>3143.7999999999997</v>
      </c>
      <c r="E16" s="286">
        <f t="shared" ref="E16:N16" si="7">+E17</f>
        <v>7511.1</v>
      </c>
      <c r="F16" s="286">
        <f t="shared" si="7"/>
        <v>8100.9</v>
      </c>
      <c r="G16" s="286">
        <f t="shared" si="7"/>
        <v>8277.6</v>
      </c>
      <c r="H16" s="286">
        <f t="shared" si="7"/>
        <v>11082.3</v>
      </c>
      <c r="I16" s="286">
        <f t="shared" si="7"/>
        <v>14712.2</v>
      </c>
      <c r="J16" s="286">
        <f>+J17+J20</f>
        <v>15736.1</v>
      </c>
      <c r="K16" s="286">
        <f t="shared" si="7"/>
        <v>17838.3</v>
      </c>
      <c r="L16" s="286">
        <f t="shared" si="7"/>
        <v>17915.000000000004</v>
      </c>
      <c r="M16" s="286">
        <f>+M17+M22</f>
        <v>19216.7</v>
      </c>
      <c r="N16" s="286">
        <f t="shared" si="7"/>
        <v>0</v>
      </c>
      <c r="O16" s="286">
        <f t="shared" ref="O16:T16" si="8">+O17+O20</f>
        <v>581.9</v>
      </c>
      <c r="P16" s="286">
        <f t="shared" si="8"/>
        <v>612</v>
      </c>
      <c r="Q16" s="286">
        <f t="shared" si="8"/>
        <v>638.50000000000011</v>
      </c>
      <c r="R16" s="286">
        <f t="shared" si="8"/>
        <v>599.5</v>
      </c>
      <c r="S16" s="286">
        <f t="shared" si="8"/>
        <v>725.3</v>
      </c>
      <c r="T16" s="286">
        <f t="shared" si="8"/>
        <v>636.29999999999995</v>
      </c>
      <c r="U16" s="286">
        <f t="shared" ref="U16:Z16" si="9">+U17+U20+U21</f>
        <v>1355.9</v>
      </c>
      <c r="V16" s="287">
        <f t="shared" si="9"/>
        <v>2181.3000000000002</v>
      </c>
      <c r="W16" s="287">
        <f t="shared" si="9"/>
        <v>1347.3</v>
      </c>
      <c r="X16" s="287">
        <f t="shared" si="9"/>
        <v>1205.9000000000001</v>
      </c>
      <c r="Y16" s="287">
        <f t="shared" si="9"/>
        <v>1607.1999999999998</v>
      </c>
      <c r="Z16" s="287">
        <f t="shared" si="9"/>
        <v>1487.8000000000002</v>
      </c>
      <c r="AA16" s="287">
        <f t="shared" ref="AA16" si="10">+AA17+AA20+AA21</f>
        <v>1397.6999999999998</v>
      </c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</row>
    <row r="17" spans="1:42" ht="18" customHeight="1">
      <c r="A17" s="14"/>
      <c r="B17" s="14"/>
      <c r="C17" s="227" t="s">
        <v>38</v>
      </c>
      <c r="D17" s="64">
        <v>0</v>
      </c>
      <c r="E17" s="64">
        <v>7511.1</v>
      </c>
      <c r="F17" s="64">
        <v>8100.9</v>
      </c>
      <c r="G17" s="64">
        <v>8277.6</v>
      </c>
      <c r="H17" s="64">
        <v>11082.3</v>
      </c>
      <c r="I17" s="64">
        <v>14712.2</v>
      </c>
      <c r="J17" s="64">
        <v>15735.9</v>
      </c>
      <c r="K17" s="64">
        <v>17838.3</v>
      </c>
      <c r="L17" s="64">
        <v>17915.000000000004</v>
      </c>
      <c r="M17" s="64">
        <v>19213.100000000002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</row>
    <row r="18" spans="1:42" ht="18" customHeight="1">
      <c r="A18" s="14"/>
      <c r="B18" s="14"/>
      <c r="C18" s="227" t="s">
        <v>193</v>
      </c>
      <c r="D18" s="64">
        <v>2627.1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0</v>
      </c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</row>
    <row r="19" spans="1:42" ht="18" customHeight="1">
      <c r="A19" s="14"/>
      <c r="B19" s="14"/>
      <c r="C19" s="227" t="s">
        <v>194</v>
      </c>
      <c r="D19" s="64">
        <v>516.1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</row>
    <row r="20" spans="1:42" ht="18" customHeight="1">
      <c r="A20" s="14"/>
      <c r="B20" s="14"/>
      <c r="C20" s="227" t="s">
        <v>108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0.2</v>
      </c>
      <c r="K20" s="64">
        <v>0</v>
      </c>
      <c r="L20" s="64">
        <v>0</v>
      </c>
      <c r="M20" s="64">
        <v>0</v>
      </c>
      <c r="N20" s="64">
        <v>0</v>
      </c>
      <c r="O20" s="64">
        <v>581.9</v>
      </c>
      <c r="P20" s="64">
        <v>612</v>
      </c>
      <c r="Q20" s="64">
        <v>638.50000000000011</v>
      </c>
      <c r="R20" s="64">
        <v>599.5</v>
      </c>
      <c r="S20" s="64">
        <v>725.3</v>
      </c>
      <c r="T20" s="64">
        <v>636.29999999999995</v>
      </c>
      <c r="U20" s="61">
        <v>646.10000000000014</v>
      </c>
      <c r="V20" s="61">
        <v>481.80000000000007</v>
      </c>
      <c r="W20" s="62">
        <v>121.5</v>
      </c>
      <c r="X20" s="62">
        <v>0</v>
      </c>
      <c r="Y20" s="62">
        <v>747.89999999999986</v>
      </c>
      <c r="Z20" s="62">
        <v>802.1</v>
      </c>
      <c r="AA20" s="62">
        <v>830.99999999999989</v>
      </c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</row>
    <row r="21" spans="1:42" ht="34.5" customHeight="1">
      <c r="A21" s="14"/>
      <c r="B21" s="14"/>
      <c r="C21" s="228" t="s">
        <v>109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283">
        <v>709.8</v>
      </c>
      <c r="V21" s="283">
        <v>1699.5</v>
      </c>
      <c r="W21" s="288">
        <v>1225.8</v>
      </c>
      <c r="X21" s="288">
        <v>1205.9000000000001</v>
      </c>
      <c r="Y21" s="288">
        <v>859.30000000000007</v>
      </c>
      <c r="Z21" s="288">
        <v>685.7</v>
      </c>
      <c r="AA21" s="288">
        <v>566.70000000000005</v>
      </c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2" spans="1:42" ht="15" customHeight="1">
      <c r="A22" s="14"/>
      <c r="B22" s="14"/>
      <c r="C22" s="228" t="s">
        <v>0</v>
      </c>
      <c r="D22" s="53">
        <v>0.6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64">
        <v>3.6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0</v>
      </c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8" customHeight="1">
      <c r="A23" s="14"/>
      <c r="B23" s="14"/>
      <c r="C23" s="229" t="s">
        <v>46</v>
      </c>
      <c r="D23" s="266">
        <f t="shared" ref="D23:W23" si="11">+D24+D27+D28</f>
        <v>68.400000000000006</v>
      </c>
      <c r="E23" s="266">
        <f t="shared" ref="E23:J23" si="12">+E24+E27+E28</f>
        <v>72.900000000000006</v>
      </c>
      <c r="F23" s="266">
        <f t="shared" si="12"/>
        <v>92.2</v>
      </c>
      <c r="G23" s="266">
        <f>+G24+G27+G28</f>
        <v>150.69999999999999</v>
      </c>
      <c r="H23" s="266">
        <f t="shared" si="12"/>
        <v>140.4</v>
      </c>
      <c r="I23" s="266">
        <f t="shared" si="12"/>
        <v>659.8</v>
      </c>
      <c r="J23" s="266">
        <f t="shared" si="12"/>
        <v>481.90000000000003</v>
      </c>
      <c r="K23" s="266">
        <f>+K24+K27+K28</f>
        <v>532.70000000000005</v>
      </c>
      <c r="L23" s="266">
        <f t="shared" si="11"/>
        <v>400.6</v>
      </c>
      <c r="M23" s="266">
        <f t="shared" si="11"/>
        <v>544.70000000000005</v>
      </c>
      <c r="N23" s="266">
        <f t="shared" si="11"/>
        <v>506.20000000000005</v>
      </c>
      <c r="O23" s="266">
        <f t="shared" si="11"/>
        <v>367.6</v>
      </c>
      <c r="P23" s="266">
        <f t="shared" si="11"/>
        <v>193.6</v>
      </c>
      <c r="Q23" s="266">
        <f t="shared" si="11"/>
        <v>239.5</v>
      </c>
      <c r="R23" s="266">
        <f t="shared" si="11"/>
        <v>200.1</v>
      </c>
      <c r="S23" s="266">
        <f t="shared" si="11"/>
        <v>170.8</v>
      </c>
      <c r="T23" s="266">
        <f t="shared" si="11"/>
        <v>189.89999999999998</v>
      </c>
      <c r="U23" s="266">
        <f t="shared" si="11"/>
        <v>175.9</v>
      </c>
      <c r="V23" s="267">
        <f t="shared" si="11"/>
        <v>191.59999999999994</v>
      </c>
      <c r="W23" s="267">
        <f t="shared" si="11"/>
        <v>182</v>
      </c>
      <c r="X23" s="267">
        <f>+X24+X27+X28</f>
        <v>161.5</v>
      </c>
      <c r="Y23" s="267">
        <f>+Y24+Y27+Y28</f>
        <v>168.5</v>
      </c>
      <c r="Z23" s="267">
        <f>+Z24+Z27+Z28</f>
        <v>275.89999999999998</v>
      </c>
      <c r="AA23" s="267">
        <f>+AA24+AA27+AA28</f>
        <v>273.59999999999997</v>
      </c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8" customHeight="1">
      <c r="A24" s="14"/>
      <c r="B24" s="14"/>
      <c r="C24" s="230" t="s">
        <v>110</v>
      </c>
      <c r="D24" s="289">
        <f t="shared" ref="D24:W24" si="13">+D25+D26</f>
        <v>68.400000000000006</v>
      </c>
      <c r="E24" s="289">
        <f t="shared" ref="E24:J24" si="14">+E25+E26</f>
        <v>72.900000000000006</v>
      </c>
      <c r="F24" s="289">
        <f t="shared" si="14"/>
        <v>92.2</v>
      </c>
      <c r="G24" s="289">
        <f>+G25+G26</f>
        <v>92</v>
      </c>
      <c r="H24" s="289">
        <f t="shared" si="14"/>
        <v>91.8</v>
      </c>
      <c r="I24" s="289">
        <f t="shared" si="14"/>
        <v>244</v>
      </c>
      <c r="J24" s="289">
        <f t="shared" si="14"/>
        <v>238.5</v>
      </c>
      <c r="K24" s="289">
        <f>+K25+K26</f>
        <v>315.5</v>
      </c>
      <c r="L24" s="289">
        <f t="shared" si="13"/>
        <v>214.1</v>
      </c>
      <c r="M24" s="289">
        <f t="shared" si="13"/>
        <v>345.7</v>
      </c>
      <c r="N24" s="289">
        <f t="shared" si="13"/>
        <v>295.60000000000002</v>
      </c>
      <c r="O24" s="289">
        <f t="shared" si="13"/>
        <v>252.7</v>
      </c>
      <c r="P24" s="289">
        <f t="shared" si="13"/>
        <v>193.6</v>
      </c>
      <c r="Q24" s="289">
        <f t="shared" si="13"/>
        <v>239.5</v>
      </c>
      <c r="R24" s="289">
        <f t="shared" si="13"/>
        <v>200.1</v>
      </c>
      <c r="S24" s="289">
        <f t="shared" si="13"/>
        <v>170.8</v>
      </c>
      <c r="T24" s="289">
        <f t="shared" si="13"/>
        <v>189.89999999999998</v>
      </c>
      <c r="U24" s="289">
        <f t="shared" si="13"/>
        <v>175.9</v>
      </c>
      <c r="V24" s="289">
        <f t="shared" si="13"/>
        <v>191.49999999999994</v>
      </c>
      <c r="W24" s="290">
        <f t="shared" si="13"/>
        <v>182</v>
      </c>
      <c r="X24" s="290">
        <f>+X25+X26</f>
        <v>161.5</v>
      </c>
      <c r="Y24" s="290">
        <f>+Y25+Y26</f>
        <v>168.5</v>
      </c>
      <c r="Z24" s="290">
        <f>+Z25+Z26</f>
        <v>275.89999999999998</v>
      </c>
      <c r="AA24" s="290">
        <f>+AA25+AA26</f>
        <v>273.59999999999997</v>
      </c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8" customHeight="1">
      <c r="A25" s="14"/>
      <c r="B25" s="14"/>
      <c r="C25" s="231" t="s">
        <v>154</v>
      </c>
      <c r="D25" s="64">
        <v>68.400000000000006</v>
      </c>
      <c r="E25" s="64">
        <v>72.900000000000006</v>
      </c>
      <c r="F25" s="64">
        <v>92.2</v>
      </c>
      <c r="G25" s="64">
        <v>92</v>
      </c>
      <c r="H25" s="64">
        <v>91.8</v>
      </c>
      <c r="I25" s="64">
        <v>244</v>
      </c>
      <c r="J25" s="64">
        <v>238.5</v>
      </c>
      <c r="K25" s="64">
        <v>315.5</v>
      </c>
      <c r="L25" s="64">
        <v>214.1</v>
      </c>
      <c r="M25" s="64">
        <v>345.7</v>
      </c>
      <c r="N25" s="64">
        <v>295.60000000000002</v>
      </c>
      <c r="O25" s="64">
        <v>252.7</v>
      </c>
      <c r="P25" s="64">
        <v>193.6</v>
      </c>
      <c r="Q25" s="64">
        <v>239.5</v>
      </c>
      <c r="R25" s="64">
        <v>200.1</v>
      </c>
      <c r="S25" s="64">
        <v>170.8</v>
      </c>
      <c r="T25" s="64">
        <v>189.89999999999998</v>
      </c>
      <c r="U25" s="61">
        <v>175.9</v>
      </c>
      <c r="V25" s="61">
        <v>191.49999999999994</v>
      </c>
      <c r="W25" s="62">
        <v>162</v>
      </c>
      <c r="X25" s="62">
        <v>111.4</v>
      </c>
      <c r="Y25" s="62">
        <v>101.89999999999999</v>
      </c>
      <c r="Z25" s="62">
        <v>142.10000000000002</v>
      </c>
      <c r="AA25" s="62">
        <v>113.39999999999999</v>
      </c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8" customHeight="1">
      <c r="A26" s="14"/>
      <c r="B26" s="14"/>
      <c r="C26" s="232" t="s">
        <v>155</v>
      </c>
      <c r="D26" s="63"/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291">
        <v>0</v>
      </c>
      <c r="V26" s="291">
        <v>0</v>
      </c>
      <c r="W26" s="265">
        <v>20</v>
      </c>
      <c r="X26" s="265">
        <v>50.100000000000009</v>
      </c>
      <c r="Y26" s="265">
        <v>66.599999999999994</v>
      </c>
      <c r="Z26" s="265">
        <v>133.79999999999998</v>
      </c>
      <c r="AA26" s="265">
        <v>160.19999999999999</v>
      </c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8" customHeight="1">
      <c r="A27" s="14"/>
      <c r="B27" s="14"/>
      <c r="C27" s="233" t="s">
        <v>146</v>
      </c>
      <c r="D27" s="64">
        <v>0</v>
      </c>
      <c r="E27" s="64">
        <v>0</v>
      </c>
      <c r="F27" s="64">
        <v>0</v>
      </c>
      <c r="G27" s="64">
        <v>55.1</v>
      </c>
      <c r="H27" s="64">
        <v>48.6</v>
      </c>
      <c r="I27" s="64">
        <v>155.19999999999999</v>
      </c>
      <c r="J27" s="64">
        <v>204.3</v>
      </c>
      <c r="K27" s="64">
        <v>217.2</v>
      </c>
      <c r="L27" s="64">
        <v>186.5</v>
      </c>
      <c r="M27" s="64">
        <v>199</v>
      </c>
      <c r="N27" s="64">
        <v>210.6</v>
      </c>
      <c r="O27" s="64">
        <v>114.9</v>
      </c>
      <c r="P27" s="64">
        <v>0</v>
      </c>
      <c r="Q27" s="64">
        <v>0</v>
      </c>
      <c r="R27" s="64">
        <v>0</v>
      </c>
      <c r="S27" s="64">
        <v>0</v>
      </c>
      <c r="T27" s="64">
        <v>0</v>
      </c>
      <c r="U27" s="61">
        <v>0</v>
      </c>
      <c r="V27" s="61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8" customHeight="1">
      <c r="A28" s="14"/>
      <c r="B28" s="14"/>
      <c r="C28" s="233" t="s">
        <v>0</v>
      </c>
      <c r="D28" s="64">
        <v>0</v>
      </c>
      <c r="E28" s="64">
        <v>0</v>
      </c>
      <c r="F28" s="64">
        <v>0</v>
      </c>
      <c r="G28" s="64">
        <v>3.6</v>
      </c>
      <c r="H28" s="64">
        <v>0</v>
      </c>
      <c r="I28" s="64">
        <v>260.60000000000002</v>
      </c>
      <c r="J28" s="64">
        <v>39.1</v>
      </c>
      <c r="K28" s="64">
        <v>0</v>
      </c>
      <c r="L28" s="64">
        <v>0</v>
      </c>
      <c r="M28" s="64">
        <v>0</v>
      </c>
      <c r="N28" s="64">
        <v>0</v>
      </c>
      <c r="O28" s="64"/>
      <c r="P28" s="64">
        <v>0</v>
      </c>
      <c r="Q28" s="64">
        <v>0</v>
      </c>
      <c r="R28" s="64">
        <v>0</v>
      </c>
      <c r="S28" s="64">
        <v>0</v>
      </c>
      <c r="T28" s="64">
        <v>0</v>
      </c>
      <c r="U28" s="61">
        <v>0</v>
      </c>
      <c r="V28" s="61">
        <v>0.1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8" customHeight="1">
      <c r="A29" s="14"/>
      <c r="B29" s="14"/>
      <c r="C29" s="225" t="s">
        <v>111</v>
      </c>
      <c r="D29" s="186">
        <f t="shared" ref="D29:Q29" si="15">+D30</f>
        <v>0</v>
      </c>
      <c r="E29" s="186">
        <f t="shared" si="15"/>
        <v>0</v>
      </c>
      <c r="F29" s="186">
        <f t="shared" si="15"/>
        <v>0</v>
      </c>
      <c r="G29" s="186">
        <f>+G30+G31</f>
        <v>100</v>
      </c>
      <c r="H29" s="186">
        <f>+H30+H31</f>
        <v>385.3</v>
      </c>
      <c r="I29" s="186">
        <f t="shared" si="15"/>
        <v>99.5</v>
      </c>
      <c r="J29" s="186">
        <f t="shared" si="15"/>
        <v>98.2</v>
      </c>
      <c r="K29" s="186">
        <f t="shared" si="15"/>
        <v>118.8</v>
      </c>
      <c r="L29" s="186">
        <f t="shared" si="15"/>
        <v>140.9</v>
      </c>
      <c r="M29" s="186">
        <f t="shared" si="15"/>
        <v>138.39999999999998</v>
      </c>
      <c r="N29" s="186">
        <f t="shared" si="15"/>
        <v>132.19999999999999</v>
      </c>
      <c r="O29" s="186">
        <f t="shared" si="15"/>
        <v>137.89576</v>
      </c>
      <c r="P29" s="186">
        <f t="shared" si="15"/>
        <v>129.5</v>
      </c>
      <c r="Q29" s="186">
        <f t="shared" si="15"/>
        <v>142.70000000000002</v>
      </c>
      <c r="R29" s="186">
        <f t="shared" ref="R29:AA29" si="16">+R30</f>
        <v>141.60000000000002</v>
      </c>
      <c r="S29" s="186">
        <f t="shared" si="16"/>
        <v>136.5</v>
      </c>
      <c r="T29" s="186">
        <f t="shared" si="16"/>
        <v>148.90000000000003</v>
      </c>
      <c r="U29" s="292">
        <f t="shared" si="16"/>
        <v>152.9</v>
      </c>
      <c r="V29" s="292">
        <f t="shared" si="16"/>
        <v>153.20000000000002</v>
      </c>
      <c r="W29" s="292">
        <f t="shared" si="16"/>
        <v>155.4</v>
      </c>
      <c r="X29" s="292">
        <f t="shared" si="16"/>
        <v>72</v>
      </c>
      <c r="Y29" s="292">
        <f t="shared" si="16"/>
        <v>64.599999999999994</v>
      </c>
      <c r="Z29" s="292">
        <f t="shared" si="16"/>
        <v>132.5</v>
      </c>
      <c r="AA29" s="292">
        <f t="shared" si="16"/>
        <v>178.3</v>
      </c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8" customHeight="1">
      <c r="A30" s="14"/>
      <c r="B30" s="14"/>
      <c r="C30" s="199" t="s">
        <v>112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99.5</v>
      </c>
      <c r="J30" s="64">
        <v>98.2</v>
      </c>
      <c r="K30" s="64">
        <v>118.8</v>
      </c>
      <c r="L30" s="64">
        <v>140.9</v>
      </c>
      <c r="M30" s="64">
        <v>138.39999999999998</v>
      </c>
      <c r="N30" s="64">
        <v>132.19999999999999</v>
      </c>
      <c r="O30" s="64">
        <v>137.89576</v>
      </c>
      <c r="P30" s="64">
        <v>129.5</v>
      </c>
      <c r="Q30" s="64">
        <v>142.70000000000002</v>
      </c>
      <c r="R30" s="64">
        <v>141.60000000000002</v>
      </c>
      <c r="S30" s="64">
        <v>136.5</v>
      </c>
      <c r="T30" s="64">
        <v>148.90000000000003</v>
      </c>
      <c r="U30" s="61">
        <v>152.9</v>
      </c>
      <c r="V30" s="61">
        <v>153.20000000000002</v>
      </c>
      <c r="W30" s="62">
        <v>155.4</v>
      </c>
      <c r="X30" s="62">
        <v>72</v>
      </c>
      <c r="Y30" s="62">
        <v>64.599999999999994</v>
      </c>
      <c r="Z30" s="62">
        <v>132.5</v>
      </c>
      <c r="AA30" s="62">
        <v>178.3</v>
      </c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8" customHeight="1">
      <c r="A31" s="14"/>
      <c r="B31" s="14"/>
      <c r="C31" s="199" t="s">
        <v>187</v>
      </c>
      <c r="D31" s="64">
        <v>0</v>
      </c>
      <c r="E31" s="64">
        <v>0</v>
      </c>
      <c r="F31" s="64">
        <v>0</v>
      </c>
      <c r="G31" s="64">
        <v>100</v>
      </c>
      <c r="H31" s="64">
        <v>385.3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61">
        <v>0</v>
      </c>
      <c r="V31" s="61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8" customHeight="1">
      <c r="A32" s="14"/>
      <c r="B32" s="14"/>
      <c r="C32" s="234" t="s">
        <v>113</v>
      </c>
      <c r="D32" s="267">
        <v>490.3</v>
      </c>
      <c r="E32" s="267">
        <v>576.6</v>
      </c>
      <c r="F32" s="267">
        <v>642.70000000000005</v>
      </c>
      <c r="G32" s="267">
        <v>416.5</v>
      </c>
      <c r="H32" s="267">
        <v>95.1</v>
      </c>
      <c r="I32" s="267">
        <v>35.1</v>
      </c>
      <c r="J32" s="267">
        <v>1220.8</v>
      </c>
      <c r="K32" s="267">
        <v>860.19999999999993</v>
      </c>
      <c r="L32" s="266">
        <v>859.90000000000009</v>
      </c>
      <c r="M32" s="267">
        <v>1008.7</v>
      </c>
      <c r="N32" s="267">
        <v>1845.3</v>
      </c>
      <c r="O32" s="266">
        <v>1328.1999999999998</v>
      </c>
      <c r="P32" s="266">
        <v>1250.2</v>
      </c>
      <c r="Q32" s="266">
        <v>1552.4</v>
      </c>
      <c r="R32" s="266">
        <v>1515.1</v>
      </c>
      <c r="S32" s="266">
        <v>1483.3</v>
      </c>
      <c r="T32" s="266">
        <v>1549.8999999999999</v>
      </c>
      <c r="U32" s="267">
        <v>2635.1</v>
      </c>
      <c r="V32" s="267">
        <v>2514.2000000000003</v>
      </c>
      <c r="W32" s="65">
        <v>2553.2999999999997</v>
      </c>
      <c r="X32" s="65">
        <v>2660.6</v>
      </c>
      <c r="Y32" s="65">
        <v>3420.2000000000003</v>
      </c>
      <c r="Z32" s="65">
        <v>4923.1999999999989</v>
      </c>
      <c r="AA32" s="65">
        <v>4220.8999999999996</v>
      </c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8" customHeight="1">
      <c r="A33" s="14"/>
      <c r="B33" s="14"/>
      <c r="C33" s="224" t="s">
        <v>101</v>
      </c>
      <c r="D33" s="287">
        <f t="shared" ref="D33:G33" si="17">+D41+D42+D40</f>
        <v>10</v>
      </c>
      <c r="E33" s="287">
        <f t="shared" si="17"/>
        <v>66</v>
      </c>
      <c r="F33" s="287">
        <f t="shared" si="17"/>
        <v>5</v>
      </c>
      <c r="G33" s="287">
        <f t="shared" si="17"/>
        <v>20</v>
      </c>
      <c r="H33" s="287">
        <f>+H41+H42+H40</f>
        <v>102</v>
      </c>
      <c r="I33" s="287">
        <f>+I41+I42+I40</f>
        <v>115.3</v>
      </c>
      <c r="J33" s="287">
        <f>+J41</f>
        <v>100</v>
      </c>
      <c r="K33" s="287">
        <v>0</v>
      </c>
      <c r="L33" s="287">
        <v>0</v>
      </c>
      <c r="M33" s="287">
        <v>200</v>
      </c>
      <c r="N33" s="287">
        <v>69</v>
      </c>
      <c r="O33" s="287">
        <v>0</v>
      </c>
      <c r="P33" s="287">
        <v>0</v>
      </c>
      <c r="Q33" s="287">
        <v>0</v>
      </c>
      <c r="R33" s="287">
        <v>0</v>
      </c>
      <c r="S33" s="267">
        <v>105</v>
      </c>
      <c r="T33" s="267">
        <v>95</v>
      </c>
      <c r="U33" s="267">
        <v>1577.7</v>
      </c>
      <c r="V33" s="267">
        <v>0</v>
      </c>
      <c r="W33" s="65">
        <v>0</v>
      </c>
      <c r="X33" s="65">
        <f>SUM(X34:X42)</f>
        <v>16978.8</v>
      </c>
      <c r="Y33" s="65">
        <f>SUM(Y34:Y42)</f>
        <v>2660.7</v>
      </c>
      <c r="Z33" s="65">
        <f>SUM(Z34:Z42)</f>
        <v>2042.6</v>
      </c>
      <c r="AA33" s="65">
        <f>SUM(AA34:AA42)</f>
        <v>19731</v>
      </c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8" customHeight="1">
      <c r="A34" s="14"/>
      <c r="B34" s="14"/>
      <c r="C34" s="235" t="s">
        <v>169</v>
      </c>
      <c r="D34" s="293">
        <v>0</v>
      </c>
      <c r="E34" s="293">
        <v>0</v>
      </c>
      <c r="F34" s="293">
        <v>0</v>
      </c>
      <c r="G34" s="293">
        <v>0</v>
      </c>
      <c r="H34" s="293">
        <v>0</v>
      </c>
      <c r="I34" s="293">
        <v>0</v>
      </c>
      <c r="J34" s="293">
        <v>0</v>
      </c>
      <c r="K34" s="293">
        <v>0</v>
      </c>
      <c r="L34" s="293">
        <v>0</v>
      </c>
      <c r="M34" s="294">
        <v>0</v>
      </c>
      <c r="N34" s="293">
        <v>0</v>
      </c>
      <c r="O34" s="293">
        <v>0</v>
      </c>
      <c r="P34" s="293">
        <v>0</v>
      </c>
      <c r="Q34" s="293">
        <v>0</v>
      </c>
      <c r="R34" s="293">
        <v>0</v>
      </c>
      <c r="S34" s="293">
        <v>0</v>
      </c>
      <c r="T34" s="293">
        <v>0</v>
      </c>
      <c r="U34" s="293">
        <v>0</v>
      </c>
      <c r="V34" s="293">
        <v>0</v>
      </c>
      <c r="W34" s="295">
        <v>0</v>
      </c>
      <c r="X34" s="265">
        <v>400</v>
      </c>
      <c r="Y34" s="265">
        <v>0</v>
      </c>
      <c r="Z34" s="265">
        <v>0</v>
      </c>
      <c r="AA34" s="265">
        <v>0</v>
      </c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ht="18" customHeight="1">
      <c r="A35" s="14"/>
      <c r="B35" s="14"/>
      <c r="C35" s="190" t="s">
        <v>170</v>
      </c>
      <c r="D35" s="296">
        <v>0</v>
      </c>
      <c r="E35" s="296">
        <v>0</v>
      </c>
      <c r="F35" s="296">
        <v>0</v>
      </c>
      <c r="G35" s="296">
        <v>0</v>
      </c>
      <c r="H35" s="296">
        <v>0</v>
      </c>
      <c r="I35" s="296">
        <v>0</v>
      </c>
      <c r="J35" s="296">
        <v>0</v>
      </c>
      <c r="K35" s="296">
        <v>0</v>
      </c>
      <c r="L35" s="296">
        <v>0</v>
      </c>
      <c r="M35" s="297">
        <v>0</v>
      </c>
      <c r="N35" s="296">
        <v>0</v>
      </c>
      <c r="O35" s="297">
        <v>0</v>
      </c>
      <c r="P35" s="296">
        <v>0</v>
      </c>
      <c r="Q35" s="296">
        <v>0</v>
      </c>
      <c r="R35" s="296">
        <v>0</v>
      </c>
      <c r="S35" s="296">
        <v>0</v>
      </c>
      <c r="T35" s="298">
        <v>0</v>
      </c>
      <c r="U35" s="298">
        <v>0</v>
      </c>
      <c r="V35" s="298">
        <v>0</v>
      </c>
      <c r="W35" s="299">
        <v>0</v>
      </c>
      <c r="X35" s="62">
        <v>12000</v>
      </c>
      <c r="Y35" s="62">
        <v>0</v>
      </c>
      <c r="Z35" s="62">
        <v>0</v>
      </c>
      <c r="AA35" s="62">
        <v>0</v>
      </c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ht="18" customHeight="1">
      <c r="A36" s="14"/>
      <c r="B36" s="14"/>
      <c r="C36" s="190" t="s">
        <v>171</v>
      </c>
      <c r="D36" s="296">
        <v>0</v>
      </c>
      <c r="E36" s="296">
        <v>0</v>
      </c>
      <c r="F36" s="296">
        <v>0</v>
      </c>
      <c r="G36" s="296">
        <v>0</v>
      </c>
      <c r="H36" s="296">
        <v>0</v>
      </c>
      <c r="I36" s="296">
        <v>0</v>
      </c>
      <c r="J36" s="296">
        <v>0</v>
      </c>
      <c r="K36" s="296">
        <v>0</v>
      </c>
      <c r="L36" s="296">
        <v>0</v>
      </c>
      <c r="M36" s="296">
        <v>0</v>
      </c>
      <c r="N36" s="296">
        <v>0</v>
      </c>
      <c r="O36" s="297">
        <v>0</v>
      </c>
      <c r="P36" s="296">
        <v>0</v>
      </c>
      <c r="Q36" s="296">
        <v>0</v>
      </c>
      <c r="R36" s="296">
        <v>0</v>
      </c>
      <c r="S36" s="296">
        <v>0</v>
      </c>
      <c r="T36" s="298">
        <v>0</v>
      </c>
      <c r="U36" s="298">
        <v>0</v>
      </c>
      <c r="V36" s="300">
        <v>0</v>
      </c>
      <c r="W36" s="299">
        <v>0</v>
      </c>
      <c r="X36" s="62">
        <v>578.79999999999995</v>
      </c>
      <c r="Y36" s="62">
        <v>11.8</v>
      </c>
      <c r="Z36" s="62">
        <v>0</v>
      </c>
      <c r="AA36" s="62">
        <v>0</v>
      </c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 ht="18" customHeight="1">
      <c r="A37" s="14"/>
      <c r="B37" s="14"/>
      <c r="C37" s="190" t="s">
        <v>201</v>
      </c>
      <c r="D37" s="296">
        <v>0</v>
      </c>
      <c r="E37" s="296">
        <v>0</v>
      </c>
      <c r="F37" s="296">
        <v>0</v>
      </c>
      <c r="G37" s="296">
        <v>0</v>
      </c>
      <c r="H37" s="296">
        <v>0</v>
      </c>
      <c r="I37" s="296">
        <v>0</v>
      </c>
      <c r="J37" s="296">
        <v>0</v>
      </c>
      <c r="K37" s="296">
        <v>0</v>
      </c>
      <c r="L37" s="296">
        <v>0</v>
      </c>
      <c r="M37" s="296">
        <v>0</v>
      </c>
      <c r="N37" s="296">
        <v>0</v>
      </c>
      <c r="O37" s="296">
        <v>0</v>
      </c>
      <c r="P37" s="296">
        <v>0</v>
      </c>
      <c r="Q37" s="296">
        <v>0</v>
      </c>
      <c r="R37" s="296">
        <v>0</v>
      </c>
      <c r="S37" s="296">
        <v>0</v>
      </c>
      <c r="T37" s="296">
        <v>0</v>
      </c>
      <c r="U37" s="296">
        <v>0</v>
      </c>
      <c r="V37" s="296">
        <v>0</v>
      </c>
      <c r="W37" s="296">
        <v>0</v>
      </c>
      <c r="X37" s="296">
        <v>0</v>
      </c>
      <c r="Y37" s="296">
        <v>0</v>
      </c>
      <c r="Z37" s="62">
        <v>0</v>
      </c>
      <c r="AA37" s="62">
        <v>1397.4</v>
      </c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1:42" ht="18" customHeight="1">
      <c r="A38" s="14"/>
      <c r="B38" s="14"/>
      <c r="C38" s="190" t="s">
        <v>202</v>
      </c>
      <c r="D38" s="296">
        <v>0</v>
      </c>
      <c r="E38" s="296">
        <v>0</v>
      </c>
      <c r="F38" s="296">
        <v>0</v>
      </c>
      <c r="G38" s="296">
        <v>0</v>
      </c>
      <c r="H38" s="296">
        <v>0</v>
      </c>
      <c r="I38" s="296">
        <v>0</v>
      </c>
      <c r="J38" s="296">
        <v>0</v>
      </c>
      <c r="K38" s="296">
        <v>0</v>
      </c>
      <c r="L38" s="296">
        <v>0</v>
      </c>
      <c r="M38" s="296">
        <v>0</v>
      </c>
      <c r="N38" s="296">
        <v>0</v>
      </c>
      <c r="O38" s="296">
        <v>0</v>
      </c>
      <c r="P38" s="296">
        <v>0</v>
      </c>
      <c r="Q38" s="296">
        <v>0</v>
      </c>
      <c r="R38" s="296">
        <v>0</v>
      </c>
      <c r="S38" s="296">
        <v>0</v>
      </c>
      <c r="T38" s="296">
        <v>0</v>
      </c>
      <c r="U38" s="296">
        <v>0</v>
      </c>
      <c r="V38" s="296">
        <v>0</v>
      </c>
      <c r="W38" s="296">
        <v>0</v>
      </c>
      <c r="X38" s="296">
        <v>0</v>
      </c>
      <c r="Y38" s="296">
        <v>0</v>
      </c>
      <c r="Z38" s="62">
        <v>0</v>
      </c>
      <c r="AA38" s="62">
        <v>735.5</v>
      </c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42" ht="18" customHeight="1">
      <c r="A39" s="14"/>
      <c r="B39" s="14"/>
      <c r="C39" s="190" t="s">
        <v>172</v>
      </c>
      <c r="D39" s="296">
        <v>0</v>
      </c>
      <c r="E39" s="296">
        <v>0</v>
      </c>
      <c r="F39" s="296">
        <v>0</v>
      </c>
      <c r="G39" s="296">
        <v>0</v>
      </c>
      <c r="H39" s="296">
        <v>0</v>
      </c>
      <c r="I39" s="296">
        <v>0</v>
      </c>
      <c r="J39" s="296">
        <v>0</v>
      </c>
      <c r="K39" s="296">
        <v>0</v>
      </c>
      <c r="L39" s="296">
        <v>0</v>
      </c>
      <c r="M39" s="296">
        <v>0</v>
      </c>
      <c r="N39" s="296">
        <v>0</v>
      </c>
      <c r="O39" s="296">
        <v>0</v>
      </c>
      <c r="P39" s="297">
        <v>0</v>
      </c>
      <c r="Q39" s="296">
        <v>0</v>
      </c>
      <c r="R39" s="296">
        <v>0</v>
      </c>
      <c r="S39" s="296">
        <v>0</v>
      </c>
      <c r="T39" s="298">
        <v>0</v>
      </c>
      <c r="U39" s="298">
        <v>0</v>
      </c>
      <c r="V39" s="298">
        <v>0</v>
      </c>
      <c r="W39" s="299">
        <v>0</v>
      </c>
      <c r="X39" s="62">
        <v>4000</v>
      </c>
      <c r="Y39" s="62">
        <v>1000</v>
      </c>
      <c r="Z39" s="62">
        <v>2000</v>
      </c>
      <c r="AA39" s="62">
        <v>5000.1000000000004</v>
      </c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1:42" ht="18" customHeight="1">
      <c r="A40" s="14"/>
      <c r="B40" s="14"/>
      <c r="C40" s="190" t="s">
        <v>173</v>
      </c>
      <c r="D40" s="296">
        <v>0</v>
      </c>
      <c r="E40" s="296">
        <v>0</v>
      </c>
      <c r="F40" s="296">
        <v>0</v>
      </c>
      <c r="G40" s="296">
        <v>0</v>
      </c>
      <c r="H40" s="62">
        <v>47</v>
      </c>
      <c r="I40" s="62">
        <v>15.3</v>
      </c>
      <c r="J40" s="296">
        <v>0</v>
      </c>
      <c r="K40" s="296">
        <v>0</v>
      </c>
      <c r="L40" s="296">
        <v>0</v>
      </c>
      <c r="M40" s="296">
        <v>0</v>
      </c>
      <c r="N40" s="296">
        <v>0</v>
      </c>
      <c r="O40" s="296">
        <v>0</v>
      </c>
      <c r="P40" s="297">
        <v>0</v>
      </c>
      <c r="Q40" s="296">
        <v>0</v>
      </c>
      <c r="R40" s="296">
        <v>0</v>
      </c>
      <c r="S40" s="62">
        <v>105</v>
      </c>
      <c r="T40" s="62">
        <v>95</v>
      </c>
      <c r="U40" s="62">
        <v>1577.7</v>
      </c>
      <c r="V40" s="62">
        <v>0</v>
      </c>
      <c r="W40" s="62">
        <v>0</v>
      </c>
      <c r="X40" s="62">
        <v>0</v>
      </c>
      <c r="Y40" s="62">
        <v>1648.9</v>
      </c>
      <c r="Z40" s="62">
        <v>0</v>
      </c>
      <c r="AA40" s="62">
        <v>2238</v>
      </c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 ht="18" customHeight="1">
      <c r="A41" s="14"/>
      <c r="B41" s="14"/>
      <c r="C41" s="190" t="s">
        <v>174</v>
      </c>
      <c r="D41" s="62">
        <v>10</v>
      </c>
      <c r="E41" s="62">
        <v>66</v>
      </c>
      <c r="F41" s="62">
        <v>5</v>
      </c>
      <c r="G41" s="62">
        <v>20</v>
      </c>
      <c r="H41" s="62">
        <v>55</v>
      </c>
      <c r="I41" s="64">
        <v>100</v>
      </c>
      <c r="J41" s="64">
        <v>100</v>
      </c>
      <c r="K41" s="296">
        <v>0</v>
      </c>
      <c r="L41" s="296">
        <v>0</v>
      </c>
      <c r="M41" s="296">
        <v>0</v>
      </c>
      <c r="N41" s="296">
        <v>0</v>
      </c>
      <c r="O41" s="296">
        <v>0</v>
      </c>
      <c r="P41" s="296">
        <v>0</v>
      </c>
      <c r="Q41" s="296">
        <v>0</v>
      </c>
      <c r="R41" s="296">
        <v>0</v>
      </c>
      <c r="S41" s="296">
        <v>0</v>
      </c>
      <c r="T41" s="296">
        <v>0</v>
      </c>
      <c r="U41" s="296">
        <v>0</v>
      </c>
      <c r="V41" s="296">
        <v>0</v>
      </c>
      <c r="W41" s="296">
        <v>0</v>
      </c>
      <c r="X41" s="296">
        <v>0</v>
      </c>
      <c r="Y41" s="296">
        <v>0</v>
      </c>
      <c r="Z41" s="296">
        <v>0</v>
      </c>
      <c r="AA41" s="62">
        <v>10360</v>
      </c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1:42" ht="18" customHeight="1">
      <c r="A42" s="14"/>
      <c r="B42" s="14"/>
      <c r="C42" s="190" t="s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200</v>
      </c>
      <c r="N42" s="62">
        <v>69</v>
      </c>
      <c r="O42" s="62">
        <v>0</v>
      </c>
      <c r="P42" s="271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42.599999999999994</v>
      </c>
      <c r="AA42" s="62">
        <v>0</v>
      </c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1:42" ht="18" customHeight="1">
      <c r="A43" s="14"/>
      <c r="B43" s="14"/>
      <c r="C43" s="224" t="s">
        <v>86</v>
      </c>
      <c r="D43" s="287">
        <f t="shared" ref="D43:Z43" si="18">+D44+D56+D66+D61</f>
        <v>1178.3</v>
      </c>
      <c r="E43" s="287">
        <f t="shared" si="18"/>
        <v>1110.4999999999998</v>
      </c>
      <c r="F43" s="287">
        <f t="shared" si="18"/>
        <v>1925.9</v>
      </c>
      <c r="G43" s="287">
        <f t="shared" si="18"/>
        <v>3532.2</v>
      </c>
      <c r="H43" s="287">
        <f t="shared" si="18"/>
        <v>4027.7</v>
      </c>
      <c r="I43" s="287">
        <f t="shared" si="18"/>
        <v>3706</v>
      </c>
      <c r="J43" s="287">
        <f t="shared" si="18"/>
        <v>4064.3999999999996</v>
      </c>
      <c r="K43" s="287">
        <f t="shared" si="18"/>
        <v>3273.5</v>
      </c>
      <c r="L43" s="287">
        <f t="shared" si="18"/>
        <v>2107.5</v>
      </c>
      <c r="M43" s="287">
        <f t="shared" si="18"/>
        <v>2534.4</v>
      </c>
      <c r="N43" s="287">
        <f t="shared" si="18"/>
        <v>3125.2</v>
      </c>
      <c r="O43" s="287">
        <f t="shared" si="18"/>
        <v>3212.6</v>
      </c>
      <c r="P43" s="286">
        <f t="shared" si="18"/>
        <v>3491.2000000000003</v>
      </c>
      <c r="Q43" s="287">
        <f t="shared" si="18"/>
        <v>3358.5</v>
      </c>
      <c r="R43" s="287">
        <f t="shared" si="18"/>
        <v>12068.3</v>
      </c>
      <c r="S43" s="287">
        <f t="shared" si="18"/>
        <v>13613.599999999999</v>
      </c>
      <c r="T43" s="287">
        <f t="shared" si="18"/>
        <v>16945.2</v>
      </c>
      <c r="U43" s="287">
        <f t="shared" si="18"/>
        <v>16984.400000000001</v>
      </c>
      <c r="V43" s="287">
        <f t="shared" si="18"/>
        <v>21341.9</v>
      </c>
      <c r="W43" s="287">
        <f t="shared" si="18"/>
        <v>20185.999999999996</v>
      </c>
      <c r="X43" s="287">
        <f t="shared" si="18"/>
        <v>14545.800000000001</v>
      </c>
      <c r="Y43" s="287">
        <f t="shared" si="18"/>
        <v>15759.099999999999</v>
      </c>
      <c r="Z43" s="287">
        <f t="shared" si="18"/>
        <v>21952.000000000004</v>
      </c>
      <c r="AA43" s="287">
        <f t="shared" ref="AA43" si="19">+AA44+AA56+AA66+AA61</f>
        <v>30585.4</v>
      </c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1:42" ht="18" customHeight="1">
      <c r="A44" s="14"/>
      <c r="B44" s="14"/>
      <c r="C44" s="225" t="s">
        <v>50</v>
      </c>
      <c r="D44" s="286">
        <f t="shared" ref="D44:Q44" si="20">+D45+D51</f>
        <v>104.30000000000001</v>
      </c>
      <c r="E44" s="286">
        <f t="shared" ref="E44:J44" si="21">+E45+E51</f>
        <v>120.5</v>
      </c>
      <c r="F44" s="286">
        <f t="shared" si="21"/>
        <v>896</v>
      </c>
      <c r="G44" s="286">
        <f t="shared" si="21"/>
        <v>2168.5</v>
      </c>
      <c r="H44" s="286">
        <f t="shared" si="21"/>
        <v>2097.1</v>
      </c>
      <c r="I44" s="286">
        <f t="shared" si="21"/>
        <v>1109.5</v>
      </c>
      <c r="J44" s="286">
        <f t="shared" si="21"/>
        <v>1250.1999999999998</v>
      </c>
      <c r="K44" s="286">
        <f>+K45+K51</f>
        <v>1350.5</v>
      </c>
      <c r="L44" s="287">
        <f t="shared" si="20"/>
        <v>1211.2</v>
      </c>
      <c r="M44" s="287">
        <f t="shared" si="20"/>
        <v>1716.1999999999998</v>
      </c>
      <c r="N44" s="287">
        <f t="shared" si="20"/>
        <v>1963.3999999999999</v>
      </c>
      <c r="O44" s="287">
        <f t="shared" si="20"/>
        <v>2247.6999999999998</v>
      </c>
      <c r="P44" s="286">
        <f t="shared" si="20"/>
        <v>2772.1000000000004</v>
      </c>
      <c r="Q44" s="287">
        <f t="shared" si="20"/>
        <v>2232.9</v>
      </c>
      <c r="R44" s="287">
        <f t="shared" ref="R44:X44" si="22">+R45+R51</f>
        <v>11334.3</v>
      </c>
      <c r="S44" s="287">
        <f t="shared" si="22"/>
        <v>12837.099999999999</v>
      </c>
      <c r="T44" s="286">
        <f t="shared" si="22"/>
        <v>15838.2</v>
      </c>
      <c r="U44" s="287">
        <f t="shared" si="22"/>
        <v>16016.400000000001</v>
      </c>
      <c r="V44" s="287">
        <f>+V45+V51</f>
        <v>20507.400000000001</v>
      </c>
      <c r="W44" s="286">
        <f t="shared" si="22"/>
        <v>18336.299999999996</v>
      </c>
      <c r="X44" s="287">
        <f t="shared" si="22"/>
        <v>12940.100000000002</v>
      </c>
      <c r="Y44" s="287">
        <f t="shared" ref="Y44:Z44" si="23">+Y45+Y51</f>
        <v>14742.8</v>
      </c>
      <c r="Z44" s="287">
        <f t="shared" si="23"/>
        <v>19804.100000000006</v>
      </c>
      <c r="AA44" s="287">
        <f t="shared" ref="AA44" si="24">+AA45+AA51</f>
        <v>27828.5</v>
      </c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8" customHeight="1">
      <c r="A45" s="14"/>
      <c r="B45" s="14"/>
      <c r="C45" s="226" t="s">
        <v>51</v>
      </c>
      <c r="D45" s="286">
        <f t="shared" ref="D45:Q45" si="25">SUM(D46:D50)</f>
        <v>56.2</v>
      </c>
      <c r="E45" s="286">
        <f t="shared" ref="E45:J45" si="26">SUM(E46:E50)</f>
        <v>103.9</v>
      </c>
      <c r="F45" s="286">
        <f t="shared" si="26"/>
        <v>220.79999999999998</v>
      </c>
      <c r="G45" s="286">
        <f t="shared" si="26"/>
        <v>515.5</v>
      </c>
      <c r="H45" s="286">
        <f t="shared" si="26"/>
        <v>794.2</v>
      </c>
      <c r="I45" s="286">
        <f t="shared" si="26"/>
        <v>743.9</v>
      </c>
      <c r="J45" s="286">
        <f t="shared" si="26"/>
        <v>841.3</v>
      </c>
      <c r="K45" s="286">
        <f>SUM(K46:K50)</f>
        <v>821.20000000000016</v>
      </c>
      <c r="L45" s="286">
        <f t="shared" si="25"/>
        <v>924.1</v>
      </c>
      <c r="M45" s="287">
        <f t="shared" si="25"/>
        <v>1022.5</v>
      </c>
      <c r="N45" s="286">
        <f t="shared" si="25"/>
        <v>1169.3999999999999</v>
      </c>
      <c r="O45" s="286">
        <f t="shared" si="25"/>
        <v>1099.5</v>
      </c>
      <c r="P45" s="286">
        <f t="shared" si="25"/>
        <v>1002.6000000000001</v>
      </c>
      <c r="Q45" s="286">
        <f t="shared" si="25"/>
        <v>1044.1000000000001</v>
      </c>
      <c r="R45" s="287">
        <f t="shared" ref="R45:X45" si="27">SUM(R46:R50)</f>
        <v>986.50000000000011</v>
      </c>
      <c r="S45" s="286">
        <f t="shared" si="27"/>
        <v>1084.6999999999998</v>
      </c>
      <c r="T45" s="286">
        <f t="shared" si="27"/>
        <v>1236.8</v>
      </c>
      <c r="U45" s="287">
        <f t="shared" si="27"/>
        <v>1190.1000000000001</v>
      </c>
      <c r="V45" s="287">
        <f t="shared" si="27"/>
        <v>1156.5</v>
      </c>
      <c r="W45" s="287">
        <f t="shared" si="27"/>
        <v>1187.5999999999997</v>
      </c>
      <c r="X45" s="287">
        <f t="shared" si="27"/>
        <v>1026.8</v>
      </c>
      <c r="Y45" s="287">
        <f t="shared" ref="Y45:Z45" si="28">SUM(Y46:Y50)</f>
        <v>1521.1999999999998</v>
      </c>
      <c r="Z45" s="287">
        <f t="shared" si="28"/>
        <v>2587.6000000000004</v>
      </c>
      <c r="AA45" s="287">
        <f>SUM(AA46:AA50)</f>
        <v>2425.3999999999996</v>
      </c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1:42" ht="18" customHeight="1">
      <c r="A46" s="14"/>
      <c r="B46" s="14"/>
      <c r="C46" s="233" t="s">
        <v>3</v>
      </c>
      <c r="D46" s="64">
        <v>56.2</v>
      </c>
      <c r="E46" s="64">
        <v>99</v>
      </c>
      <c r="F46" s="64">
        <v>64.400000000000006</v>
      </c>
      <c r="G46" s="64">
        <v>3.9</v>
      </c>
      <c r="H46" s="64">
        <v>0</v>
      </c>
      <c r="I46" s="64">
        <v>674.9</v>
      </c>
      <c r="J46" s="64">
        <v>792.8</v>
      </c>
      <c r="K46" s="64">
        <v>789.20000000000016</v>
      </c>
      <c r="L46" s="64">
        <v>893.4</v>
      </c>
      <c r="M46" s="61">
        <v>967.3</v>
      </c>
      <c r="N46" s="64">
        <v>1120.3</v>
      </c>
      <c r="O46" s="64">
        <v>1061.8</v>
      </c>
      <c r="P46" s="64">
        <v>955.40000000000009</v>
      </c>
      <c r="Q46" s="64">
        <v>993.80000000000007</v>
      </c>
      <c r="R46" s="64">
        <v>909.7</v>
      </c>
      <c r="S46" s="64">
        <v>1000.5</v>
      </c>
      <c r="T46" s="64">
        <v>945.19999999999993</v>
      </c>
      <c r="U46" s="61">
        <v>971.30000000000007</v>
      </c>
      <c r="V46" s="64">
        <v>1039.5999999999999</v>
      </c>
      <c r="W46" s="62">
        <v>1077.6999999999998</v>
      </c>
      <c r="X46" s="62">
        <v>970.6</v>
      </c>
      <c r="Y46" s="62">
        <v>1034.0999999999999</v>
      </c>
      <c r="Z46" s="62">
        <v>1246.4000000000001</v>
      </c>
      <c r="AA46" s="62">
        <v>1125.9000000000001</v>
      </c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1:42" ht="18" customHeight="1">
      <c r="A47" s="14"/>
      <c r="B47" s="14"/>
      <c r="C47" s="237" t="s">
        <v>204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211.69999999999996</v>
      </c>
      <c r="AA47" s="265">
        <v>113.2</v>
      </c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1:42" ht="18" customHeight="1">
      <c r="A48" s="14"/>
      <c r="B48" s="14"/>
      <c r="C48" s="233" t="s">
        <v>114</v>
      </c>
      <c r="D48" s="64">
        <v>0</v>
      </c>
      <c r="E48" s="64">
        <v>0</v>
      </c>
      <c r="F48" s="64">
        <v>155.19999999999999</v>
      </c>
      <c r="G48" s="64">
        <v>511.6</v>
      </c>
      <c r="H48" s="64">
        <v>794.2</v>
      </c>
      <c r="I48" s="64">
        <v>69</v>
      </c>
      <c r="J48" s="64">
        <v>48.5</v>
      </c>
      <c r="K48" s="64">
        <v>32</v>
      </c>
      <c r="L48" s="64">
        <v>30.7</v>
      </c>
      <c r="M48" s="64">
        <v>55.2</v>
      </c>
      <c r="N48" s="64">
        <v>49.1</v>
      </c>
      <c r="O48" s="64">
        <v>37.700000000000003</v>
      </c>
      <c r="P48" s="64">
        <v>47.2</v>
      </c>
      <c r="Q48" s="64">
        <v>50.3</v>
      </c>
      <c r="R48" s="64">
        <v>37.1</v>
      </c>
      <c r="S48" s="64">
        <v>31.599999999999998</v>
      </c>
      <c r="T48" s="64">
        <v>30.5</v>
      </c>
      <c r="U48" s="61">
        <v>34.4</v>
      </c>
      <c r="V48" s="61">
        <v>30</v>
      </c>
      <c r="W48" s="62">
        <v>24.299999999999997</v>
      </c>
      <c r="X48" s="62">
        <v>4.0999999999999996</v>
      </c>
      <c r="Y48" s="62">
        <v>0</v>
      </c>
      <c r="Z48" s="62">
        <v>0</v>
      </c>
      <c r="AA48" s="62">
        <v>0</v>
      </c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</row>
    <row r="49" spans="1:42" ht="18" customHeight="1">
      <c r="A49" s="14"/>
      <c r="B49" s="14"/>
      <c r="C49" s="236" t="s">
        <v>115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3">
        <v>0</v>
      </c>
      <c r="R49" s="63">
        <v>39.70000000000001</v>
      </c>
      <c r="S49" s="63">
        <v>52.600000000000009</v>
      </c>
      <c r="T49" s="63">
        <v>261.10000000000002</v>
      </c>
      <c r="U49" s="291">
        <v>184.4</v>
      </c>
      <c r="V49" s="291">
        <v>86.899999999999991</v>
      </c>
      <c r="W49" s="265">
        <v>85.6</v>
      </c>
      <c r="X49" s="265">
        <v>51.999999999999993</v>
      </c>
      <c r="Y49" s="265">
        <v>486.79999999999995</v>
      </c>
      <c r="Z49" s="265">
        <v>1129.5</v>
      </c>
      <c r="AA49" s="265">
        <v>1186.2999999999997</v>
      </c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</row>
    <row r="50" spans="1:42" ht="18" customHeight="1">
      <c r="A50" s="14"/>
      <c r="B50" s="14"/>
      <c r="C50" s="233" t="s">
        <v>116</v>
      </c>
      <c r="D50" s="64">
        <v>0</v>
      </c>
      <c r="E50" s="64">
        <v>4.9000000000000004</v>
      </c>
      <c r="F50" s="64">
        <v>1.2</v>
      </c>
      <c r="G50" s="64"/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61">
        <v>0</v>
      </c>
      <c r="V50" s="61">
        <v>0</v>
      </c>
      <c r="W50" s="62">
        <v>0</v>
      </c>
      <c r="X50" s="62">
        <v>0.1</v>
      </c>
      <c r="Y50" s="62">
        <v>0.30000000000000004</v>
      </c>
      <c r="Z50" s="62">
        <v>0</v>
      </c>
      <c r="AA50" s="62">
        <v>0</v>
      </c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</row>
    <row r="51" spans="1:42" ht="18" customHeight="1">
      <c r="A51" s="14"/>
      <c r="B51" s="14"/>
      <c r="C51" s="226" t="s">
        <v>52</v>
      </c>
      <c r="D51" s="286">
        <f t="shared" ref="D51:W51" si="29">SUM(D52:D55)</f>
        <v>48.1</v>
      </c>
      <c r="E51" s="286">
        <f t="shared" ref="E51:J51" si="30">SUM(E52:E55)</f>
        <v>16.600000000000001</v>
      </c>
      <c r="F51" s="286">
        <f t="shared" si="30"/>
        <v>675.2</v>
      </c>
      <c r="G51" s="286">
        <f t="shared" si="30"/>
        <v>1653</v>
      </c>
      <c r="H51" s="286">
        <f t="shared" si="30"/>
        <v>1302.8999999999999</v>
      </c>
      <c r="I51" s="286">
        <f t="shared" si="30"/>
        <v>365.59999999999997</v>
      </c>
      <c r="J51" s="286">
        <f t="shared" si="30"/>
        <v>408.9</v>
      </c>
      <c r="K51" s="286">
        <f>SUM(K52:K55)</f>
        <v>529.29999999999995</v>
      </c>
      <c r="L51" s="286">
        <f t="shared" si="29"/>
        <v>287.09999999999997</v>
      </c>
      <c r="M51" s="286">
        <f t="shared" si="29"/>
        <v>693.69999999999993</v>
      </c>
      <c r="N51" s="286">
        <f t="shared" si="29"/>
        <v>794</v>
      </c>
      <c r="O51" s="286">
        <f t="shared" si="29"/>
        <v>1148.2</v>
      </c>
      <c r="P51" s="286">
        <f t="shared" si="29"/>
        <v>1769.5</v>
      </c>
      <c r="Q51" s="286">
        <f t="shared" si="29"/>
        <v>1188.8</v>
      </c>
      <c r="R51" s="286">
        <f t="shared" si="29"/>
        <v>10347.799999999999</v>
      </c>
      <c r="S51" s="286">
        <f t="shared" si="29"/>
        <v>11752.4</v>
      </c>
      <c r="T51" s="286">
        <f t="shared" si="29"/>
        <v>14601.400000000001</v>
      </c>
      <c r="U51" s="287">
        <f t="shared" si="29"/>
        <v>14826.300000000001</v>
      </c>
      <c r="V51" s="287">
        <f>SUM(V52:V55)</f>
        <v>19350.900000000001</v>
      </c>
      <c r="W51" s="287">
        <f t="shared" si="29"/>
        <v>17148.699999999997</v>
      </c>
      <c r="X51" s="287">
        <f>SUM(X52:X55)</f>
        <v>11913.300000000003</v>
      </c>
      <c r="Y51" s="287">
        <f>SUM(Y52:Y55)</f>
        <v>13221.6</v>
      </c>
      <c r="Z51" s="287">
        <f>SUM(Z52:Z55)</f>
        <v>17216.500000000004</v>
      </c>
      <c r="AA51" s="287">
        <f>SUM(AA52:AA55)</f>
        <v>25403.100000000002</v>
      </c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</row>
    <row r="52" spans="1:42" ht="18" customHeight="1">
      <c r="A52" s="14"/>
      <c r="B52" s="14"/>
      <c r="C52" s="233" t="s">
        <v>117</v>
      </c>
      <c r="D52" s="64">
        <v>0</v>
      </c>
      <c r="E52" s="64">
        <v>0</v>
      </c>
      <c r="F52" s="64">
        <v>667.7</v>
      </c>
      <c r="G52" s="64">
        <v>1504.6</v>
      </c>
      <c r="H52" s="64">
        <v>1287.8</v>
      </c>
      <c r="I52" s="64">
        <v>352.9</v>
      </c>
      <c r="J52" s="64">
        <v>398.2</v>
      </c>
      <c r="K52" s="64">
        <v>520.5</v>
      </c>
      <c r="L52" s="64">
        <v>278.59999999999997</v>
      </c>
      <c r="M52" s="64">
        <v>684.8</v>
      </c>
      <c r="N52" s="64">
        <v>790.9</v>
      </c>
      <c r="O52" s="64">
        <v>516</v>
      </c>
      <c r="P52" s="64">
        <v>1767.4</v>
      </c>
      <c r="Q52" s="64">
        <v>1186.3999999999999</v>
      </c>
      <c r="R52" s="64">
        <v>1295.8</v>
      </c>
      <c r="S52" s="64">
        <v>204</v>
      </c>
      <c r="T52" s="64">
        <v>205.7</v>
      </c>
      <c r="U52" s="61">
        <v>259.39999999999998</v>
      </c>
      <c r="V52" s="61">
        <v>233.49999999999997</v>
      </c>
      <c r="W52" s="62">
        <v>274.60000000000002</v>
      </c>
      <c r="X52" s="62">
        <v>226.2</v>
      </c>
      <c r="Y52" s="62">
        <v>494.20000000000005</v>
      </c>
      <c r="Z52" s="62">
        <v>355.2</v>
      </c>
      <c r="AA52" s="62">
        <v>253.99999999999997</v>
      </c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</row>
    <row r="53" spans="1:42" ht="18" customHeight="1">
      <c r="A53" s="14"/>
      <c r="B53" s="14"/>
      <c r="C53" s="233" t="s">
        <v>159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626.9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</row>
    <row r="54" spans="1:42" ht="18" customHeight="1">
      <c r="A54" s="14"/>
      <c r="B54" s="14"/>
      <c r="C54" s="236" t="s">
        <v>118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  <c r="R54" s="63">
        <v>7834.7999999999993</v>
      </c>
      <c r="S54" s="63">
        <v>10233.5</v>
      </c>
      <c r="T54" s="63">
        <v>12901.7</v>
      </c>
      <c r="U54" s="291">
        <v>13031.600000000002</v>
      </c>
      <c r="V54" s="291">
        <v>19114.900000000001</v>
      </c>
      <c r="W54" s="265">
        <v>16871.5</v>
      </c>
      <c r="X54" s="265">
        <v>11687.100000000002</v>
      </c>
      <c r="Y54" s="265">
        <v>12727.4</v>
      </c>
      <c r="Z54" s="265">
        <v>16861.300000000003</v>
      </c>
      <c r="AA54" s="265">
        <v>25149.100000000002</v>
      </c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</row>
    <row r="55" spans="1:42" ht="18" customHeight="1">
      <c r="A55" s="14"/>
      <c r="B55" s="14"/>
      <c r="C55" s="233" t="s">
        <v>0</v>
      </c>
      <c r="D55" s="64">
        <v>48.1</v>
      </c>
      <c r="E55" s="64">
        <v>16.600000000000001</v>
      </c>
      <c r="F55" s="64">
        <v>7.5</v>
      </c>
      <c r="G55" s="64">
        <v>148.4</v>
      </c>
      <c r="H55" s="64">
        <v>15.1</v>
      </c>
      <c r="I55" s="64">
        <v>12.7</v>
      </c>
      <c r="J55" s="64">
        <v>10.7</v>
      </c>
      <c r="K55" s="64">
        <v>8.8000000000000007</v>
      </c>
      <c r="L55" s="64">
        <v>8.5</v>
      </c>
      <c r="M55" s="64">
        <v>8.9</v>
      </c>
      <c r="N55" s="64">
        <v>3.1</v>
      </c>
      <c r="O55" s="64">
        <v>5.3</v>
      </c>
      <c r="P55" s="64">
        <v>2.1</v>
      </c>
      <c r="Q55" s="64">
        <v>2.4</v>
      </c>
      <c r="R55" s="64">
        <f>2.2+1215</f>
        <v>1217.2</v>
      </c>
      <c r="S55" s="64">
        <f>3+1311.9</f>
        <v>1314.9</v>
      </c>
      <c r="T55" s="64">
        <f>2.4+1491.6</f>
        <v>1494</v>
      </c>
      <c r="U55" s="61">
        <f>1533+2.3</f>
        <v>1535.3</v>
      </c>
      <c r="V55" s="61">
        <v>2.5</v>
      </c>
      <c r="W55" s="62">
        <v>2.6</v>
      </c>
      <c r="X55" s="62">
        <v>0</v>
      </c>
      <c r="Y55" s="62">
        <v>0</v>
      </c>
      <c r="Z55" s="62">
        <v>0</v>
      </c>
      <c r="AA55" s="62">
        <v>0</v>
      </c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</row>
    <row r="56" spans="1:42" ht="18" customHeight="1">
      <c r="A56" s="14"/>
      <c r="B56" s="14"/>
      <c r="C56" s="226" t="s">
        <v>53</v>
      </c>
      <c r="D56" s="186">
        <f t="shared" ref="D56:W56" si="31">SUM(D57:D60)</f>
        <v>1074</v>
      </c>
      <c r="E56" s="186">
        <f t="shared" ref="E56:J56" si="32">SUM(E57:E60)</f>
        <v>989.19999999999993</v>
      </c>
      <c r="F56" s="186">
        <f t="shared" si="32"/>
        <v>1029.2</v>
      </c>
      <c r="G56" s="186">
        <f t="shared" si="32"/>
        <v>1360.1</v>
      </c>
      <c r="H56" s="186">
        <f t="shared" si="32"/>
        <v>1900.1</v>
      </c>
      <c r="I56" s="186">
        <f t="shared" si="32"/>
        <v>2429.5</v>
      </c>
      <c r="J56" s="186">
        <f t="shared" si="32"/>
        <v>2649</v>
      </c>
      <c r="K56" s="186">
        <f>SUM(K57:K60)</f>
        <v>1852.2</v>
      </c>
      <c r="L56" s="186">
        <f t="shared" si="31"/>
        <v>885.19999999999993</v>
      </c>
      <c r="M56" s="186">
        <f t="shared" si="31"/>
        <v>817.8</v>
      </c>
      <c r="N56" s="186">
        <f t="shared" si="31"/>
        <v>1161.8000000000002</v>
      </c>
      <c r="O56" s="186">
        <f t="shared" si="31"/>
        <v>964.9</v>
      </c>
      <c r="P56" s="186">
        <f t="shared" si="31"/>
        <v>719.1</v>
      </c>
      <c r="Q56" s="186">
        <f>SUM(Q57:Q60)</f>
        <v>1125.5999999999999</v>
      </c>
      <c r="R56" s="186">
        <f t="shared" si="31"/>
        <v>734.00000000000011</v>
      </c>
      <c r="S56" s="186">
        <f t="shared" si="31"/>
        <v>776.5</v>
      </c>
      <c r="T56" s="186">
        <f t="shared" si="31"/>
        <v>1107</v>
      </c>
      <c r="U56" s="186">
        <f t="shared" si="31"/>
        <v>968.00000000000011</v>
      </c>
      <c r="V56" s="292">
        <f t="shared" si="31"/>
        <v>818</v>
      </c>
      <c r="W56" s="292">
        <f t="shared" si="31"/>
        <v>717.2</v>
      </c>
      <c r="X56" s="292">
        <f>SUM(X57:X60)</f>
        <v>454.39999999999992</v>
      </c>
      <c r="Y56" s="292">
        <f>SUM(Y57:Y60)</f>
        <v>913.90000000000009</v>
      </c>
      <c r="Z56" s="292">
        <f>SUM(Z57:Z60)</f>
        <v>1236.0999999999999</v>
      </c>
      <c r="AA56" s="292">
        <f>SUM(AA57:AA60)</f>
        <v>1368.9</v>
      </c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</row>
    <row r="57" spans="1:42" ht="18" customHeight="1">
      <c r="A57" s="14"/>
      <c r="B57" s="14"/>
      <c r="C57" s="233" t="s">
        <v>119</v>
      </c>
      <c r="D57" s="64">
        <v>0</v>
      </c>
      <c r="E57" s="64">
        <v>0</v>
      </c>
      <c r="F57" s="64">
        <v>0</v>
      </c>
      <c r="G57" s="64">
        <v>0</v>
      </c>
      <c r="H57" s="64">
        <v>0</v>
      </c>
      <c r="I57" s="64">
        <v>471</v>
      </c>
      <c r="J57" s="64">
        <v>454.8</v>
      </c>
      <c r="K57" s="64">
        <v>532.9</v>
      </c>
      <c r="L57" s="64">
        <v>504.5</v>
      </c>
      <c r="M57" s="64">
        <v>447.2</v>
      </c>
      <c r="N57" s="64">
        <v>532.70000000000005</v>
      </c>
      <c r="O57" s="64">
        <v>542.29999999999995</v>
      </c>
      <c r="P57" s="64">
        <v>535.20000000000005</v>
      </c>
      <c r="Q57" s="64">
        <v>592.79999999999995</v>
      </c>
      <c r="R57" s="64">
        <v>734.00000000000011</v>
      </c>
      <c r="S57" s="64">
        <v>776.5</v>
      </c>
      <c r="T57" s="64">
        <v>1107</v>
      </c>
      <c r="U57" s="61">
        <v>968.00000000000011</v>
      </c>
      <c r="V57" s="61">
        <v>818</v>
      </c>
      <c r="W57" s="62">
        <v>717.2</v>
      </c>
      <c r="X57" s="62">
        <v>454.39999999999992</v>
      </c>
      <c r="Y57" s="62">
        <v>913.80000000000007</v>
      </c>
      <c r="Z57" s="62">
        <v>1236.0999999999999</v>
      </c>
      <c r="AA57" s="62">
        <v>1368.9</v>
      </c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</row>
    <row r="58" spans="1:42" ht="18" customHeight="1">
      <c r="A58" s="14"/>
      <c r="B58" s="14"/>
      <c r="C58" s="233" t="s">
        <v>132</v>
      </c>
      <c r="D58" s="64">
        <v>258.60000000000002</v>
      </c>
      <c r="E58" s="64">
        <v>265.39999999999998</v>
      </c>
      <c r="F58" s="64">
        <v>446.5</v>
      </c>
      <c r="G58" s="64">
        <v>504.8</v>
      </c>
      <c r="H58" s="64">
        <v>464.1</v>
      </c>
      <c r="I58" s="64">
        <v>464.1</v>
      </c>
      <c r="J58" s="64">
        <v>485.4</v>
      </c>
      <c r="K58" s="64">
        <v>500.4</v>
      </c>
      <c r="L58" s="64">
        <v>377.3</v>
      </c>
      <c r="M58" s="64">
        <v>367.3</v>
      </c>
      <c r="N58" s="64">
        <v>387.2</v>
      </c>
      <c r="O58" s="64">
        <v>422.6</v>
      </c>
      <c r="P58" s="64">
        <v>183.5</v>
      </c>
      <c r="Q58" s="64">
        <v>532.80000000000007</v>
      </c>
      <c r="R58" s="64">
        <v>0</v>
      </c>
      <c r="S58" s="64">
        <v>0</v>
      </c>
      <c r="T58" s="64">
        <v>0</v>
      </c>
      <c r="U58" s="61">
        <v>0</v>
      </c>
      <c r="V58" s="61">
        <v>0</v>
      </c>
      <c r="W58" s="62">
        <v>0</v>
      </c>
      <c r="X58" s="62">
        <v>0</v>
      </c>
      <c r="Y58" s="62">
        <v>0</v>
      </c>
      <c r="Z58" s="62">
        <v>0</v>
      </c>
      <c r="AA58" s="62">
        <v>0</v>
      </c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</row>
    <row r="59" spans="1:42" ht="18" customHeight="1">
      <c r="A59" s="14"/>
      <c r="B59" s="14"/>
      <c r="C59" s="233" t="s">
        <v>133</v>
      </c>
      <c r="D59" s="64">
        <v>810.3</v>
      </c>
      <c r="E59" s="64">
        <v>718.8</v>
      </c>
      <c r="F59" s="64">
        <v>578.79999999999995</v>
      </c>
      <c r="G59" s="64">
        <v>851.5</v>
      </c>
      <c r="H59" s="64">
        <v>1433.5</v>
      </c>
      <c r="I59" s="64">
        <v>1482.3</v>
      </c>
      <c r="J59" s="64">
        <v>1669.5</v>
      </c>
      <c r="K59" s="64">
        <v>805.7</v>
      </c>
      <c r="L59" s="64">
        <v>0</v>
      </c>
      <c r="M59" s="64">
        <v>0</v>
      </c>
      <c r="N59" s="64">
        <v>242.4</v>
      </c>
      <c r="O59" s="64">
        <v>0</v>
      </c>
      <c r="P59" s="64">
        <v>0.4</v>
      </c>
      <c r="Q59" s="64">
        <v>0</v>
      </c>
      <c r="R59" s="64">
        <v>0</v>
      </c>
      <c r="S59" s="64">
        <v>0</v>
      </c>
      <c r="T59" s="64">
        <v>0</v>
      </c>
      <c r="U59" s="61">
        <v>0</v>
      </c>
      <c r="V59" s="61">
        <v>0</v>
      </c>
      <c r="W59" s="62">
        <v>0</v>
      </c>
      <c r="X59" s="62">
        <v>0</v>
      </c>
      <c r="Y59" s="62">
        <v>0</v>
      </c>
      <c r="Z59" s="62">
        <v>0</v>
      </c>
      <c r="AA59" s="62">
        <v>0</v>
      </c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</row>
    <row r="60" spans="1:42" ht="18" customHeight="1">
      <c r="A60" s="14"/>
      <c r="B60" s="14"/>
      <c r="C60" s="233" t="s">
        <v>0</v>
      </c>
      <c r="D60" s="64">
        <v>5.0999999999999996</v>
      </c>
      <c r="E60" s="64">
        <v>5</v>
      </c>
      <c r="F60" s="64">
        <v>3.9</v>
      </c>
      <c r="G60" s="64">
        <v>3.8</v>
      </c>
      <c r="H60" s="64">
        <v>2.5</v>
      </c>
      <c r="I60" s="64">
        <v>12.1</v>
      </c>
      <c r="J60" s="64">
        <v>39.299999999999997</v>
      </c>
      <c r="K60" s="64">
        <v>13.2</v>
      </c>
      <c r="L60" s="64">
        <v>3.4</v>
      </c>
      <c r="M60" s="64">
        <v>3.3</v>
      </c>
      <c r="N60" s="64">
        <v>-0.5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  <c r="U60" s="61">
        <v>0</v>
      </c>
      <c r="V60" s="61">
        <v>0</v>
      </c>
      <c r="W60" s="62">
        <v>0</v>
      </c>
      <c r="X60" s="62">
        <v>0</v>
      </c>
      <c r="Y60" s="62">
        <v>0.1</v>
      </c>
      <c r="Z60" s="62">
        <v>0</v>
      </c>
      <c r="AA60" s="62">
        <v>0</v>
      </c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</row>
    <row r="61" spans="1:42" ht="18" customHeight="1">
      <c r="A61" s="14"/>
      <c r="B61" s="14"/>
      <c r="C61" s="226" t="s">
        <v>54</v>
      </c>
      <c r="D61" s="267">
        <f>+D62+D65+D63+D64</f>
        <v>0</v>
      </c>
      <c r="E61" s="267">
        <f>+E62+E65+E63+E64</f>
        <v>0</v>
      </c>
      <c r="F61" s="267">
        <f>+F62+F65+F63+F64</f>
        <v>0</v>
      </c>
      <c r="G61" s="267">
        <v>3.6</v>
      </c>
      <c r="H61" s="267">
        <f t="shared" ref="H61:Z61" si="33">+H62+H65+H63+H64</f>
        <v>0</v>
      </c>
      <c r="I61" s="267">
        <f t="shared" si="33"/>
        <v>0</v>
      </c>
      <c r="J61" s="267">
        <f t="shared" si="33"/>
        <v>8.6</v>
      </c>
      <c r="K61" s="267">
        <f t="shared" si="33"/>
        <v>0</v>
      </c>
      <c r="L61" s="267">
        <f t="shared" si="33"/>
        <v>0</v>
      </c>
      <c r="M61" s="267">
        <f t="shared" si="33"/>
        <v>0</v>
      </c>
      <c r="N61" s="267">
        <f t="shared" si="33"/>
        <v>0</v>
      </c>
      <c r="O61" s="267">
        <f t="shared" si="33"/>
        <v>0</v>
      </c>
      <c r="P61" s="267">
        <f t="shared" si="33"/>
        <v>0</v>
      </c>
      <c r="Q61" s="267">
        <f t="shared" si="33"/>
        <v>0</v>
      </c>
      <c r="R61" s="267">
        <f t="shared" si="33"/>
        <v>0</v>
      </c>
      <c r="S61" s="267">
        <f t="shared" si="33"/>
        <v>0</v>
      </c>
      <c r="T61" s="267">
        <f t="shared" si="33"/>
        <v>0</v>
      </c>
      <c r="U61" s="267">
        <f t="shared" si="33"/>
        <v>0</v>
      </c>
      <c r="V61" s="267">
        <f t="shared" si="33"/>
        <v>16.5</v>
      </c>
      <c r="W61" s="267">
        <f t="shared" si="33"/>
        <v>1132.4999999999998</v>
      </c>
      <c r="X61" s="267">
        <f t="shared" si="33"/>
        <v>1151.3</v>
      </c>
      <c r="Y61" s="267">
        <f t="shared" si="33"/>
        <v>102.4</v>
      </c>
      <c r="Z61" s="267">
        <f t="shared" si="33"/>
        <v>911.80000000000007</v>
      </c>
      <c r="AA61" s="267">
        <f t="shared" ref="AA61" si="34">+AA62+AA65+AA63+AA64</f>
        <v>1388</v>
      </c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</row>
    <row r="62" spans="1:42" ht="18" customHeight="1">
      <c r="A62" s="14"/>
      <c r="B62" s="14"/>
      <c r="C62" s="237" t="s">
        <v>165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285">
        <v>0</v>
      </c>
      <c r="P62" s="285">
        <v>0</v>
      </c>
      <c r="Q62" s="285">
        <v>0</v>
      </c>
      <c r="R62" s="285">
        <v>0</v>
      </c>
      <c r="S62" s="285">
        <v>0</v>
      </c>
      <c r="T62" s="285">
        <v>0</v>
      </c>
      <c r="U62" s="285">
        <v>0</v>
      </c>
      <c r="V62" s="285">
        <v>0</v>
      </c>
      <c r="W62" s="265">
        <v>0</v>
      </c>
      <c r="X62" s="265">
        <v>173.79999999999998</v>
      </c>
      <c r="Y62" s="265">
        <v>50.699999999999996</v>
      </c>
      <c r="Z62" s="265">
        <v>51.599999999999994</v>
      </c>
      <c r="AA62" s="265">
        <v>52.2</v>
      </c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</row>
    <row r="63" spans="1:42" ht="18" customHeight="1">
      <c r="A63" s="14"/>
      <c r="B63" s="14"/>
      <c r="C63" s="237" t="s">
        <v>156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285">
        <v>0</v>
      </c>
      <c r="P63" s="285">
        <v>0</v>
      </c>
      <c r="Q63" s="285">
        <v>0</v>
      </c>
      <c r="R63" s="285">
        <v>0</v>
      </c>
      <c r="S63" s="285">
        <v>0</v>
      </c>
      <c r="T63" s="285">
        <v>0</v>
      </c>
      <c r="U63" s="285">
        <v>0</v>
      </c>
      <c r="V63" s="285">
        <v>0</v>
      </c>
      <c r="W63" s="265">
        <v>1081.1999999999998</v>
      </c>
      <c r="X63" s="265">
        <v>977.5</v>
      </c>
      <c r="Y63" s="265">
        <v>0</v>
      </c>
      <c r="Z63" s="265">
        <v>636</v>
      </c>
      <c r="AA63" s="265">
        <v>0</v>
      </c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</row>
    <row r="64" spans="1:42" ht="18" customHeight="1">
      <c r="A64" s="14"/>
      <c r="B64" s="14"/>
      <c r="C64" s="237" t="s">
        <v>175</v>
      </c>
      <c r="D64" s="63"/>
      <c r="E64" s="63"/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3">
        <v>0</v>
      </c>
      <c r="L64" s="63">
        <v>0</v>
      </c>
      <c r="M64" s="63">
        <v>0</v>
      </c>
      <c r="N64" s="63">
        <v>0</v>
      </c>
      <c r="O64" s="285">
        <v>0</v>
      </c>
      <c r="P64" s="285">
        <v>0</v>
      </c>
      <c r="Q64" s="285">
        <v>0</v>
      </c>
      <c r="R64" s="285">
        <v>0</v>
      </c>
      <c r="S64" s="285">
        <v>0</v>
      </c>
      <c r="T64" s="285">
        <v>0</v>
      </c>
      <c r="U64" s="285">
        <v>0</v>
      </c>
      <c r="V64" s="63">
        <v>16.5</v>
      </c>
      <c r="W64" s="265">
        <v>51.3</v>
      </c>
      <c r="X64" s="265">
        <v>0</v>
      </c>
      <c r="Y64" s="265">
        <v>51.7</v>
      </c>
      <c r="Z64" s="265">
        <v>224.20000000000002</v>
      </c>
      <c r="AA64" s="265">
        <v>1335.8</v>
      </c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</row>
    <row r="65" spans="1:42" ht="18" customHeight="1">
      <c r="A65" s="14"/>
      <c r="B65" s="14"/>
      <c r="C65" s="199" t="s">
        <v>163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64">
        <v>8.6</v>
      </c>
      <c r="K65" s="64">
        <v>0</v>
      </c>
      <c r="L65" s="64">
        <v>0</v>
      </c>
      <c r="M65" s="64">
        <v>0</v>
      </c>
      <c r="N65" s="64">
        <v>0</v>
      </c>
      <c r="O65" s="266">
        <v>0</v>
      </c>
      <c r="P65" s="266">
        <v>0</v>
      </c>
      <c r="Q65" s="266">
        <v>0</v>
      </c>
      <c r="R65" s="266">
        <v>0</v>
      </c>
      <c r="S65" s="266">
        <v>0</v>
      </c>
      <c r="T65" s="266">
        <v>0</v>
      </c>
      <c r="U65" s="266">
        <v>0</v>
      </c>
      <c r="V65" s="64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</row>
    <row r="66" spans="1:42" ht="18" customHeight="1">
      <c r="A66" s="14"/>
      <c r="B66" s="14"/>
      <c r="C66" s="226" t="s">
        <v>152</v>
      </c>
      <c r="D66" s="266">
        <v>0</v>
      </c>
      <c r="E66" s="266">
        <v>0.8</v>
      </c>
      <c r="F66" s="266">
        <v>0.7</v>
      </c>
      <c r="G66" s="266">
        <v>0</v>
      </c>
      <c r="H66" s="266">
        <v>30.5</v>
      </c>
      <c r="I66" s="266">
        <v>167</v>
      </c>
      <c r="J66" s="266">
        <v>156.6</v>
      </c>
      <c r="K66" s="266">
        <v>70.8</v>
      </c>
      <c r="L66" s="266">
        <v>11.1</v>
      </c>
      <c r="M66" s="266">
        <v>0.4</v>
      </c>
      <c r="N66" s="266">
        <v>0</v>
      </c>
      <c r="O66" s="266">
        <v>0</v>
      </c>
      <c r="P66" s="266">
        <v>0</v>
      </c>
      <c r="Q66" s="266">
        <v>0</v>
      </c>
      <c r="R66" s="266">
        <v>0</v>
      </c>
      <c r="S66" s="266">
        <v>0</v>
      </c>
      <c r="T66" s="266">
        <v>0</v>
      </c>
      <c r="U66" s="267">
        <v>0</v>
      </c>
      <c r="V66" s="267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</row>
    <row r="67" spans="1:42" ht="18" customHeight="1">
      <c r="A67" s="14"/>
      <c r="B67" s="14"/>
      <c r="C67" s="224" t="s">
        <v>87</v>
      </c>
      <c r="D67" s="286">
        <f t="shared" ref="D67:Y67" si="35">+D68+D80+D82</f>
        <v>1090.8000000000002</v>
      </c>
      <c r="E67" s="286">
        <f t="shared" si="35"/>
        <v>640.29999999999995</v>
      </c>
      <c r="F67" s="286">
        <f t="shared" si="35"/>
        <v>562.4</v>
      </c>
      <c r="G67" s="286">
        <f t="shared" si="35"/>
        <v>752.10000000000014</v>
      </c>
      <c r="H67" s="286">
        <f t="shared" si="35"/>
        <v>3330</v>
      </c>
      <c r="I67" s="286">
        <f t="shared" si="35"/>
        <v>2381.5</v>
      </c>
      <c r="J67" s="286">
        <f t="shared" si="35"/>
        <v>5276</v>
      </c>
      <c r="K67" s="286">
        <f t="shared" si="35"/>
        <v>13167.3</v>
      </c>
      <c r="L67" s="286">
        <f t="shared" si="35"/>
        <v>6961.2999999999993</v>
      </c>
      <c r="M67" s="286">
        <f t="shared" si="35"/>
        <v>1668.1000000000001</v>
      </c>
      <c r="N67" s="286">
        <f t="shared" si="35"/>
        <v>6411.2000000000007</v>
      </c>
      <c r="O67" s="286">
        <f t="shared" si="35"/>
        <v>2437.3000000000002</v>
      </c>
      <c r="P67" s="286">
        <f t="shared" si="35"/>
        <v>571.6</v>
      </c>
      <c r="Q67" s="286">
        <f t="shared" si="35"/>
        <v>3550.5</v>
      </c>
      <c r="R67" s="286">
        <f t="shared" si="35"/>
        <v>2204.3999999999996</v>
      </c>
      <c r="S67" s="286">
        <f t="shared" si="35"/>
        <v>4660.5</v>
      </c>
      <c r="T67" s="286">
        <f t="shared" si="35"/>
        <v>5500.5</v>
      </c>
      <c r="U67" s="287">
        <f t="shared" si="35"/>
        <v>5036.8</v>
      </c>
      <c r="V67" s="287">
        <f t="shared" si="35"/>
        <v>3897</v>
      </c>
      <c r="W67" s="287">
        <f t="shared" si="35"/>
        <v>3894.4</v>
      </c>
      <c r="X67" s="287">
        <f t="shared" si="35"/>
        <v>13002.599999999999</v>
      </c>
      <c r="Y67" s="287">
        <f t="shared" si="35"/>
        <v>7409.0999999999995</v>
      </c>
      <c r="Z67" s="287">
        <f t="shared" ref="Z67:AA67" si="36">+Z68+Z80+Z82</f>
        <v>25679.8</v>
      </c>
      <c r="AA67" s="287">
        <f t="shared" si="36"/>
        <v>14045.699999999999</v>
      </c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</row>
    <row r="68" spans="1:42" ht="18" customHeight="1">
      <c r="A68" s="14"/>
      <c r="B68" s="14"/>
      <c r="C68" s="224" t="s">
        <v>120</v>
      </c>
      <c r="D68" s="286">
        <f t="shared" ref="D68:X68" si="37">+D69+D74+D76+D79+D78</f>
        <v>1036.4000000000001</v>
      </c>
      <c r="E68" s="286">
        <f t="shared" si="37"/>
        <v>443.59999999999997</v>
      </c>
      <c r="F68" s="286">
        <f t="shared" si="37"/>
        <v>400.6</v>
      </c>
      <c r="G68" s="286">
        <f t="shared" si="37"/>
        <v>724.7</v>
      </c>
      <c r="H68" s="286">
        <f t="shared" si="37"/>
        <v>3129</v>
      </c>
      <c r="I68" s="286">
        <f t="shared" si="37"/>
        <v>2363.6</v>
      </c>
      <c r="J68" s="286">
        <f t="shared" si="37"/>
        <v>5237.3</v>
      </c>
      <c r="K68" s="286">
        <f t="shared" si="37"/>
        <v>13140.9</v>
      </c>
      <c r="L68" s="286">
        <f t="shared" si="37"/>
        <v>6926.4</v>
      </c>
      <c r="M68" s="286">
        <f t="shared" si="37"/>
        <v>1610</v>
      </c>
      <c r="N68" s="286">
        <f t="shared" si="37"/>
        <v>3401</v>
      </c>
      <c r="O68" s="286">
        <f t="shared" si="37"/>
        <v>235.9</v>
      </c>
      <c r="P68" s="286">
        <f t="shared" si="37"/>
        <v>532.29999999999995</v>
      </c>
      <c r="Q68" s="286">
        <f t="shared" si="37"/>
        <v>3523.1</v>
      </c>
      <c r="R68" s="286">
        <f t="shared" si="37"/>
        <v>2204.2999999999997</v>
      </c>
      <c r="S68" s="286">
        <f t="shared" si="37"/>
        <v>4660.2</v>
      </c>
      <c r="T68" s="286">
        <f t="shared" si="37"/>
        <v>5500.1</v>
      </c>
      <c r="U68" s="286">
        <f t="shared" si="37"/>
        <v>5036.8</v>
      </c>
      <c r="V68" s="286">
        <f t="shared" si="37"/>
        <v>3896.8</v>
      </c>
      <c r="W68" s="286">
        <f t="shared" si="37"/>
        <v>3894.4</v>
      </c>
      <c r="X68" s="287">
        <f t="shared" si="37"/>
        <v>11540.199999999999</v>
      </c>
      <c r="Y68" s="287">
        <f>+Y69+Y74+Y76+Y79+Y78</f>
        <v>6446.7999999999993</v>
      </c>
      <c r="Z68" s="287">
        <f>+Z69+Z74+Z76+Z79+Z78</f>
        <v>23261.199999999997</v>
      </c>
      <c r="AA68" s="287">
        <f>+AA69+AA74+AA76+AA79+AA78</f>
        <v>13110.9</v>
      </c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</row>
    <row r="69" spans="1:42" ht="18" customHeight="1">
      <c r="A69" s="14"/>
      <c r="B69" s="14"/>
      <c r="C69" s="238" t="s">
        <v>121</v>
      </c>
      <c r="D69" s="286">
        <f t="shared" ref="D69:X69" si="38">SUM(D70:D73)</f>
        <v>429.8</v>
      </c>
      <c r="E69" s="286">
        <f t="shared" si="38"/>
        <v>375.4</v>
      </c>
      <c r="F69" s="286">
        <f t="shared" si="38"/>
        <v>346.6</v>
      </c>
      <c r="G69" s="286">
        <f t="shared" si="38"/>
        <v>377.9</v>
      </c>
      <c r="H69" s="286">
        <f t="shared" si="38"/>
        <v>0</v>
      </c>
      <c r="I69" s="286">
        <f t="shared" si="38"/>
        <v>376.5</v>
      </c>
      <c r="J69" s="286">
        <f t="shared" si="38"/>
        <v>1959.3</v>
      </c>
      <c r="K69" s="286">
        <f t="shared" si="38"/>
        <v>1058.8</v>
      </c>
      <c r="L69" s="286">
        <f t="shared" si="38"/>
        <v>3107.7</v>
      </c>
      <c r="M69" s="286">
        <f t="shared" si="38"/>
        <v>1610</v>
      </c>
      <c r="N69" s="286">
        <f t="shared" si="38"/>
        <v>3401</v>
      </c>
      <c r="O69" s="286">
        <f t="shared" si="38"/>
        <v>0</v>
      </c>
      <c r="P69" s="286">
        <f t="shared" si="38"/>
        <v>0</v>
      </c>
      <c r="Q69" s="286">
        <f t="shared" si="38"/>
        <v>3178</v>
      </c>
      <c r="R69" s="286">
        <f t="shared" si="38"/>
        <v>2137.6</v>
      </c>
      <c r="S69" s="287">
        <f t="shared" si="38"/>
        <v>4592.7</v>
      </c>
      <c r="T69" s="287">
        <f t="shared" si="38"/>
        <v>5449</v>
      </c>
      <c r="U69" s="287">
        <f t="shared" si="38"/>
        <v>4493.2</v>
      </c>
      <c r="V69" s="287">
        <f t="shared" si="38"/>
        <v>3740.5</v>
      </c>
      <c r="W69" s="287">
        <f t="shared" si="38"/>
        <v>3150</v>
      </c>
      <c r="X69" s="287">
        <f t="shared" si="38"/>
        <v>10678.3</v>
      </c>
      <c r="Y69" s="287">
        <f t="shared" ref="Y69:Z69" si="39">SUM(Y70:Y73)</f>
        <v>2600.1</v>
      </c>
      <c r="Z69" s="287">
        <f t="shared" si="39"/>
        <v>12117.6</v>
      </c>
      <c r="AA69" s="287">
        <f t="shared" ref="AA69" si="40">SUM(AA70:AA73)</f>
        <v>10433.6</v>
      </c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</row>
    <row r="70" spans="1:42" ht="18" customHeight="1">
      <c r="A70" s="14"/>
      <c r="B70" s="14"/>
      <c r="C70" s="199" t="s">
        <v>192</v>
      </c>
      <c r="D70" s="64">
        <v>100</v>
      </c>
      <c r="E70" s="64">
        <v>170.4</v>
      </c>
      <c r="F70" s="64">
        <v>128</v>
      </c>
      <c r="G70" s="64">
        <v>140.4</v>
      </c>
      <c r="H70" s="64">
        <v>0</v>
      </c>
      <c r="I70" s="64">
        <v>0</v>
      </c>
      <c r="J70" s="64">
        <v>0</v>
      </c>
      <c r="K70" s="64">
        <v>585</v>
      </c>
      <c r="L70" s="64">
        <v>1976.5</v>
      </c>
      <c r="M70" s="64">
        <v>1490</v>
      </c>
      <c r="N70" s="64">
        <v>1750</v>
      </c>
      <c r="O70" s="64">
        <v>0</v>
      </c>
      <c r="P70" s="64">
        <v>0</v>
      </c>
      <c r="Q70" s="64">
        <v>3178</v>
      </c>
      <c r="R70" s="64">
        <v>1300</v>
      </c>
      <c r="S70" s="64">
        <v>2447.5</v>
      </c>
      <c r="T70" s="64">
        <v>2854.9</v>
      </c>
      <c r="U70" s="61">
        <v>2699.4</v>
      </c>
      <c r="V70" s="61">
        <v>2700</v>
      </c>
      <c r="W70" s="62">
        <v>3150</v>
      </c>
      <c r="X70" s="62">
        <v>4624.7</v>
      </c>
      <c r="Y70" s="62">
        <v>2600.1</v>
      </c>
      <c r="Z70" s="62">
        <v>7274.5</v>
      </c>
      <c r="AA70" s="62">
        <v>7929.3</v>
      </c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</row>
    <row r="71" spans="1:42" ht="18" customHeight="1">
      <c r="A71" s="14"/>
      <c r="B71" s="14"/>
      <c r="C71" s="199" t="s">
        <v>122</v>
      </c>
      <c r="D71" s="64">
        <v>329.8</v>
      </c>
      <c r="E71" s="64">
        <v>205</v>
      </c>
      <c r="F71" s="64">
        <v>216</v>
      </c>
      <c r="G71" s="64">
        <v>237.5</v>
      </c>
      <c r="H71" s="64">
        <v>0</v>
      </c>
      <c r="I71" s="64">
        <v>376.5</v>
      </c>
      <c r="J71" s="64">
        <v>1732.3</v>
      </c>
      <c r="K71" s="64">
        <v>0</v>
      </c>
      <c r="L71" s="64">
        <v>1131.2</v>
      </c>
      <c r="M71" s="64">
        <v>0</v>
      </c>
      <c r="N71" s="64">
        <v>1651</v>
      </c>
      <c r="O71" s="64">
        <v>0</v>
      </c>
      <c r="P71" s="64">
        <v>0</v>
      </c>
      <c r="Q71" s="64">
        <v>0</v>
      </c>
      <c r="R71" s="64">
        <v>837.6</v>
      </c>
      <c r="S71" s="64">
        <v>1787</v>
      </c>
      <c r="T71" s="64">
        <v>2257.6999999999998</v>
      </c>
      <c r="U71" s="61">
        <v>1657.8</v>
      </c>
      <c r="V71" s="61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</row>
    <row r="72" spans="1:42" ht="18" customHeight="1">
      <c r="A72" s="14"/>
      <c r="B72" s="14"/>
      <c r="C72" s="199" t="s">
        <v>176</v>
      </c>
      <c r="D72" s="64">
        <v>0</v>
      </c>
      <c r="E72" s="64">
        <v>0</v>
      </c>
      <c r="F72" s="64">
        <v>0</v>
      </c>
      <c r="G72" s="64">
        <v>0</v>
      </c>
      <c r="H72" s="64">
        <v>0</v>
      </c>
      <c r="I72" s="64">
        <v>0</v>
      </c>
      <c r="J72" s="64">
        <v>227</v>
      </c>
      <c r="K72" s="64">
        <v>400</v>
      </c>
      <c r="L72" s="64">
        <v>0</v>
      </c>
      <c r="M72" s="64">
        <v>120</v>
      </c>
      <c r="N72" s="64">
        <v>0</v>
      </c>
      <c r="O72" s="64">
        <v>0</v>
      </c>
      <c r="P72" s="64">
        <v>0</v>
      </c>
      <c r="Q72" s="64">
        <v>0</v>
      </c>
      <c r="R72" s="64">
        <v>0</v>
      </c>
      <c r="S72" s="64">
        <v>358.2</v>
      </c>
      <c r="T72" s="64">
        <v>336.4</v>
      </c>
      <c r="U72" s="61">
        <v>136</v>
      </c>
      <c r="V72" s="61">
        <v>1040.5</v>
      </c>
      <c r="W72" s="62">
        <v>0</v>
      </c>
      <c r="X72" s="62">
        <v>6053.6</v>
      </c>
      <c r="Y72" s="62">
        <v>0</v>
      </c>
      <c r="Z72" s="62">
        <v>4843.1000000000004</v>
      </c>
      <c r="AA72" s="62">
        <v>2504.3000000000002</v>
      </c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</row>
    <row r="73" spans="1:42" ht="18" customHeight="1">
      <c r="A73" s="14"/>
      <c r="B73" s="14"/>
      <c r="C73" s="199" t="s">
        <v>123</v>
      </c>
      <c r="D73" s="64">
        <v>0</v>
      </c>
      <c r="E73" s="64">
        <v>0</v>
      </c>
      <c r="F73" s="64">
        <v>2.6</v>
      </c>
      <c r="G73" s="64">
        <v>0</v>
      </c>
      <c r="H73" s="64">
        <v>0</v>
      </c>
      <c r="I73" s="64">
        <v>0</v>
      </c>
      <c r="J73" s="64">
        <v>0</v>
      </c>
      <c r="K73" s="64">
        <v>73.8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4">
        <v>0</v>
      </c>
      <c r="S73" s="64">
        <v>0</v>
      </c>
      <c r="T73" s="64">
        <v>0</v>
      </c>
      <c r="U73" s="61">
        <v>0</v>
      </c>
      <c r="V73" s="61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</row>
    <row r="74" spans="1:42" ht="18" customHeight="1">
      <c r="A74" s="14"/>
      <c r="B74" s="14"/>
      <c r="C74" s="225" t="s">
        <v>124</v>
      </c>
      <c r="D74" s="286">
        <f t="shared" ref="D74:AA74" si="41">SUM(D75:D75)</f>
        <v>0</v>
      </c>
      <c r="E74" s="286">
        <f t="shared" si="41"/>
        <v>0</v>
      </c>
      <c r="F74" s="286">
        <f t="shared" si="41"/>
        <v>0</v>
      </c>
      <c r="G74" s="286">
        <f t="shared" si="41"/>
        <v>0</v>
      </c>
      <c r="H74" s="286">
        <f t="shared" si="41"/>
        <v>0</v>
      </c>
      <c r="I74" s="286">
        <f t="shared" si="41"/>
        <v>0.5</v>
      </c>
      <c r="J74" s="286">
        <f t="shared" si="41"/>
        <v>0</v>
      </c>
      <c r="K74" s="286">
        <f t="shared" si="41"/>
        <v>202.7</v>
      </c>
      <c r="L74" s="286">
        <f t="shared" si="41"/>
        <v>38.9</v>
      </c>
      <c r="M74" s="286">
        <f t="shared" si="41"/>
        <v>0</v>
      </c>
      <c r="N74" s="286">
        <f t="shared" si="41"/>
        <v>0</v>
      </c>
      <c r="O74" s="286">
        <f t="shared" si="41"/>
        <v>0</v>
      </c>
      <c r="P74" s="286">
        <f t="shared" si="41"/>
        <v>439.7</v>
      </c>
      <c r="Q74" s="286">
        <f t="shared" si="41"/>
        <v>345.1</v>
      </c>
      <c r="R74" s="287">
        <f t="shared" si="41"/>
        <v>66.7</v>
      </c>
      <c r="S74" s="287">
        <f t="shared" si="41"/>
        <v>67.5</v>
      </c>
      <c r="T74" s="287">
        <f t="shared" si="41"/>
        <v>51.099999999999994</v>
      </c>
      <c r="U74" s="287">
        <f t="shared" si="41"/>
        <v>543.6</v>
      </c>
      <c r="V74" s="287">
        <f t="shared" si="41"/>
        <v>156.30000000000001</v>
      </c>
      <c r="W74" s="287">
        <f t="shared" si="41"/>
        <v>744.4</v>
      </c>
      <c r="X74" s="287">
        <f t="shared" si="41"/>
        <v>861.9</v>
      </c>
      <c r="Y74" s="287">
        <f t="shared" si="41"/>
        <v>2095.3000000000002</v>
      </c>
      <c r="Z74" s="287">
        <f t="shared" si="41"/>
        <v>4540</v>
      </c>
      <c r="AA74" s="287">
        <f t="shared" si="41"/>
        <v>2669.5</v>
      </c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</row>
    <row r="75" spans="1:42" ht="18" customHeight="1">
      <c r="A75" s="14"/>
      <c r="B75" s="14"/>
      <c r="C75" s="199" t="s">
        <v>125</v>
      </c>
      <c r="D75" s="64">
        <v>0</v>
      </c>
      <c r="E75" s="64">
        <v>0</v>
      </c>
      <c r="F75" s="64">
        <v>0</v>
      </c>
      <c r="G75" s="64">
        <v>0</v>
      </c>
      <c r="H75" s="64">
        <v>0</v>
      </c>
      <c r="I75" s="64">
        <v>0.5</v>
      </c>
      <c r="J75" s="64">
        <v>0</v>
      </c>
      <c r="K75" s="64">
        <v>202.7</v>
      </c>
      <c r="L75" s="64">
        <v>38.9</v>
      </c>
      <c r="M75" s="64">
        <v>0</v>
      </c>
      <c r="N75" s="64">
        <v>0</v>
      </c>
      <c r="O75" s="64">
        <v>0</v>
      </c>
      <c r="P75" s="64">
        <v>439.7</v>
      </c>
      <c r="Q75" s="64">
        <v>345.1</v>
      </c>
      <c r="R75" s="64">
        <v>66.7</v>
      </c>
      <c r="S75" s="64">
        <v>67.5</v>
      </c>
      <c r="T75" s="64">
        <v>51.099999999999994</v>
      </c>
      <c r="U75" s="61">
        <v>543.6</v>
      </c>
      <c r="V75" s="61">
        <v>156.30000000000001</v>
      </c>
      <c r="W75" s="62">
        <v>744.4</v>
      </c>
      <c r="X75" s="62">
        <v>861.9</v>
      </c>
      <c r="Y75" s="62">
        <v>2095.3000000000002</v>
      </c>
      <c r="Z75" s="62">
        <v>4540</v>
      </c>
      <c r="AA75" s="62">
        <v>2669.5</v>
      </c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</row>
    <row r="76" spans="1:42" ht="18" customHeight="1">
      <c r="A76" s="14"/>
      <c r="B76" s="14"/>
      <c r="C76" s="225" t="s">
        <v>56</v>
      </c>
      <c r="D76" s="301">
        <f t="shared" ref="D76:V76" si="42">+D77</f>
        <v>606.6</v>
      </c>
      <c r="E76" s="301">
        <f t="shared" si="42"/>
        <v>68.2</v>
      </c>
      <c r="F76" s="301">
        <f t="shared" si="42"/>
        <v>54</v>
      </c>
      <c r="G76" s="301">
        <f t="shared" si="42"/>
        <v>346.8</v>
      </c>
      <c r="H76" s="301">
        <f t="shared" si="42"/>
        <v>3129</v>
      </c>
      <c r="I76" s="301">
        <f t="shared" si="42"/>
        <v>1986.6</v>
      </c>
      <c r="J76" s="301">
        <f t="shared" si="42"/>
        <v>3278</v>
      </c>
      <c r="K76" s="301">
        <f t="shared" si="42"/>
        <v>11879.4</v>
      </c>
      <c r="L76" s="301">
        <f t="shared" si="42"/>
        <v>3779.8</v>
      </c>
      <c r="M76" s="301">
        <f t="shared" si="42"/>
        <v>0</v>
      </c>
      <c r="N76" s="301">
        <f t="shared" si="42"/>
        <v>0</v>
      </c>
      <c r="O76" s="301">
        <f t="shared" si="42"/>
        <v>235.9</v>
      </c>
      <c r="P76" s="301">
        <f t="shared" si="42"/>
        <v>92.6</v>
      </c>
      <c r="Q76" s="301">
        <f t="shared" si="42"/>
        <v>0</v>
      </c>
      <c r="R76" s="301">
        <f t="shared" si="42"/>
        <v>0</v>
      </c>
      <c r="S76" s="301">
        <f t="shared" si="42"/>
        <v>0</v>
      </c>
      <c r="T76" s="301">
        <f t="shared" si="42"/>
        <v>0</v>
      </c>
      <c r="U76" s="301">
        <f t="shared" si="42"/>
        <v>0</v>
      </c>
      <c r="V76" s="65">
        <f t="shared" si="42"/>
        <v>0</v>
      </c>
      <c r="W76" s="65">
        <v>0</v>
      </c>
      <c r="X76" s="65">
        <v>0</v>
      </c>
      <c r="Y76" s="65">
        <v>0</v>
      </c>
      <c r="Z76" s="65">
        <v>0</v>
      </c>
      <c r="AA76" s="65">
        <v>0</v>
      </c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</row>
    <row r="77" spans="1:42" ht="18" customHeight="1">
      <c r="A77" s="14"/>
      <c r="B77" s="14"/>
      <c r="C77" s="199" t="s">
        <v>147</v>
      </c>
      <c r="D77" s="301">
        <v>606.6</v>
      </c>
      <c r="E77" s="301">
        <v>68.2</v>
      </c>
      <c r="F77" s="301">
        <v>54</v>
      </c>
      <c r="G77" s="301">
        <v>346.8</v>
      </c>
      <c r="H77" s="301">
        <v>3129</v>
      </c>
      <c r="I77" s="301">
        <v>1986.6</v>
      </c>
      <c r="J77" s="301">
        <v>3278</v>
      </c>
      <c r="K77" s="301">
        <v>11879.4</v>
      </c>
      <c r="L77" s="301">
        <v>3779.8</v>
      </c>
      <c r="M77" s="301">
        <v>0</v>
      </c>
      <c r="N77" s="301">
        <v>0</v>
      </c>
      <c r="O77" s="301">
        <v>235.9</v>
      </c>
      <c r="P77" s="301">
        <v>92.6</v>
      </c>
      <c r="Q77" s="301">
        <v>0</v>
      </c>
      <c r="R77" s="301">
        <v>0</v>
      </c>
      <c r="S77" s="301">
        <v>0</v>
      </c>
      <c r="T77" s="301">
        <v>0</v>
      </c>
      <c r="U77" s="65">
        <v>0</v>
      </c>
      <c r="V77" s="65">
        <v>0</v>
      </c>
      <c r="W77" s="65">
        <v>0</v>
      </c>
      <c r="X77" s="65">
        <v>0</v>
      </c>
      <c r="Y77" s="65">
        <v>0</v>
      </c>
      <c r="Z77" s="65">
        <v>0</v>
      </c>
      <c r="AA77" s="65">
        <v>0</v>
      </c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</row>
    <row r="78" spans="1:42" ht="18" customHeight="1">
      <c r="A78" s="14"/>
      <c r="B78" s="14"/>
      <c r="C78" s="225" t="s">
        <v>166</v>
      </c>
      <c r="D78" s="301">
        <v>0</v>
      </c>
      <c r="E78" s="301">
        <v>0</v>
      </c>
      <c r="F78" s="301">
        <v>0</v>
      </c>
      <c r="G78" s="301">
        <v>0</v>
      </c>
      <c r="H78" s="301">
        <v>0</v>
      </c>
      <c r="I78" s="301">
        <v>0</v>
      </c>
      <c r="J78" s="301">
        <v>0</v>
      </c>
      <c r="K78" s="301">
        <v>0</v>
      </c>
      <c r="L78" s="301">
        <v>0</v>
      </c>
      <c r="M78" s="301">
        <v>0</v>
      </c>
      <c r="N78" s="301">
        <v>0</v>
      </c>
      <c r="O78" s="301">
        <v>0</v>
      </c>
      <c r="P78" s="301">
        <v>0</v>
      </c>
      <c r="Q78" s="301">
        <v>0</v>
      </c>
      <c r="R78" s="301">
        <v>0</v>
      </c>
      <c r="S78" s="301"/>
      <c r="T78" s="301"/>
      <c r="U78" s="65"/>
      <c r="V78" s="65"/>
      <c r="W78" s="65"/>
      <c r="X78" s="65"/>
      <c r="Y78" s="65">
        <v>1751.4</v>
      </c>
      <c r="Z78" s="65">
        <v>6603.5999999999995</v>
      </c>
      <c r="AA78" s="65">
        <v>7.8</v>
      </c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</row>
    <row r="79" spans="1:42" ht="18" customHeight="1">
      <c r="A79" s="14"/>
      <c r="B79" s="14"/>
      <c r="C79" s="225" t="s">
        <v>0</v>
      </c>
      <c r="D79" s="271">
        <v>0</v>
      </c>
      <c r="E79" s="271">
        <v>0</v>
      </c>
      <c r="F79" s="271">
        <v>0</v>
      </c>
      <c r="G79" s="271">
        <v>0</v>
      </c>
      <c r="H79" s="271">
        <v>0</v>
      </c>
      <c r="I79" s="271">
        <v>0</v>
      </c>
      <c r="J79" s="271">
        <v>0</v>
      </c>
      <c r="K79" s="271">
        <v>0</v>
      </c>
      <c r="L79" s="271">
        <v>0</v>
      </c>
      <c r="M79" s="271">
        <v>0</v>
      </c>
      <c r="N79" s="271">
        <v>0</v>
      </c>
      <c r="O79" s="271">
        <v>0</v>
      </c>
      <c r="P79" s="271">
        <v>0</v>
      </c>
      <c r="Q79" s="271">
        <v>0</v>
      </c>
      <c r="R79" s="271">
        <v>0</v>
      </c>
      <c r="S79" s="271">
        <v>0</v>
      </c>
      <c r="T79" s="271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</row>
    <row r="80" spans="1:42" ht="18" customHeight="1">
      <c r="A80" s="14"/>
      <c r="B80" s="14"/>
      <c r="C80" s="224" t="s">
        <v>58</v>
      </c>
      <c r="D80" s="266">
        <v>0</v>
      </c>
      <c r="E80" s="266">
        <v>0</v>
      </c>
      <c r="F80" s="266">
        <v>7.2</v>
      </c>
      <c r="G80" s="266">
        <v>0.7</v>
      </c>
      <c r="H80" s="266">
        <v>0.3</v>
      </c>
      <c r="I80" s="266">
        <v>9.3000000000000007</v>
      </c>
      <c r="J80" s="266">
        <v>3.9</v>
      </c>
      <c r="K80" s="266">
        <v>2.9</v>
      </c>
      <c r="L80" s="266">
        <v>0.7</v>
      </c>
      <c r="M80" s="266">
        <v>0.9</v>
      </c>
      <c r="N80" s="266">
        <v>0.8</v>
      </c>
      <c r="O80" s="266">
        <v>0.6</v>
      </c>
      <c r="P80" s="266">
        <v>0.2</v>
      </c>
      <c r="Q80" s="266">
        <v>0</v>
      </c>
      <c r="R80" s="266">
        <v>0.1</v>
      </c>
      <c r="S80" s="266">
        <v>0.30000000000000004</v>
      </c>
      <c r="T80" s="266">
        <v>0.4</v>
      </c>
      <c r="U80" s="267">
        <v>0</v>
      </c>
      <c r="V80" s="267">
        <v>0.2</v>
      </c>
      <c r="W80" s="65">
        <v>0</v>
      </c>
      <c r="X80" s="65">
        <v>0</v>
      </c>
      <c r="Y80" s="65">
        <v>962.30000000000007</v>
      </c>
      <c r="Z80" s="65">
        <v>1005.8999999999999</v>
      </c>
      <c r="AA80" s="65">
        <f>0.2+AA81</f>
        <v>934.8</v>
      </c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</row>
    <row r="81" spans="1:42" ht="18" customHeight="1">
      <c r="A81" s="14"/>
      <c r="B81" s="14"/>
      <c r="C81" s="235" t="s">
        <v>167</v>
      </c>
      <c r="D81" s="63">
        <v>0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3">
        <v>0</v>
      </c>
      <c r="L81" s="63">
        <v>0</v>
      </c>
      <c r="M81" s="63">
        <v>0</v>
      </c>
      <c r="N81" s="63">
        <v>0</v>
      </c>
      <c r="O81" s="63">
        <v>0</v>
      </c>
      <c r="P81" s="63">
        <v>0</v>
      </c>
      <c r="Q81" s="63">
        <v>0</v>
      </c>
      <c r="R81" s="63">
        <v>0</v>
      </c>
      <c r="S81" s="63">
        <v>0</v>
      </c>
      <c r="T81" s="63">
        <v>0</v>
      </c>
      <c r="U81" s="291">
        <v>0</v>
      </c>
      <c r="V81" s="291">
        <v>0</v>
      </c>
      <c r="W81" s="284">
        <v>0</v>
      </c>
      <c r="X81" s="284">
        <v>0</v>
      </c>
      <c r="Y81" s="284">
        <v>962.1</v>
      </c>
      <c r="Z81" s="265">
        <v>1005.8</v>
      </c>
      <c r="AA81" s="265">
        <v>934.59999999999991</v>
      </c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</row>
    <row r="82" spans="1:42" ht="18" customHeight="1">
      <c r="A82" s="14"/>
      <c r="B82" s="14"/>
      <c r="C82" s="224" t="s">
        <v>59</v>
      </c>
      <c r="D82" s="266">
        <v>54.4</v>
      </c>
      <c r="E82" s="266">
        <f>196.7</f>
        <v>196.7</v>
      </c>
      <c r="F82" s="266">
        <v>154.6</v>
      </c>
      <c r="G82" s="266">
        <f>0.4+26.3</f>
        <v>26.7</v>
      </c>
      <c r="H82" s="266">
        <v>200.7</v>
      </c>
      <c r="I82" s="266">
        <f>1.2+7.4</f>
        <v>8.6</v>
      </c>
      <c r="J82" s="266">
        <v>34.799999999999997</v>
      </c>
      <c r="K82" s="266">
        <v>23.5</v>
      </c>
      <c r="L82" s="266">
        <v>34.200000000000003</v>
      </c>
      <c r="M82" s="266">
        <v>57.2</v>
      </c>
      <c r="N82" s="266">
        <v>3009.4</v>
      </c>
      <c r="O82" s="266">
        <v>2200.8000000000002</v>
      </c>
      <c r="P82" s="266">
        <v>39.1</v>
      </c>
      <c r="Q82" s="266">
        <v>27.4</v>
      </c>
      <c r="R82" s="266">
        <v>0</v>
      </c>
      <c r="S82" s="266">
        <v>0</v>
      </c>
      <c r="T82" s="266">
        <v>0</v>
      </c>
      <c r="U82" s="267">
        <v>0</v>
      </c>
      <c r="V82" s="267">
        <v>0</v>
      </c>
      <c r="W82" s="62">
        <v>0</v>
      </c>
      <c r="X82" s="62">
        <v>1462.4</v>
      </c>
      <c r="Y82" s="62">
        <v>0</v>
      </c>
      <c r="Z82" s="62">
        <v>1412.6999999999998</v>
      </c>
      <c r="AA82" s="62">
        <v>0</v>
      </c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</row>
    <row r="83" spans="1:42" ht="18" customHeight="1">
      <c r="A83" s="14"/>
      <c r="B83" s="14"/>
      <c r="C83" s="239" t="s">
        <v>126</v>
      </c>
      <c r="D83" s="286">
        <f t="shared" ref="D83:X83" si="43">+D84+D87</f>
        <v>21.200000000000003</v>
      </c>
      <c r="E83" s="286">
        <f t="shared" si="43"/>
        <v>14.1</v>
      </c>
      <c r="F83" s="286">
        <f t="shared" si="43"/>
        <v>26.2</v>
      </c>
      <c r="G83" s="286">
        <f t="shared" si="43"/>
        <v>39.299999999999997</v>
      </c>
      <c r="H83" s="286">
        <f t="shared" si="43"/>
        <v>2.1</v>
      </c>
      <c r="I83" s="286">
        <f t="shared" si="43"/>
        <v>0.1</v>
      </c>
      <c r="J83" s="286">
        <f t="shared" si="43"/>
        <v>32</v>
      </c>
      <c r="K83" s="286">
        <f t="shared" si="43"/>
        <v>0.1</v>
      </c>
      <c r="L83" s="286">
        <f t="shared" si="43"/>
        <v>0.1</v>
      </c>
      <c r="M83" s="286">
        <f>+M84+M87</f>
        <v>0</v>
      </c>
      <c r="N83" s="286">
        <f t="shared" si="43"/>
        <v>14.200000000000001</v>
      </c>
      <c r="O83" s="286">
        <f t="shared" si="43"/>
        <v>6.6999999999999993</v>
      </c>
      <c r="P83" s="286">
        <f t="shared" si="43"/>
        <v>13.9</v>
      </c>
      <c r="Q83" s="286">
        <f t="shared" si="43"/>
        <v>0.4</v>
      </c>
      <c r="R83" s="286">
        <f t="shared" si="43"/>
        <v>3061.3</v>
      </c>
      <c r="S83" s="286">
        <f t="shared" si="43"/>
        <v>15.1</v>
      </c>
      <c r="T83" s="286">
        <f t="shared" si="43"/>
        <v>22.900000000000002</v>
      </c>
      <c r="U83" s="286">
        <f t="shared" si="43"/>
        <v>20.5</v>
      </c>
      <c r="V83" s="286">
        <f t="shared" si="43"/>
        <v>2022</v>
      </c>
      <c r="W83" s="286">
        <f t="shared" si="43"/>
        <v>19.600000000000001</v>
      </c>
      <c r="X83" s="287">
        <f t="shared" si="43"/>
        <v>10663.199999999999</v>
      </c>
      <c r="Y83" s="287">
        <f t="shared" ref="Y83:Z83" si="44">+Y84+Y87</f>
        <v>9810.9000000000015</v>
      </c>
      <c r="Z83" s="287">
        <f t="shared" si="44"/>
        <v>11167.9</v>
      </c>
      <c r="AA83" s="287">
        <f t="shared" ref="AA83" si="45">+AA84+AA87</f>
        <v>8667.1</v>
      </c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</row>
    <row r="84" spans="1:42" ht="18" customHeight="1">
      <c r="A84" s="14"/>
      <c r="B84" s="14"/>
      <c r="C84" s="240" t="s">
        <v>127</v>
      </c>
      <c r="D84" s="289">
        <f>+D85+D86</f>
        <v>20.6</v>
      </c>
      <c r="E84" s="289">
        <f>+E85+E86</f>
        <v>13.4</v>
      </c>
      <c r="F84" s="289">
        <f>+F85+F86</f>
        <v>25.5</v>
      </c>
      <c r="G84" s="289">
        <f t="shared" ref="G84:X84" si="46">+G85+G86</f>
        <v>38.4</v>
      </c>
      <c r="H84" s="289">
        <f t="shared" si="46"/>
        <v>1.1000000000000001</v>
      </c>
      <c r="I84" s="289">
        <f t="shared" si="46"/>
        <v>0.1</v>
      </c>
      <c r="J84" s="289">
        <f t="shared" si="46"/>
        <v>31.2</v>
      </c>
      <c r="K84" s="289">
        <f t="shared" si="46"/>
        <v>0.1</v>
      </c>
      <c r="L84" s="289">
        <f t="shared" si="46"/>
        <v>0.1</v>
      </c>
      <c r="M84" s="289">
        <f t="shared" si="46"/>
        <v>0</v>
      </c>
      <c r="N84" s="289">
        <f t="shared" si="46"/>
        <v>14.200000000000001</v>
      </c>
      <c r="O84" s="289">
        <f t="shared" si="46"/>
        <v>6.6999999999999993</v>
      </c>
      <c r="P84" s="289">
        <f t="shared" si="46"/>
        <v>13.9</v>
      </c>
      <c r="Q84" s="289">
        <f t="shared" si="46"/>
        <v>0.4</v>
      </c>
      <c r="R84" s="289">
        <f t="shared" si="46"/>
        <v>3061.3</v>
      </c>
      <c r="S84" s="289">
        <f t="shared" si="46"/>
        <v>15.1</v>
      </c>
      <c r="T84" s="289">
        <f t="shared" si="46"/>
        <v>22.900000000000002</v>
      </c>
      <c r="U84" s="289">
        <f t="shared" si="46"/>
        <v>20.5</v>
      </c>
      <c r="V84" s="289">
        <f t="shared" si="46"/>
        <v>21.4</v>
      </c>
      <c r="W84" s="289">
        <f t="shared" si="46"/>
        <v>19.600000000000001</v>
      </c>
      <c r="X84" s="290">
        <f t="shared" si="46"/>
        <v>11.3</v>
      </c>
      <c r="Y84" s="290">
        <f t="shared" ref="Y84" si="47">+Y85+Y86</f>
        <v>1219.5</v>
      </c>
      <c r="Z84" s="290">
        <v>1151.9000000000001</v>
      </c>
      <c r="AA84" s="290">
        <v>1194</v>
      </c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</row>
    <row r="85" spans="1:42" ht="18" customHeight="1">
      <c r="A85" s="14"/>
      <c r="B85" s="14"/>
      <c r="C85" s="190" t="s">
        <v>168</v>
      </c>
      <c r="D85" s="64">
        <v>20.6</v>
      </c>
      <c r="E85" s="64">
        <v>13.4</v>
      </c>
      <c r="F85" s="64">
        <v>25.5</v>
      </c>
      <c r="G85" s="64">
        <v>38.4</v>
      </c>
      <c r="H85" s="64">
        <v>1.1000000000000001</v>
      </c>
      <c r="I85" s="64">
        <v>0.1</v>
      </c>
      <c r="J85" s="64">
        <v>31.2</v>
      </c>
      <c r="K85" s="64">
        <v>0.1</v>
      </c>
      <c r="L85" s="64">
        <v>0.1</v>
      </c>
      <c r="M85" s="64">
        <v>0</v>
      </c>
      <c r="N85" s="64">
        <v>14.200000000000001</v>
      </c>
      <c r="O85" s="64">
        <v>6.6999999999999993</v>
      </c>
      <c r="P85" s="64">
        <v>13.9</v>
      </c>
      <c r="Q85" s="64">
        <v>0.4</v>
      </c>
      <c r="R85" s="64">
        <v>0</v>
      </c>
      <c r="S85" s="64">
        <v>15.1</v>
      </c>
      <c r="T85" s="64">
        <v>22.900000000000002</v>
      </c>
      <c r="U85" s="61">
        <v>20.5</v>
      </c>
      <c r="V85" s="61">
        <v>21.4</v>
      </c>
      <c r="W85" s="62">
        <v>19.600000000000001</v>
      </c>
      <c r="X85" s="62">
        <v>11.3</v>
      </c>
      <c r="Y85" s="62">
        <v>82.699999999999989</v>
      </c>
      <c r="Z85" s="62">
        <v>35.000000000000007</v>
      </c>
      <c r="AA85" s="62">
        <v>51.6</v>
      </c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</row>
    <row r="86" spans="1:42" ht="18" customHeight="1">
      <c r="A86" s="14"/>
      <c r="B86" s="14"/>
      <c r="C86" s="190" t="s">
        <v>157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3061.3</v>
      </c>
      <c r="S86" s="64">
        <v>0</v>
      </c>
      <c r="T86" s="64">
        <v>0</v>
      </c>
      <c r="U86" s="61">
        <v>0</v>
      </c>
      <c r="V86" s="61">
        <v>0</v>
      </c>
      <c r="W86" s="62">
        <v>0</v>
      </c>
      <c r="X86" s="62">
        <v>0</v>
      </c>
      <c r="Y86" s="62">
        <v>1136.8</v>
      </c>
      <c r="Z86" s="62">
        <v>1116.9000000000001</v>
      </c>
      <c r="AA86" s="62">
        <v>1142.4000000000001</v>
      </c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</row>
    <row r="87" spans="1:42" ht="18" customHeight="1">
      <c r="A87" s="14"/>
      <c r="B87" s="14"/>
      <c r="C87" s="190" t="s">
        <v>149</v>
      </c>
      <c r="D87" s="64">
        <v>0.6</v>
      </c>
      <c r="E87" s="64">
        <v>0.7</v>
      </c>
      <c r="F87" s="64">
        <v>0.7</v>
      </c>
      <c r="G87" s="64">
        <v>0.9</v>
      </c>
      <c r="H87" s="64">
        <v>1</v>
      </c>
      <c r="I87" s="64">
        <v>0</v>
      </c>
      <c r="J87" s="64">
        <v>0.8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64">
        <v>0</v>
      </c>
      <c r="T87" s="64">
        <v>0</v>
      </c>
      <c r="U87" s="61">
        <v>0</v>
      </c>
      <c r="V87" s="61">
        <v>2000.6</v>
      </c>
      <c r="W87" s="62">
        <v>0</v>
      </c>
      <c r="X87" s="62">
        <v>10651.9</v>
      </c>
      <c r="Y87" s="62">
        <v>8591.4000000000015</v>
      </c>
      <c r="Z87" s="62">
        <v>10016</v>
      </c>
      <c r="AA87" s="62">
        <v>7473.1</v>
      </c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</row>
    <row r="88" spans="1:42" ht="21.75" customHeight="1" thickBot="1">
      <c r="A88" s="14"/>
      <c r="B88" s="14"/>
      <c r="C88" s="241" t="s">
        <v>60</v>
      </c>
      <c r="D88" s="67">
        <f t="shared" ref="D88:AA88" si="48">+D83+D12</f>
        <v>6002.8</v>
      </c>
      <c r="E88" s="67">
        <f t="shared" si="48"/>
        <v>9991.5</v>
      </c>
      <c r="F88" s="67">
        <f t="shared" si="48"/>
        <v>11355.300000000001</v>
      </c>
      <c r="G88" s="67">
        <f t="shared" si="48"/>
        <v>13288.4</v>
      </c>
      <c r="H88" s="67">
        <f t="shared" si="48"/>
        <v>19164.899999999998</v>
      </c>
      <c r="I88" s="67">
        <f t="shared" si="48"/>
        <v>21709.5</v>
      </c>
      <c r="J88" s="67">
        <f t="shared" si="48"/>
        <v>27009.4</v>
      </c>
      <c r="K88" s="67">
        <f t="shared" si="48"/>
        <v>35790.9</v>
      </c>
      <c r="L88" s="67">
        <f t="shared" si="48"/>
        <v>29216.000000000004</v>
      </c>
      <c r="M88" s="67">
        <f t="shared" si="48"/>
        <v>25311.000000000004</v>
      </c>
      <c r="N88" s="67">
        <f t="shared" si="48"/>
        <v>12103.300000000001</v>
      </c>
      <c r="O88" s="67">
        <f t="shared" si="48"/>
        <v>8072.1957599999996</v>
      </c>
      <c r="P88" s="67">
        <f t="shared" si="48"/>
        <v>6262</v>
      </c>
      <c r="Q88" s="67">
        <f t="shared" si="48"/>
        <v>9482.5</v>
      </c>
      <c r="R88" s="68">
        <f t="shared" si="48"/>
        <v>19790.3</v>
      </c>
      <c r="S88" s="68">
        <f t="shared" si="48"/>
        <v>20910.099999999999</v>
      </c>
      <c r="T88" s="68">
        <f t="shared" si="48"/>
        <v>25088.600000000002</v>
      </c>
      <c r="U88" s="68">
        <f t="shared" si="48"/>
        <v>27939.200000000001</v>
      </c>
      <c r="V88" s="68">
        <f t="shared" si="48"/>
        <v>32301.200000000001</v>
      </c>
      <c r="W88" s="68">
        <f t="shared" si="48"/>
        <v>28337.999999999996</v>
      </c>
      <c r="X88" s="68">
        <f t="shared" si="48"/>
        <v>59290.399999999994</v>
      </c>
      <c r="Y88" s="68">
        <f t="shared" si="48"/>
        <v>40900.300000000003</v>
      </c>
      <c r="Z88" s="68">
        <f t="shared" si="48"/>
        <v>67661.7</v>
      </c>
      <c r="AA88" s="68">
        <f t="shared" si="48"/>
        <v>79099.700000000012</v>
      </c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</row>
    <row r="89" spans="1:42" ht="21" customHeight="1" thickTop="1">
      <c r="A89" s="14"/>
      <c r="B89" s="14"/>
      <c r="C89" s="242" t="s">
        <v>61</v>
      </c>
      <c r="D89" s="69">
        <v>436.2</v>
      </c>
      <c r="E89" s="69">
        <v>416.4</v>
      </c>
      <c r="F89" s="69">
        <v>516</v>
      </c>
      <c r="G89" s="69">
        <v>1339.8</v>
      </c>
      <c r="H89" s="69">
        <v>1990.9</v>
      </c>
      <c r="I89" s="69">
        <v>2617.3000000000002</v>
      </c>
      <c r="J89" s="69">
        <v>3374.1</v>
      </c>
      <c r="K89" s="69">
        <v>2082.6</v>
      </c>
      <c r="L89" s="69">
        <v>1972.4</v>
      </c>
      <c r="M89" s="69">
        <v>2805.1</v>
      </c>
      <c r="N89" s="69">
        <v>3820.8</v>
      </c>
      <c r="O89" s="69">
        <v>1925.8000000000002</v>
      </c>
      <c r="P89" s="69">
        <v>3724.7000000000003</v>
      </c>
      <c r="Q89" s="69">
        <v>3076.4</v>
      </c>
      <c r="R89" s="69">
        <v>2101</v>
      </c>
      <c r="S89" s="69">
        <v>96157.4</v>
      </c>
      <c r="T89" s="69">
        <v>1023.8</v>
      </c>
      <c r="U89" s="70">
        <v>1846.3</v>
      </c>
      <c r="V89" s="70">
        <v>965.1</v>
      </c>
      <c r="W89" s="70">
        <v>1038.4000000000001</v>
      </c>
      <c r="X89" s="70">
        <v>1493.8000000000002</v>
      </c>
      <c r="Y89" s="70">
        <v>895.90000000000009</v>
      </c>
      <c r="Z89" s="70">
        <v>1145.8</v>
      </c>
      <c r="AA89" s="70">
        <v>972.90000000000009</v>
      </c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</row>
    <row r="90" spans="1:42" ht="18" customHeight="1" thickBot="1">
      <c r="A90" s="14"/>
      <c r="B90" s="14"/>
      <c r="C90" s="243" t="s">
        <v>62</v>
      </c>
      <c r="D90" s="71">
        <f t="shared" ref="D90:Q90" si="49">+D89+D88</f>
        <v>6439</v>
      </c>
      <c r="E90" s="71">
        <f t="shared" ref="E90:J90" si="50">+E89+E88</f>
        <v>10407.9</v>
      </c>
      <c r="F90" s="71">
        <f t="shared" si="50"/>
        <v>11871.300000000001</v>
      </c>
      <c r="G90" s="71">
        <f t="shared" si="50"/>
        <v>14628.199999999999</v>
      </c>
      <c r="H90" s="71">
        <f t="shared" si="50"/>
        <v>21155.8</v>
      </c>
      <c r="I90" s="71">
        <f t="shared" si="50"/>
        <v>24326.799999999999</v>
      </c>
      <c r="J90" s="71">
        <f t="shared" si="50"/>
        <v>30383.5</v>
      </c>
      <c r="K90" s="71">
        <f>+K89+K88</f>
        <v>37873.5</v>
      </c>
      <c r="L90" s="71">
        <f t="shared" si="49"/>
        <v>31188.400000000005</v>
      </c>
      <c r="M90" s="71">
        <f t="shared" si="49"/>
        <v>28116.100000000002</v>
      </c>
      <c r="N90" s="71">
        <f t="shared" si="49"/>
        <v>15924.100000000002</v>
      </c>
      <c r="O90" s="71">
        <f t="shared" si="49"/>
        <v>9997.9957599999998</v>
      </c>
      <c r="P90" s="71">
        <f t="shared" si="49"/>
        <v>9986.7000000000007</v>
      </c>
      <c r="Q90" s="71">
        <f t="shared" si="49"/>
        <v>12558.9</v>
      </c>
      <c r="R90" s="72">
        <f t="shared" ref="R90:X90" si="51">+R89+R88</f>
        <v>21891.3</v>
      </c>
      <c r="S90" s="72">
        <f t="shared" si="51"/>
        <v>117067.5</v>
      </c>
      <c r="T90" s="72">
        <f t="shared" si="51"/>
        <v>26112.400000000001</v>
      </c>
      <c r="U90" s="72">
        <f t="shared" si="51"/>
        <v>29785.5</v>
      </c>
      <c r="V90" s="72">
        <f t="shared" si="51"/>
        <v>33266.300000000003</v>
      </c>
      <c r="W90" s="72">
        <f t="shared" si="51"/>
        <v>29376.399999999998</v>
      </c>
      <c r="X90" s="72">
        <f t="shared" si="51"/>
        <v>60784.2</v>
      </c>
      <c r="Y90" s="72">
        <f t="shared" ref="Y90:Z90" si="52">+Y89+Y88</f>
        <v>41796.200000000004</v>
      </c>
      <c r="Z90" s="72">
        <f t="shared" si="52"/>
        <v>68807.5</v>
      </c>
      <c r="AA90" s="72">
        <f t="shared" ref="AA90" si="53">+AA89+AA88</f>
        <v>80072.600000000006</v>
      </c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</row>
    <row r="91" spans="1:42" ht="18" customHeight="1" thickTop="1">
      <c r="A91" s="14"/>
      <c r="B91" s="14"/>
      <c r="C91" s="244" t="s">
        <v>63</v>
      </c>
      <c r="D91" s="266">
        <f t="shared" ref="D91:AA91" si="54">+D98+D92+D111</f>
        <v>2445</v>
      </c>
      <c r="E91" s="266">
        <f t="shared" si="54"/>
        <v>7995.7999999999993</v>
      </c>
      <c r="F91" s="266">
        <f t="shared" si="54"/>
        <v>9805.7999999999993</v>
      </c>
      <c r="G91" s="266">
        <f t="shared" si="54"/>
        <v>16446.2</v>
      </c>
      <c r="H91" s="266">
        <f t="shared" si="54"/>
        <v>7955.8</v>
      </c>
      <c r="I91" s="266">
        <f t="shared" si="54"/>
        <v>22447.8</v>
      </c>
      <c r="J91" s="266">
        <f t="shared" si="54"/>
        <v>44063.899999999994</v>
      </c>
      <c r="K91" s="266">
        <f t="shared" si="54"/>
        <v>33365.699999999997</v>
      </c>
      <c r="L91" s="266">
        <f t="shared" si="54"/>
        <v>81170.399999999994</v>
      </c>
      <c r="M91" s="266">
        <f t="shared" si="54"/>
        <v>101684.19999999998</v>
      </c>
      <c r="N91" s="266">
        <f t="shared" si="54"/>
        <v>121711.70000000001</v>
      </c>
      <c r="O91" s="266">
        <f t="shared" si="54"/>
        <v>127646.6</v>
      </c>
      <c r="P91" s="266">
        <f t="shared" si="54"/>
        <v>149868.50000000003</v>
      </c>
      <c r="Q91" s="266">
        <f t="shared" si="54"/>
        <v>159316.5</v>
      </c>
      <c r="R91" s="266">
        <f t="shared" si="54"/>
        <v>139400.40000000002</v>
      </c>
      <c r="S91" s="266">
        <f t="shared" si="54"/>
        <v>258134.8</v>
      </c>
      <c r="T91" s="266">
        <f t="shared" si="54"/>
        <v>184706.30000000002</v>
      </c>
      <c r="U91" s="266">
        <f t="shared" si="54"/>
        <v>196739.19999999998</v>
      </c>
      <c r="V91" s="266">
        <f t="shared" si="54"/>
        <v>219885.7</v>
      </c>
      <c r="W91" s="266">
        <f t="shared" si="54"/>
        <v>248869.7</v>
      </c>
      <c r="X91" s="267">
        <f t="shared" si="54"/>
        <v>605408.59999999986</v>
      </c>
      <c r="Y91" s="267">
        <f t="shared" si="54"/>
        <v>229636.2</v>
      </c>
      <c r="Z91" s="267">
        <f t="shared" si="54"/>
        <v>279973.90000000002</v>
      </c>
      <c r="AA91" s="267">
        <f t="shared" si="54"/>
        <v>298119.09999999998</v>
      </c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</row>
    <row r="92" spans="1:42" ht="18" customHeight="1">
      <c r="A92" s="14"/>
      <c r="B92" s="14"/>
      <c r="C92" s="245" t="s">
        <v>22</v>
      </c>
      <c r="D92" s="268">
        <f>+D93+D94+D96</f>
        <v>0</v>
      </c>
      <c r="E92" s="268">
        <f t="shared" ref="E92:Q92" si="55">+E93</f>
        <v>0</v>
      </c>
      <c r="F92" s="268">
        <f t="shared" si="55"/>
        <v>0</v>
      </c>
      <c r="G92" s="268">
        <f t="shared" si="55"/>
        <v>0</v>
      </c>
      <c r="H92" s="268">
        <f t="shared" si="55"/>
        <v>0</v>
      </c>
      <c r="I92" s="268">
        <f t="shared" si="55"/>
        <v>300</v>
      </c>
      <c r="J92" s="268">
        <f t="shared" si="55"/>
        <v>258.2</v>
      </c>
      <c r="K92" s="268">
        <f t="shared" si="55"/>
        <v>0</v>
      </c>
      <c r="L92" s="268">
        <f t="shared" si="55"/>
        <v>29.4</v>
      </c>
      <c r="M92" s="268">
        <f t="shared" si="55"/>
        <v>63.400000000000006</v>
      </c>
      <c r="N92" s="268">
        <f>+N93+N94</f>
        <v>3716</v>
      </c>
      <c r="O92" s="268">
        <f>+O93+O94</f>
        <v>680.30000000000007</v>
      </c>
      <c r="P92" s="268">
        <f t="shared" si="55"/>
        <v>66.099999999999994</v>
      </c>
      <c r="Q92" s="268">
        <f t="shared" si="55"/>
        <v>94.2</v>
      </c>
      <c r="R92" s="269">
        <f>+R93</f>
        <v>99.7</v>
      </c>
      <c r="S92" s="269">
        <f>+S93</f>
        <v>104.3</v>
      </c>
      <c r="T92" s="269">
        <f>+T93</f>
        <v>88.100000000000009</v>
      </c>
      <c r="U92" s="269">
        <f>+U93</f>
        <v>121.4</v>
      </c>
      <c r="V92" s="269">
        <f>+V93+V94+V96</f>
        <v>1450</v>
      </c>
      <c r="W92" s="269">
        <f>+W93+W94+W96</f>
        <v>278.8</v>
      </c>
      <c r="X92" s="269">
        <f>+X93+X94+X96</f>
        <v>268.70000000000005</v>
      </c>
      <c r="Y92" s="269">
        <f>+Y93+Y94+Y96+Y95</f>
        <v>561.1</v>
      </c>
      <c r="Z92" s="269">
        <f>+Z93+Z94+Z96+Z95+Z97</f>
        <v>742.1</v>
      </c>
      <c r="AA92" s="269">
        <f>+AA93+AA94+AA96+AA95+AA97</f>
        <v>3341.6</v>
      </c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</row>
    <row r="93" spans="1:42" ht="18" customHeight="1">
      <c r="A93" s="14"/>
      <c r="B93" s="14"/>
      <c r="C93" s="246" t="s">
        <v>7</v>
      </c>
      <c r="D93" s="64">
        <v>0</v>
      </c>
      <c r="E93" s="64">
        <v>0</v>
      </c>
      <c r="F93" s="64">
        <v>0</v>
      </c>
      <c r="G93" s="64">
        <v>0</v>
      </c>
      <c r="H93" s="64">
        <v>0</v>
      </c>
      <c r="I93" s="64">
        <v>300</v>
      </c>
      <c r="J93" s="64">
        <v>258.2</v>
      </c>
      <c r="K93" s="64">
        <v>0</v>
      </c>
      <c r="L93" s="64">
        <v>29.4</v>
      </c>
      <c r="M93" s="64">
        <v>63.400000000000006</v>
      </c>
      <c r="N93" s="64">
        <v>436.4</v>
      </c>
      <c r="O93" s="64">
        <v>57.6</v>
      </c>
      <c r="P93" s="64">
        <v>66.099999999999994</v>
      </c>
      <c r="Q93" s="64">
        <v>94.2</v>
      </c>
      <c r="R93" s="64">
        <v>99.7</v>
      </c>
      <c r="S93" s="64">
        <v>104.3</v>
      </c>
      <c r="T93" s="64">
        <v>88.100000000000009</v>
      </c>
      <c r="U93" s="61">
        <v>121.4</v>
      </c>
      <c r="V93" s="61">
        <v>168.7</v>
      </c>
      <c r="W93" s="62">
        <v>278.8</v>
      </c>
      <c r="X93" s="62">
        <v>268.70000000000005</v>
      </c>
      <c r="Y93" s="62">
        <v>426.3</v>
      </c>
      <c r="Z93" s="62">
        <v>389.1</v>
      </c>
      <c r="AA93" s="62">
        <v>577.20000000000005</v>
      </c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</row>
    <row r="94" spans="1:42" ht="18" customHeight="1">
      <c r="A94" s="14"/>
      <c r="B94" s="14"/>
      <c r="C94" s="246" t="s">
        <v>131</v>
      </c>
      <c r="D94" s="64">
        <v>0</v>
      </c>
      <c r="E94" s="64">
        <v>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3279.6</v>
      </c>
      <c r="O94" s="64">
        <v>622.70000000000005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  <c r="U94" s="61">
        <v>0</v>
      </c>
      <c r="V94" s="61">
        <v>0</v>
      </c>
      <c r="W94" s="62">
        <v>0</v>
      </c>
      <c r="X94" s="62">
        <v>0</v>
      </c>
      <c r="Y94" s="62">
        <v>0</v>
      </c>
      <c r="Z94" s="62">
        <v>0</v>
      </c>
      <c r="AA94" s="62">
        <v>0</v>
      </c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</row>
    <row r="95" spans="1:42" ht="18" customHeight="1">
      <c r="A95" s="14"/>
      <c r="B95" s="14"/>
      <c r="C95" s="246" t="s">
        <v>197</v>
      </c>
      <c r="D95" s="64">
        <v>0</v>
      </c>
      <c r="E95" s="64">
        <v>0</v>
      </c>
      <c r="F95" s="64">
        <v>0</v>
      </c>
      <c r="G95" s="64">
        <v>0</v>
      </c>
      <c r="H95" s="64">
        <v>0</v>
      </c>
      <c r="I95" s="64">
        <v>0</v>
      </c>
      <c r="J95" s="64">
        <v>0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 s="64">
        <v>0</v>
      </c>
      <c r="Q95" s="64">
        <v>0</v>
      </c>
      <c r="R95" s="64">
        <v>0</v>
      </c>
      <c r="S95" s="64">
        <v>0</v>
      </c>
      <c r="T95" s="64">
        <v>0</v>
      </c>
      <c r="U95" s="61">
        <v>0</v>
      </c>
      <c r="V95" s="61">
        <v>0</v>
      </c>
      <c r="W95" s="62">
        <v>0</v>
      </c>
      <c r="X95" s="62">
        <v>0</v>
      </c>
      <c r="Y95" s="62">
        <v>134.80000000000001</v>
      </c>
      <c r="Z95" s="62">
        <v>353</v>
      </c>
      <c r="AA95" s="62">
        <v>238.7</v>
      </c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</row>
    <row r="96" spans="1:42" ht="18" customHeight="1">
      <c r="A96" s="14"/>
      <c r="B96" s="14"/>
      <c r="C96" s="246" t="s">
        <v>130</v>
      </c>
      <c r="D96" s="64">
        <v>0</v>
      </c>
      <c r="E96" s="64">
        <v>0</v>
      </c>
      <c r="F96" s="64">
        <v>0</v>
      </c>
      <c r="G96" s="64">
        <v>0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4">
        <v>0</v>
      </c>
      <c r="N96" s="64">
        <v>0</v>
      </c>
      <c r="O96" s="64">
        <v>0</v>
      </c>
      <c r="P96" s="64">
        <v>0</v>
      </c>
      <c r="Q96" s="64">
        <v>0</v>
      </c>
      <c r="R96" s="64">
        <v>0</v>
      </c>
      <c r="S96" s="64">
        <v>0</v>
      </c>
      <c r="T96" s="64">
        <v>0</v>
      </c>
      <c r="U96" s="61">
        <v>0</v>
      </c>
      <c r="V96" s="61">
        <v>1281.3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</row>
    <row r="97" spans="1:42" ht="18" customHeight="1">
      <c r="A97" s="14"/>
      <c r="B97" s="14"/>
      <c r="C97" s="246" t="s">
        <v>203</v>
      </c>
      <c r="D97" s="64">
        <v>0</v>
      </c>
      <c r="E97" s="64">
        <v>0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4">
        <v>0</v>
      </c>
      <c r="N97" s="64">
        <v>0</v>
      </c>
      <c r="O97" s="64">
        <v>0</v>
      </c>
      <c r="P97" s="64">
        <v>0</v>
      </c>
      <c r="Q97" s="64">
        <v>0</v>
      </c>
      <c r="R97" s="64">
        <v>0</v>
      </c>
      <c r="S97" s="64">
        <v>0</v>
      </c>
      <c r="T97" s="64">
        <v>0</v>
      </c>
      <c r="U97" s="64">
        <v>0</v>
      </c>
      <c r="V97" s="64">
        <v>0</v>
      </c>
      <c r="W97" s="64">
        <v>0</v>
      </c>
      <c r="X97" s="64">
        <v>0</v>
      </c>
      <c r="Y97" s="64">
        <v>0</v>
      </c>
      <c r="Z97" s="62">
        <v>0</v>
      </c>
      <c r="AA97" s="62">
        <v>2525.6999999999998</v>
      </c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</row>
    <row r="98" spans="1:42" ht="18" customHeight="1">
      <c r="A98" s="14"/>
      <c r="B98" s="14"/>
      <c r="C98" s="224" t="s">
        <v>8</v>
      </c>
      <c r="D98" s="266">
        <f>+D99+D101</f>
        <v>2445</v>
      </c>
      <c r="E98" s="266">
        <f t="shared" ref="E98:J98" si="56">+E99+E101</f>
        <v>7995.7999999999993</v>
      </c>
      <c r="F98" s="266">
        <f t="shared" si="56"/>
        <v>9805.7999999999993</v>
      </c>
      <c r="G98" s="266">
        <f t="shared" si="56"/>
        <v>16446.2</v>
      </c>
      <c r="H98" s="266">
        <f t="shared" si="56"/>
        <v>7955.8</v>
      </c>
      <c r="I98" s="266">
        <f>+I99+I101</f>
        <v>22147.8</v>
      </c>
      <c r="J98" s="266">
        <f t="shared" si="56"/>
        <v>43805.7</v>
      </c>
      <c r="K98" s="266">
        <f>+K99+K101</f>
        <v>33365.699999999997</v>
      </c>
      <c r="L98" s="266">
        <f t="shared" ref="L98:Q98" si="57">+L99+L101</f>
        <v>81141</v>
      </c>
      <c r="M98" s="266">
        <f t="shared" si="57"/>
        <v>101620.79999999999</v>
      </c>
      <c r="N98" s="266">
        <f t="shared" si="57"/>
        <v>117995.70000000001</v>
      </c>
      <c r="O98" s="266">
        <f t="shared" si="57"/>
        <v>126966.3</v>
      </c>
      <c r="P98" s="266">
        <f t="shared" si="57"/>
        <v>149170.20000000001</v>
      </c>
      <c r="Q98" s="266">
        <f t="shared" si="57"/>
        <v>155333.79999999999</v>
      </c>
      <c r="R98" s="267">
        <f t="shared" ref="R98:X98" si="58">+R99+R101</f>
        <v>136519.90000000002</v>
      </c>
      <c r="S98" s="267">
        <f t="shared" si="58"/>
        <v>253287.8</v>
      </c>
      <c r="T98" s="267">
        <f t="shared" si="58"/>
        <v>180311.7</v>
      </c>
      <c r="U98" s="267">
        <f t="shared" si="58"/>
        <v>188914.19999999998</v>
      </c>
      <c r="V98" s="267">
        <f t="shared" si="58"/>
        <v>216095.7</v>
      </c>
      <c r="W98" s="267">
        <f t="shared" si="58"/>
        <v>244040.40000000002</v>
      </c>
      <c r="X98" s="267">
        <f t="shared" si="58"/>
        <v>599467.19999999995</v>
      </c>
      <c r="Y98" s="267">
        <f t="shared" ref="Y98:Z98" si="59">+Y99+Y101</f>
        <v>221717.9</v>
      </c>
      <c r="Z98" s="267">
        <f t="shared" si="59"/>
        <v>278099.40000000002</v>
      </c>
      <c r="AA98" s="267">
        <f t="shared" ref="AA98" si="60">+AA99+AA101</f>
        <v>276522</v>
      </c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</row>
    <row r="99" spans="1:42" ht="18" customHeight="1">
      <c r="A99" s="14"/>
      <c r="B99" s="14"/>
      <c r="C99" s="225" t="s">
        <v>9</v>
      </c>
      <c r="D99" s="266">
        <f t="shared" ref="D99:V99" si="61">+D100</f>
        <v>0</v>
      </c>
      <c r="E99" s="266">
        <f t="shared" si="61"/>
        <v>0</v>
      </c>
      <c r="F99" s="266">
        <f t="shared" si="61"/>
        <v>0</v>
      </c>
      <c r="G99" s="266">
        <f t="shared" si="61"/>
        <v>0</v>
      </c>
      <c r="H99" s="64">
        <v>3607.7</v>
      </c>
      <c r="I99" s="64">
        <v>741</v>
      </c>
      <c r="J99" s="64"/>
      <c r="K99" s="266">
        <f t="shared" si="61"/>
        <v>0</v>
      </c>
      <c r="L99" s="266">
        <f t="shared" si="61"/>
        <v>0</v>
      </c>
      <c r="M99" s="266">
        <f t="shared" si="61"/>
        <v>0</v>
      </c>
      <c r="N99" s="266">
        <f t="shared" si="61"/>
        <v>0</v>
      </c>
      <c r="O99" s="266">
        <f t="shared" si="61"/>
        <v>0</v>
      </c>
      <c r="P99" s="266">
        <f t="shared" si="61"/>
        <v>0</v>
      </c>
      <c r="Q99" s="266">
        <f t="shared" si="61"/>
        <v>0</v>
      </c>
      <c r="R99" s="266">
        <f t="shared" si="61"/>
        <v>0</v>
      </c>
      <c r="S99" s="266">
        <f t="shared" si="61"/>
        <v>0</v>
      </c>
      <c r="T99" s="266">
        <f t="shared" si="61"/>
        <v>0</v>
      </c>
      <c r="U99" s="266">
        <f t="shared" si="61"/>
        <v>6400</v>
      </c>
      <c r="V99" s="267">
        <f t="shared" si="61"/>
        <v>0</v>
      </c>
      <c r="W99" s="65">
        <v>0</v>
      </c>
      <c r="X99" s="65">
        <v>0</v>
      </c>
      <c r="Y99" s="65">
        <v>0</v>
      </c>
      <c r="Z99" s="65">
        <v>0</v>
      </c>
      <c r="AA99" s="65">
        <v>0</v>
      </c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</row>
    <row r="100" spans="1:42" ht="18" customHeight="1">
      <c r="A100" s="14"/>
      <c r="B100" s="14"/>
      <c r="C100" s="247" t="s">
        <v>64</v>
      </c>
      <c r="D100" s="64">
        <v>0</v>
      </c>
      <c r="E100" s="64">
        <v>0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4">
        <v>0</v>
      </c>
      <c r="N100" s="64">
        <v>0</v>
      </c>
      <c r="O100" s="64">
        <v>0</v>
      </c>
      <c r="P100" s="64">
        <v>0</v>
      </c>
      <c r="Q100" s="64">
        <v>0</v>
      </c>
      <c r="R100" s="64">
        <v>0</v>
      </c>
      <c r="S100" s="64">
        <v>0</v>
      </c>
      <c r="T100" s="64">
        <v>0</v>
      </c>
      <c r="U100" s="61">
        <v>6400</v>
      </c>
      <c r="V100" s="61">
        <v>0</v>
      </c>
      <c r="W100" s="62">
        <v>0</v>
      </c>
      <c r="X100" s="62">
        <v>0</v>
      </c>
      <c r="Y100" s="62">
        <v>0</v>
      </c>
      <c r="Z100" s="62">
        <v>0</v>
      </c>
      <c r="AA100" s="62">
        <v>0</v>
      </c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</row>
    <row r="101" spans="1:42" ht="18" customHeight="1">
      <c r="A101" s="14"/>
      <c r="B101" s="14"/>
      <c r="C101" s="225" t="s">
        <v>10</v>
      </c>
      <c r="D101" s="266">
        <f>+D103+D106</f>
        <v>2445</v>
      </c>
      <c r="E101" s="266">
        <f t="shared" ref="E101:AA101" si="62">+E103+E106</f>
        <v>7995.7999999999993</v>
      </c>
      <c r="F101" s="266">
        <f t="shared" si="62"/>
        <v>9805.7999999999993</v>
      </c>
      <c r="G101" s="266">
        <f t="shared" si="62"/>
        <v>16446.2</v>
      </c>
      <c r="H101" s="266">
        <f t="shared" si="62"/>
        <v>4348.1000000000004</v>
      </c>
      <c r="I101" s="266">
        <f t="shared" si="62"/>
        <v>21406.799999999999</v>
      </c>
      <c r="J101" s="266">
        <f t="shared" si="62"/>
        <v>43805.7</v>
      </c>
      <c r="K101" s="266">
        <f t="shared" si="62"/>
        <v>33365.699999999997</v>
      </c>
      <c r="L101" s="266">
        <f t="shared" si="62"/>
        <v>81141</v>
      </c>
      <c r="M101" s="266">
        <f t="shared" si="62"/>
        <v>101620.79999999999</v>
      </c>
      <c r="N101" s="266">
        <f t="shared" si="62"/>
        <v>117995.70000000001</v>
      </c>
      <c r="O101" s="266">
        <f t="shared" si="62"/>
        <v>126966.3</v>
      </c>
      <c r="P101" s="266">
        <f t="shared" si="62"/>
        <v>149170.20000000001</v>
      </c>
      <c r="Q101" s="266">
        <f t="shared" si="62"/>
        <v>155333.79999999999</v>
      </c>
      <c r="R101" s="266">
        <f t="shared" si="62"/>
        <v>136519.90000000002</v>
      </c>
      <c r="S101" s="266">
        <f t="shared" si="62"/>
        <v>253287.8</v>
      </c>
      <c r="T101" s="266">
        <f t="shared" si="62"/>
        <v>180311.7</v>
      </c>
      <c r="U101" s="266">
        <f t="shared" si="62"/>
        <v>182514.19999999998</v>
      </c>
      <c r="V101" s="266">
        <f t="shared" si="62"/>
        <v>216095.7</v>
      </c>
      <c r="W101" s="266">
        <f t="shared" si="62"/>
        <v>244040.40000000002</v>
      </c>
      <c r="X101" s="266">
        <f t="shared" si="62"/>
        <v>599467.19999999995</v>
      </c>
      <c r="Y101" s="266">
        <f t="shared" si="62"/>
        <v>221717.9</v>
      </c>
      <c r="Z101" s="266">
        <f t="shared" si="62"/>
        <v>278099.40000000002</v>
      </c>
      <c r="AA101" s="266">
        <f t="shared" si="62"/>
        <v>276522</v>
      </c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</row>
    <row r="102" spans="1:42" ht="18" customHeight="1">
      <c r="A102" s="14"/>
      <c r="B102" s="14"/>
      <c r="C102" s="225" t="s">
        <v>205</v>
      </c>
      <c r="D102" s="266">
        <v>0</v>
      </c>
      <c r="E102" s="266">
        <v>0</v>
      </c>
      <c r="F102" s="266">
        <v>0</v>
      </c>
      <c r="G102" s="266">
        <v>0</v>
      </c>
      <c r="H102" s="266">
        <v>0</v>
      </c>
      <c r="I102" s="266">
        <v>0</v>
      </c>
      <c r="J102" s="266">
        <v>0</v>
      </c>
      <c r="K102" s="266">
        <v>0</v>
      </c>
      <c r="L102" s="266">
        <v>0</v>
      </c>
      <c r="M102" s="266">
        <v>0</v>
      </c>
      <c r="N102" s="266">
        <v>0</v>
      </c>
      <c r="O102" s="266">
        <v>0</v>
      </c>
      <c r="P102" s="266">
        <v>0</v>
      </c>
      <c r="Q102" s="266">
        <v>0</v>
      </c>
      <c r="R102" s="266">
        <v>326.8</v>
      </c>
      <c r="S102" s="266">
        <v>0</v>
      </c>
      <c r="T102" s="266">
        <v>0</v>
      </c>
      <c r="U102" s="266">
        <v>0</v>
      </c>
      <c r="V102" s="266">
        <v>0</v>
      </c>
      <c r="W102" s="266">
        <v>0</v>
      </c>
      <c r="X102" s="266">
        <v>0</v>
      </c>
      <c r="Y102" s="266">
        <v>0</v>
      </c>
      <c r="Z102" s="266">
        <v>0</v>
      </c>
      <c r="AA102" s="266">
        <v>0</v>
      </c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</row>
    <row r="103" spans="1:42" ht="18" customHeight="1">
      <c r="A103" s="14"/>
      <c r="B103" s="14"/>
      <c r="C103" s="248" t="s">
        <v>11</v>
      </c>
      <c r="D103" s="266">
        <f t="shared" ref="D103:Q103" si="63">+D104+D105</f>
        <v>0</v>
      </c>
      <c r="E103" s="266">
        <f t="shared" ref="E103:J103" si="64">+E104+E105</f>
        <v>3143.4</v>
      </c>
      <c r="F103" s="266">
        <f t="shared" si="64"/>
        <v>5406</v>
      </c>
      <c r="G103" s="266">
        <f t="shared" si="64"/>
        <v>10783.1</v>
      </c>
      <c r="H103" s="266">
        <f t="shared" si="64"/>
        <v>0</v>
      </c>
      <c r="I103" s="266">
        <f t="shared" si="64"/>
        <v>1884</v>
      </c>
      <c r="J103" s="266">
        <f t="shared" si="64"/>
        <v>10937.5</v>
      </c>
      <c r="K103" s="266">
        <f>+K104+K105</f>
        <v>1769.8</v>
      </c>
      <c r="L103" s="266">
        <f t="shared" si="63"/>
        <v>15165.900000000001</v>
      </c>
      <c r="M103" s="266">
        <f t="shared" si="63"/>
        <v>18920</v>
      </c>
      <c r="N103" s="266">
        <f t="shared" si="63"/>
        <v>57375.3</v>
      </c>
      <c r="O103" s="266">
        <f t="shared" si="63"/>
        <v>54185</v>
      </c>
      <c r="P103" s="266">
        <f t="shared" si="63"/>
        <v>46408.3</v>
      </c>
      <c r="Q103" s="266">
        <f t="shared" si="63"/>
        <v>90118.9</v>
      </c>
      <c r="R103" s="267">
        <f t="shared" ref="R103:X103" si="65">+R104+R105</f>
        <v>98717.1</v>
      </c>
      <c r="S103" s="267">
        <f t="shared" si="65"/>
        <v>198325.9</v>
      </c>
      <c r="T103" s="267">
        <f t="shared" si="65"/>
        <v>146011.20000000001</v>
      </c>
      <c r="U103" s="267">
        <f t="shared" si="65"/>
        <v>164825.09999999998</v>
      </c>
      <c r="V103" s="267">
        <f t="shared" si="65"/>
        <v>181751.2</v>
      </c>
      <c r="W103" s="267">
        <f t="shared" si="65"/>
        <v>212693.2</v>
      </c>
      <c r="X103" s="267">
        <f t="shared" si="65"/>
        <v>470465.4</v>
      </c>
      <c r="Y103" s="267">
        <f t="shared" ref="Y103:Z103" si="66">+Y104+Y105</f>
        <v>197656</v>
      </c>
      <c r="Z103" s="267">
        <f t="shared" si="66"/>
        <v>234382.7</v>
      </c>
      <c r="AA103" s="267">
        <f t="shared" ref="AA103" si="67">+AA104+AA105</f>
        <v>184543.9</v>
      </c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</row>
    <row r="104" spans="1:42" ht="18" customHeight="1">
      <c r="A104" s="14"/>
      <c r="B104" s="14"/>
      <c r="C104" s="249" t="s">
        <v>65</v>
      </c>
      <c r="D104" s="64">
        <v>0</v>
      </c>
      <c r="E104" s="64">
        <v>0</v>
      </c>
      <c r="F104" s="64">
        <v>0</v>
      </c>
      <c r="G104" s="64">
        <v>0</v>
      </c>
      <c r="H104" s="64">
        <v>0</v>
      </c>
      <c r="I104" s="64">
        <v>390.6</v>
      </c>
      <c r="J104" s="64">
        <v>1057</v>
      </c>
      <c r="K104" s="64">
        <v>1769.8</v>
      </c>
      <c r="L104" s="64">
        <v>15165.900000000001</v>
      </c>
      <c r="M104" s="64">
        <v>18920</v>
      </c>
      <c r="N104" s="64">
        <v>29902.5</v>
      </c>
      <c r="O104" s="64">
        <v>25527.1</v>
      </c>
      <c r="P104" s="64">
        <v>46408.3</v>
      </c>
      <c r="Q104" s="64">
        <v>27679</v>
      </c>
      <c r="R104" s="64">
        <v>33647.800000000003</v>
      </c>
      <c r="S104" s="64">
        <v>42000</v>
      </c>
      <c r="T104" s="64">
        <v>77425.899999999994</v>
      </c>
      <c r="U104" s="61">
        <v>85000</v>
      </c>
      <c r="V104" s="61">
        <v>28521</v>
      </c>
      <c r="W104" s="62">
        <v>87375.9</v>
      </c>
      <c r="X104" s="62">
        <v>122567.30000000002</v>
      </c>
      <c r="Y104" s="62">
        <v>52643</v>
      </c>
      <c r="Z104" s="62">
        <v>100229</v>
      </c>
      <c r="AA104" s="62">
        <v>120159.8</v>
      </c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</row>
    <row r="105" spans="1:42" ht="18" customHeight="1">
      <c r="A105" s="14"/>
      <c r="B105" s="14"/>
      <c r="C105" s="249" t="s">
        <v>66</v>
      </c>
      <c r="D105" s="64">
        <v>0</v>
      </c>
      <c r="E105" s="64">
        <v>3143.4</v>
      </c>
      <c r="F105" s="64">
        <v>5406</v>
      </c>
      <c r="G105" s="64">
        <v>10783.1</v>
      </c>
      <c r="H105" s="64">
        <v>0</v>
      </c>
      <c r="I105" s="64">
        <v>1493.4</v>
      </c>
      <c r="J105" s="64">
        <v>9880.5</v>
      </c>
      <c r="K105" s="64">
        <v>0</v>
      </c>
      <c r="L105" s="64">
        <v>0</v>
      </c>
      <c r="M105" s="64">
        <v>0</v>
      </c>
      <c r="N105" s="64">
        <v>27472.800000000003</v>
      </c>
      <c r="O105" s="64">
        <v>28657.9</v>
      </c>
      <c r="P105" s="64">
        <v>0</v>
      </c>
      <c r="Q105" s="64">
        <v>62439.9</v>
      </c>
      <c r="R105" s="64">
        <v>65069.3</v>
      </c>
      <c r="S105" s="64">
        <v>156325.9</v>
      </c>
      <c r="T105" s="64">
        <v>68585.3</v>
      </c>
      <c r="U105" s="61">
        <v>79825.099999999991</v>
      </c>
      <c r="V105" s="61">
        <v>153230.20000000001</v>
      </c>
      <c r="W105" s="62">
        <v>125317.3</v>
      </c>
      <c r="X105" s="62">
        <v>347898.10000000003</v>
      </c>
      <c r="Y105" s="62">
        <v>145013</v>
      </c>
      <c r="Z105" s="62">
        <v>134153.70000000001</v>
      </c>
      <c r="AA105" s="62">
        <v>64384.1</v>
      </c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</row>
    <row r="106" spans="1:42" ht="18" customHeight="1">
      <c r="A106" s="14"/>
      <c r="B106" s="14"/>
      <c r="C106" s="248" t="s">
        <v>14</v>
      </c>
      <c r="D106" s="266">
        <f t="shared" ref="D106:Q106" si="68">+D107+D108</f>
        <v>2445</v>
      </c>
      <c r="E106" s="266">
        <f t="shared" ref="E106:J106" si="69">+E107+E108</f>
        <v>4852.3999999999996</v>
      </c>
      <c r="F106" s="266">
        <f t="shared" si="69"/>
        <v>4399.7999999999993</v>
      </c>
      <c r="G106" s="266">
        <f t="shared" si="69"/>
        <v>5663.1</v>
      </c>
      <c r="H106" s="266">
        <f t="shared" si="69"/>
        <v>4348.1000000000004</v>
      </c>
      <c r="I106" s="266">
        <f t="shared" si="69"/>
        <v>19522.8</v>
      </c>
      <c r="J106" s="267">
        <f t="shared" si="69"/>
        <v>32868.199999999997</v>
      </c>
      <c r="K106" s="266">
        <f>+K107+K108</f>
        <v>31595.899999999998</v>
      </c>
      <c r="L106" s="266">
        <f t="shared" si="68"/>
        <v>65975.099999999991</v>
      </c>
      <c r="M106" s="266">
        <f t="shared" si="68"/>
        <v>82700.799999999988</v>
      </c>
      <c r="N106" s="266">
        <f t="shared" si="68"/>
        <v>60620.4</v>
      </c>
      <c r="O106" s="266">
        <f t="shared" si="68"/>
        <v>72781.3</v>
      </c>
      <c r="P106" s="266">
        <f t="shared" si="68"/>
        <v>102761.9</v>
      </c>
      <c r="Q106" s="266">
        <f t="shared" si="68"/>
        <v>65214.899999999994</v>
      </c>
      <c r="R106" s="267">
        <f t="shared" ref="R106:X106" si="70">+R107+R108</f>
        <v>37802.800000000003</v>
      </c>
      <c r="S106" s="267">
        <f t="shared" si="70"/>
        <v>54961.899999999987</v>
      </c>
      <c r="T106" s="267">
        <f t="shared" si="70"/>
        <v>34300.5</v>
      </c>
      <c r="U106" s="267">
        <f t="shared" si="70"/>
        <v>17689.100000000002</v>
      </c>
      <c r="V106" s="267">
        <f t="shared" si="70"/>
        <v>34344.5</v>
      </c>
      <c r="W106" s="267">
        <f t="shared" si="70"/>
        <v>31347.199999999997</v>
      </c>
      <c r="X106" s="267">
        <f t="shared" si="70"/>
        <v>129001.79999999999</v>
      </c>
      <c r="Y106" s="267">
        <f t="shared" ref="Y106:Z106" si="71">+Y107+Y108</f>
        <v>24061.9</v>
      </c>
      <c r="Z106" s="267">
        <f t="shared" si="71"/>
        <v>43716.7</v>
      </c>
      <c r="AA106" s="267">
        <f t="shared" ref="AA106" si="72">+AA107+AA108</f>
        <v>91978.099999999991</v>
      </c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</row>
    <row r="107" spans="1:42" ht="18" customHeight="1">
      <c r="A107" s="14"/>
      <c r="B107" s="14"/>
      <c r="C107" s="249" t="s">
        <v>12</v>
      </c>
      <c r="D107" s="64">
        <v>953.1</v>
      </c>
      <c r="E107" s="64">
        <v>3182.2</v>
      </c>
      <c r="F107" s="64">
        <f>1435.6</f>
        <v>1435.6</v>
      </c>
      <c r="G107" s="64">
        <v>0</v>
      </c>
      <c r="H107" s="64">
        <v>4.3</v>
      </c>
      <c r="I107" s="64">
        <v>2000</v>
      </c>
      <c r="J107" s="61">
        <v>5651.2</v>
      </c>
      <c r="K107" s="64">
        <v>3164.3</v>
      </c>
      <c r="L107" s="64">
        <v>17001.2</v>
      </c>
      <c r="M107" s="64">
        <v>22155.5</v>
      </c>
      <c r="N107" s="64">
        <v>0</v>
      </c>
      <c r="O107" s="64">
        <v>14770</v>
      </c>
      <c r="P107" s="64">
        <v>36570.300000000003</v>
      </c>
      <c r="Q107" s="64">
        <v>0</v>
      </c>
      <c r="R107" s="64">
        <v>0</v>
      </c>
      <c r="S107" s="64">
        <v>0</v>
      </c>
      <c r="T107" s="64">
        <v>0</v>
      </c>
      <c r="U107" s="61">
        <v>0</v>
      </c>
      <c r="V107" s="61">
        <v>7613.2</v>
      </c>
      <c r="W107" s="62">
        <v>0</v>
      </c>
      <c r="X107" s="62">
        <v>7500</v>
      </c>
      <c r="Y107" s="62">
        <v>0</v>
      </c>
      <c r="Z107" s="62">
        <v>0</v>
      </c>
      <c r="AA107" s="62">
        <v>0</v>
      </c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</row>
    <row r="108" spans="1:42" ht="18" customHeight="1">
      <c r="A108" s="14"/>
      <c r="B108" s="14"/>
      <c r="C108" s="249" t="s">
        <v>13</v>
      </c>
      <c r="D108" s="64">
        <f>+D110</f>
        <v>1491.9</v>
      </c>
      <c r="E108" s="64">
        <f t="shared" ref="E108:J108" si="73">+E109+E110</f>
        <v>1670.2</v>
      </c>
      <c r="F108" s="64">
        <f t="shared" si="73"/>
        <v>2964.2</v>
      </c>
      <c r="G108" s="64">
        <f t="shared" si="73"/>
        <v>5663.1</v>
      </c>
      <c r="H108" s="64">
        <f t="shared" si="73"/>
        <v>4343.8</v>
      </c>
      <c r="I108" s="64">
        <f t="shared" si="73"/>
        <v>17522.8</v>
      </c>
      <c r="J108" s="61">
        <f t="shared" si="73"/>
        <v>27217</v>
      </c>
      <c r="K108" s="64">
        <f>+K109+K110</f>
        <v>28431.599999999999</v>
      </c>
      <c r="L108" s="64">
        <f t="shared" ref="L108:Q108" si="74">+L109+L110</f>
        <v>48973.899999999994</v>
      </c>
      <c r="M108" s="64">
        <f t="shared" si="74"/>
        <v>60545.299999999996</v>
      </c>
      <c r="N108" s="64">
        <f t="shared" si="74"/>
        <v>60620.4</v>
      </c>
      <c r="O108" s="64">
        <f t="shared" si="74"/>
        <v>58011.3</v>
      </c>
      <c r="P108" s="64">
        <f t="shared" si="74"/>
        <v>66191.599999999991</v>
      </c>
      <c r="Q108" s="64">
        <f t="shared" si="74"/>
        <v>65214.899999999994</v>
      </c>
      <c r="R108" s="61">
        <f t="shared" ref="R108:Y108" si="75">+R109+R110</f>
        <v>37802.800000000003</v>
      </c>
      <c r="S108" s="61">
        <f t="shared" si="75"/>
        <v>54961.899999999987</v>
      </c>
      <c r="T108" s="61">
        <f t="shared" si="75"/>
        <v>34300.5</v>
      </c>
      <c r="U108" s="61">
        <f t="shared" si="75"/>
        <v>17689.100000000002</v>
      </c>
      <c r="V108" s="61">
        <f t="shared" si="75"/>
        <v>26731.3</v>
      </c>
      <c r="W108" s="61">
        <f t="shared" si="75"/>
        <v>31347.199999999997</v>
      </c>
      <c r="X108" s="61">
        <f t="shared" si="75"/>
        <v>121501.79999999999</v>
      </c>
      <c r="Y108" s="61">
        <f t="shared" si="75"/>
        <v>24061.9</v>
      </c>
      <c r="Z108" s="61">
        <v>43716.7</v>
      </c>
      <c r="AA108" s="61">
        <v>91978.099999999991</v>
      </c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</row>
    <row r="109" spans="1:42" ht="18" customHeight="1">
      <c r="A109" s="14"/>
      <c r="B109" s="14"/>
      <c r="C109" s="250" t="s">
        <v>67</v>
      </c>
      <c r="D109" s="64"/>
      <c r="E109" s="64">
        <v>0</v>
      </c>
      <c r="F109" s="64">
        <v>0</v>
      </c>
      <c r="G109" s="64">
        <v>0</v>
      </c>
      <c r="H109" s="64">
        <v>0</v>
      </c>
      <c r="I109" s="64">
        <v>3712.3</v>
      </c>
      <c r="J109" s="61">
        <v>11056.2</v>
      </c>
      <c r="K109" s="64">
        <v>8150.1</v>
      </c>
      <c r="L109" s="64">
        <v>20081.599999999999</v>
      </c>
      <c r="M109" s="64">
        <v>8785.6</v>
      </c>
      <c r="N109" s="64">
        <v>15306.800000000003</v>
      </c>
      <c r="O109" s="64">
        <v>23789.8</v>
      </c>
      <c r="P109" s="64">
        <v>29020.599999999995</v>
      </c>
      <c r="Q109" s="64">
        <v>27707.8</v>
      </c>
      <c r="R109" s="64">
        <v>25710.100000000002</v>
      </c>
      <c r="S109" s="64">
        <v>6232.6</v>
      </c>
      <c r="T109" s="61">
        <v>1139.3000000000002</v>
      </c>
      <c r="U109" s="64">
        <v>125.89999999999999</v>
      </c>
      <c r="V109" s="270">
        <v>8.3000000000000007</v>
      </c>
      <c r="W109" s="271">
        <v>0</v>
      </c>
      <c r="X109" s="62">
        <v>0</v>
      </c>
      <c r="Y109" s="62">
        <v>0</v>
      </c>
      <c r="Z109" s="62">
        <v>0</v>
      </c>
      <c r="AA109" s="62">
        <v>0</v>
      </c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</row>
    <row r="110" spans="1:42" ht="18" customHeight="1">
      <c r="A110" s="14"/>
      <c r="B110" s="14"/>
      <c r="C110" s="250" t="s">
        <v>0</v>
      </c>
      <c r="D110" s="64">
        <v>1491.9</v>
      </c>
      <c r="E110" s="64">
        <v>1670.2</v>
      </c>
      <c r="F110" s="64">
        <v>2964.2</v>
      </c>
      <c r="G110" s="64">
        <v>5663.1</v>
      </c>
      <c r="H110" s="64">
        <v>4343.8</v>
      </c>
      <c r="I110" s="64">
        <f>13845.4-34.9</f>
        <v>13810.5</v>
      </c>
      <c r="J110" s="61">
        <v>16160.8</v>
      </c>
      <c r="K110" s="64">
        <v>20281.5</v>
      </c>
      <c r="L110" s="64">
        <v>28892.3</v>
      </c>
      <c r="M110" s="64">
        <v>51759.7</v>
      </c>
      <c r="N110" s="64">
        <v>45313.599999999999</v>
      </c>
      <c r="O110" s="64">
        <v>34221.5</v>
      </c>
      <c r="P110" s="64">
        <v>37171</v>
      </c>
      <c r="Q110" s="64">
        <v>37507.1</v>
      </c>
      <c r="R110" s="64">
        <v>12092.7</v>
      </c>
      <c r="S110" s="64">
        <v>48729.299999999988</v>
      </c>
      <c r="T110" s="61">
        <v>33161.199999999997</v>
      </c>
      <c r="U110" s="64">
        <v>17563.2</v>
      </c>
      <c r="V110" s="270">
        <v>26723</v>
      </c>
      <c r="W110" s="271">
        <v>31347.199999999997</v>
      </c>
      <c r="X110" s="62">
        <v>121501.79999999999</v>
      </c>
      <c r="Y110" s="62">
        <v>24061.9</v>
      </c>
      <c r="Z110" s="62">
        <v>0</v>
      </c>
      <c r="AA110" s="62">
        <v>0</v>
      </c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</row>
    <row r="111" spans="1:42" ht="18" customHeight="1">
      <c r="A111" s="14"/>
      <c r="B111" s="14"/>
      <c r="C111" s="248" t="s">
        <v>177</v>
      </c>
      <c r="D111" s="266">
        <f t="shared" ref="D111:J111" si="76">+D112+D115</f>
        <v>0</v>
      </c>
      <c r="E111" s="266">
        <f t="shared" si="76"/>
        <v>0</v>
      </c>
      <c r="F111" s="266">
        <f t="shared" si="76"/>
        <v>0</v>
      </c>
      <c r="G111" s="266">
        <f t="shared" si="76"/>
        <v>0</v>
      </c>
      <c r="H111" s="266">
        <f t="shared" si="76"/>
        <v>0</v>
      </c>
      <c r="I111" s="266">
        <f t="shared" si="76"/>
        <v>0</v>
      </c>
      <c r="J111" s="272">
        <f t="shared" si="76"/>
        <v>0</v>
      </c>
      <c r="K111" s="273">
        <f t="shared" ref="K111:X111" si="77">+K112+K115</f>
        <v>0</v>
      </c>
      <c r="L111" s="273">
        <f t="shared" si="77"/>
        <v>0</v>
      </c>
      <c r="M111" s="273">
        <f t="shared" si="77"/>
        <v>0</v>
      </c>
      <c r="N111" s="273">
        <f t="shared" si="77"/>
        <v>0</v>
      </c>
      <c r="O111" s="273">
        <f t="shared" si="77"/>
        <v>0</v>
      </c>
      <c r="P111" s="273">
        <f t="shared" si="77"/>
        <v>632.20000000000005</v>
      </c>
      <c r="Q111" s="273">
        <f t="shared" si="77"/>
        <v>3888.5</v>
      </c>
      <c r="R111" s="273">
        <f>+R112+R115</f>
        <v>2780.8</v>
      </c>
      <c r="S111" s="273">
        <f t="shared" si="77"/>
        <v>4742.7000000000007</v>
      </c>
      <c r="T111" s="272">
        <f t="shared" si="77"/>
        <v>4306.5</v>
      </c>
      <c r="U111" s="273">
        <f t="shared" si="77"/>
        <v>7703.6</v>
      </c>
      <c r="V111" s="272">
        <f t="shared" si="77"/>
        <v>2340</v>
      </c>
      <c r="W111" s="273">
        <f t="shared" si="77"/>
        <v>4550.5</v>
      </c>
      <c r="X111" s="272">
        <f t="shared" si="77"/>
        <v>5672.7</v>
      </c>
      <c r="Y111" s="272">
        <f t="shared" ref="Y111:Z111" si="78">+Y112+Y115</f>
        <v>7357.2</v>
      </c>
      <c r="Z111" s="272">
        <f t="shared" si="78"/>
        <v>1132.4000000000001</v>
      </c>
      <c r="AA111" s="272">
        <f t="shared" ref="AA111" si="79">+AA112+AA115</f>
        <v>18255.5</v>
      </c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</row>
    <row r="112" spans="1:42" ht="18" customHeight="1">
      <c r="A112" s="14"/>
      <c r="B112" s="14"/>
      <c r="C112" s="251" t="s">
        <v>184</v>
      </c>
      <c r="D112" s="266">
        <f t="shared" ref="D112:I112" si="80">+D113+D114</f>
        <v>0</v>
      </c>
      <c r="E112" s="266">
        <f t="shared" si="80"/>
        <v>0</v>
      </c>
      <c r="F112" s="266">
        <f t="shared" si="80"/>
        <v>0</v>
      </c>
      <c r="G112" s="266">
        <f t="shared" si="80"/>
        <v>0</v>
      </c>
      <c r="H112" s="266">
        <f t="shared" si="80"/>
        <v>0</v>
      </c>
      <c r="I112" s="266">
        <f t="shared" si="80"/>
        <v>0</v>
      </c>
      <c r="J112" s="272">
        <f t="shared" ref="J112:X112" si="81">+J113+J114</f>
        <v>0</v>
      </c>
      <c r="K112" s="273">
        <f t="shared" si="81"/>
        <v>0</v>
      </c>
      <c r="L112" s="273">
        <f t="shared" si="81"/>
        <v>0</v>
      </c>
      <c r="M112" s="273">
        <f t="shared" si="81"/>
        <v>0</v>
      </c>
      <c r="N112" s="273">
        <f t="shared" si="81"/>
        <v>0</v>
      </c>
      <c r="O112" s="273">
        <f t="shared" si="81"/>
        <v>0</v>
      </c>
      <c r="P112" s="273">
        <f t="shared" si="81"/>
        <v>317.39999999999998</v>
      </c>
      <c r="Q112" s="273">
        <f t="shared" si="81"/>
        <v>3186.3</v>
      </c>
      <c r="R112" s="273">
        <f t="shared" si="81"/>
        <v>2023.7</v>
      </c>
      <c r="S112" s="273">
        <f t="shared" si="81"/>
        <v>3195.3</v>
      </c>
      <c r="T112" s="272">
        <f t="shared" si="81"/>
        <v>3718.7</v>
      </c>
      <c r="U112" s="273">
        <f t="shared" si="81"/>
        <v>5328.5</v>
      </c>
      <c r="V112" s="272">
        <f t="shared" si="81"/>
        <v>1939.9</v>
      </c>
      <c r="W112" s="273">
        <f t="shared" si="81"/>
        <v>3713.8</v>
      </c>
      <c r="X112" s="272">
        <f t="shared" si="81"/>
        <v>2630.1</v>
      </c>
      <c r="Y112" s="272">
        <f t="shared" ref="Y112:Z112" si="82">+Y113+Y114</f>
        <v>5911.9</v>
      </c>
      <c r="Z112" s="272">
        <f t="shared" si="82"/>
        <v>1132.4000000000001</v>
      </c>
      <c r="AA112" s="272">
        <f t="shared" ref="AA112" si="83">+AA113+AA114</f>
        <v>15868.300000000001</v>
      </c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</row>
    <row r="113" spans="1:42" ht="18" customHeight="1">
      <c r="A113" s="14"/>
      <c r="B113" s="14"/>
      <c r="C113" s="250" t="s">
        <v>179</v>
      </c>
      <c r="D113" s="64">
        <v>0</v>
      </c>
      <c r="E113" s="64">
        <v>0</v>
      </c>
      <c r="F113" s="64">
        <v>0</v>
      </c>
      <c r="G113" s="64">
        <v>0</v>
      </c>
      <c r="H113" s="64">
        <v>0</v>
      </c>
      <c r="I113" s="64">
        <v>0</v>
      </c>
      <c r="J113" s="274">
        <v>0</v>
      </c>
      <c r="K113" s="275">
        <v>0</v>
      </c>
      <c r="L113" s="276">
        <v>0</v>
      </c>
      <c r="M113" s="276">
        <v>0</v>
      </c>
      <c r="N113" s="276">
        <v>0</v>
      </c>
      <c r="O113" s="276">
        <v>0</v>
      </c>
      <c r="P113" s="275">
        <v>317.39999999999998</v>
      </c>
      <c r="Q113" s="275">
        <v>3186.3</v>
      </c>
      <c r="R113" s="64">
        <v>1202</v>
      </c>
      <c r="S113" s="64">
        <v>1539.5</v>
      </c>
      <c r="T113" s="274">
        <v>881.5</v>
      </c>
      <c r="U113" s="275">
        <v>3815.6</v>
      </c>
      <c r="V113" s="274">
        <v>1939.9</v>
      </c>
      <c r="W113" s="275">
        <v>3713.8</v>
      </c>
      <c r="X113" s="274">
        <v>2630.1</v>
      </c>
      <c r="Y113" s="274">
        <v>3173.5</v>
      </c>
      <c r="Z113" s="274">
        <v>572.20000000000005</v>
      </c>
      <c r="AA113" s="274">
        <v>15868.300000000001</v>
      </c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</row>
    <row r="114" spans="1:42" ht="18" customHeight="1">
      <c r="A114" s="14"/>
      <c r="B114" s="14"/>
      <c r="C114" s="250" t="s">
        <v>180</v>
      </c>
      <c r="D114" s="64">
        <v>0</v>
      </c>
      <c r="E114" s="64">
        <v>0</v>
      </c>
      <c r="F114" s="64">
        <v>0</v>
      </c>
      <c r="G114" s="64">
        <v>0</v>
      </c>
      <c r="H114" s="64">
        <v>0</v>
      </c>
      <c r="I114" s="64">
        <v>0</v>
      </c>
      <c r="J114" s="274">
        <v>0</v>
      </c>
      <c r="K114" s="275">
        <v>0</v>
      </c>
      <c r="L114" s="275">
        <v>0</v>
      </c>
      <c r="M114" s="275">
        <v>0</v>
      </c>
      <c r="N114" s="275">
        <v>0</v>
      </c>
      <c r="O114" s="275">
        <v>0</v>
      </c>
      <c r="P114" s="275">
        <v>0</v>
      </c>
      <c r="Q114" s="275">
        <v>0</v>
      </c>
      <c r="R114" s="275">
        <v>821.7</v>
      </c>
      <c r="S114" s="64">
        <v>1655.8</v>
      </c>
      <c r="T114" s="64">
        <v>2837.2</v>
      </c>
      <c r="U114" s="275">
        <v>1512.9</v>
      </c>
      <c r="V114" s="274">
        <v>0</v>
      </c>
      <c r="W114" s="275">
        <v>0</v>
      </c>
      <c r="X114" s="274">
        <v>0</v>
      </c>
      <c r="Y114" s="274">
        <v>2738.4</v>
      </c>
      <c r="Z114" s="274">
        <v>560.20000000000005</v>
      </c>
      <c r="AA114" s="274">
        <v>0</v>
      </c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</row>
    <row r="115" spans="1:42" ht="18" customHeight="1">
      <c r="A115" s="14"/>
      <c r="B115" s="14"/>
      <c r="C115" s="251" t="s">
        <v>183</v>
      </c>
      <c r="D115" s="266">
        <f t="shared" ref="D115:I115" si="84">+D116+D117</f>
        <v>0</v>
      </c>
      <c r="E115" s="266">
        <f t="shared" si="84"/>
        <v>0</v>
      </c>
      <c r="F115" s="266">
        <f t="shared" si="84"/>
        <v>0</v>
      </c>
      <c r="G115" s="266">
        <f t="shared" si="84"/>
        <v>0</v>
      </c>
      <c r="H115" s="266">
        <f t="shared" si="84"/>
        <v>0</v>
      </c>
      <c r="I115" s="266">
        <f t="shared" si="84"/>
        <v>0</v>
      </c>
      <c r="J115" s="272">
        <f t="shared" ref="J115:X115" si="85">+J116+J117</f>
        <v>0</v>
      </c>
      <c r="K115" s="273">
        <f t="shared" si="85"/>
        <v>0</v>
      </c>
      <c r="L115" s="273">
        <f t="shared" si="85"/>
        <v>0</v>
      </c>
      <c r="M115" s="273">
        <f t="shared" si="85"/>
        <v>0</v>
      </c>
      <c r="N115" s="273">
        <f t="shared" si="85"/>
        <v>0</v>
      </c>
      <c r="O115" s="273">
        <f t="shared" si="85"/>
        <v>0</v>
      </c>
      <c r="P115" s="273">
        <f t="shared" si="85"/>
        <v>314.8</v>
      </c>
      <c r="Q115" s="273">
        <f t="shared" si="85"/>
        <v>702.2</v>
      </c>
      <c r="R115" s="273">
        <f t="shared" si="85"/>
        <v>757.1</v>
      </c>
      <c r="S115" s="273">
        <f t="shared" si="85"/>
        <v>1547.4</v>
      </c>
      <c r="T115" s="272">
        <f t="shared" si="85"/>
        <v>587.79999999999995</v>
      </c>
      <c r="U115" s="273">
        <f t="shared" si="85"/>
        <v>2375.1</v>
      </c>
      <c r="V115" s="272">
        <f t="shared" si="85"/>
        <v>400.1</v>
      </c>
      <c r="W115" s="273">
        <f t="shared" si="85"/>
        <v>836.7</v>
      </c>
      <c r="X115" s="272">
        <f t="shared" si="85"/>
        <v>3042.6</v>
      </c>
      <c r="Y115" s="272">
        <f t="shared" ref="Y115:Z115" si="86">+Y116+Y117</f>
        <v>1445.3000000000002</v>
      </c>
      <c r="Z115" s="272">
        <f t="shared" si="86"/>
        <v>0</v>
      </c>
      <c r="AA115" s="272">
        <f t="shared" ref="AA115" si="87">+AA116+AA117</f>
        <v>2387.1999999999998</v>
      </c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</row>
    <row r="116" spans="1:42" ht="18" customHeight="1">
      <c r="A116" s="14"/>
      <c r="B116" s="14"/>
      <c r="C116" s="250" t="s">
        <v>181</v>
      </c>
      <c r="D116" s="64">
        <v>0</v>
      </c>
      <c r="E116" s="64">
        <v>0</v>
      </c>
      <c r="F116" s="64">
        <v>0</v>
      </c>
      <c r="G116" s="64">
        <v>0</v>
      </c>
      <c r="H116" s="64">
        <v>0</v>
      </c>
      <c r="I116" s="64">
        <v>0</v>
      </c>
      <c r="J116" s="274">
        <v>0</v>
      </c>
      <c r="K116" s="275">
        <v>0</v>
      </c>
      <c r="L116" s="275">
        <v>0</v>
      </c>
      <c r="M116" s="275">
        <v>0</v>
      </c>
      <c r="N116" s="275">
        <v>0</v>
      </c>
      <c r="O116" s="275">
        <v>0</v>
      </c>
      <c r="P116" s="275">
        <v>314.8</v>
      </c>
      <c r="Q116" s="275">
        <v>0</v>
      </c>
      <c r="R116" s="275">
        <v>584</v>
      </c>
      <c r="S116" s="275">
        <v>780</v>
      </c>
      <c r="T116" s="64">
        <v>587.79999999999995</v>
      </c>
      <c r="U116" s="275">
        <v>1807</v>
      </c>
      <c r="V116" s="274">
        <v>400.1</v>
      </c>
      <c r="W116" s="277">
        <v>836.7</v>
      </c>
      <c r="X116" s="278">
        <v>1569.1999999999998</v>
      </c>
      <c r="Y116" s="278">
        <v>205.4</v>
      </c>
      <c r="Z116" s="278">
        <v>0</v>
      </c>
      <c r="AA116" s="278">
        <v>2387.1999999999998</v>
      </c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</row>
    <row r="117" spans="1:42" ht="18" customHeight="1">
      <c r="A117" s="14"/>
      <c r="B117" s="14"/>
      <c r="C117" s="250" t="s">
        <v>182</v>
      </c>
      <c r="D117" s="64">
        <v>0</v>
      </c>
      <c r="E117" s="64">
        <v>0</v>
      </c>
      <c r="F117" s="64">
        <v>0</v>
      </c>
      <c r="G117" s="64">
        <v>0</v>
      </c>
      <c r="H117" s="64">
        <v>0</v>
      </c>
      <c r="I117" s="64">
        <v>0</v>
      </c>
      <c r="J117" s="274">
        <v>0</v>
      </c>
      <c r="K117" s="275">
        <v>0</v>
      </c>
      <c r="L117" s="275">
        <v>0</v>
      </c>
      <c r="M117" s="275">
        <v>0</v>
      </c>
      <c r="N117" s="275">
        <v>0</v>
      </c>
      <c r="O117" s="275">
        <v>0</v>
      </c>
      <c r="P117" s="275">
        <v>0</v>
      </c>
      <c r="Q117" s="275">
        <v>702.2</v>
      </c>
      <c r="R117" s="275">
        <v>173.1</v>
      </c>
      <c r="S117" s="64">
        <v>767.4</v>
      </c>
      <c r="T117" s="274">
        <v>0</v>
      </c>
      <c r="U117" s="275">
        <v>568.1</v>
      </c>
      <c r="V117" s="274">
        <v>0</v>
      </c>
      <c r="W117" s="277">
        <v>0</v>
      </c>
      <c r="X117" s="278">
        <v>1473.4</v>
      </c>
      <c r="Y117" s="278">
        <v>1239.9000000000001</v>
      </c>
      <c r="Z117" s="278">
        <v>0</v>
      </c>
      <c r="AA117" s="278">
        <v>0</v>
      </c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</row>
    <row r="118" spans="1:42" ht="18" customHeight="1">
      <c r="A118" s="14"/>
      <c r="B118" s="14"/>
      <c r="C118" s="251" t="s">
        <v>68</v>
      </c>
      <c r="D118" s="272">
        <f>+D119</f>
        <v>156.9</v>
      </c>
      <c r="E118" s="272">
        <f t="shared" ref="E118:AA118" si="88">+E119</f>
        <v>180.1</v>
      </c>
      <c r="F118" s="272">
        <f t="shared" si="88"/>
        <v>136.1</v>
      </c>
      <c r="G118" s="272">
        <f t="shared" si="88"/>
        <v>14.2</v>
      </c>
      <c r="H118" s="272">
        <f t="shared" si="88"/>
        <v>212.6</v>
      </c>
      <c r="I118" s="272">
        <f t="shared" si="88"/>
        <v>439.2</v>
      </c>
      <c r="J118" s="272">
        <f t="shared" si="88"/>
        <v>3.1</v>
      </c>
      <c r="K118" s="272">
        <f t="shared" si="88"/>
        <v>54.4</v>
      </c>
      <c r="L118" s="272">
        <f t="shared" si="88"/>
        <v>57.6</v>
      </c>
      <c r="M118" s="272">
        <f t="shared" si="88"/>
        <v>78.099999999999994</v>
      </c>
      <c r="N118" s="272">
        <f t="shared" si="88"/>
        <v>38.9</v>
      </c>
      <c r="O118" s="272">
        <f t="shared" si="88"/>
        <v>40.4</v>
      </c>
      <c r="P118" s="272">
        <f t="shared" si="88"/>
        <v>59.3</v>
      </c>
      <c r="Q118" s="272">
        <f t="shared" si="88"/>
        <v>29.3</v>
      </c>
      <c r="R118" s="272">
        <f t="shared" si="88"/>
        <v>78.5</v>
      </c>
      <c r="S118" s="272">
        <f t="shared" si="88"/>
        <v>549.99999999999989</v>
      </c>
      <c r="T118" s="272">
        <f t="shared" si="88"/>
        <v>96.6</v>
      </c>
      <c r="U118" s="272">
        <f t="shared" si="88"/>
        <v>271.7</v>
      </c>
      <c r="V118" s="272">
        <f t="shared" si="88"/>
        <v>552.5</v>
      </c>
      <c r="W118" s="273">
        <f t="shared" si="88"/>
        <v>58.199999999999996</v>
      </c>
      <c r="X118" s="272">
        <f t="shared" si="88"/>
        <v>337.8</v>
      </c>
      <c r="Y118" s="272">
        <f t="shared" si="88"/>
        <v>784.4</v>
      </c>
      <c r="Z118" s="272">
        <f t="shared" si="88"/>
        <v>926.8</v>
      </c>
      <c r="AA118" s="272">
        <f t="shared" si="88"/>
        <v>1914.7000000000003</v>
      </c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</row>
    <row r="119" spans="1:42" ht="15" customHeight="1">
      <c r="A119" s="14"/>
      <c r="B119" s="14"/>
      <c r="C119" s="249" t="s">
        <v>178</v>
      </c>
      <c r="D119" s="64">
        <v>156.9</v>
      </c>
      <c r="E119" s="64">
        <v>180.1</v>
      </c>
      <c r="F119" s="64">
        <v>136.1</v>
      </c>
      <c r="G119" s="64">
        <v>14.2</v>
      </c>
      <c r="H119" s="64">
        <v>212.6</v>
      </c>
      <c r="I119" s="64">
        <v>439.2</v>
      </c>
      <c r="J119" s="279">
        <v>3.1</v>
      </c>
      <c r="K119" s="280">
        <v>54.4</v>
      </c>
      <c r="L119" s="280">
        <v>57.6</v>
      </c>
      <c r="M119" s="280">
        <v>78.099999999999994</v>
      </c>
      <c r="N119" s="280">
        <v>38.9</v>
      </c>
      <c r="O119" s="280">
        <v>40.4</v>
      </c>
      <c r="P119" s="280">
        <v>59.3</v>
      </c>
      <c r="Q119" s="280">
        <v>29.3</v>
      </c>
      <c r="R119" s="280">
        <v>78.5</v>
      </c>
      <c r="S119" s="280">
        <v>549.99999999999989</v>
      </c>
      <c r="T119" s="279">
        <v>96.6</v>
      </c>
      <c r="U119" s="280">
        <v>271.7</v>
      </c>
      <c r="V119" s="274">
        <v>552.5</v>
      </c>
      <c r="W119" s="280">
        <v>58.199999999999996</v>
      </c>
      <c r="X119" s="278">
        <v>337.8</v>
      </c>
      <c r="Y119" s="278">
        <v>784.4</v>
      </c>
      <c r="Z119" s="278">
        <v>926.8</v>
      </c>
      <c r="AA119" s="278">
        <v>1914.7000000000003</v>
      </c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</row>
    <row r="120" spans="1:42" ht="18" customHeight="1" thickBot="1">
      <c r="A120" s="14"/>
      <c r="B120" s="14"/>
      <c r="C120" s="252" t="s">
        <v>69</v>
      </c>
      <c r="D120" s="73">
        <f t="shared" ref="D120:AA120" si="89">+D118+D91+D90</f>
        <v>9040.9</v>
      </c>
      <c r="E120" s="73">
        <f t="shared" si="89"/>
        <v>18583.8</v>
      </c>
      <c r="F120" s="73">
        <f t="shared" si="89"/>
        <v>21813.200000000001</v>
      </c>
      <c r="G120" s="73">
        <f t="shared" si="89"/>
        <v>31088.6</v>
      </c>
      <c r="H120" s="73">
        <f t="shared" si="89"/>
        <v>29324.2</v>
      </c>
      <c r="I120" s="73">
        <f t="shared" si="89"/>
        <v>47213.8</v>
      </c>
      <c r="J120" s="73">
        <f t="shared" si="89"/>
        <v>74450.5</v>
      </c>
      <c r="K120" s="73">
        <f t="shared" si="89"/>
        <v>71293.600000000006</v>
      </c>
      <c r="L120" s="73">
        <f t="shared" si="89"/>
        <v>112416.40000000001</v>
      </c>
      <c r="M120" s="73">
        <f t="shared" si="89"/>
        <v>129878.39999999999</v>
      </c>
      <c r="N120" s="73">
        <f t="shared" si="89"/>
        <v>137674.70000000001</v>
      </c>
      <c r="O120" s="73">
        <f t="shared" si="89"/>
        <v>137684.99575999999</v>
      </c>
      <c r="P120" s="73">
        <f t="shared" si="89"/>
        <v>159914.50000000003</v>
      </c>
      <c r="Q120" s="73">
        <f t="shared" si="89"/>
        <v>171904.69999999998</v>
      </c>
      <c r="R120" s="73">
        <f t="shared" si="89"/>
        <v>161370.20000000001</v>
      </c>
      <c r="S120" s="73">
        <f t="shared" si="89"/>
        <v>375752.3</v>
      </c>
      <c r="T120" s="73">
        <f t="shared" si="89"/>
        <v>210915.30000000002</v>
      </c>
      <c r="U120" s="73">
        <f t="shared" si="89"/>
        <v>226796.4</v>
      </c>
      <c r="V120" s="74">
        <f t="shared" si="89"/>
        <v>253704.5</v>
      </c>
      <c r="W120" s="73">
        <f t="shared" si="89"/>
        <v>278304.30000000005</v>
      </c>
      <c r="X120" s="74">
        <f t="shared" si="89"/>
        <v>666530.59999999986</v>
      </c>
      <c r="Y120" s="74">
        <f t="shared" si="89"/>
        <v>272216.8</v>
      </c>
      <c r="Z120" s="74">
        <f t="shared" si="89"/>
        <v>349708.2</v>
      </c>
      <c r="AA120" s="74">
        <f t="shared" si="89"/>
        <v>380106.4</v>
      </c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</row>
    <row r="121" spans="1:42" ht="18" customHeight="1" thickTop="1">
      <c r="A121" s="14"/>
      <c r="B121" s="14"/>
      <c r="C121" s="253" t="s">
        <v>70</v>
      </c>
      <c r="D121" s="281">
        <f>+D122+D123+D125</f>
        <v>0</v>
      </c>
      <c r="E121" s="281">
        <f t="shared" ref="E121:J121" si="90">+E122+E123+E125</f>
        <v>0</v>
      </c>
      <c r="F121" s="281">
        <f t="shared" si="90"/>
        <v>0</v>
      </c>
      <c r="G121" s="281">
        <f t="shared" si="90"/>
        <v>0</v>
      </c>
      <c r="H121" s="281">
        <f t="shared" si="90"/>
        <v>0</v>
      </c>
      <c r="I121" s="281">
        <f t="shared" si="90"/>
        <v>0</v>
      </c>
      <c r="J121" s="281">
        <f t="shared" si="90"/>
        <v>3.6</v>
      </c>
      <c r="K121" s="281">
        <f t="shared" ref="K121:W121" si="91">+K122+K123+K125</f>
        <v>144.30000000000001</v>
      </c>
      <c r="L121" s="281">
        <f t="shared" si="91"/>
        <v>1114.2</v>
      </c>
      <c r="M121" s="281">
        <f t="shared" si="91"/>
        <v>1381.1999999999998</v>
      </c>
      <c r="N121" s="281">
        <f t="shared" si="91"/>
        <v>1574.8</v>
      </c>
      <c r="O121" s="281">
        <f t="shared" si="91"/>
        <v>1654.8</v>
      </c>
      <c r="P121" s="281">
        <f t="shared" si="91"/>
        <v>2062.6</v>
      </c>
      <c r="Q121" s="281">
        <f t="shared" si="91"/>
        <v>8639.2000000000007</v>
      </c>
      <c r="R121" s="282">
        <f t="shared" si="91"/>
        <v>4720.5</v>
      </c>
      <c r="S121" s="282">
        <f t="shared" si="91"/>
        <v>6163.7</v>
      </c>
      <c r="T121" s="282">
        <f t="shared" si="91"/>
        <v>4570.5</v>
      </c>
      <c r="U121" s="282">
        <f t="shared" si="91"/>
        <v>3982.9</v>
      </c>
      <c r="V121" s="282">
        <f t="shared" si="91"/>
        <v>4385.2999999999993</v>
      </c>
      <c r="W121" s="282">
        <f t="shared" si="91"/>
        <v>5288.3</v>
      </c>
      <c r="X121" s="282">
        <f>+X122+X123++X124+X125</f>
        <v>6288.9</v>
      </c>
      <c r="Y121" s="282">
        <f>+Y122+Y123++Y124+Y125</f>
        <v>5431.8000000000011</v>
      </c>
      <c r="Z121" s="282">
        <f>+Z122+Z123++Z124+Z125</f>
        <v>6486</v>
      </c>
      <c r="AA121" s="282">
        <f>+AA122+AA123++AA124+AA125</f>
        <v>6661.6299999999992</v>
      </c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</row>
    <row r="122" spans="1:42" ht="18" customHeight="1">
      <c r="A122" s="14"/>
      <c r="B122" s="14"/>
      <c r="C122" s="246" t="s">
        <v>15</v>
      </c>
      <c r="D122" s="64">
        <v>0</v>
      </c>
      <c r="E122" s="64">
        <v>0</v>
      </c>
      <c r="F122" s="64">
        <v>0</v>
      </c>
      <c r="G122" s="64">
        <v>0</v>
      </c>
      <c r="H122" s="64">
        <v>0</v>
      </c>
      <c r="I122" s="64">
        <v>0</v>
      </c>
      <c r="J122" s="64">
        <v>3.6</v>
      </c>
      <c r="K122" s="64">
        <v>144.30000000000001</v>
      </c>
      <c r="L122" s="64">
        <v>1114.2</v>
      </c>
      <c r="M122" s="64">
        <v>1381.1</v>
      </c>
      <c r="N122" s="64">
        <v>1486.5</v>
      </c>
      <c r="O122" s="64">
        <v>1599.3</v>
      </c>
      <c r="P122" s="64">
        <v>2041.1</v>
      </c>
      <c r="Q122" s="64">
        <v>2096.5</v>
      </c>
      <c r="R122" s="61">
        <v>2513.6999999999998</v>
      </c>
      <c r="S122" s="61">
        <v>2755.5</v>
      </c>
      <c r="T122" s="61">
        <v>2882.6</v>
      </c>
      <c r="U122" s="61">
        <v>3116.2</v>
      </c>
      <c r="V122" s="61">
        <v>3609.3999999999996</v>
      </c>
      <c r="W122" s="62">
        <v>4071.8</v>
      </c>
      <c r="X122" s="62">
        <v>3700.4</v>
      </c>
      <c r="Y122" s="62">
        <v>4116.4000000000005</v>
      </c>
      <c r="Z122" s="62">
        <v>5098</v>
      </c>
      <c r="AA122" s="62">
        <v>6093.73</v>
      </c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</row>
    <row r="123" spans="1:42" ht="18" customHeight="1">
      <c r="A123" s="14"/>
      <c r="B123" s="14"/>
      <c r="C123" s="246" t="s">
        <v>16</v>
      </c>
      <c r="D123" s="64">
        <v>0</v>
      </c>
      <c r="E123" s="64">
        <v>0</v>
      </c>
      <c r="F123" s="64">
        <v>0</v>
      </c>
      <c r="G123" s="64">
        <v>0</v>
      </c>
      <c r="H123" s="64">
        <v>0</v>
      </c>
      <c r="I123" s="64">
        <v>0</v>
      </c>
      <c r="J123" s="64">
        <v>0</v>
      </c>
      <c r="K123" s="64">
        <v>0</v>
      </c>
      <c r="L123" s="64">
        <v>0</v>
      </c>
      <c r="M123" s="64">
        <v>0.1</v>
      </c>
      <c r="N123" s="64">
        <v>88.3</v>
      </c>
      <c r="O123" s="64">
        <v>55.5</v>
      </c>
      <c r="P123" s="64">
        <v>21.5</v>
      </c>
      <c r="Q123" s="64">
        <v>32.299999999999997</v>
      </c>
      <c r="R123" s="61">
        <v>0</v>
      </c>
      <c r="S123" s="61">
        <v>115</v>
      </c>
      <c r="T123" s="61">
        <v>385.6</v>
      </c>
      <c r="U123" s="61">
        <v>20.3</v>
      </c>
      <c r="V123" s="61">
        <v>0</v>
      </c>
      <c r="W123" s="62">
        <v>0</v>
      </c>
      <c r="X123" s="62">
        <v>0</v>
      </c>
      <c r="Y123" s="62">
        <v>0</v>
      </c>
      <c r="Z123" s="62">
        <v>0</v>
      </c>
      <c r="AA123" s="62">
        <v>23.3</v>
      </c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</row>
    <row r="124" spans="1:42" ht="18" customHeight="1">
      <c r="A124" s="14"/>
      <c r="B124" s="14"/>
      <c r="C124" s="246" t="s">
        <v>161</v>
      </c>
      <c r="D124" s="64">
        <v>0</v>
      </c>
      <c r="E124" s="64">
        <v>0</v>
      </c>
      <c r="F124" s="64">
        <v>0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64">
        <v>0</v>
      </c>
      <c r="M124" s="64">
        <v>0</v>
      </c>
      <c r="N124" s="64">
        <v>0</v>
      </c>
      <c r="O124" s="64">
        <v>0</v>
      </c>
      <c r="P124" s="64">
        <v>0</v>
      </c>
      <c r="Q124" s="64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2">
        <v>0</v>
      </c>
      <c r="X124" s="62">
        <v>1686.6</v>
      </c>
      <c r="Y124" s="62">
        <v>0</v>
      </c>
      <c r="Z124" s="62">
        <v>0</v>
      </c>
      <c r="AA124" s="62">
        <v>0</v>
      </c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</row>
    <row r="125" spans="1:42" ht="18" customHeight="1">
      <c r="A125" s="14"/>
      <c r="B125" s="14"/>
      <c r="C125" s="246" t="s">
        <v>17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  <c r="Q125" s="64">
        <v>6510.4</v>
      </c>
      <c r="R125" s="283">
        <v>2206.8000000000002</v>
      </c>
      <c r="S125" s="283">
        <v>3293.2</v>
      </c>
      <c r="T125" s="61">
        <v>1302.3</v>
      </c>
      <c r="U125" s="283">
        <v>846.40000000000009</v>
      </c>
      <c r="V125" s="283">
        <v>775.90000000000009</v>
      </c>
      <c r="W125" s="62">
        <v>1216.5</v>
      </c>
      <c r="X125" s="62">
        <v>901.9</v>
      </c>
      <c r="Y125" s="62">
        <v>1315.4</v>
      </c>
      <c r="Z125" s="62">
        <v>1388</v>
      </c>
      <c r="AA125" s="62">
        <v>544.59999999999991</v>
      </c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</row>
    <row r="126" spans="1:42" ht="18" customHeight="1" thickBot="1">
      <c r="A126" s="14"/>
      <c r="B126" s="14"/>
      <c r="C126" s="254" t="s">
        <v>71</v>
      </c>
      <c r="D126" s="75">
        <f>+D121+D120</f>
        <v>9040.9</v>
      </c>
      <c r="E126" s="75">
        <f t="shared" ref="E126:J126" si="92">+E121+E120</f>
        <v>18583.8</v>
      </c>
      <c r="F126" s="75">
        <f t="shared" si="92"/>
        <v>21813.200000000001</v>
      </c>
      <c r="G126" s="75">
        <f t="shared" si="92"/>
        <v>31088.6</v>
      </c>
      <c r="H126" s="75">
        <f t="shared" si="92"/>
        <v>29324.2</v>
      </c>
      <c r="I126" s="75">
        <f t="shared" si="92"/>
        <v>47213.8</v>
      </c>
      <c r="J126" s="75">
        <f t="shared" si="92"/>
        <v>74454.100000000006</v>
      </c>
      <c r="K126" s="75">
        <f t="shared" ref="K126:X126" si="93">+K121+K120</f>
        <v>71437.900000000009</v>
      </c>
      <c r="L126" s="75">
        <f t="shared" si="93"/>
        <v>113530.6</v>
      </c>
      <c r="M126" s="75">
        <f t="shared" si="93"/>
        <v>131259.6</v>
      </c>
      <c r="N126" s="75">
        <f t="shared" si="93"/>
        <v>139249.5</v>
      </c>
      <c r="O126" s="75">
        <f t="shared" si="93"/>
        <v>139339.79575999998</v>
      </c>
      <c r="P126" s="75">
        <f t="shared" si="93"/>
        <v>161977.10000000003</v>
      </c>
      <c r="Q126" s="75">
        <f t="shared" si="93"/>
        <v>180543.9</v>
      </c>
      <c r="R126" s="76">
        <f t="shared" si="93"/>
        <v>166090.70000000001</v>
      </c>
      <c r="S126" s="76">
        <f t="shared" si="93"/>
        <v>381916</v>
      </c>
      <c r="T126" s="76">
        <f t="shared" si="93"/>
        <v>215485.80000000002</v>
      </c>
      <c r="U126" s="76">
        <f t="shared" si="93"/>
        <v>230779.3</v>
      </c>
      <c r="V126" s="76">
        <f t="shared" si="93"/>
        <v>258089.8</v>
      </c>
      <c r="W126" s="76">
        <f t="shared" si="93"/>
        <v>283592.60000000003</v>
      </c>
      <c r="X126" s="76">
        <f t="shared" si="93"/>
        <v>672819.49999999988</v>
      </c>
      <c r="Y126" s="76">
        <f t="shared" ref="Y126:Z126" si="94">+Y121+Y120</f>
        <v>277648.59999999998</v>
      </c>
      <c r="Z126" s="76">
        <f t="shared" si="94"/>
        <v>356194.2</v>
      </c>
      <c r="AA126" s="76">
        <f t="shared" ref="AA126" si="95">+AA121+AA120</f>
        <v>386768.03</v>
      </c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</row>
    <row r="127" spans="1:42" ht="18" customHeight="1" thickTop="1">
      <c r="A127" s="14"/>
      <c r="B127" s="14"/>
      <c r="C127" s="255" t="s">
        <v>162</v>
      </c>
      <c r="D127" s="256">
        <v>0</v>
      </c>
      <c r="E127" s="256">
        <v>0</v>
      </c>
      <c r="F127" s="256">
        <v>0</v>
      </c>
      <c r="G127" s="256">
        <v>0</v>
      </c>
      <c r="H127" s="256">
        <v>0</v>
      </c>
      <c r="I127" s="256">
        <v>0</v>
      </c>
      <c r="J127" s="256">
        <v>0</v>
      </c>
      <c r="K127" s="256">
        <v>0</v>
      </c>
      <c r="L127" s="256">
        <v>0</v>
      </c>
      <c r="M127" s="256">
        <v>0</v>
      </c>
      <c r="N127" s="256">
        <v>0</v>
      </c>
      <c r="O127" s="256">
        <v>0</v>
      </c>
      <c r="P127" s="256">
        <v>0</v>
      </c>
      <c r="Q127" s="256">
        <v>0</v>
      </c>
      <c r="R127" s="256">
        <v>7874.5</v>
      </c>
      <c r="S127" s="256">
        <v>10286.1</v>
      </c>
      <c r="T127" s="256">
        <v>13162.8</v>
      </c>
      <c r="U127" s="256">
        <v>13216</v>
      </c>
      <c r="V127" s="256">
        <v>19218.300000000003</v>
      </c>
      <c r="W127" s="256">
        <v>18109.800000000003</v>
      </c>
      <c r="X127" s="256">
        <v>13340.500000000002</v>
      </c>
      <c r="Y127" s="256">
        <v>14345.299999999997</v>
      </c>
      <c r="Z127" s="256">
        <v>20254.099999999995</v>
      </c>
      <c r="AA127" s="256">
        <f>+AA26+AA34+AA49+AA54+AA62+AA63+AA64+AA81+AA47</f>
        <v>28931.4</v>
      </c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</row>
    <row r="128" spans="1:42" ht="18" customHeight="1">
      <c r="A128" s="14"/>
      <c r="B128" s="14"/>
      <c r="C128" s="77" t="s">
        <v>4</v>
      </c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8"/>
      <c r="S128" s="78"/>
      <c r="T128" s="79"/>
      <c r="U128" s="79"/>
      <c r="V128" s="79"/>
      <c r="W128" s="79"/>
      <c r="X128" s="80"/>
      <c r="Y128" s="81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</row>
    <row r="129" spans="1:42" ht="15" customHeight="1">
      <c r="A129" s="14"/>
      <c r="B129" s="14"/>
      <c r="C129" s="82" t="s">
        <v>5</v>
      </c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1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</row>
    <row r="130" spans="1:42" ht="12" customHeight="1">
      <c r="A130" s="14"/>
      <c r="B130" s="14"/>
      <c r="C130" s="84" t="s">
        <v>6</v>
      </c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6"/>
      <c r="X130" s="80"/>
      <c r="Y130" s="81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</row>
    <row r="131" spans="1:42" ht="12" customHeight="1">
      <c r="A131" s="14"/>
      <c r="B131" s="14"/>
      <c r="C131" s="84" t="s">
        <v>20</v>
      </c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7"/>
      <c r="S131" s="87"/>
      <c r="T131" s="79"/>
      <c r="U131" s="79"/>
      <c r="V131" s="79"/>
      <c r="W131" s="79"/>
      <c r="X131" s="79"/>
      <c r="Y131" s="81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</row>
    <row r="132" spans="1:42" ht="12" customHeight="1">
      <c r="A132" s="14"/>
      <c r="B132" s="14"/>
      <c r="C132" s="84" t="s">
        <v>90</v>
      </c>
      <c r="D132" s="85"/>
      <c r="E132" s="85"/>
      <c r="F132" s="85"/>
      <c r="G132" s="85"/>
      <c r="H132" s="85"/>
      <c r="I132" s="85"/>
      <c r="J132" s="85"/>
      <c r="K132" s="85"/>
      <c r="L132" s="85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</row>
    <row r="133" spans="1:42">
      <c r="A133" s="14"/>
      <c r="B133" s="14"/>
      <c r="C133" s="88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90"/>
      <c r="S133" s="90"/>
      <c r="T133" s="79"/>
      <c r="U133" s="79"/>
      <c r="V133" s="79"/>
      <c r="W133" s="79"/>
      <c r="X133" s="79"/>
      <c r="Y133" s="91"/>
      <c r="Z133" s="91"/>
      <c r="AA133" s="7"/>
      <c r="AB133" s="7"/>
      <c r="AC133" s="7"/>
      <c r="AD133" s="7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</row>
    <row r="134" spans="1:42" ht="12.75">
      <c r="A134" s="14"/>
      <c r="B134" s="14"/>
      <c r="C134" s="8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7"/>
      <c r="AB134" s="7"/>
      <c r="AC134" s="7"/>
      <c r="AD134" s="7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</row>
    <row r="135" spans="1:42">
      <c r="C135" s="27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5"/>
      <c r="S135" s="5"/>
      <c r="T135" s="5"/>
      <c r="U135" s="5"/>
      <c r="V135" s="257"/>
      <c r="W135" s="257"/>
      <c r="X135" s="257"/>
      <c r="Y135" s="258"/>
      <c r="Z135" s="91"/>
      <c r="AA135" s="7"/>
      <c r="AB135" s="7"/>
      <c r="AC135" s="7"/>
      <c r="AD135" s="7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</row>
    <row r="136" spans="1:42">
      <c r="C136" s="22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7"/>
      <c r="AB136" s="7"/>
      <c r="AC136" s="7"/>
      <c r="AD136" s="7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</row>
    <row r="137" spans="1:42">
      <c r="C137" s="22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9"/>
      <c r="W137" s="39"/>
      <c r="X137" s="9"/>
      <c r="Y137" s="7"/>
      <c r="Z137" s="91"/>
      <c r="AA137" s="7"/>
      <c r="AB137" s="7"/>
      <c r="AC137" s="7"/>
      <c r="AD137" s="7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</row>
    <row r="138" spans="1:42">
      <c r="C138" s="2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9"/>
      <c r="Y138" s="7"/>
      <c r="Z138" s="91"/>
      <c r="AA138" s="7"/>
      <c r="AB138" s="7"/>
      <c r="AC138" s="7"/>
      <c r="AD138" s="7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</row>
    <row r="139" spans="1:42">
      <c r="C139" s="28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9"/>
      <c r="Y139" s="7"/>
      <c r="Z139" s="91"/>
      <c r="AA139" s="7"/>
      <c r="AB139" s="7"/>
      <c r="AC139" s="7"/>
      <c r="AD139" s="7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</row>
    <row r="140" spans="1:42">
      <c r="C140" s="28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5"/>
      <c r="S140" s="5"/>
      <c r="T140" s="5"/>
      <c r="U140" s="5"/>
      <c r="V140" s="9"/>
      <c r="W140" s="9"/>
      <c r="X140" s="9"/>
      <c r="Y140" s="7"/>
      <c r="Z140" s="91"/>
      <c r="AA140" s="7"/>
      <c r="AB140" s="7"/>
      <c r="AC140" s="7"/>
      <c r="AD140" s="7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</row>
    <row r="141" spans="1:42">
      <c r="C141" s="28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0"/>
      <c r="R141" s="38"/>
      <c r="S141" s="38"/>
      <c r="T141" s="38"/>
      <c r="U141" s="38"/>
      <c r="V141" s="39"/>
      <c r="W141" s="39"/>
      <c r="X141" s="9"/>
      <c r="Y141" s="7"/>
      <c r="Z141" s="91"/>
      <c r="AA141" s="7"/>
      <c r="AB141" s="7"/>
      <c r="AC141" s="7"/>
      <c r="AD141" s="7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</row>
    <row r="142" spans="1:42">
      <c r="C142" s="28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9"/>
      <c r="Y142" s="7"/>
      <c r="Z142" s="91"/>
      <c r="AA142" s="7"/>
      <c r="AB142" s="7"/>
      <c r="AC142" s="7"/>
      <c r="AD142" s="7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</row>
    <row r="143" spans="1:42">
      <c r="C143" s="22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9"/>
      <c r="Y143" s="7"/>
      <c r="Z143" s="91"/>
      <c r="AA143" s="7"/>
      <c r="AB143" s="7"/>
      <c r="AC143" s="7"/>
      <c r="AD143" s="7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</row>
    <row r="144" spans="1:42">
      <c r="C144" s="22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9"/>
      <c r="W144" s="9"/>
      <c r="X144" s="9"/>
      <c r="Y144" s="7"/>
      <c r="Z144" s="91"/>
      <c r="AA144" s="7"/>
      <c r="AB144" s="7"/>
      <c r="AC144" s="7"/>
      <c r="AD144" s="7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</row>
    <row r="145" spans="3:42">
      <c r="C145" s="22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9"/>
      <c r="W145" s="9"/>
      <c r="X145" s="9"/>
      <c r="Y145" s="7"/>
      <c r="Z145" s="91"/>
      <c r="AA145" s="7"/>
      <c r="AB145" s="7"/>
      <c r="AC145" s="7"/>
      <c r="AD145" s="7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</row>
    <row r="146" spans="3:42">
      <c r="C146" s="22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9"/>
      <c r="W146" s="9"/>
      <c r="X146" s="9"/>
      <c r="Y146" s="7"/>
      <c r="Z146" s="91"/>
      <c r="AA146" s="7"/>
      <c r="AB146" s="7"/>
      <c r="AC146" s="7"/>
      <c r="AD146" s="7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</row>
    <row r="147" spans="3:42"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U147" s="22"/>
      <c r="V147" s="7"/>
      <c r="W147" s="7"/>
      <c r="X147" s="7"/>
      <c r="Y147" s="7"/>
      <c r="Z147" s="91"/>
      <c r="AA147" s="7"/>
      <c r="AB147" s="7"/>
      <c r="AC147" s="7"/>
      <c r="AD147" s="7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</row>
    <row r="148" spans="3:42"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2"/>
      <c r="S148" s="22"/>
      <c r="U148" s="22"/>
      <c r="V148" s="7"/>
      <c r="W148" s="7"/>
      <c r="X148" s="7"/>
      <c r="Y148" s="7"/>
      <c r="Z148" s="91"/>
      <c r="AA148" s="7"/>
      <c r="AB148" s="7"/>
      <c r="AC148" s="7"/>
      <c r="AD148" s="7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</row>
    <row r="149" spans="3:42"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2"/>
      <c r="S149" s="22"/>
      <c r="U149" s="22"/>
      <c r="V149" s="7"/>
      <c r="W149" s="7"/>
      <c r="X149" s="7"/>
      <c r="Y149" s="7"/>
      <c r="Z149" s="91"/>
      <c r="AA149" s="7"/>
      <c r="AB149" s="7"/>
      <c r="AC149" s="7"/>
      <c r="AD149" s="7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</row>
    <row r="150" spans="3:42"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U150" s="22"/>
      <c r="V150" s="7"/>
      <c r="W150" s="7"/>
      <c r="X150" s="7"/>
      <c r="Y150" s="7"/>
      <c r="Z150" s="91"/>
      <c r="AA150" s="7"/>
      <c r="AB150" s="7"/>
      <c r="AC150" s="7"/>
      <c r="AD150" s="7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</row>
    <row r="151" spans="3:42"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2"/>
      <c r="S151" s="22"/>
      <c r="U151" s="22"/>
      <c r="V151" s="7"/>
      <c r="W151" s="7"/>
      <c r="X151" s="7"/>
      <c r="Y151" s="7"/>
      <c r="Z151" s="91"/>
      <c r="AA151" s="7"/>
      <c r="AB151" s="7"/>
      <c r="AC151" s="7"/>
      <c r="AD151" s="7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</row>
    <row r="152" spans="3:42"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2"/>
      <c r="S152" s="22"/>
      <c r="U152" s="22"/>
      <c r="V152" s="7"/>
      <c r="W152" s="7"/>
      <c r="X152" s="7"/>
      <c r="Y152" s="7"/>
      <c r="Z152" s="91"/>
      <c r="AA152" s="7"/>
      <c r="AB152" s="7"/>
      <c r="AC152" s="7"/>
      <c r="AD152" s="7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</row>
    <row r="153" spans="3:42"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2"/>
      <c r="S153" s="22"/>
      <c r="U153" s="22"/>
      <c r="V153" s="7"/>
      <c r="W153" s="7"/>
      <c r="X153" s="7"/>
      <c r="Y153" s="7"/>
      <c r="Z153" s="91"/>
      <c r="AA153" s="7"/>
      <c r="AB153" s="7"/>
      <c r="AC153" s="7"/>
      <c r="AD153" s="7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</row>
    <row r="154" spans="3:42"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U154" s="22"/>
      <c r="V154" s="7"/>
      <c r="W154" s="7"/>
      <c r="X154" s="7"/>
      <c r="Y154" s="7"/>
      <c r="Z154" s="91"/>
      <c r="AA154" s="7"/>
      <c r="AB154" s="7"/>
      <c r="AC154" s="7"/>
      <c r="AD154" s="7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</row>
    <row r="155" spans="3:42"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2"/>
      <c r="S155" s="22"/>
      <c r="U155" s="22"/>
      <c r="V155" s="7"/>
      <c r="W155" s="7"/>
      <c r="X155" s="7"/>
      <c r="Y155" s="7"/>
      <c r="Z155" s="91"/>
      <c r="AA155" s="7"/>
      <c r="AB155" s="7"/>
      <c r="AC155" s="7"/>
      <c r="AD155" s="7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</row>
    <row r="156" spans="3:42"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2"/>
      <c r="S156" s="22"/>
      <c r="U156" s="22"/>
      <c r="V156" s="7"/>
      <c r="W156" s="7"/>
      <c r="X156" s="7"/>
      <c r="Y156" s="7"/>
      <c r="Z156" s="91"/>
      <c r="AA156" s="7"/>
      <c r="AB156" s="7"/>
      <c r="AC156" s="7"/>
      <c r="AD156" s="7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</row>
    <row r="157" spans="3:42"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2"/>
      <c r="S157" s="22"/>
      <c r="U157" s="22"/>
      <c r="V157" s="7"/>
      <c r="W157" s="7"/>
      <c r="X157" s="7"/>
      <c r="Y157" s="7"/>
      <c r="Z157" s="91"/>
      <c r="AA157" s="7"/>
      <c r="AB157" s="7"/>
      <c r="AC157" s="7"/>
      <c r="AD157" s="7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</row>
    <row r="158" spans="3:42"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U158" s="22"/>
      <c r="V158" s="7"/>
      <c r="W158" s="7"/>
      <c r="X158" s="7"/>
      <c r="Y158" s="7"/>
      <c r="Z158" s="91"/>
      <c r="AA158" s="7"/>
      <c r="AB158" s="7"/>
      <c r="AC158" s="7"/>
      <c r="AD158" s="7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</row>
    <row r="159" spans="3:42"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2"/>
      <c r="S159" s="22"/>
      <c r="U159" s="22"/>
      <c r="V159" s="7"/>
      <c r="W159" s="7"/>
      <c r="X159" s="7"/>
      <c r="Y159" s="7"/>
      <c r="Z159" s="91"/>
      <c r="AA159" s="7"/>
      <c r="AB159" s="7"/>
      <c r="AC159" s="7"/>
      <c r="AD159" s="7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</row>
    <row r="160" spans="3:42"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2"/>
      <c r="S160" s="22"/>
      <c r="U160" s="22"/>
      <c r="V160" s="7"/>
      <c r="W160" s="7"/>
      <c r="X160" s="7"/>
      <c r="Y160" s="7"/>
      <c r="Z160" s="91"/>
      <c r="AA160" s="7"/>
      <c r="AB160" s="7"/>
      <c r="AC160" s="7"/>
      <c r="AD160" s="7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</row>
    <row r="161" spans="3:42"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2"/>
      <c r="S161" s="22"/>
      <c r="U161" s="22"/>
      <c r="V161" s="7"/>
      <c r="W161" s="7"/>
      <c r="X161" s="7"/>
      <c r="Y161" s="7"/>
      <c r="Z161" s="91"/>
      <c r="AA161" s="7"/>
      <c r="AB161" s="7"/>
      <c r="AC161" s="7"/>
      <c r="AD161" s="7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</row>
    <row r="162" spans="3:42"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2"/>
      <c r="S162" s="22"/>
      <c r="U162" s="22"/>
      <c r="V162" s="7"/>
      <c r="W162" s="7"/>
      <c r="X162" s="7"/>
      <c r="Y162" s="7"/>
      <c r="Z162" s="91"/>
      <c r="AA162" s="7"/>
      <c r="AB162" s="7"/>
      <c r="AC162" s="7"/>
      <c r="AD162" s="7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</row>
    <row r="163" spans="3:42"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U163" s="22"/>
      <c r="V163" s="7"/>
      <c r="W163" s="7"/>
      <c r="X163" s="7"/>
      <c r="Y163" s="7"/>
      <c r="Z163" s="91"/>
      <c r="AA163" s="7"/>
      <c r="AB163" s="7"/>
      <c r="AC163" s="7"/>
      <c r="AD163" s="7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</row>
    <row r="164" spans="3:42"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U164" s="22"/>
      <c r="V164" s="7"/>
      <c r="W164" s="7"/>
      <c r="X164" s="7"/>
      <c r="Y164" s="7"/>
      <c r="Z164" s="91"/>
      <c r="AA164" s="7"/>
      <c r="AB164" s="7"/>
      <c r="AC164" s="7"/>
      <c r="AD164" s="7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</row>
    <row r="165" spans="3:42"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U165" s="22"/>
      <c r="V165" s="7"/>
      <c r="W165" s="7"/>
      <c r="X165" s="7"/>
      <c r="Y165" s="7"/>
      <c r="Z165" s="91"/>
      <c r="AA165" s="7"/>
      <c r="AB165" s="7"/>
      <c r="AC165" s="7"/>
      <c r="AD165" s="7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</row>
    <row r="166" spans="3:42"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U166" s="22"/>
      <c r="V166" s="7"/>
      <c r="W166" s="7"/>
      <c r="X166" s="7"/>
      <c r="Y166" s="7"/>
      <c r="Z166" s="91"/>
      <c r="AA166" s="7"/>
      <c r="AB166" s="7"/>
      <c r="AC166" s="7"/>
      <c r="AD166" s="7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</row>
    <row r="167" spans="3:42"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U167" s="22"/>
      <c r="V167" s="7"/>
      <c r="W167" s="7"/>
      <c r="X167" s="7"/>
      <c r="Y167" s="7"/>
      <c r="Z167" s="91"/>
      <c r="AA167" s="7"/>
      <c r="AB167" s="7"/>
      <c r="AC167" s="7"/>
      <c r="AD167" s="7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</row>
    <row r="168" spans="3:42"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U168" s="22"/>
      <c r="V168" s="7"/>
      <c r="W168" s="7"/>
      <c r="X168" s="7"/>
      <c r="Y168" s="7"/>
      <c r="Z168" s="91"/>
      <c r="AA168" s="7"/>
      <c r="AB168" s="7"/>
      <c r="AC168" s="7"/>
      <c r="AD168" s="7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</row>
    <row r="169" spans="3:42"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U169" s="22"/>
      <c r="V169" s="7"/>
      <c r="W169" s="7"/>
      <c r="X169" s="7"/>
      <c r="Y169" s="7"/>
      <c r="Z169" s="91"/>
      <c r="AA169" s="7"/>
      <c r="AB169" s="7"/>
      <c r="AC169" s="7"/>
      <c r="AD169" s="7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</row>
    <row r="170" spans="3:42"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U170" s="22"/>
      <c r="V170" s="7"/>
      <c r="W170" s="7"/>
      <c r="X170" s="7"/>
      <c r="Y170" s="7"/>
      <c r="Z170" s="91"/>
      <c r="AA170" s="7"/>
      <c r="AB170" s="7"/>
      <c r="AC170" s="7"/>
      <c r="AD170" s="7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</row>
    <row r="171" spans="3:42"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U171" s="22"/>
      <c r="V171" s="7"/>
      <c r="W171" s="7"/>
      <c r="X171" s="7"/>
      <c r="Y171" s="7"/>
      <c r="Z171" s="91"/>
      <c r="AA171" s="7"/>
      <c r="AB171" s="7"/>
      <c r="AC171" s="7"/>
      <c r="AD171" s="7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</row>
    <row r="172" spans="3:42"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U172" s="22"/>
      <c r="V172" s="7"/>
      <c r="W172" s="7"/>
      <c r="X172" s="7"/>
      <c r="Y172" s="7"/>
      <c r="Z172" s="91"/>
      <c r="AA172" s="7"/>
      <c r="AB172" s="7"/>
      <c r="AC172" s="7"/>
      <c r="AD172" s="7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</row>
    <row r="173" spans="3:42"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U173" s="22"/>
      <c r="V173" s="7"/>
      <c r="W173" s="7"/>
      <c r="X173" s="7"/>
      <c r="Y173" s="7"/>
      <c r="Z173" s="91"/>
      <c r="AA173" s="7"/>
      <c r="AB173" s="7"/>
      <c r="AC173" s="7"/>
      <c r="AD173" s="7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</row>
    <row r="174" spans="3:42"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U174" s="22"/>
      <c r="V174" s="7"/>
      <c r="W174" s="7"/>
      <c r="X174" s="7"/>
      <c r="Y174" s="7"/>
      <c r="Z174" s="91"/>
      <c r="AA174" s="7"/>
      <c r="AB174" s="7"/>
      <c r="AC174" s="7"/>
      <c r="AD174" s="7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</row>
    <row r="175" spans="3:42"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U175" s="22"/>
      <c r="V175" s="7"/>
      <c r="W175" s="7"/>
      <c r="X175" s="7"/>
      <c r="Y175" s="7"/>
      <c r="Z175" s="91"/>
      <c r="AA175" s="7"/>
      <c r="AB175" s="7"/>
      <c r="AC175" s="7"/>
      <c r="AD175" s="7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</row>
    <row r="176" spans="3:42"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U176" s="22"/>
      <c r="V176" s="7"/>
      <c r="W176" s="7"/>
      <c r="X176" s="7"/>
      <c r="Y176" s="7"/>
      <c r="Z176" s="91"/>
      <c r="AA176" s="7"/>
      <c r="AB176" s="7"/>
      <c r="AC176" s="7"/>
      <c r="AD176" s="7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</row>
    <row r="177" spans="3:42"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U177" s="22"/>
      <c r="V177" s="7"/>
      <c r="W177" s="7"/>
      <c r="X177" s="7"/>
      <c r="Y177" s="7"/>
      <c r="Z177" s="91"/>
      <c r="AA177" s="7"/>
      <c r="AB177" s="7"/>
      <c r="AC177" s="7"/>
      <c r="AD177" s="7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</row>
    <row r="178" spans="3:42"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U178" s="22"/>
      <c r="V178" s="7"/>
      <c r="W178" s="7"/>
      <c r="X178" s="7"/>
      <c r="Y178" s="7"/>
      <c r="Z178" s="91"/>
      <c r="AA178" s="7"/>
      <c r="AB178" s="7"/>
      <c r="AC178" s="7"/>
      <c r="AD178" s="7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</row>
    <row r="179" spans="3:42"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U179" s="22"/>
      <c r="V179" s="7"/>
      <c r="W179" s="7"/>
      <c r="X179" s="7"/>
      <c r="Y179" s="7"/>
      <c r="Z179" s="91"/>
      <c r="AA179" s="7"/>
      <c r="AB179" s="7"/>
      <c r="AC179" s="7"/>
      <c r="AD179" s="7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</row>
    <row r="180" spans="3:42"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U180" s="22"/>
      <c r="V180" s="7"/>
      <c r="W180" s="7"/>
      <c r="X180" s="7"/>
      <c r="Y180" s="7"/>
      <c r="Z180" s="91"/>
      <c r="AA180" s="7"/>
      <c r="AB180" s="7"/>
      <c r="AC180" s="7"/>
      <c r="AD180" s="7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</row>
    <row r="181" spans="3:42"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U181" s="22"/>
      <c r="V181" s="7"/>
      <c r="W181" s="7"/>
      <c r="X181" s="7"/>
      <c r="Y181" s="7"/>
      <c r="Z181" s="91"/>
      <c r="AA181" s="7"/>
      <c r="AB181" s="7"/>
      <c r="AC181" s="7"/>
      <c r="AD181" s="7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</row>
    <row r="182" spans="3:42"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U182" s="22"/>
      <c r="V182" s="7"/>
      <c r="W182" s="7"/>
      <c r="X182" s="7"/>
      <c r="Y182" s="7"/>
      <c r="Z182" s="91"/>
      <c r="AA182" s="7"/>
      <c r="AB182" s="7"/>
      <c r="AC182" s="7"/>
      <c r="AD182" s="7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</row>
    <row r="183" spans="3:42"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U183" s="22"/>
      <c r="V183" s="7"/>
      <c r="W183" s="7"/>
      <c r="X183" s="7"/>
      <c r="Y183" s="7"/>
      <c r="Z183" s="91"/>
      <c r="AA183" s="7"/>
      <c r="AB183" s="7"/>
      <c r="AC183" s="7"/>
      <c r="AD183" s="7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</row>
    <row r="184" spans="3:42"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U184" s="22"/>
      <c r="V184" s="7"/>
      <c r="W184" s="7"/>
      <c r="X184" s="7"/>
      <c r="Y184" s="7"/>
      <c r="Z184" s="91"/>
      <c r="AA184" s="7"/>
      <c r="AB184" s="7"/>
      <c r="AC184" s="7"/>
      <c r="AD184" s="7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</row>
    <row r="185" spans="3:42"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U185" s="22"/>
      <c r="V185" s="7"/>
      <c r="W185" s="7"/>
      <c r="X185" s="7"/>
      <c r="Y185" s="7"/>
      <c r="Z185" s="91"/>
      <c r="AA185" s="7"/>
      <c r="AB185" s="7"/>
      <c r="AC185" s="7"/>
      <c r="AD185" s="7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</row>
    <row r="186" spans="3:42"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U186" s="22"/>
      <c r="V186" s="7"/>
      <c r="W186" s="7"/>
      <c r="X186" s="7"/>
      <c r="Y186" s="7"/>
      <c r="Z186" s="91"/>
      <c r="AA186" s="7"/>
      <c r="AB186" s="7"/>
      <c r="AC186" s="7"/>
      <c r="AD186" s="7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</row>
    <row r="187" spans="3:42"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U187" s="22"/>
      <c r="V187" s="7"/>
      <c r="W187" s="7"/>
      <c r="X187" s="7"/>
      <c r="Y187" s="7"/>
      <c r="Z187" s="91"/>
      <c r="AA187" s="7"/>
      <c r="AB187" s="7"/>
      <c r="AC187" s="7"/>
      <c r="AD187" s="7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</row>
    <row r="188" spans="3:42"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U188" s="22"/>
      <c r="V188" s="7"/>
      <c r="W188" s="7"/>
      <c r="X188" s="7"/>
      <c r="Y188" s="7"/>
      <c r="Z188" s="91"/>
      <c r="AA188" s="7"/>
      <c r="AB188" s="7"/>
      <c r="AC188" s="7"/>
      <c r="AD188" s="7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</row>
    <row r="189" spans="3:42"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U189" s="22"/>
      <c r="V189" s="7"/>
      <c r="W189" s="7"/>
      <c r="X189" s="7"/>
      <c r="Y189" s="7"/>
      <c r="Z189" s="91"/>
      <c r="AA189" s="7"/>
      <c r="AB189" s="7"/>
      <c r="AC189" s="7"/>
      <c r="AD189" s="7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</row>
    <row r="190" spans="3:42"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U190" s="22"/>
      <c r="V190" s="7"/>
      <c r="W190" s="7"/>
      <c r="X190" s="7"/>
      <c r="Y190" s="7"/>
      <c r="Z190" s="91"/>
      <c r="AA190" s="7"/>
      <c r="AB190" s="7"/>
      <c r="AC190" s="7"/>
      <c r="AD190" s="7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</row>
    <row r="191" spans="3:42"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U191" s="22"/>
      <c r="V191" s="7"/>
      <c r="W191" s="7"/>
      <c r="X191" s="7"/>
      <c r="Y191" s="7"/>
      <c r="Z191" s="91"/>
      <c r="AA191" s="7"/>
      <c r="AB191" s="7"/>
      <c r="AC191" s="7"/>
      <c r="AD191" s="7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</row>
    <row r="192" spans="3:42"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U192" s="22"/>
      <c r="V192" s="7"/>
      <c r="W192" s="7"/>
      <c r="X192" s="7"/>
      <c r="Y192" s="7"/>
      <c r="Z192" s="91"/>
      <c r="AA192" s="7"/>
      <c r="AB192" s="7"/>
      <c r="AC192" s="7"/>
      <c r="AD192" s="7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</row>
    <row r="193" spans="3:42"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U193" s="22"/>
      <c r="V193" s="7"/>
      <c r="W193" s="7"/>
      <c r="X193" s="7"/>
      <c r="Y193" s="7"/>
      <c r="Z193" s="91"/>
      <c r="AA193" s="7"/>
      <c r="AB193" s="7"/>
      <c r="AC193" s="7"/>
      <c r="AD193" s="7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</row>
    <row r="194" spans="3:42"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U194" s="22"/>
      <c r="V194" s="7"/>
      <c r="W194" s="7"/>
      <c r="X194" s="7"/>
      <c r="Y194" s="7"/>
      <c r="Z194" s="91"/>
      <c r="AA194" s="7"/>
      <c r="AB194" s="7"/>
      <c r="AC194" s="7"/>
      <c r="AD194" s="7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</row>
    <row r="195" spans="3:42"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U195" s="22"/>
      <c r="V195" s="7"/>
      <c r="W195" s="7"/>
      <c r="X195" s="7"/>
      <c r="Y195" s="7"/>
      <c r="Z195" s="91"/>
      <c r="AA195" s="7"/>
      <c r="AB195" s="7"/>
      <c r="AC195" s="7"/>
      <c r="AD195" s="7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</row>
    <row r="196" spans="3:42"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U196" s="22"/>
      <c r="V196" s="7"/>
      <c r="W196" s="7"/>
      <c r="X196" s="7"/>
      <c r="Y196" s="7"/>
      <c r="Z196" s="91"/>
      <c r="AA196" s="7"/>
      <c r="AB196" s="7"/>
      <c r="AC196" s="7"/>
      <c r="AD196" s="7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</row>
    <row r="197" spans="3:42"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U197" s="22"/>
      <c r="V197" s="7"/>
      <c r="W197" s="7"/>
      <c r="X197" s="7"/>
      <c r="Y197" s="7"/>
      <c r="Z197" s="91"/>
      <c r="AA197" s="7"/>
      <c r="AB197" s="7"/>
      <c r="AC197" s="7"/>
      <c r="AD197" s="7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</row>
    <row r="198" spans="3:42"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U198" s="22"/>
      <c r="V198" s="7"/>
      <c r="W198" s="7"/>
      <c r="X198" s="7"/>
      <c r="Y198" s="7"/>
      <c r="Z198" s="91"/>
      <c r="AA198" s="7"/>
      <c r="AB198" s="7"/>
      <c r="AC198" s="7"/>
      <c r="AD198" s="7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</row>
    <row r="199" spans="3:42"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U199" s="22"/>
      <c r="V199" s="7"/>
      <c r="W199" s="7"/>
      <c r="X199" s="7"/>
      <c r="Y199" s="7"/>
      <c r="Z199" s="91"/>
      <c r="AA199" s="7"/>
      <c r="AB199" s="7"/>
      <c r="AC199" s="7"/>
      <c r="AD199" s="7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</row>
    <row r="200" spans="3:42"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U200" s="22"/>
      <c r="V200" s="7"/>
      <c r="W200" s="7"/>
      <c r="X200" s="7"/>
      <c r="Y200" s="7"/>
      <c r="Z200" s="91"/>
      <c r="AA200" s="7"/>
      <c r="AB200" s="7"/>
      <c r="AC200" s="7"/>
      <c r="AD200" s="7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</row>
    <row r="201" spans="3:42"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U201" s="22"/>
      <c r="V201" s="7"/>
      <c r="W201" s="7"/>
      <c r="X201" s="7"/>
      <c r="Y201" s="7"/>
      <c r="Z201" s="91"/>
      <c r="AA201" s="7"/>
      <c r="AB201" s="7"/>
      <c r="AC201" s="7"/>
      <c r="AD201" s="7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</row>
    <row r="202" spans="3:42"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U202" s="22"/>
      <c r="V202" s="7"/>
      <c r="W202" s="7"/>
      <c r="X202" s="7"/>
      <c r="Y202" s="7"/>
      <c r="Z202" s="91"/>
      <c r="AA202" s="7"/>
      <c r="AB202" s="7"/>
      <c r="AC202" s="7"/>
      <c r="AD202" s="7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</row>
    <row r="203" spans="3:42"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U203" s="22"/>
      <c r="V203" s="7"/>
      <c r="W203" s="7"/>
      <c r="X203" s="7"/>
      <c r="Y203" s="7"/>
      <c r="Z203" s="91"/>
      <c r="AA203" s="7"/>
      <c r="AB203" s="7"/>
      <c r="AC203" s="7"/>
      <c r="AD203" s="7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</row>
    <row r="204" spans="3:42"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U204" s="22"/>
      <c r="V204" s="7"/>
      <c r="W204" s="7"/>
      <c r="X204" s="7"/>
      <c r="Y204" s="7"/>
      <c r="Z204" s="91"/>
      <c r="AA204" s="7"/>
      <c r="AB204" s="7"/>
      <c r="AC204" s="7"/>
      <c r="AD204" s="7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</row>
    <row r="205" spans="3:42"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U205" s="22"/>
      <c r="V205" s="7"/>
      <c r="W205" s="7"/>
      <c r="X205" s="7"/>
      <c r="Y205" s="7"/>
      <c r="Z205" s="91"/>
      <c r="AA205" s="7"/>
      <c r="AB205" s="7"/>
      <c r="AC205" s="7"/>
      <c r="AD205" s="7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</row>
    <row r="206" spans="3:42"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U206" s="22"/>
      <c r="V206" s="7"/>
      <c r="W206" s="7"/>
      <c r="X206" s="7"/>
      <c r="Y206" s="7"/>
      <c r="Z206" s="91"/>
      <c r="AA206" s="7"/>
      <c r="AB206" s="7"/>
      <c r="AC206" s="7"/>
      <c r="AD206" s="7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</row>
    <row r="207" spans="3:42"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U207" s="22"/>
      <c r="V207" s="7"/>
      <c r="W207" s="7"/>
      <c r="X207" s="7"/>
      <c r="Y207" s="7"/>
      <c r="Z207" s="91"/>
      <c r="AA207" s="7"/>
      <c r="AB207" s="7"/>
      <c r="AC207" s="7"/>
      <c r="AD207" s="7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</row>
    <row r="208" spans="3:42"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U208" s="22"/>
      <c r="V208" s="7"/>
      <c r="W208" s="7"/>
      <c r="X208" s="7"/>
      <c r="Y208" s="7"/>
      <c r="Z208" s="91"/>
      <c r="AA208" s="7"/>
      <c r="AB208" s="7"/>
      <c r="AC208" s="7"/>
      <c r="AD208" s="7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</row>
    <row r="209" spans="3:42"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U209" s="22"/>
      <c r="V209" s="7"/>
      <c r="W209" s="7"/>
      <c r="X209" s="7"/>
      <c r="Y209" s="7"/>
      <c r="Z209" s="91"/>
      <c r="AA209" s="7"/>
      <c r="AB209" s="7"/>
      <c r="AC209" s="7"/>
      <c r="AD209" s="7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</row>
    <row r="210" spans="3:42"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U210" s="22"/>
      <c r="V210" s="7"/>
      <c r="W210" s="7"/>
      <c r="X210" s="7"/>
      <c r="Y210" s="7"/>
      <c r="Z210" s="91"/>
      <c r="AA210" s="7"/>
      <c r="AB210" s="7"/>
      <c r="AC210" s="7"/>
      <c r="AD210" s="7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</row>
    <row r="211" spans="3:42"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U211" s="22"/>
      <c r="V211" s="7"/>
      <c r="W211" s="7"/>
      <c r="X211" s="7"/>
      <c r="Y211" s="7"/>
      <c r="Z211" s="91"/>
      <c r="AA211" s="7"/>
      <c r="AB211" s="7"/>
      <c r="AC211" s="7"/>
      <c r="AD211" s="7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</row>
    <row r="212" spans="3:42"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U212" s="22"/>
      <c r="V212" s="7"/>
      <c r="W212" s="7"/>
      <c r="X212" s="7"/>
      <c r="Y212" s="7"/>
      <c r="Z212" s="91"/>
      <c r="AA212" s="7"/>
      <c r="AB212" s="7"/>
      <c r="AC212" s="7"/>
      <c r="AD212" s="7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</row>
    <row r="213" spans="3:42"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U213" s="22"/>
      <c r="V213" s="7"/>
      <c r="W213" s="7"/>
      <c r="X213" s="7"/>
      <c r="Y213" s="7"/>
      <c r="Z213" s="91"/>
      <c r="AA213" s="7"/>
      <c r="AB213" s="7"/>
      <c r="AC213" s="7"/>
      <c r="AD213" s="7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</row>
    <row r="214" spans="3:42"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U214" s="22"/>
      <c r="V214" s="7"/>
      <c r="W214" s="7"/>
      <c r="X214" s="7"/>
      <c r="Y214" s="7"/>
      <c r="Z214" s="91"/>
      <c r="AA214" s="7"/>
      <c r="AB214" s="7"/>
      <c r="AC214" s="7"/>
      <c r="AD214" s="7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</row>
    <row r="215" spans="3:42"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U215" s="22"/>
      <c r="V215" s="7"/>
      <c r="W215" s="7"/>
      <c r="X215" s="7"/>
      <c r="Y215" s="7"/>
      <c r="Z215" s="91"/>
      <c r="AA215" s="7"/>
      <c r="AB215" s="7"/>
      <c r="AC215" s="7"/>
      <c r="AD215" s="7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</row>
    <row r="216" spans="3:42"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U216" s="22"/>
      <c r="V216" s="7"/>
      <c r="W216" s="7"/>
      <c r="X216" s="7"/>
      <c r="Y216" s="7"/>
      <c r="Z216" s="91"/>
      <c r="AA216" s="7"/>
      <c r="AB216" s="7"/>
      <c r="AC216" s="7"/>
      <c r="AD216" s="7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</row>
    <row r="217" spans="3:42"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U217" s="22"/>
      <c r="V217" s="7"/>
      <c r="W217" s="7"/>
      <c r="X217" s="7"/>
      <c r="Y217" s="7"/>
      <c r="Z217" s="91"/>
      <c r="AA217" s="7"/>
      <c r="AB217" s="7"/>
      <c r="AC217" s="7"/>
      <c r="AD217" s="7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</row>
    <row r="218" spans="3:42"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U218" s="22"/>
      <c r="V218" s="7"/>
      <c r="W218" s="7"/>
      <c r="X218" s="7"/>
      <c r="Y218" s="7"/>
      <c r="Z218" s="91"/>
      <c r="AA218" s="7"/>
      <c r="AB218" s="7"/>
      <c r="AC218" s="7"/>
      <c r="AD218" s="7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</row>
    <row r="219" spans="3:42"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U219" s="22"/>
      <c r="V219" s="7"/>
      <c r="W219" s="7"/>
      <c r="X219" s="7"/>
      <c r="Y219" s="7"/>
      <c r="Z219" s="91"/>
      <c r="AA219" s="7"/>
      <c r="AB219" s="7"/>
      <c r="AC219" s="7"/>
      <c r="AD219" s="7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</row>
    <row r="220" spans="3:42"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U220" s="22"/>
      <c r="V220" s="7"/>
      <c r="W220" s="7"/>
      <c r="X220" s="7"/>
      <c r="Y220" s="7"/>
      <c r="Z220" s="91"/>
      <c r="AA220" s="7"/>
      <c r="AB220" s="7"/>
      <c r="AC220" s="7"/>
      <c r="AD220" s="7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</row>
    <row r="221" spans="3:42"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U221" s="22"/>
      <c r="V221" s="7"/>
      <c r="W221" s="7"/>
      <c r="X221" s="7"/>
      <c r="Y221" s="7"/>
      <c r="Z221" s="91"/>
      <c r="AA221" s="7"/>
      <c r="AB221" s="7"/>
      <c r="AC221" s="7"/>
      <c r="AD221" s="7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</row>
    <row r="222" spans="3:42"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U222" s="22"/>
      <c r="V222" s="7"/>
      <c r="W222" s="7"/>
      <c r="X222" s="7"/>
      <c r="Y222" s="7"/>
      <c r="Z222" s="91"/>
      <c r="AA222" s="7"/>
      <c r="AB222" s="7"/>
      <c r="AC222" s="7"/>
      <c r="AD222" s="7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</row>
    <row r="223" spans="3:42"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U223" s="22"/>
      <c r="V223" s="7"/>
      <c r="W223" s="7"/>
      <c r="X223" s="7"/>
      <c r="Y223" s="7"/>
      <c r="Z223" s="91"/>
      <c r="AA223" s="7"/>
      <c r="AB223" s="7"/>
      <c r="AC223" s="7"/>
      <c r="AD223" s="7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</row>
    <row r="224" spans="3:42"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U224" s="22"/>
      <c r="V224" s="7"/>
      <c r="W224" s="7"/>
      <c r="X224" s="7"/>
      <c r="Y224" s="7"/>
      <c r="Z224" s="91"/>
      <c r="AA224" s="7"/>
      <c r="AB224" s="7"/>
      <c r="AC224" s="7"/>
      <c r="AD224" s="7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</row>
    <row r="225" spans="3:42"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U225" s="22"/>
      <c r="V225" s="7"/>
      <c r="W225" s="7"/>
      <c r="X225" s="7"/>
      <c r="Y225" s="7"/>
      <c r="Z225" s="91"/>
      <c r="AA225" s="7"/>
      <c r="AB225" s="7"/>
      <c r="AC225" s="7"/>
      <c r="AD225" s="7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</row>
    <row r="226" spans="3:42"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U226" s="22"/>
      <c r="V226" s="7"/>
      <c r="W226" s="7"/>
      <c r="X226" s="7"/>
      <c r="Y226" s="7"/>
      <c r="Z226" s="91"/>
      <c r="AA226" s="7"/>
      <c r="AB226" s="7"/>
      <c r="AC226" s="7"/>
      <c r="AD226" s="7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</row>
    <row r="227" spans="3:42"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U227" s="22"/>
      <c r="V227" s="7"/>
      <c r="W227" s="7"/>
      <c r="X227" s="7"/>
      <c r="Y227" s="7"/>
      <c r="Z227" s="91"/>
      <c r="AA227" s="7"/>
      <c r="AB227" s="7"/>
      <c r="AC227" s="7"/>
      <c r="AD227" s="7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</row>
    <row r="228" spans="3:42"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U228" s="22"/>
      <c r="V228" s="7"/>
      <c r="W228" s="7"/>
      <c r="X228" s="7"/>
      <c r="Y228" s="7"/>
      <c r="Z228" s="91"/>
      <c r="AA228" s="7"/>
      <c r="AB228" s="7"/>
      <c r="AC228" s="7"/>
      <c r="AD228" s="7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</row>
    <row r="229" spans="3:42"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U229" s="22"/>
      <c r="V229" s="7"/>
      <c r="W229" s="7"/>
      <c r="X229" s="7"/>
      <c r="Y229" s="7"/>
      <c r="Z229" s="91"/>
      <c r="AA229" s="7"/>
      <c r="AB229" s="7"/>
      <c r="AC229" s="7"/>
      <c r="AD229" s="7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</row>
    <row r="230" spans="3:42"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U230" s="22"/>
      <c r="V230" s="7"/>
      <c r="W230" s="7"/>
      <c r="X230" s="7"/>
      <c r="Y230" s="7"/>
      <c r="Z230" s="91"/>
      <c r="AA230" s="7"/>
      <c r="AB230" s="7"/>
      <c r="AC230" s="7"/>
      <c r="AD230" s="7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</row>
    <row r="231" spans="3:42"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U231" s="22"/>
      <c r="V231" s="7"/>
      <c r="W231" s="7"/>
      <c r="X231" s="7"/>
      <c r="Y231" s="7"/>
      <c r="Z231" s="91"/>
      <c r="AA231" s="7"/>
      <c r="AB231" s="7"/>
      <c r="AC231" s="7"/>
      <c r="AD231" s="7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</row>
    <row r="232" spans="3:42"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U232" s="22"/>
      <c r="V232" s="7"/>
      <c r="W232" s="7"/>
      <c r="X232" s="7"/>
      <c r="Y232" s="7"/>
      <c r="Z232" s="91"/>
      <c r="AA232" s="7"/>
      <c r="AB232" s="7"/>
      <c r="AC232" s="7"/>
      <c r="AD232" s="7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</row>
    <row r="233" spans="3:42"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U233" s="22"/>
      <c r="V233" s="7"/>
      <c r="W233" s="7"/>
      <c r="X233" s="7"/>
      <c r="Y233" s="7"/>
      <c r="Z233" s="91"/>
      <c r="AA233" s="7"/>
      <c r="AB233" s="7"/>
      <c r="AC233" s="7"/>
      <c r="AD233" s="7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</row>
    <row r="234" spans="3:42"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U234" s="22"/>
      <c r="V234" s="7"/>
      <c r="W234" s="7"/>
      <c r="X234" s="7"/>
      <c r="Y234" s="7"/>
      <c r="Z234" s="91"/>
      <c r="AA234" s="7"/>
      <c r="AB234" s="7"/>
      <c r="AC234" s="7"/>
      <c r="AD234" s="7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</row>
    <row r="235" spans="3:42"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U235" s="22"/>
      <c r="V235" s="7"/>
      <c r="W235" s="7"/>
      <c r="X235" s="7"/>
      <c r="Y235" s="7"/>
      <c r="Z235" s="91"/>
      <c r="AA235" s="7"/>
      <c r="AB235" s="7"/>
      <c r="AC235" s="7"/>
      <c r="AD235" s="7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</row>
    <row r="236" spans="3:42"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U236" s="22"/>
      <c r="V236" s="7"/>
      <c r="W236" s="7"/>
      <c r="X236" s="7"/>
      <c r="Y236" s="7"/>
      <c r="Z236" s="91"/>
      <c r="AA236" s="7"/>
      <c r="AB236" s="7"/>
      <c r="AC236" s="7"/>
      <c r="AD236" s="7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</row>
    <row r="237" spans="3:42"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U237" s="22"/>
      <c r="V237" s="7"/>
      <c r="W237" s="7"/>
      <c r="X237" s="7"/>
      <c r="Y237" s="7"/>
      <c r="Z237" s="91"/>
      <c r="AA237" s="7"/>
      <c r="AB237" s="7"/>
      <c r="AC237" s="7"/>
      <c r="AD237" s="7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</row>
    <row r="238" spans="3:42"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U238" s="22"/>
      <c r="V238" s="7"/>
      <c r="W238" s="7"/>
      <c r="X238" s="7"/>
      <c r="Y238" s="7"/>
      <c r="Z238" s="91"/>
      <c r="AA238" s="7"/>
      <c r="AB238" s="7"/>
      <c r="AC238" s="7"/>
      <c r="AD238" s="7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</row>
    <row r="239" spans="3:42"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U239" s="22"/>
      <c r="V239" s="7"/>
      <c r="W239" s="7"/>
      <c r="X239" s="7"/>
      <c r="Y239" s="7"/>
      <c r="Z239" s="91"/>
      <c r="AA239" s="7"/>
      <c r="AB239" s="7"/>
      <c r="AC239" s="7"/>
      <c r="AD239" s="7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</row>
    <row r="240" spans="3:42"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U240" s="22"/>
      <c r="V240" s="7"/>
      <c r="W240" s="7"/>
      <c r="X240" s="7"/>
      <c r="Y240" s="7"/>
      <c r="Z240" s="91"/>
      <c r="AA240" s="7"/>
      <c r="AB240" s="7"/>
      <c r="AC240" s="7"/>
      <c r="AD240" s="7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</row>
    <row r="241" spans="3:42"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U241" s="22"/>
      <c r="V241" s="7"/>
      <c r="W241" s="7"/>
      <c r="X241" s="7"/>
      <c r="Y241" s="7"/>
      <c r="Z241" s="91"/>
      <c r="AA241" s="7"/>
      <c r="AB241" s="7"/>
      <c r="AC241" s="7"/>
      <c r="AD241" s="7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</row>
    <row r="242" spans="3:42"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U242" s="22"/>
      <c r="V242" s="7"/>
      <c r="W242" s="7"/>
      <c r="X242" s="7"/>
      <c r="Y242" s="7"/>
      <c r="Z242" s="91"/>
      <c r="AA242" s="7"/>
      <c r="AB242" s="7"/>
      <c r="AC242" s="7"/>
      <c r="AD242" s="7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</row>
    <row r="243" spans="3:42"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U243" s="22"/>
      <c r="V243" s="7"/>
      <c r="W243" s="7"/>
      <c r="X243" s="7"/>
      <c r="Y243" s="7"/>
      <c r="Z243" s="91"/>
      <c r="AA243" s="7"/>
      <c r="AB243" s="7"/>
      <c r="AC243" s="7"/>
      <c r="AD243" s="7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</row>
    <row r="244" spans="3:42"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U244" s="22"/>
      <c r="V244" s="7"/>
      <c r="W244" s="7"/>
      <c r="X244" s="7"/>
      <c r="Y244" s="7"/>
      <c r="Z244" s="91"/>
      <c r="AA244" s="7"/>
      <c r="AB244" s="7"/>
      <c r="AC244" s="7"/>
      <c r="AD244" s="7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</row>
    <row r="245" spans="3:42"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U245" s="22"/>
      <c r="V245" s="7"/>
      <c r="W245" s="7"/>
      <c r="X245" s="7"/>
      <c r="Y245" s="7"/>
      <c r="Z245" s="91"/>
      <c r="AA245" s="7"/>
      <c r="AB245" s="7"/>
      <c r="AC245" s="7"/>
      <c r="AD245" s="7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</row>
    <row r="246" spans="3:42"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U246" s="22"/>
      <c r="V246" s="7"/>
      <c r="W246" s="7"/>
      <c r="X246" s="7"/>
      <c r="Y246" s="7"/>
      <c r="Z246" s="91"/>
      <c r="AA246" s="7"/>
      <c r="AB246" s="7"/>
      <c r="AC246" s="7"/>
      <c r="AD246" s="7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</row>
    <row r="247" spans="3:42"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U247" s="22"/>
      <c r="V247" s="7"/>
      <c r="W247" s="7"/>
      <c r="X247" s="7"/>
      <c r="Y247" s="7"/>
      <c r="Z247" s="91"/>
      <c r="AA247" s="7"/>
      <c r="AB247" s="7"/>
      <c r="AC247" s="7"/>
      <c r="AD247" s="7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</row>
    <row r="248" spans="3:42"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U248" s="22"/>
      <c r="V248" s="7"/>
      <c r="W248" s="7"/>
      <c r="X248" s="7"/>
      <c r="Y248" s="7"/>
      <c r="Z248" s="91"/>
      <c r="AA248" s="7"/>
      <c r="AB248" s="7"/>
      <c r="AC248" s="7"/>
      <c r="AD248" s="7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</row>
    <row r="249" spans="3:42"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U249" s="22"/>
      <c r="V249" s="7"/>
      <c r="W249" s="7"/>
      <c r="X249" s="7"/>
      <c r="Y249" s="7"/>
      <c r="Z249" s="91"/>
      <c r="AA249" s="7"/>
      <c r="AB249" s="7"/>
      <c r="AC249" s="7"/>
      <c r="AD249" s="7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</row>
    <row r="250" spans="3:42"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U250" s="22"/>
      <c r="V250" s="7"/>
      <c r="W250" s="7"/>
      <c r="X250" s="7"/>
      <c r="Y250" s="7"/>
      <c r="Z250" s="91"/>
      <c r="AA250" s="7"/>
      <c r="AB250" s="7"/>
      <c r="AC250" s="7"/>
      <c r="AD250" s="7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</row>
    <row r="251" spans="3:42"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U251" s="22"/>
      <c r="V251" s="7"/>
      <c r="W251" s="7"/>
      <c r="X251" s="7"/>
      <c r="Y251" s="7"/>
      <c r="Z251" s="91"/>
      <c r="AA251" s="7"/>
      <c r="AB251" s="7"/>
      <c r="AC251" s="7"/>
      <c r="AD251" s="7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</row>
    <row r="252" spans="3:42"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U252" s="22"/>
      <c r="V252" s="7"/>
      <c r="W252" s="7"/>
      <c r="X252" s="7"/>
      <c r="Y252" s="7"/>
      <c r="Z252" s="91"/>
      <c r="AA252" s="7"/>
      <c r="AB252" s="7"/>
      <c r="AC252" s="7"/>
      <c r="AD252" s="7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</row>
    <row r="253" spans="3:42"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U253" s="22"/>
      <c r="V253" s="7"/>
      <c r="W253" s="7"/>
      <c r="X253" s="7"/>
      <c r="Y253" s="7"/>
      <c r="Z253" s="91"/>
      <c r="AA253" s="7"/>
      <c r="AB253" s="7"/>
      <c r="AC253" s="7"/>
      <c r="AD253" s="7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</row>
    <row r="254" spans="3:42"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U254" s="22"/>
      <c r="V254" s="7"/>
      <c r="W254" s="7"/>
      <c r="X254" s="7"/>
      <c r="Y254" s="7"/>
      <c r="Z254" s="91"/>
      <c r="AA254" s="7"/>
      <c r="AB254" s="7"/>
      <c r="AC254" s="7"/>
      <c r="AD254" s="7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</row>
    <row r="255" spans="3:42"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U255" s="22"/>
      <c r="V255" s="7"/>
      <c r="W255" s="7"/>
      <c r="X255" s="7"/>
      <c r="Y255" s="7"/>
      <c r="Z255" s="91"/>
      <c r="AA255" s="7"/>
      <c r="AB255" s="7"/>
      <c r="AC255" s="7"/>
      <c r="AD255" s="7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</row>
    <row r="256" spans="3:42"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U256" s="22"/>
      <c r="V256" s="7"/>
      <c r="W256" s="7"/>
      <c r="X256" s="7"/>
      <c r="Y256" s="7"/>
      <c r="Z256" s="91"/>
      <c r="AA256" s="7"/>
      <c r="AB256" s="7"/>
      <c r="AC256" s="7"/>
      <c r="AD256" s="7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</row>
    <row r="257" spans="3:42"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U257" s="22"/>
      <c r="V257" s="7"/>
      <c r="W257" s="7"/>
      <c r="X257" s="7"/>
      <c r="Y257" s="7"/>
      <c r="Z257" s="91"/>
      <c r="AA257" s="7"/>
      <c r="AB257" s="7"/>
      <c r="AC257" s="7"/>
      <c r="AD257" s="7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</row>
    <row r="258" spans="3:42"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U258" s="22"/>
      <c r="V258" s="7"/>
      <c r="W258" s="7"/>
      <c r="X258" s="7"/>
      <c r="Y258" s="7"/>
      <c r="Z258" s="91"/>
      <c r="AA258" s="7"/>
      <c r="AB258" s="7"/>
      <c r="AC258" s="7"/>
      <c r="AD258" s="7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</row>
    <row r="259" spans="3:42"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U259" s="22"/>
      <c r="V259" s="7"/>
      <c r="W259" s="7"/>
      <c r="X259" s="7"/>
      <c r="Y259" s="7"/>
      <c r="Z259" s="91"/>
      <c r="AA259" s="7"/>
      <c r="AB259" s="7"/>
      <c r="AC259" s="7"/>
      <c r="AD259" s="7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</row>
    <row r="260" spans="3:42"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U260" s="22"/>
      <c r="V260" s="7"/>
      <c r="W260" s="7"/>
      <c r="X260" s="7"/>
      <c r="Y260" s="7"/>
      <c r="Z260" s="91"/>
      <c r="AA260" s="7"/>
      <c r="AB260" s="7"/>
      <c r="AC260" s="7"/>
      <c r="AD260" s="7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</row>
    <row r="261" spans="3:42"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U261" s="22"/>
      <c r="V261" s="7"/>
      <c r="W261" s="7"/>
      <c r="X261" s="7"/>
      <c r="Y261" s="7"/>
      <c r="Z261" s="91"/>
      <c r="AA261" s="7"/>
      <c r="AB261" s="7"/>
      <c r="AC261" s="7"/>
      <c r="AD261" s="7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</row>
    <row r="262" spans="3:42"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U262" s="22"/>
      <c r="V262" s="7"/>
      <c r="W262" s="7"/>
      <c r="X262" s="7"/>
      <c r="Y262" s="7"/>
      <c r="Z262" s="91"/>
      <c r="AA262" s="7"/>
      <c r="AB262" s="7"/>
      <c r="AC262" s="7"/>
      <c r="AD262" s="7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</row>
    <row r="263" spans="3:42"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U263" s="22"/>
      <c r="V263" s="7"/>
      <c r="W263" s="7"/>
      <c r="X263" s="7"/>
      <c r="Y263" s="7"/>
      <c r="Z263" s="91"/>
      <c r="AA263" s="7"/>
      <c r="AB263" s="7"/>
      <c r="AC263" s="7"/>
      <c r="AD263" s="7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</row>
    <row r="264" spans="3:42"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U264" s="22"/>
      <c r="V264" s="7"/>
      <c r="W264" s="7"/>
      <c r="X264" s="7"/>
      <c r="Y264" s="7"/>
      <c r="Z264" s="91"/>
      <c r="AA264" s="7"/>
      <c r="AB264" s="7"/>
      <c r="AC264" s="7"/>
      <c r="AD264" s="7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</row>
    <row r="265" spans="3:42"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U265" s="22"/>
      <c r="V265" s="7"/>
      <c r="W265" s="7"/>
      <c r="X265" s="7"/>
      <c r="Y265" s="7"/>
      <c r="Z265" s="91"/>
      <c r="AA265" s="7"/>
      <c r="AB265" s="7"/>
      <c r="AC265" s="7"/>
      <c r="AD265" s="7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</row>
    <row r="266" spans="3:42"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U266" s="22"/>
      <c r="V266" s="7"/>
      <c r="W266" s="7"/>
      <c r="X266" s="7"/>
      <c r="Y266" s="7"/>
      <c r="Z266" s="91"/>
      <c r="AA266" s="7"/>
      <c r="AB266" s="7"/>
      <c r="AC266" s="7"/>
      <c r="AD266" s="7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</row>
    <row r="267" spans="3:42"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U267" s="22"/>
      <c r="V267" s="7"/>
      <c r="W267" s="7"/>
      <c r="X267" s="7"/>
      <c r="Y267" s="7"/>
      <c r="Z267" s="91"/>
      <c r="AA267" s="7"/>
      <c r="AB267" s="7"/>
      <c r="AC267" s="7"/>
      <c r="AD267" s="7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</row>
    <row r="268" spans="3:42"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U268" s="22"/>
      <c r="V268" s="7"/>
      <c r="W268" s="7"/>
      <c r="X268" s="7"/>
      <c r="Y268" s="7"/>
      <c r="Z268" s="91"/>
      <c r="AA268" s="7"/>
      <c r="AB268" s="7"/>
      <c r="AC268" s="7"/>
      <c r="AD268" s="7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</row>
    <row r="269" spans="3:42"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U269" s="22"/>
      <c r="V269" s="7"/>
      <c r="W269" s="7"/>
      <c r="X269" s="7"/>
      <c r="Y269" s="7"/>
      <c r="Z269" s="91"/>
      <c r="AA269" s="7"/>
      <c r="AB269" s="7"/>
      <c r="AC269" s="7"/>
      <c r="AD269" s="7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</row>
    <row r="270" spans="3:42"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U270" s="22"/>
      <c r="V270" s="7"/>
      <c r="W270" s="7"/>
      <c r="X270" s="7"/>
      <c r="Y270" s="7"/>
      <c r="Z270" s="91"/>
      <c r="AA270" s="7"/>
      <c r="AB270" s="7"/>
      <c r="AC270" s="7"/>
      <c r="AD270" s="7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</row>
    <row r="271" spans="3:42"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U271" s="22"/>
      <c r="V271" s="7"/>
      <c r="W271" s="7"/>
      <c r="X271" s="7"/>
      <c r="Y271" s="7"/>
      <c r="Z271" s="91"/>
      <c r="AA271" s="7"/>
      <c r="AB271" s="7"/>
      <c r="AC271" s="7"/>
      <c r="AD271" s="7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</row>
    <row r="272" spans="3:42"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U272" s="22"/>
      <c r="V272" s="7"/>
      <c r="W272" s="7"/>
      <c r="X272" s="7"/>
      <c r="Y272" s="7"/>
      <c r="Z272" s="91"/>
      <c r="AA272" s="7"/>
      <c r="AB272" s="7"/>
      <c r="AC272" s="7"/>
      <c r="AD272" s="7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</row>
    <row r="273" spans="3:42"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U273" s="22"/>
      <c r="V273" s="7"/>
      <c r="W273" s="7"/>
      <c r="X273" s="7"/>
      <c r="Y273" s="7"/>
      <c r="Z273" s="91"/>
      <c r="AA273" s="7"/>
      <c r="AB273" s="7"/>
      <c r="AC273" s="7"/>
      <c r="AD273" s="7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</row>
    <row r="274" spans="3:42"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U274" s="22"/>
      <c r="V274" s="7"/>
      <c r="W274" s="7"/>
      <c r="X274" s="7"/>
      <c r="Y274" s="7"/>
      <c r="Z274" s="91"/>
      <c r="AA274" s="7"/>
      <c r="AB274" s="7"/>
      <c r="AC274" s="7"/>
      <c r="AD274" s="7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</row>
    <row r="275" spans="3:42"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U275" s="22"/>
      <c r="V275" s="7"/>
      <c r="W275" s="7"/>
      <c r="X275" s="7"/>
      <c r="Y275" s="7"/>
      <c r="Z275" s="91"/>
      <c r="AA275" s="7"/>
      <c r="AB275" s="7"/>
      <c r="AC275" s="7"/>
      <c r="AD275" s="7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</row>
    <row r="276" spans="3:42"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U276" s="22"/>
      <c r="V276" s="7"/>
      <c r="W276" s="7"/>
      <c r="X276" s="7"/>
      <c r="Y276" s="7"/>
      <c r="Z276" s="91"/>
      <c r="AA276" s="7"/>
      <c r="AB276" s="7"/>
      <c r="AC276" s="7"/>
      <c r="AD276" s="7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</row>
    <row r="277" spans="3:42"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U277" s="22"/>
      <c r="V277" s="7"/>
      <c r="W277" s="7"/>
      <c r="X277" s="7"/>
      <c r="Y277" s="7"/>
      <c r="Z277" s="91"/>
      <c r="AA277" s="7"/>
      <c r="AB277" s="7"/>
      <c r="AC277" s="7"/>
      <c r="AD277" s="7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</row>
    <row r="278" spans="3:42"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U278" s="22"/>
      <c r="V278" s="7"/>
      <c r="W278" s="7"/>
      <c r="X278" s="7"/>
      <c r="Y278" s="7"/>
      <c r="Z278" s="91"/>
      <c r="AA278" s="7"/>
      <c r="AB278" s="7"/>
      <c r="AC278" s="7"/>
      <c r="AD278" s="7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</row>
    <row r="279" spans="3:42"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U279" s="22"/>
      <c r="V279" s="7"/>
      <c r="W279" s="7"/>
      <c r="X279" s="7"/>
      <c r="Y279" s="7"/>
      <c r="Z279" s="91"/>
      <c r="AA279" s="7"/>
      <c r="AB279" s="7"/>
      <c r="AC279" s="7"/>
      <c r="AD279" s="7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</row>
    <row r="280" spans="3:42"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U280" s="22"/>
      <c r="V280" s="7"/>
      <c r="W280" s="7"/>
      <c r="X280" s="7"/>
      <c r="Y280" s="7"/>
      <c r="Z280" s="91"/>
      <c r="AA280" s="7"/>
      <c r="AB280" s="7"/>
      <c r="AC280" s="7"/>
      <c r="AD280" s="7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</row>
    <row r="281" spans="3:42"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U281" s="22"/>
      <c r="V281" s="7"/>
      <c r="W281" s="7"/>
      <c r="X281" s="7"/>
      <c r="Y281" s="7"/>
      <c r="Z281" s="91"/>
      <c r="AA281" s="7"/>
      <c r="AB281" s="7"/>
      <c r="AC281" s="7"/>
      <c r="AD281" s="7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</row>
    <row r="282" spans="3:42"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U282" s="22"/>
      <c r="V282" s="7"/>
      <c r="W282" s="7"/>
      <c r="X282" s="7"/>
      <c r="Y282" s="7"/>
      <c r="Z282" s="91"/>
      <c r="AA282" s="7"/>
      <c r="AB282" s="7"/>
      <c r="AC282" s="7"/>
      <c r="AD282" s="7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</row>
    <row r="283" spans="3:42"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U283" s="22"/>
      <c r="V283" s="7"/>
      <c r="W283" s="7"/>
      <c r="X283" s="7"/>
      <c r="Y283" s="7"/>
      <c r="Z283" s="91"/>
      <c r="AA283" s="7"/>
      <c r="AB283" s="7"/>
      <c r="AC283" s="7"/>
      <c r="AD283" s="7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</row>
    <row r="284" spans="3:42"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U284" s="22"/>
      <c r="V284" s="7"/>
      <c r="W284" s="7"/>
      <c r="X284" s="7"/>
      <c r="Y284" s="7"/>
      <c r="Z284" s="91"/>
      <c r="AA284" s="7"/>
      <c r="AB284" s="7"/>
      <c r="AC284" s="7"/>
      <c r="AD284" s="7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</row>
    <row r="285" spans="3:42"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U285" s="22"/>
      <c r="V285" s="7"/>
      <c r="W285" s="7"/>
      <c r="X285" s="7"/>
      <c r="Y285" s="7"/>
      <c r="Z285" s="91"/>
      <c r="AA285" s="7"/>
      <c r="AB285" s="7"/>
      <c r="AC285" s="7"/>
      <c r="AD285" s="7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</row>
    <row r="286" spans="3:42"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U286" s="22"/>
      <c r="V286" s="7"/>
      <c r="W286" s="7"/>
      <c r="X286" s="7"/>
      <c r="Y286" s="7"/>
      <c r="Z286" s="91"/>
      <c r="AA286" s="7"/>
      <c r="AB286" s="7"/>
      <c r="AC286" s="7"/>
      <c r="AD286" s="7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</row>
    <row r="287" spans="3:42"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U287" s="22"/>
      <c r="V287" s="7"/>
      <c r="W287" s="7"/>
      <c r="X287" s="7"/>
      <c r="Y287" s="7"/>
      <c r="Z287" s="91"/>
      <c r="AA287" s="7"/>
      <c r="AB287" s="7"/>
      <c r="AC287" s="7"/>
      <c r="AD287" s="7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</row>
    <row r="288" spans="3:42"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U288" s="22"/>
      <c r="V288" s="7"/>
      <c r="W288" s="7"/>
      <c r="X288" s="7"/>
      <c r="Y288" s="7"/>
      <c r="Z288" s="91"/>
      <c r="AA288" s="7"/>
      <c r="AB288" s="7"/>
      <c r="AC288" s="7"/>
      <c r="AD288" s="7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</row>
    <row r="289" spans="3:42"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U289" s="22"/>
      <c r="V289" s="7"/>
      <c r="W289" s="7"/>
      <c r="X289" s="7"/>
      <c r="Y289" s="7"/>
      <c r="Z289" s="91"/>
      <c r="AA289" s="7"/>
      <c r="AB289" s="7"/>
      <c r="AC289" s="7"/>
      <c r="AD289" s="7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</row>
    <row r="290" spans="3:42"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U290" s="22"/>
      <c r="V290" s="7"/>
      <c r="W290" s="7"/>
      <c r="X290" s="7"/>
      <c r="Y290" s="7"/>
      <c r="Z290" s="91"/>
      <c r="AA290" s="7"/>
      <c r="AB290" s="7"/>
      <c r="AC290" s="7"/>
      <c r="AD290" s="7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</row>
    <row r="291" spans="3:42"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U291" s="22"/>
      <c r="V291" s="7"/>
      <c r="W291" s="7"/>
      <c r="X291" s="7"/>
      <c r="Y291" s="7"/>
      <c r="Z291" s="91"/>
      <c r="AA291" s="7"/>
      <c r="AB291" s="7"/>
      <c r="AC291" s="7"/>
      <c r="AD291" s="7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</row>
    <row r="292" spans="3:42"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U292" s="22"/>
      <c r="V292" s="7"/>
      <c r="W292" s="7"/>
      <c r="X292" s="7"/>
      <c r="Y292" s="7"/>
      <c r="Z292" s="91"/>
      <c r="AA292" s="7"/>
      <c r="AB292" s="7"/>
      <c r="AC292" s="7"/>
      <c r="AD292" s="7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</row>
    <row r="293" spans="3:42"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U293" s="22"/>
      <c r="V293" s="7"/>
      <c r="W293" s="7"/>
      <c r="X293" s="7"/>
      <c r="Y293" s="7"/>
      <c r="Z293" s="91"/>
      <c r="AA293" s="7"/>
      <c r="AB293" s="7"/>
      <c r="AC293" s="7"/>
      <c r="AD293" s="7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</row>
    <row r="294" spans="3:42"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U294" s="22"/>
      <c r="V294" s="7"/>
      <c r="W294" s="7"/>
      <c r="X294" s="7"/>
      <c r="Y294" s="7"/>
      <c r="Z294" s="91"/>
      <c r="AA294" s="7"/>
      <c r="AB294" s="7"/>
      <c r="AC294" s="7"/>
      <c r="AD294" s="7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</row>
    <row r="295" spans="3:42"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U295" s="22"/>
      <c r="V295" s="7"/>
      <c r="W295" s="7"/>
      <c r="X295" s="7"/>
      <c r="Y295" s="7"/>
      <c r="Z295" s="91"/>
      <c r="AA295" s="7"/>
      <c r="AB295" s="7"/>
      <c r="AC295" s="7"/>
      <c r="AD295" s="7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</row>
    <row r="296" spans="3:42"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U296" s="22"/>
      <c r="V296" s="7"/>
      <c r="W296" s="7"/>
      <c r="X296" s="7"/>
      <c r="Y296" s="7"/>
      <c r="Z296" s="91"/>
      <c r="AA296" s="7"/>
      <c r="AB296" s="7"/>
      <c r="AC296" s="7"/>
      <c r="AD296" s="7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</row>
    <row r="297" spans="3:42"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U297" s="22"/>
      <c r="V297" s="7"/>
      <c r="W297" s="7"/>
      <c r="X297" s="7"/>
      <c r="Y297" s="7"/>
      <c r="Z297" s="91"/>
      <c r="AA297" s="7"/>
      <c r="AB297" s="7"/>
      <c r="AC297" s="7"/>
      <c r="AD297" s="7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</row>
    <row r="298" spans="3:42"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U298" s="22"/>
      <c r="V298" s="7"/>
      <c r="W298" s="7"/>
      <c r="X298" s="7"/>
      <c r="Y298" s="7"/>
      <c r="Z298" s="91"/>
      <c r="AA298" s="7"/>
      <c r="AB298" s="7"/>
      <c r="AC298" s="7"/>
      <c r="AD298" s="7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</row>
    <row r="299" spans="3:42"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U299" s="22"/>
      <c r="V299" s="7"/>
      <c r="W299" s="7"/>
      <c r="X299" s="7"/>
      <c r="Y299" s="7"/>
      <c r="Z299" s="91"/>
      <c r="AA299" s="7"/>
      <c r="AB299" s="7"/>
      <c r="AC299" s="7"/>
      <c r="AD299" s="7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</row>
    <row r="300" spans="3:42"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U300" s="22"/>
      <c r="V300" s="7"/>
      <c r="W300" s="7"/>
      <c r="X300" s="7"/>
      <c r="Y300" s="7"/>
      <c r="Z300" s="91"/>
      <c r="AA300" s="7"/>
      <c r="AB300" s="7"/>
      <c r="AC300" s="7"/>
      <c r="AD300" s="7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</row>
    <row r="301" spans="3:42"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U301" s="22"/>
      <c r="V301" s="7"/>
      <c r="W301" s="7"/>
      <c r="X301" s="7"/>
      <c r="Y301" s="7"/>
      <c r="Z301" s="91"/>
      <c r="AA301" s="7"/>
      <c r="AB301" s="7"/>
      <c r="AC301" s="7"/>
      <c r="AD301" s="7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</row>
    <row r="302" spans="3:42"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U302" s="22"/>
      <c r="V302" s="7"/>
      <c r="W302" s="7"/>
      <c r="X302" s="7"/>
      <c r="Y302" s="7"/>
      <c r="Z302" s="91"/>
      <c r="AA302" s="7"/>
      <c r="AB302" s="7"/>
      <c r="AC302" s="7"/>
      <c r="AD302" s="7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</row>
    <row r="303" spans="3:42"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U303" s="22"/>
      <c r="V303" s="7"/>
      <c r="W303" s="7"/>
      <c r="X303" s="7"/>
      <c r="Y303" s="7"/>
      <c r="Z303" s="91"/>
      <c r="AA303" s="7"/>
      <c r="AB303" s="7"/>
      <c r="AC303" s="7"/>
      <c r="AD303" s="7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</row>
    <row r="304" spans="3:42"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U304" s="22"/>
      <c r="V304" s="7"/>
      <c r="W304" s="7"/>
      <c r="X304" s="7"/>
      <c r="Y304" s="7"/>
      <c r="Z304" s="91"/>
      <c r="AA304" s="7"/>
      <c r="AB304" s="7"/>
      <c r="AC304" s="7"/>
      <c r="AD304" s="7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</row>
    <row r="305" spans="3:42"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U305" s="22"/>
      <c r="V305" s="7"/>
      <c r="W305" s="7"/>
      <c r="X305" s="7"/>
      <c r="Y305" s="7"/>
      <c r="Z305" s="91"/>
      <c r="AA305" s="7"/>
      <c r="AB305" s="7"/>
      <c r="AC305" s="7"/>
      <c r="AD305" s="7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</row>
    <row r="306" spans="3:42"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U306" s="22"/>
      <c r="V306" s="7"/>
      <c r="W306" s="7"/>
      <c r="X306" s="7"/>
      <c r="Y306" s="7"/>
      <c r="Z306" s="91"/>
      <c r="AA306" s="7"/>
      <c r="AB306" s="7"/>
      <c r="AC306" s="7"/>
      <c r="AD306" s="7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</row>
    <row r="307" spans="3:42"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U307" s="22"/>
      <c r="V307" s="7"/>
      <c r="W307" s="7"/>
      <c r="X307" s="7"/>
      <c r="Y307" s="7"/>
      <c r="Z307" s="91"/>
      <c r="AA307" s="7"/>
      <c r="AB307" s="7"/>
      <c r="AC307" s="7"/>
      <c r="AD307" s="7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</row>
    <row r="308" spans="3:42"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U308" s="22"/>
      <c r="V308" s="7"/>
      <c r="W308" s="7"/>
      <c r="X308" s="7"/>
      <c r="Y308" s="7"/>
      <c r="Z308" s="91"/>
      <c r="AA308" s="7"/>
      <c r="AB308" s="7"/>
      <c r="AC308" s="7"/>
      <c r="AD308" s="7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</row>
    <row r="309" spans="3:42"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U309" s="22"/>
      <c r="V309" s="7"/>
      <c r="W309" s="7"/>
      <c r="X309" s="7"/>
      <c r="Y309" s="7"/>
      <c r="Z309" s="91"/>
      <c r="AA309" s="7"/>
      <c r="AB309" s="7"/>
      <c r="AC309" s="7"/>
      <c r="AD309" s="7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</row>
    <row r="310" spans="3:42"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U310" s="22"/>
      <c r="V310" s="7"/>
      <c r="W310" s="7"/>
      <c r="X310" s="7"/>
      <c r="Y310" s="7"/>
      <c r="Z310" s="91"/>
      <c r="AA310" s="7"/>
      <c r="AB310" s="7"/>
      <c r="AC310" s="7"/>
      <c r="AD310" s="7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</row>
    <row r="311" spans="3:42">
      <c r="V311" s="7"/>
      <c r="W311" s="7"/>
      <c r="X311" s="7"/>
      <c r="Y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</row>
    <row r="312" spans="3:42">
      <c r="V312" s="7"/>
      <c r="W312" s="7"/>
      <c r="X312" s="7"/>
      <c r="Y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</row>
    <row r="313" spans="3:42">
      <c r="V313" s="7"/>
      <c r="W313" s="7"/>
      <c r="X313" s="7"/>
      <c r="Y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</row>
    <row r="314" spans="3:42">
      <c r="V314" s="7"/>
      <c r="W314" s="7"/>
      <c r="X314" s="7"/>
      <c r="Y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</row>
    <row r="315" spans="3:42">
      <c r="V315" s="7"/>
      <c r="W315" s="7"/>
      <c r="X315" s="7"/>
      <c r="Y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</row>
    <row r="316" spans="3:42">
      <c r="V316" s="7"/>
      <c r="W316" s="7"/>
      <c r="X316" s="7"/>
      <c r="Y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</row>
    <row r="317" spans="3:42">
      <c r="V317" s="7"/>
      <c r="W317" s="7"/>
      <c r="X317" s="7"/>
      <c r="Y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</row>
    <row r="318" spans="3:42">
      <c r="V318" s="7"/>
      <c r="W318" s="7"/>
      <c r="X318" s="7"/>
      <c r="Y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</row>
    <row r="319" spans="3:42">
      <c r="V319" s="7"/>
      <c r="W319" s="7"/>
      <c r="X319" s="7"/>
      <c r="Y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</row>
    <row r="320" spans="3:42">
      <c r="V320" s="7"/>
      <c r="W320" s="7"/>
      <c r="X320" s="7"/>
      <c r="Y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</row>
    <row r="321" spans="22:42">
      <c r="V321" s="7"/>
      <c r="W321" s="7"/>
      <c r="X321" s="7"/>
      <c r="Y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</row>
    <row r="322" spans="22:42">
      <c r="V322" s="7"/>
      <c r="W322" s="7"/>
      <c r="X322" s="7"/>
      <c r="Y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</row>
    <row r="323" spans="22:42">
      <c r="V323" s="7"/>
      <c r="W323" s="7"/>
      <c r="X323" s="7"/>
      <c r="Y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</row>
    <row r="324" spans="22:42">
      <c r="V324" s="7"/>
      <c r="W324" s="7"/>
      <c r="X324" s="7"/>
      <c r="Y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</row>
    <row r="325" spans="22:42">
      <c r="V325" s="7"/>
      <c r="W325" s="7"/>
      <c r="X325" s="7"/>
      <c r="Y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</row>
    <row r="326" spans="22:42">
      <c r="V326" s="7"/>
      <c r="W326" s="7"/>
      <c r="X326" s="7"/>
      <c r="Y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</row>
    <row r="327" spans="22:42">
      <c r="V327" s="7"/>
      <c r="W327" s="7"/>
      <c r="X327" s="7"/>
      <c r="Y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</row>
    <row r="328" spans="22:42">
      <c r="V328" s="7"/>
      <c r="W328" s="7"/>
      <c r="X328" s="7"/>
      <c r="Y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</row>
    <row r="329" spans="22:42">
      <c r="V329" s="7"/>
      <c r="W329" s="7"/>
      <c r="X329" s="7"/>
      <c r="Y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</row>
    <row r="330" spans="22:42">
      <c r="V330" s="7"/>
      <c r="W330" s="7"/>
      <c r="X330" s="7"/>
      <c r="Y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</row>
    <row r="331" spans="22:42">
      <c r="V331" s="7"/>
      <c r="W331" s="7"/>
      <c r="X331" s="7"/>
      <c r="Y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</row>
    <row r="332" spans="22:42">
      <c r="V332" s="7"/>
      <c r="W332" s="7"/>
      <c r="X332" s="7"/>
      <c r="Y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</row>
    <row r="333" spans="22:42">
      <c r="V333" s="7"/>
      <c r="W333" s="7"/>
      <c r="X333" s="7"/>
      <c r="Y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</row>
    <row r="334" spans="22:42">
      <c r="V334" s="7"/>
      <c r="W334" s="7"/>
      <c r="X334" s="7"/>
      <c r="Y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</row>
    <row r="335" spans="22:42">
      <c r="V335" s="7"/>
      <c r="W335" s="7"/>
      <c r="X335" s="7"/>
      <c r="Y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</row>
    <row r="336" spans="22:42">
      <c r="V336" s="7"/>
      <c r="W336" s="7"/>
      <c r="X336" s="7"/>
      <c r="Y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</row>
    <row r="337" spans="22:42">
      <c r="V337" s="7"/>
      <c r="W337" s="7"/>
      <c r="X337" s="7"/>
      <c r="Y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</row>
    <row r="338" spans="22:42">
      <c r="V338" s="7"/>
      <c r="W338" s="7"/>
      <c r="X338" s="7"/>
      <c r="Y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</row>
    <row r="339" spans="22:42">
      <c r="V339" s="7"/>
      <c r="W339" s="7"/>
      <c r="X339" s="7"/>
      <c r="Y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</row>
    <row r="340" spans="22:42">
      <c r="V340" s="7"/>
      <c r="W340" s="7"/>
      <c r="X340" s="7"/>
      <c r="Y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</row>
    <row r="341" spans="22:42">
      <c r="V341" s="7"/>
      <c r="W341" s="7"/>
      <c r="X341" s="7"/>
      <c r="Y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</row>
    <row r="342" spans="22:42">
      <c r="V342" s="7"/>
      <c r="W342" s="7"/>
      <c r="X342" s="7"/>
      <c r="Y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</row>
    <row r="343" spans="22:42">
      <c r="V343" s="7"/>
      <c r="W343" s="7"/>
      <c r="X343" s="7"/>
      <c r="Y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</row>
    <row r="344" spans="22:42">
      <c r="V344" s="7"/>
      <c r="W344" s="7"/>
      <c r="X344" s="7"/>
      <c r="Y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</row>
    <row r="345" spans="22:42">
      <c r="V345" s="7"/>
      <c r="W345" s="7"/>
      <c r="X345" s="7"/>
      <c r="Y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</row>
    <row r="346" spans="22:42">
      <c r="V346" s="7"/>
      <c r="W346" s="7"/>
      <c r="X346" s="7"/>
      <c r="Y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</row>
    <row r="347" spans="22:42">
      <c r="V347" s="7"/>
      <c r="W347" s="7"/>
      <c r="X347" s="7"/>
      <c r="Y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</row>
    <row r="348" spans="22:42">
      <c r="V348" s="7"/>
      <c r="W348" s="7"/>
      <c r="X348" s="7"/>
      <c r="Y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</row>
    <row r="349" spans="22:42">
      <c r="V349" s="7"/>
      <c r="W349" s="7"/>
      <c r="X349" s="7"/>
      <c r="Y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</row>
    <row r="350" spans="22:42">
      <c r="V350" s="7"/>
      <c r="W350" s="7"/>
      <c r="X350" s="7"/>
      <c r="Y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</row>
    <row r="351" spans="22:42">
      <c r="V351" s="7"/>
      <c r="W351" s="7"/>
      <c r="X351" s="7"/>
      <c r="Y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</row>
    <row r="352" spans="22:42">
      <c r="V352" s="7"/>
      <c r="W352" s="7"/>
      <c r="X352" s="7"/>
      <c r="Y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</row>
    <row r="353" spans="22:42">
      <c r="V353" s="7"/>
      <c r="W353" s="7"/>
      <c r="X353" s="7"/>
      <c r="Y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</row>
    <row r="354" spans="22:42">
      <c r="V354" s="7"/>
      <c r="W354" s="7"/>
      <c r="X354" s="7"/>
      <c r="Y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</row>
    <row r="355" spans="22:42">
      <c r="V355" s="7"/>
      <c r="W355" s="7"/>
      <c r="X355" s="7"/>
      <c r="Y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</row>
    <row r="356" spans="22:42">
      <c r="V356" s="7"/>
      <c r="W356" s="7"/>
      <c r="X356" s="7"/>
      <c r="Y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</row>
    <row r="357" spans="22:42">
      <c r="V357" s="7"/>
      <c r="W357" s="7"/>
      <c r="X357" s="7"/>
      <c r="Y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</row>
    <row r="358" spans="22:42">
      <c r="V358" s="7"/>
      <c r="W358" s="7"/>
      <c r="X358" s="7"/>
      <c r="Y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</row>
    <row r="359" spans="22:42">
      <c r="V359" s="7"/>
      <c r="W359" s="7"/>
      <c r="X359" s="7"/>
      <c r="Y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</row>
    <row r="360" spans="22:42">
      <c r="V360" s="7"/>
      <c r="W360" s="7"/>
      <c r="X360" s="7"/>
      <c r="Y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</row>
    <row r="361" spans="22:42">
      <c r="V361" s="7"/>
      <c r="W361" s="7"/>
      <c r="X361" s="7"/>
      <c r="Y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</row>
    <row r="362" spans="22:42">
      <c r="V362" s="7"/>
      <c r="W362" s="7"/>
      <c r="X362" s="7"/>
      <c r="Y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</row>
    <row r="363" spans="22:42">
      <c r="V363" s="7"/>
      <c r="W363" s="7"/>
      <c r="X363" s="7"/>
      <c r="Y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</row>
    <row r="364" spans="22:42">
      <c r="V364" s="7"/>
      <c r="W364" s="7"/>
      <c r="X364" s="7"/>
      <c r="Y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</row>
    <row r="365" spans="22:42">
      <c r="V365" s="7"/>
      <c r="W365" s="7"/>
      <c r="X365" s="7"/>
      <c r="Y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</row>
    <row r="366" spans="22:42">
      <c r="V366" s="7"/>
      <c r="W366" s="7"/>
      <c r="X366" s="7"/>
      <c r="Y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</row>
    <row r="367" spans="22:42">
      <c r="V367" s="7"/>
      <c r="W367" s="7"/>
      <c r="X367" s="7"/>
      <c r="Y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</row>
    <row r="368" spans="22:42">
      <c r="V368" s="7"/>
      <c r="W368" s="7"/>
      <c r="X368" s="7"/>
      <c r="Y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</row>
    <row r="369" spans="22:42">
      <c r="V369" s="7"/>
      <c r="W369" s="7"/>
      <c r="X369" s="7"/>
      <c r="Y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</row>
    <row r="370" spans="22:42">
      <c r="V370" s="7"/>
      <c r="W370" s="7"/>
      <c r="X370" s="7"/>
      <c r="Y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</row>
    <row r="371" spans="22:42">
      <c r="V371" s="7"/>
      <c r="W371" s="7"/>
      <c r="X371" s="7"/>
      <c r="Y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</row>
    <row r="372" spans="22:42">
      <c r="V372" s="7"/>
      <c r="W372" s="7"/>
      <c r="X372" s="7"/>
      <c r="Y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</row>
    <row r="373" spans="22:42">
      <c r="V373" s="7"/>
      <c r="W373" s="7"/>
      <c r="X373" s="7"/>
      <c r="Y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</row>
    <row r="374" spans="22:42">
      <c r="V374" s="7"/>
      <c r="W374" s="7"/>
      <c r="X374" s="7"/>
      <c r="Y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</row>
    <row r="375" spans="22:42">
      <c r="V375" s="7"/>
      <c r="W375" s="7"/>
      <c r="X375" s="7"/>
      <c r="Y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</row>
    <row r="376" spans="22:42">
      <c r="V376" s="7"/>
      <c r="W376" s="7"/>
      <c r="X376" s="7"/>
      <c r="Y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</row>
    <row r="377" spans="22:42">
      <c r="V377" s="7"/>
      <c r="W377" s="7"/>
      <c r="X377" s="7"/>
      <c r="Y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</row>
    <row r="378" spans="22:42">
      <c r="V378" s="7"/>
      <c r="W378" s="7"/>
      <c r="X378" s="7"/>
      <c r="Y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</row>
    <row r="379" spans="22:42">
      <c r="V379" s="7"/>
      <c r="W379" s="7"/>
      <c r="X379" s="7"/>
      <c r="Y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</row>
  </sheetData>
  <mergeCells count="6">
    <mergeCell ref="C10:AA10"/>
    <mergeCell ref="C5:U5"/>
    <mergeCell ref="C6:AA6"/>
    <mergeCell ref="C8:AA8"/>
    <mergeCell ref="C7:AA7"/>
    <mergeCell ref="C9:AA9"/>
  </mergeCells>
  <printOptions horizontalCentered="1"/>
  <pageMargins left="0" right="0" top="0.54" bottom="0" header="0" footer="0"/>
  <pageSetup paperSize="9" scale="62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DGII</vt:lpstr>
      <vt:lpstr>DGA</vt:lpstr>
      <vt:lpstr>TESORERIA</vt:lpstr>
      <vt:lpstr>DGII!Área_de_impresión</vt:lpstr>
      <vt:lpstr>TESORERIA!Área_de_impresión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cp:lastPrinted>2023-04-12T17:11:02Z</cp:lastPrinted>
  <dcterms:created xsi:type="dcterms:W3CDTF">2019-01-28T14:24:24Z</dcterms:created>
  <dcterms:modified xsi:type="dcterms:W3CDTF">2024-04-30T20:25:32Z</dcterms:modified>
</cp:coreProperties>
</file>