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G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<sst xmlns="http://schemas.openxmlformats.org/spreadsheetml/2006/main" count="61" uniqueCount="48">
  <si>
    <t>MINISTERIO DE HACIENDA</t>
  </si>
  <si>
    <t>DIRECCION GENERAL DE POLITICA Y LEGISLACION TRIBUTARIA</t>
  </si>
  <si>
    <t>DEPARTAMENTO DE ESTUDIOS Y POLITICA TRIBUTARIA</t>
  </si>
  <si>
    <t>DIRECCION GENERAL DE ADUANAS</t>
  </si>
  <si>
    <t>INGRESOS FISCALES COMPARADOS</t>
  </si>
  <si>
    <t>ENERO-DICIEMBRE  2001/2000</t>
  </si>
  <si>
    <t>PARTIDAS</t>
  </si>
  <si>
    <t xml:space="preserve">        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</si>
  <si>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</si>
  <si>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</si>
  <si>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</si>
  <si>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</si>
  <si>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</si>
  <si>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</si>
  <si>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</si>
  <si>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</si>
  <si>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</si>
  <si>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</si>
  <si>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</si>
  <si>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</si>
  <si>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Abs.</t>
  </si>
  <si>
    <t>%</t>
  </si>
  <si>
    <t>I) INGRESOS TRIBUTARIOS</t>
  </si>
  <si>
    <t>1) IMPUESTOS SOBRE MERCANCIAS Y SERVICIOS</t>
  </si>
  <si>
    <t>- ITBIS</t>
  </si>
  <si>
    <t>- Impuestos Sobre Mercancías</t>
  </si>
  <si>
    <t>- Impuesto Selectivo a las Alcoholes</t>
  </si>
  <si>
    <t>- Impuesto Selectivo a los Cervezas</t>
  </si>
  <si>
    <t>- Impuesto Selectivo al Tabaco y los Cigarrillos</t>
  </si>
  <si>
    <t>- Impuesto Selectivo a las demás Mercancías</t>
  </si>
  <si>
    <t>- Impuesto Selectivo a los Vehículos de Motor</t>
  </si>
  <si>
    <t>- Otros</t>
  </si>
  <si>
    <t>- Impuestos Sobre el Uso de Bienes y Licencias</t>
  </si>
  <si>
    <t>2- IMPUESTOS SOBRE EL COMERCIO EXTERIOR</t>
  </si>
  <si>
    <t>a) Impuestos Sobre las Importaciones</t>
  </si>
  <si>
    <t>- Arancel</t>
  </si>
  <si>
    <t xml:space="preserve">b) Impuestos Sobre las Exportaciones </t>
  </si>
  <si>
    <t>c) Otros Impuestos al Comercio Exterior</t>
  </si>
  <si>
    <t>- Comisión Cambiaria</t>
  </si>
  <si>
    <t>- Salida de Pasajeros por la Región Fronteriza</t>
  </si>
  <si>
    <t>II. INGRESOS NO TRIBUTARIOS</t>
  </si>
  <si>
    <t>- Contribución Zonas Francas</t>
  </si>
  <si>
    <t>- Otros Ingresos</t>
  </si>
  <si>
    <t>-</t>
  </si>
  <si>
    <t>TOTAL</t>
  </si>
  <si>
    <t xml:space="preserve">(1) Cifras sujetas a rectificación. </t>
  </si>
  <si>
    <t>FUENTE: Tesorería Nacional, Estados Financieros.</t>
  </si>
  <si>
    <r>
      <t xml:space="preserve">(En millones RD$) </t>
    </r>
    <r>
      <rPr>
        <i/>
        <vertAlign val="superscript"/>
        <sz val="12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</si>
</sst>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9" fontId="7" fillId="0" borderId="9" xfId="0" applyNumberFormat="1" applyFont="1" applyFill="1" applyBorder="1" applyAlignment="1" applyProtection="1">
      <alignment horizontal="left" indent="1"/>
      <protection/>
    </xf>
    <xf numFmtId="49" fontId="10" fillId="0" borderId="9" xfId="0" applyNumberFormat="1" applyFont="1" applyFill="1" applyBorder="1" applyAlignment="1" applyProtection="1">
      <alignment horizontal="left" indent="2"/>
      <protection/>
    </xf>
    <xf numFmtId="164" fontId="7" fillId="0" borderId="11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167" fontId="10" fillId="0" borderId="11" xfId="0" applyNumberFormat="1" applyFont="1" applyBorder="1" applyAlignment="1">
      <alignment/>
    </xf>
    <xf numFmtId="167" fontId="10" fillId="0" borderId="12" xfId="0" applyNumberFormat="1" applyFont="1" applyBorder="1" applyAlignment="1">
      <alignment/>
    </xf>
    <xf numFmtId="49" fontId="8" fillId="0" borderId="9" xfId="0" applyNumberFormat="1" applyFont="1" applyFill="1" applyBorder="1" applyAlignment="1" applyProtection="1">
      <alignment horizontal="left" indent="3"/>
      <protection/>
    </xf>
    <xf numFmtId="164" fontId="8" fillId="0" borderId="11" xfId="0" applyNumberFormat="1" applyFont="1" applyFill="1" applyBorder="1" applyAlignment="1">
      <alignment/>
    </xf>
    <xf numFmtId="49" fontId="7" fillId="0" borderId="9" xfId="0" applyNumberFormat="1" applyFont="1" applyFill="1" applyBorder="1" applyAlignment="1" applyProtection="1">
      <alignment horizontal="left" indent="2"/>
      <protection/>
    </xf>
    <xf numFmtId="49" fontId="7" fillId="0" borderId="9" xfId="0" applyNumberFormat="1" applyFont="1" applyFill="1" applyBorder="1" applyAlignment="1">
      <alignment horizontal="left" indent="1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8" fillId="0" borderId="11" xfId="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11" xfId="15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165" fontId="9" fillId="0" borderId="0" xfId="15" applyNumberFormat="1" applyFont="1" applyFill="1" applyBorder="1" applyAlignment="1">
      <alignment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27"/>
  <sheetViews>
    <sheetView showGridLines="0" tabSelected="1" workbookViewId="0" topLeftCell="V15">
      <selection activeCell="AD35" sqref="AD35"/>
    </sheetView>
  </sheetViews>
  <sheetFormatPr defaultColWidth="9.140625" defaultRowHeight="12.75"/>
  <cols>
    <col min="1" max="1" width="1.28515625" style="0" customWidth="1"/>
    <col min="2" max="2" width="57.57421875" style="0" customWidth="1"/>
    <col min="3" max="3" width="11.00390625" style="0" customWidth="1"/>
    <col min="4" max="10" width="11.57421875" style="0" customWidth="1"/>
    <col min="11" max="14" width="15.57421875" style="0" customWidth="1"/>
    <col min="15" max="15" width="9.57421875" style="0" customWidth="1"/>
    <col min="16" max="23" width="11.421875" style="0" customWidth="1"/>
    <col min="24" max="24" width="15.57421875" style="0" customWidth="1"/>
    <col min="25" max="25" width="13.421875" style="0" customWidth="1"/>
    <col min="26" max="26" width="15.57421875" style="0" customWidth="1"/>
    <col min="27" max="27" width="13.8515625" style="0" customWidth="1"/>
    <col min="28" max="28" width="10.7109375" style="0" customWidth="1"/>
    <col min="29" max="29" width="10.140625" style="0" customWidth="1"/>
    <col min="30" max="30" width="8.8515625" style="0" customWidth="1"/>
    <col min="31" max="31" width="1.421875" style="0" customWidth="1"/>
    <col min="32" max="16384" width="11.421875" style="0" customWidth="1"/>
  </cols>
  <sheetData>
    <row r="2" spans="2:30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79" ht="15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79" ht="15.7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  <c r="AF4" s="4"/>
      <c r="AG4" s="4"/>
      <c r="AH4" s="4"/>
      <c r="AI4" s="4"/>
      <c r="AJ4" s="4"/>
      <c r="AK4" s="4"/>
      <c r="AL4" s="4"/>
      <c r="AM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2:79" ht="29.25" customHeight="1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2:79" ht="18" customHeight="1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79" ht="16.5" customHeight="1"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2:79" ht="17.25">
      <c r="B8" s="6" t="s">
        <v>47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2:79" ht="6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ht="21" customHeight="1">
      <c r="A10" s="8"/>
      <c r="B10" s="9" t="s">
        <v>6</v>
      </c>
      <c r="C10" s="10">
        <v>2000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>
        <v>2000</v>
      </c>
      <c r="P10" s="10">
        <v>2001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13">
        <v>2001</v>
      </c>
      <c r="AC10" s="14" t="s">
        <v>7</v>
      </c>
      <c r="AD10" s="15"/>
      <c r="AE10" s="16"/>
      <c r="AF10" s="17"/>
      <c r="AG10" s="17"/>
      <c r="AH10" s="18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ht="23.25" customHeight="1" thickBot="1">
      <c r="A11" s="8"/>
      <c r="B11" s="19"/>
      <c r="C11" s="20" t="s">
        <v>8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1" t="s">
        <v>15</v>
      </c>
      <c r="K11" s="21" t="s">
        <v>16</v>
      </c>
      <c r="L11" s="21" t="s">
        <v>17</v>
      </c>
      <c r="M11" s="21" t="s">
        <v>18</v>
      </c>
      <c r="N11" s="21" t="s">
        <v>19</v>
      </c>
      <c r="O11" s="22"/>
      <c r="P11" s="21" t="s">
        <v>8</v>
      </c>
      <c r="Q11" s="21" t="s">
        <v>9</v>
      </c>
      <c r="R11" s="21" t="s">
        <v>10</v>
      </c>
      <c r="S11" s="21" t="s">
        <v>11</v>
      </c>
      <c r="T11" s="21" t="s">
        <v>12</v>
      </c>
      <c r="U11" s="21" t="s">
        <v>13</v>
      </c>
      <c r="V11" s="21" t="s">
        <v>14</v>
      </c>
      <c r="W11" s="21" t="s">
        <v>15</v>
      </c>
      <c r="X11" s="21" t="s">
        <v>16</v>
      </c>
      <c r="Y11" s="21" t="s">
        <v>17</v>
      </c>
      <c r="Z11" s="21" t="s">
        <v>18</v>
      </c>
      <c r="AA11" s="21" t="s">
        <v>19</v>
      </c>
      <c r="AB11" s="22"/>
      <c r="AC11" s="23" t="s">
        <v>20</v>
      </c>
      <c r="AD11" s="24" t="s">
        <v>21</v>
      </c>
      <c r="AE11" s="16"/>
      <c r="AF11" s="17"/>
      <c r="AG11" s="17"/>
      <c r="AH11" s="18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ht="24.75" customHeight="1" thickTop="1">
      <c r="A12" s="8"/>
      <c r="B12" s="25" t="s">
        <v>22</v>
      </c>
      <c r="C12" s="26">
        <f aca="true" t="shared" si="0" ref="C12:AB12">+C13+C23</f>
        <v>1490</v>
      </c>
      <c r="D12" s="27">
        <f t="shared" si="0"/>
        <v>1629</v>
      </c>
      <c r="E12" s="28">
        <f t="shared" si="0"/>
        <v>1892.3999999999999</v>
      </c>
      <c r="F12" s="28">
        <f t="shared" si="0"/>
        <v>1629.9</v>
      </c>
      <c r="G12" s="28">
        <f t="shared" si="0"/>
        <v>1927.2999999999997</v>
      </c>
      <c r="H12" s="28">
        <f t="shared" si="0"/>
        <v>1794.9999999999998</v>
      </c>
      <c r="I12" s="28">
        <f t="shared" si="0"/>
        <v>1830</v>
      </c>
      <c r="J12" s="28">
        <f t="shared" si="0"/>
        <v>1940.9999999999998</v>
      </c>
      <c r="K12" s="28">
        <f t="shared" si="0"/>
        <v>1689.8</v>
      </c>
      <c r="L12" s="28">
        <f t="shared" si="0"/>
        <v>1823.5</v>
      </c>
      <c r="M12" s="28">
        <f t="shared" si="0"/>
        <v>2076.7</v>
      </c>
      <c r="N12" s="28">
        <f t="shared" si="0"/>
        <v>2143.5</v>
      </c>
      <c r="O12" s="28">
        <f t="shared" si="0"/>
        <v>21868.1</v>
      </c>
      <c r="P12" s="26">
        <f t="shared" si="0"/>
        <v>1454.4999999999998</v>
      </c>
      <c r="Q12" s="27">
        <f t="shared" si="0"/>
        <v>1374.8</v>
      </c>
      <c r="R12" s="28">
        <f t="shared" si="0"/>
        <v>1545.2</v>
      </c>
      <c r="S12" s="28">
        <f t="shared" si="0"/>
        <v>1374.7</v>
      </c>
      <c r="T12" s="28">
        <f t="shared" si="0"/>
        <v>1602.7</v>
      </c>
      <c r="U12" s="28">
        <f t="shared" si="0"/>
        <v>1493.2</v>
      </c>
      <c r="V12" s="28">
        <f t="shared" si="0"/>
        <v>1330.2</v>
      </c>
      <c r="W12" s="28">
        <f t="shared" si="0"/>
        <v>1571.3000000000002</v>
      </c>
      <c r="X12" s="28">
        <f t="shared" si="0"/>
        <v>1406.5</v>
      </c>
      <c r="Y12" s="28">
        <f t="shared" si="0"/>
        <v>1797.7999999999997</v>
      </c>
      <c r="Z12" s="28">
        <f t="shared" si="0"/>
        <v>1894.2000000000003</v>
      </c>
      <c r="AA12" s="28">
        <f t="shared" si="0"/>
        <v>1742.5</v>
      </c>
      <c r="AB12" s="28">
        <f t="shared" si="0"/>
        <v>18587.6</v>
      </c>
      <c r="AC12" s="27">
        <f aca="true" t="shared" si="1" ref="AC12:AC23">+AB12-O12</f>
        <v>-3280.5</v>
      </c>
      <c r="AD12" s="27">
        <f>+AC12/O12*100</f>
        <v>-15.001303268230895</v>
      </c>
      <c r="AE12" s="29"/>
      <c r="AF12" s="30"/>
      <c r="AG12" s="17"/>
      <c r="AH12" s="18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ht="23.25" customHeight="1">
      <c r="A13" s="8"/>
      <c r="B13" s="31" t="s">
        <v>23</v>
      </c>
      <c r="C13" s="28">
        <f aca="true" t="shared" si="2" ref="C13:AB13">+C14+C15+C22</f>
        <v>349.70000000000005</v>
      </c>
      <c r="D13" s="28">
        <f t="shared" si="2"/>
        <v>371.3</v>
      </c>
      <c r="E13" s="28">
        <f t="shared" si="2"/>
        <v>420.49999999999994</v>
      </c>
      <c r="F13" s="28">
        <f t="shared" si="2"/>
        <v>377.5</v>
      </c>
      <c r="G13" s="28">
        <f t="shared" si="2"/>
        <v>433</v>
      </c>
      <c r="H13" s="28">
        <f t="shared" si="2"/>
        <v>392.8</v>
      </c>
      <c r="I13" s="28">
        <f t="shared" si="2"/>
        <v>416.4</v>
      </c>
      <c r="J13" s="28">
        <f t="shared" si="2"/>
        <v>438.8</v>
      </c>
      <c r="K13" s="28">
        <f t="shared" si="2"/>
        <v>395.20000000000005</v>
      </c>
      <c r="L13" s="28">
        <f t="shared" si="2"/>
        <v>403.4</v>
      </c>
      <c r="M13" s="28">
        <f t="shared" si="2"/>
        <v>467</v>
      </c>
      <c r="N13" s="28">
        <f t="shared" si="2"/>
        <v>446.6</v>
      </c>
      <c r="O13" s="28">
        <f t="shared" si="2"/>
        <v>4912.200000000001</v>
      </c>
      <c r="P13" s="28">
        <f t="shared" si="2"/>
        <v>370.59999999999997</v>
      </c>
      <c r="Q13" s="28">
        <f t="shared" si="2"/>
        <v>444.29999999999995</v>
      </c>
      <c r="R13" s="28">
        <f t="shared" si="2"/>
        <v>498.29999999999995</v>
      </c>
      <c r="S13" s="28">
        <f t="shared" si="2"/>
        <v>464.9</v>
      </c>
      <c r="T13" s="28">
        <f t="shared" si="2"/>
        <v>509.50000000000006</v>
      </c>
      <c r="U13" s="28">
        <f t="shared" si="2"/>
        <v>481.7</v>
      </c>
      <c r="V13" s="28">
        <f t="shared" si="2"/>
        <v>434.3</v>
      </c>
      <c r="W13" s="28">
        <f t="shared" si="2"/>
        <v>532.0000000000001</v>
      </c>
      <c r="X13" s="28">
        <f t="shared" si="2"/>
        <v>466.6</v>
      </c>
      <c r="Y13" s="28">
        <f t="shared" si="2"/>
        <v>601.6999999999999</v>
      </c>
      <c r="Z13" s="28">
        <f t="shared" si="2"/>
        <v>585.9</v>
      </c>
      <c r="AA13" s="28">
        <f t="shared" si="2"/>
        <v>530.6999999999999</v>
      </c>
      <c r="AB13" s="28">
        <f t="shared" si="2"/>
        <v>5920.5</v>
      </c>
      <c r="AC13" s="27">
        <f t="shared" si="1"/>
        <v>1008.2999999999993</v>
      </c>
      <c r="AD13" s="27">
        <f>+AC13/O13*100</f>
        <v>20.52644436301452</v>
      </c>
      <c r="AE13" s="29"/>
      <c r="AF13" s="30"/>
      <c r="AG13" s="17"/>
      <c r="AH13" s="18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21" customHeight="1">
      <c r="A14" s="8"/>
      <c r="B14" s="32" t="s">
        <v>24</v>
      </c>
      <c r="C14" s="28">
        <v>324.8</v>
      </c>
      <c r="D14" s="27">
        <v>347.7</v>
      </c>
      <c r="E14" s="28">
        <v>390.4</v>
      </c>
      <c r="F14" s="28">
        <v>352.3</v>
      </c>
      <c r="G14" s="28">
        <v>402.1</v>
      </c>
      <c r="H14" s="28">
        <v>376.3</v>
      </c>
      <c r="I14" s="28">
        <v>386.1</v>
      </c>
      <c r="J14" s="28">
        <v>411.6</v>
      </c>
      <c r="K14" s="28">
        <v>371.6</v>
      </c>
      <c r="L14" s="28">
        <v>387.5</v>
      </c>
      <c r="M14" s="28">
        <v>434.2</v>
      </c>
      <c r="N14" s="28">
        <v>417.8</v>
      </c>
      <c r="O14" s="28">
        <f>SUM(C14:N14)</f>
        <v>4602.400000000001</v>
      </c>
      <c r="P14" s="33">
        <v>349.4</v>
      </c>
      <c r="Q14" s="33">
        <v>433.5</v>
      </c>
      <c r="R14" s="33">
        <v>484.9</v>
      </c>
      <c r="S14" s="34">
        <v>451.3</v>
      </c>
      <c r="T14" s="35">
        <v>491.8</v>
      </c>
      <c r="U14" s="36">
        <v>468.7</v>
      </c>
      <c r="V14" s="35">
        <v>413.8</v>
      </c>
      <c r="W14" s="36">
        <v>518.7</v>
      </c>
      <c r="X14" s="35">
        <v>454.3</v>
      </c>
      <c r="Y14" s="36">
        <v>588.6</v>
      </c>
      <c r="Z14" s="35">
        <v>569.4</v>
      </c>
      <c r="AA14" s="36">
        <v>516.4</v>
      </c>
      <c r="AB14" s="28">
        <f>SUM(P14:AA14)</f>
        <v>5740.8</v>
      </c>
      <c r="AC14" s="27">
        <f t="shared" si="1"/>
        <v>1138.3999999999996</v>
      </c>
      <c r="AD14" s="27">
        <f>+AC14/O14*100</f>
        <v>24.73492091082912</v>
      </c>
      <c r="AE14" s="29"/>
      <c r="AF14" s="30"/>
      <c r="AG14" s="17"/>
      <c r="AH14" s="18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ht="18.75" customHeight="1">
      <c r="A15" s="8"/>
      <c r="B15" s="32" t="s">
        <v>25</v>
      </c>
      <c r="C15" s="28">
        <f aca="true" t="shared" si="3" ref="C15:AB15">SUM(C16:C21)</f>
        <v>19.8</v>
      </c>
      <c r="D15" s="27">
        <f t="shared" si="3"/>
        <v>18.8</v>
      </c>
      <c r="E15" s="28">
        <f t="shared" si="3"/>
        <v>23.900000000000002</v>
      </c>
      <c r="F15" s="28">
        <f t="shared" si="3"/>
        <v>19.7</v>
      </c>
      <c r="G15" s="28">
        <f t="shared" si="3"/>
        <v>25</v>
      </c>
      <c r="H15" s="28">
        <f t="shared" si="3"/>
        <v>11.1</v>
      </c>
      <c r="I15" s="28">
        <f t="shared" si="3"/>
        <v>25.400000000000002</v>
      </c>
      <c r="J15" s="28">
        <f t="shared" si="3"/>
        <v>21.5</v>
      </c>
      <c r="K15" s="28">
        <f t="shared" si="3"/>
        <v>19.1</v>
      </c>
      <c r="L15" s="28">
        <f t="shared" si="3"/>
        <v>11.5</v>
      </c>
      <c r="M15" s="28">
        <f t="shared" si="3"/>
        <v>28</v>
      </c>
      <c r="N15" s="28">
        <f t="shared" si="3"/>
        <v>22.5</v>
      </c>
      <c r="O15" s="28">
        <f t="shared" si="3"/>
        <v>246.3</v>
      </c>
      <c r="P15" s="28">
        <f t="shared" si="3"/>
        <v>17.4</v>
      </c>
      <c r="Q15" s="27">
        <f t="shared" si="3"/>
        <v>6.9</v>
      </c>
      <c r="R15" s="28">
        <f t="shared" si="3"/>
        <v>9.2</v>
      </c>
      <c r="S15" s="28">
        <f t="shared" si="3"/>
        <v>10.200000000000001</v>
      </c>
      <c r="T15" s="28">
        <f t="shared" si="3"/>
        <v>14.1</v>
      </c>
      <c r="U15" s="28">
        <f t="shared" si="3"/>
        <v>8.9</v>
      </c>
      <c r="V15" s="28">
        <f t="shared" si="3"/>
        <v>17.5</v>
      </c>
      <c r="W15" s="28">
        <f t="shared" si="3"/>
        <v>9.2</v>
      </c>
      <c r="X15" s="28">
        <f t="shared" si="3"/>
        <v>8.6</v>
      </c>
      <c r="Y15" s="28">
        <f t="shared" si="3"/>
        <v>8.799999999999999</v>
      </c>
      <c r="Z15" s="28">
        <f t="shared" si="3"/>
        <v>11.499999999999998</v>
      </c>
      <c r="AA15" s="28">
        <f t="shared" si="3"/>
        <v>8.499999999999998</v>
      </c>
      <c r="AB15" s="28">
        <f t="shared" si="3"/>
        <v>130.79999999999998</v>
      </c>
      <c r="AC15" s="27">
        <f t="shared" si="1"/>
        <v>-115.50000000000003</v>
      </c>
      <c r="AD15" s="27">
        <f>+AC15/O15*100</f>
        <v>-46.89403166869673</v>
      </c>
      <c r="AE15" s="29"/>
      <c r="AF15" s="30"/>
      <c r="AG15" s="17"/>
      <c r="AH15" s="18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ht="18.75" customHeight="1">
      <c r="A16" s="8"/>
      <c r="B16" s="37" t="s">
        <v>26</v>
      </c>
      <c r="C16" s="38">
        <v>0.1</v>
      </c>
      <c r="D16" s="29">
        <v>0.3</v>
      </c>
      <c r="E16" s="38">
        <v>0.1</v>
      </c>
      <c r="F16" s="38">
        <v>0.2</v>
      </c>
      <c r="G16" s="38">
        <v>0.1</v>
      </c>
      <c r="H16" s="38">
        <v>0.1</v>
      </c>
      <c r="I16" s="38">
        <v>0.1</v>
      </c>
      <c r="J16" s="38">
        <v>0</v>
      </c>
      <c r="K16" s="38">
        <v>0.1</v>
      </c>
      <c r="L16" s="38">
        <v>0</v>
      </c>
      <c r="M16" s="38">
        <v>0.1</v>
      </c>
      <c r="N16" s="38">
        <v>0.1</v>
      </c>
      <c r="O16" s="38">
        <f aca="true" t="shared" si="4" ref="O16:O22">SUM(C16:N16)</f>
        <v>1.3</v>
      </c>
      <c r="P16" s="38">
        <v>0</v>
      </c>
      <c r="Q16" s="29">
        <v>0.4</v>
      </c>
      <c r="R16" s="38">
        <v>0.1</v>
      </c>
      <c r="S16" s="38">
        <v>0.3</v>
      </c>
      <c r="T16" s="38">
        <v>0.2</v>
      </c>
      <c r="U16" s="38">
        <v>0.3</v>
      </c>
      <c r="V16" s="38">
        <v>0.6</v>
      </c>
      <c r="W16" s="38">
        <v>0</v>
      </c>
      <c r="X16" s="38">
        <v>0.2</v>
      </c>
      <c r="Y16" s="38">
        <v>0.1</v>
      </c>
      <c r="Z16" s="38">
        <v>0.2</v>
      </c>
      <c r="AA16" s="38">
        <v>0.1</v>
      </c>
      <c r="AB16" s="38">
        <f aca="true" t="shared" si="5" ref="AB16:AB22">SUM(P16:AA16)</f>
        <v>2.5000000000000004</v>
      </c>
      <c r="AC16" s="29">
        <f t="shared" si="1"/>
        <v>1.2000000000000004</v>
      </c>
      <c r="AD16" s="29">
        <f>+AC16/O16*100</f>
        <v>92.30769230769234</v>
      </c>
      <c r="AE16" s="29"/>
      <c r="AF16" s="30"/>
      <c r="AG16" s="17"/>
      <c r="AH16" s="18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8.75" customHeight="1">
      <c r="A17" s="8"/>
      <c r="B17" s="37" t="s">
        <v>27</v>
      </c>
      <c r="C17" s="38">
        <v>0</v>
      </c>
      <c r="D17" s="2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f t="shared" si="4"/>
        <v>0</v>
      </c>
      <c r="P17" s="38">
        <v>0</v>
      </c>
      <c r="Q17" s="29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f t="shared" si="5"/>
        <v>0</v>
      </c>
      <c r="AC17" s="29">
        <f t="shared" si="1"/>
        <v>0</v>
      </c>
      <c r="AD17" s="29">
        <v>0</v>
      </c>
      <c r="AE17" s="29"/>
      <c r="AF17" s="30"/>
      <c r="AG17" s="17"/>
      <c r="AH17" s="18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18.75" customHeight="1">
      <c r="A18" s="8"/>
      <c r="B18" s="37" t="s">
        <v>28</v>
      </c>
      <c r="C18" s="38">
        <v>0</v>
      </c>
      <c r="D18" s="29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f t="shared" si="4"/>
        <v>0</v>
      </c>
      <c r="P18" s="38">
        <v>0</v>
      </c>
      <c r="Q18" s="29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f t="shared" si="5"/>
        <v>0</v>
      </c>
      <c r="AC18" s="29">
        <f t="shared" si="1"/>
        <v>0</v>
      </c>
      <c r="AD18" s="29">
        <v>0</v>
      </c>
      <c r="AE18" s="29"/>
      <c r="AF18" s="30"/>
      <c r="AG18" s="17"/>
      <c r="AH18" s="18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8.75" customHeight="1">
      <c r="A19" s="8"/>
      <c r="B19" s="37" t="s">
        <v>29</v>
      </c>
      <c r="C19" s="38">
        <v>19.5</v>
      </c>
      <c r="D19" s="29">
        <v>18.4</v>
      </c>
      <c r="E19" s="38">
        <v>23.7</v>
      </c>
      <c r="F19" s="38">
        <v>19.5</v>
      </c>
      <c r="G19" s="38">
        <v>24.7</v>
      </c>
      <c r="H19" s="38">
        <v>10.9</v>
      </c>
      <c r="I19" s="38">
        <v>25</v>
      </c>
      <c r="J19" s="38">
        <v>21.4</v>
      </c>
      <c r="K19" s="38">
        <v>18.8</v>
      </c>
      <c r="L19" s="38">
        <v>11.4</v>
      </c>
      <c r="M19" s="38">
        <v>27.7</v>
      </c>
      <c r="N19" s="38">
        <v>22.2</v>
      </c>
      <c r="O19" s="38">
        <f t="shared" si="4"/>
        <v>243.2</v>
      </c>
      <c r="P19" s="38">
        <v>17.2</v>
      </c>
      <c r="Q19" s="29">
        <v>6.3</v>
      </c>
      <c r="R19" s="38">
        <v>8.9</v>
      </c>
      <c r="S19" s="38">
        <v>9.8</v>
      </c>
      <c r="T19" s="38">
        <v>13.8</v>
      </c>
      <c r="U19" s="38">
        <v>8.6</v>
      </c>
      <c r="V19" s="38">
        <v>16.9</v>
      </c>
      <c r="W19" s="38">
        <v>9.1</v>
      </c>
      <c r="X19" s="38">
        <v>8.3</v>
      </c>
      <c r="Y19" s="38">
        <v>8.6</v>
      </c>
      <c r="Z19" s="38">
        <v>11.1</v>
      </c>
      <c r="AA19" s="38">
        <v>8.2</v>
      </c>
      <c r="AB19" s="38">
        <f t="shared" si="5"/>
        <v>126.79999999999998</v>
      </c>
      <c r="AC19" s="29">
        <f t="shared" si="1"/>
        <v>-116.4</v>
      </c>
      <c r="AD19" s="29">
        <f>+AC19/O19*100</f>
        <v>-47.861842105263165</v>
      </c>
      <c r="AE19" s="29"/>
      <c r="AF19" s="30"/>
      <c r="AG19" s="17"/>
      <c r="AH19" s="18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8.75" customHeight="1">
      <c r="A20" s="8"/>
      <c r="B20" s="37" t="s">
        <v>30</v>
      </c>
      <c r="C20" s="38">
        <v>0</v>
      </c>
      <c r="D20" s="29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f t="shared" si="4"/>
        <v>0</v>
      </c>
      <c r="P20" s="38">
        <v>0</v>
      </c>
      <c r="Q20" s="29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f t="shared" si="5"/>
        <v>0</v>
      </c>
      <c r="AC20" s="29">
        <f t="shared" si="1"/>
        <v>0</v>
      </c>
      <c r="AD20" s="29">
        <v>0</v>
      </c>
      <c r="AE20" s="29"/>
      <c r="AF20" s="30"/>
      <c r="AG20" s="17"/>
      <c r="AH20" s="18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ht="18.75" customHeight="1">
      <c r="A21" s="8"/>
      <c r="B21" s="37" t="s">
        <v>31</v>
      </c>
      <c r="C21" s="38">
        <v>0.2</v>
      </c>
      <c r="D21" s="29">
        <v>0.1</v>
      </c>
      <c r="E21" s="38">
        <v>0.1</v>
      </c>
      <c r="F21" s="38">
        <v>0</v>
      </c>
      <c r="G21" s="38">
        <v>0.2</v>
      </c>
      <c r="H21" s="38">
        <v>0.1</v>
      </c>
      <c r="I21" s="38">
        <v>0.3</v>
      </c>
      <c r="J21" s="38">
        <v>0.1</v>
      </c>
      <c r="K21" s="38">
        <v>0.2</v>
      </c>
      <c r="L21" s="38">
        <v>0.1</v>
      </c>
      <c r="M21" s="38">
        <v>0.2</v>
      </c>
      <c r="N21" s="38">
        <v>0.2</v>
      </c>
      <c r="O21" s="38">
        <f t="shared" si="4"/>
        <v>1.8</v>
      </c>
      <c r="P21" s="38">
        <v>0.2</v>
      </c>
      <c r="Q21" s="29">
        <v>0.2</v>
      </c>
      <c r="R21" s="38">
        <v>0.2</v>
      </c>
      <c r="S21" s="38">
        <v>0.1</v>
      </c>
      <c r="T21" s="38">
        <v>0.1</v>
      </c>
      <c r="U21" s="38">
        <v>0</v>
      </c>
      <c r="V21" s="38">
        <v>0</v>
      </c>
      <c r="W21" s="38">
        <v>0.1</v>
      </c>
      <c r="X21" s="38">
        <v>0.1</v>
      </c>
      <c r="Y21" s="38">
        <v>0.1</v>
      </c>
      <c r="Z21" s="38">
        <v>0.2</v>
      </c>
      <c r="AA21" s="38">
        <v>0.2</v>
      </c>
      <c r="AB21" s="38">
        <f t="shared" si="5"/>
        <v>1.5</v>
      </c>
      <c r="AC21" s="29">
        <f t="shared" si="1"/>
        <v>-0.30000000000000004</v>
      </c>
      <c r="AD21" s="29">
        <f>+AC21/O21*100</f>
        <v>-16.666666666666668</v>
      </c>
      <c r="AE21" s="29"/>
      <c r="AF21" s="30"/>
      <c r="AG21" s="17"/>
      <c r="AH21" s="18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ht="18.75" customHeight="1">
      <c r="A22" s="8"/>
      <c r="B22" s="39" t="s">
        <v>32</v>
      </c>
      <c r="C22" s="28">
        <v>5.1</v>
      </c>
      <c r="D22" s="27">
        <v>4.8</v>
      </c>
      <c r="E22" s="28">
        <v>6.2</v>
      </c>
      <c r="F22" s="28">
        <v>5.5</v>
      </c>
      <c r="G22" s="28">
        <v>5.9</v>
      </c>
      <c r="H22" s="28">
        <v>5.4</v>
      </c>
      <c r="I22" s="28">
        <v>4.9</v>
      </c>
      <c r="J22" s="28">
        <v>5.7</v>
      </c>
      <c r="K22" s="28">
        <v>4.5</v>
      </c>
      <c r="L22" s="28">
        <v>4.4</v>
      </c>
      <c r="M22" s="28">
        <v>4.8</v>
      </c>
      <c r="N22" s="28">
        <v>6.3</v>
      </c>
      <c r="O22" s="28">
        <f t="shared" si="4"/>
        <v>63.49999999999999</v>
      </c>
      <c r="P22" s="28">
        <v>3.8</v>
      </c>
      <c r="Q22" s="27">
        <v>3.9</v>
      </c>
      <c r="R22" s="28">
        <v>4.2</v>
      </c>
      <c r="S22" s="28">
        <v>3.4</v>
      </c>
      <c r="T22" s="28">
        <v>3.6</v>
      </c>
      <c r="U22" s="28">
        <v>4.1</v>
      </c>
      <c r="V22" s="28">
        <v>3</v>
      </c>
      <c r="W22" s="28">
        <v>4.1</v>
      </c>
      <c r="X22" s="28">
        <v>3.7</v>
      </c>
      <c r="Y22" s="28">
        <v>4.3</v>
      </c>
      <c r="Z22" s="28">
        <v>5</v>
      </c>
      <c r="AA22" s="28">
        <v>5.8</v>
      </c>
      <c r="AB22" s="28">
        <f t="shared" si="5"/>
        <v>48.9</v>
      </c>
      <c r="AC22" s="27">
        <f t="shared" si="1"/>
        <v>-14.599999999999994</v>
      </c>
      <c r="AD22" s="27">
        <f>+AC22/O22*100</f>
        <v>-22.992125984251963</v>
      </c>
      <c r="AE22" s="29"/>
      <c r="AF22" s="30"/>
      <c r="AG22" s="17"/>
      <c r="AH22" s="18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28.5" customHeight="1">
      <c r="A23" s="8"/>
      <c r="B23" s="40" t="s">
        <v>33</v>
      </c>
      <c r="C23" s="28">
        <f aca="true" t="shared" si="6" ref="C23:AB23">+C24+C26+C27</f>
        <v>1140.3</v>
      </c>
      <c r="D23" s="27">
        <f t="shared" si="6"/>
        <v>1257.7</v>
      </c>
      <c r="E23" s="28">
        <f t="shared" si="6"/>
        <v>1471.8999999999999</v>
      </c>
      <c r="F23" s="28">
        <f t="shared" si="6"/>
        <v>1252.4</v>
      </c>
      <c r="G23" s="28">
        <f t="shared" si="6"/>
        <v>1494.2999999999997</v>
      </c>
      <c r="H23" s="28">
        <f t="shared" si="6"/>
        <v>1402.1999999999998</v>
      </c>
      <c r="I23" s="28">
        <f t="shared" si="6"/>
        <v>1413.6</v>
      </c>
      <c r="J23" s="28">
        <f t="shared" si="6"/>
        <v>1502.1999999999998</v>
      </c>
      <c r="K23" s="28">
        <f t="shared" si="6"/>
        <v>1294.6</v>
      </c>
      <c r="L23" s="28">
        <f t="shared" si="6"/>
        <v>1420.1000000000001</v>
      </c>
      <c r="M23" s="28">
        <f t="shared" si="6"/>
        <v>1609.7</v>
      </c>
      <c r="N23" s="28">
        <f t="shared" si="6"/>
        <v>1696.9</v>
      </c>
      <c r="O23" s="28">
        <f t="shared" si="6"/>
        <v>16955.899999999998</v>
      </c>
      <c r="P23" s="28">
        <f t="shared" si="6"/>
        <v>1083.8999999999999</v>
      </c>
      <c r="Q23" s="27">
        <f t="shared" si="6"/>
        <v>930.5</v>
      </c>
      <c r="R23" s="28">
        <f t="shared" si="6"/>
        <v>1046.9</v>
      </c>
      <c r="S23" s="28">
        <f t="shared" si="6"/>
        <v>909.8000000000001</v>
      </c>
      <c r="T23" s="28">
        <f t="shared" si="6"/>
        <v>1093.2</v>
      </c>
      <c r="U23" s="28">
        <f t="shared" si="6"/>
        <v>1011.5</v>
      </c>
      <c r="V23" s="28">
        <f t="shared" si="6"/>
        <v>895.9000000000001</v>
      </c>
      <c r="W23" s="28">
        <f t="shared" si="6"/>
        <v>1039.3</v>
      </c>
      <c r="X23" s="28">
        <f t="shared" si="6"/>
        <v>939.9</v>
      </c>
      <c r="Y23" s="28">
        <f t="shared" si="6"/>
        <v>1196.1</v>
      </c>
      <c r="Z23" s="28">
        <f t="shared" si="6"/>
        <v>1308.3000000000002</v>
      </c>
      <c r="AA23" s="28">
        <f t="shared" si="6"/>
        <v>1211.8</v>
      </c>
      <c r="AB23" s="28">
        <f t="shared" si="6"/>
        <v>12667.1</v>
      </c>
      <c r="AC23" s="27">
        <f t="shared" si="1"/>
        <v>-4288.799999999997</v>
      </c>
      <c r="AD23" s="27">
        <f>+AC23/O23*100</f>
        <v>-25.29385051810873</v>
      </c>
      <c r="AE23" s="29"/>
      <c r="AF23" s="30"/>
      <c r="AG23" s="17"/>
      <c r="AH23" s="1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ht="24" customHeight="1">
      <c r="A24" s="8"/>
      <c r="B24" s="39" t="s">
        <v>34</v>
      </c>
      <c r="C24" s="41">
        <f aca="true" t="shared" si="7" ref="C24:N24">ROUND(+C25,1)</f>
        <v>895.8</v>
      </c>
      <c r="D24" s="42">
        <f t="shared" si="7"/>
        <v>1034.5</v>
      </c>
      <c r="E24" s="41">
        <f t="shared" si="7"/>
        <v>1148.3</v>
      </c>
      <c r="F24" s="41">
        <f t="shared" si="7"/>
        <v>967.1</v>
      </c>
      <c r="G24" s="41">
        <f t="shared" si="7"/>
        <v>1214.6</v>
      </c>
      <c r="H24" s="41">
        <f t="shared" si="7"/>
        <v>1084.8</v>
      </c>
      <c r="I24" s="41">
        <f t="shared" si="7"/>
        <v>1104.6</v>
      </c>
      <c r="J24" s="41">
        <f t="shared" si="7"/>
        <v>1191.8</v>
      </c>
      <c r="K24" s="41">
        <f t="shared" si="7"/>
        <v>1050.8</v>
      </c>
      <c r="L24" s="41">
        <f t="shared" si="7"/>
        <v>1110.4</v>
      </c>
      <c r="M24" s="41">
        <f t="shared" si="7"/>
        <v>1282.5</v>
      </c>
      <c r="N24" s="41">
        <f t="shared" si="7"/>
        <v>1371.2</v>
      </c>
      <c r="O24" s="41">
        <f>+O25</f>
        <v>13456.399999999998</v>
      </c>
      <c r="P24" s="41">
        <f aca="true" t="shared" si="8" ref="P24:AA24">ROUND(+P25,1)</f>
        <v>777.3</v>
      </c>
      <c r="Q24" s="42">
        <f t="shared" si="8"/>
        <v>661.5</v>
      </c>
      <c r="R24" s="41">
        <f t="shared" si="8"/>
        <v>746.6</v>
      </c>
      <c r="S24" s="41">
        <f t="shared" si="8"/>
        <v>662.1</v>
      </c>
      <c r="T24" s="41">
        <f t="shared" si="8"/>
        <v>809.4</v>
      </c>
      <c r="U24" s="41">
        <f t="shared" si="8"/>
        <v>716.3</v>
      </c>
      <c r="V24" s="41">
        <f t="shared" si="8"/>
        <v>623.5</v>
      </c>
      <c r="W24" s="41">
        <f t="shared" si="8"/>
        <v>760</v>
      </c>
      <c r="X24" s="41">
        <f t="shared" si="8"/>
        <v>663.2</v>
      </c>
      <c r="Y24" s="41">
        <f t="shared" si="8"/>
        <v>897.5</v>
      </c>
      <c r="Z24" s="41">
        <f t="shared" si="8"/>
        <v>1051.4</v>
      </c>
      <c r="AA24" s="41">
        <f t="shared" si="8"/>
        <v>967.4</v>
      </c>
      <c r="AB24" s="41">
        <f>+AB25</f>
        <v>9336.199999999999</v>
      </c>
      <c r="AC24" s="42">
        <f>ROUND(+AC25,1)</f>
        <v>-4120.2</v>
      </c>
      <c r="AD24" s="42">
        <f>ROUND(+AD25,1)</f>
        <v>-30.6</v>
      </c>
      <c r="AE24" s="29"/>
      <c r="AF24" s="30"/>
      <c r="AG24" s="17"/>
      <c r="AH24" s="18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ht="17.25" customHeight="1">
      <c r="A25" s="8"/>
      <c r="B25" s="37" t="s">
        <v>35</v>
      </c>
      <c r="C25" s="43">
        <v>895.8</v>
      </c>
      <c r="D25" s="29">
        <v>1034.5</v>
      </c>
      <c r="E25" s="38">
        <v>1148.3</v>
      </c>
      <c r="F25" s="38">
        <v>967.1</v>
      </c>
      <c r="G25" s="38">
        <v>1214.6</v>
      </c>
      <c r="H25" s="38">
        <v>1084.8</v>
      </c>
      <c r="I25" s="38">
        <v>1104.6</v>
      </c>
      <c r="J25" s="38">
        <v>1191.8</v>
      </c>
      <c r="K25" s="38">
        <v>1050.8</v>
      </c>
      <c r="L25" s="38">
        <v>1110.4</v>
      </c>
      <c r="M25" s="38">
        <v>1282.5</v>
      </c>
      <c r="N25" s="38">
        <v>1371.2</v>
      </c>
      <c r="O25" s="38">
        <f>SUM(C25:N25)</f>
        <v>13456.399999999998</v>
      </c>
      <c r="P25" s="43">
        <v>777.3</v>
      </c>
      <c r="Q25" s="29">
        <v>661.5</v>
      </c>
      <c r="R25" s="38">
        <v>746.6</v>
      </c>
      <c r="S25" s="38">
        <v>662.1</v>
      </c>
      <c r="T25" s="38">
        <v>809.4</v>
      </c>
      <c r="U25" s="38">
        <v>716.3</v>
      </c>
      <c r="V25" s="38">
        <v>623.5</v>
      </c>
      <c r="W25" s="38">
        <v>760</v>
      </c>
      <c r="X25" s="38">
        <v>663.2</v>
      </c>
      <c r="Y25" s="38">
        <v>897.5</v>
      </c>
      <c r="Z25" s="38">
        <v>1051.4</v>
      </c>
      <c r="AA25" s="38">
        <v>967.4</v>
      </c>
      <c r="AB25" s="38">
        <f>SUM(P25:AA25)</f>
        <v>9336.199999999999</v>
      </c>
      <c r="AC25" s="29">
        <f aca="true" t="shared" si="9" ref="AC25:AC33">+AB25-O25</f>
        <v>-4120.199999999999</v>
      </c>
      <c r="AD25" s="29">
        <f aca="true" t="shared" si="10" ref="AD25:AD32">+AC25/O25*100</f>
        <v>-30.61888766683511</v>
      </c>
      <c r="AE25" s="29"/>
      <c r="AF25" s="30"/>
      <c r="AG25" s="17"/>
      <c r="AH25" s="18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ht="22.5" customHeight="1">
      <c r="A26" s="8"/>
      <c r="B26" s="39" t="s">
        <v>36</v>
      </c>
      <c r="C26" s="41">
        <v>0.5</v>
      </c>
      <c r="D26" s="42">
        <v>0.4</v>
      </c>
      <c r="E26" s="41">
        <v>0.3</v>
      </c>
      <c r="F26" s="41">
        <v>0.6</v>
      </c>
      <c r="G26" s="41">
        <v>0.1</v>
      </c>
      <c r="H26" s="41">
        <v>0.5</v>
      </c>
      <c r="I26" s="41">
        <v>0.4</v>
      </c>
      <c r="J26" s="41">
        <v>0.3</v>
      </c>
      <c r="K26" s="41">
        <v>0.2</v>
      </c>
      <c r="L26" s="41">
        <v>0.2</v>
      </c>
      <c r="M26" s="41">
        <v>0.2</v>
      </c>
      <c r="N26" s="41">
        <v>0.5</v>
      </c>
      <c r="O26" s="38">
        <f>SUM(C26:N26)</f>
        <v>4.2</v>
      </c>
      <c r="P26" s="41">
        <v>0.3</v>
      </c>
      <c r="Q26" s="42">
        <v>0.5</v>
      </c>
      <c r="R26" s="41">
        <v>0.2</v>
      </c>
      <c r="S26" s="41">
        <v>0.7</v>
      </c>
      <c r="T26" s="41">
        <v>0.4</v>
      </c>
      <c r="U26" s="41">
        <v>0.3</v>
      </c>
      <c r="V26" s="41">
        <v>0.5</v>
      </c>
      <c r="W26" s="41">
        <v>0.5</v>
      </c>
      <c r="X26" s="41">
        <v>0.3</v>
      </c>
      <c r="Y26" s="41">
        <v>0.6</v>
      </c>
      <c r="Z26" s="41">
        <v>0.4</v>
      </c>
      <c r="AA26" s="41">
        <v>0.4</v>
      </c>
      <c r="AB26" s="28">
        <f>SUM(P26:AA26)</f>
        <v>5.1000000000000005</v>
      </c>
      <c r="AC26" s="44">
        <f t="shared" si="9"/>
        <v>0.9000000000000004</v>
      </c>
      <c r="AD26" s="27">
        <f t="shared" si="10"/>
        <v>21.428571428571434</v>
      </c>
      <c r="AE26" s="29"/>
      <c r="AF26" s="30"/>
      <c r="AG26" s="17"/>
      <c r="AH26" s="18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22.5" customHeight="1">
      <c r="A27" s="8"/>
      <c r="B27" s="39" t="s">
        <v>37</v>
      </c>
      <c r="C27" s="45">
        <f aca="true" t="shared" si="11" ref="C27:AB27">SUM(C28:C30)</f>
        <v>244</v>
      </c>
      <c r="D27" s="46">
        <f t="shared" si="11"/>
        <v>222.8</v>
      </c>
      <c r="E27" s="45">
        <f t="shared" si="11"/>
        <v>323.29999999999995</v>
      </c>
      <c r="F27" s="45">
        <f t="shared" si="11"/>
        <v>284.70000000000005</v>
      </c>
      <c r="G27" s="45">
        <f t="shared" si="11"/>
        <v>279.6</v>
      </c>
      <c r="H27" s="45">
        <f t="shared" si="11"/>
        <v>316.9</v>
      </c>
      <c r="I27" s="45">
        <f t="shared" si="11"/>
        <v>308.6</v>
      </c>
      <c r="J27" s="45">
        <f t="shared" si="11"/>
        <v>310.09999999999997</v>
      </c>
      <c r="K27" s="45">
        <f t="shared" si="11"/>
        <v>243.6</v>
      </c>
      <c r="L27" s="45">
        <f t="shared" si="11"/>
        <v>309.5</v>
      </c>
      <c r="M27" s="45">
        <f t="shared" si="11"/>
        <v>327</v>
      </c>
      <c r="N27" s="45">
        <f t="shared" si="11"/>
        <v>325.19999999999993</v>
      </c>
      <c r="O27" s="45">
        <f t="shared" si="11"/>
        <v>3495.3</v>
      </c>
      <c r="P27" s="45">
        <f t="shared" si="11"/>
        <v>306.3</v>
      </c>
      <c r="Q27" s="46">
        <f t="shared" si="11"/>
        <v>268.5</v>
      </c>
      <c r="R27" s="45">
        <f t="shared" si="11"/>
        <v>300.1</v>
      </c>
      <c r="S27" s="45">
        <f t="shared" si="11"/>
        <v>247</v>
      </c>
      <c r="T27" s="45">
        <f t="shared" si="11"/>
        <v>283.40000000000003</v>
      </c>
      <c r="U27" s="45">
        <f t="shared" si="11"/>
        <v>294.90000000000003</v>
      </c>
      <c r="V27" s="45">
        <f t="shared" si="11"/>
        <v>271.90000000000003</v>
      </c>
      <c r="W27" s="45">
        <f t="shared" si="11"/>
        <v>278.79999999999995</v>
      </c>
      <c r="X27" s="45">
        <f t="shared" si="11"/>
        <v>276.4</v>
      </c>
      <c r="Y27" s="45">
        <f t="shared" si="11"/>
        <v>298</v>
      </c>
      <c r="Z27" s="45">
        <f t="shared" si="11"/>
        <v>256.5</v>
      </c>
      <c r="AA27" s="45">
        <f t="shared" si="11"/>
        <v>244</v>
      </c>
      <c r="AB27" s="45">
        <f t="shared" si="11"/>
        <v>3325.8000000000006</v>
      </c>
      <c r="AC27" s="46">
        <f t="shared" si="9"/>
        <v>-169.49999999999955</v>
      </c>
      <c r="AD27" s="46">
        <f t="shared" si="10"/>
        <v>-4.849369152862402</v>
      </c>
      <c r="AE27" s="29"/>
      <c r="AF27" s="30"/>
      <c r="AG27" s="17"/>
      <c r="AH27" s="18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5" customHeight="1">
      <c r="A28" s="8"/>
      <c r="B28" s="37" t="s">
        <v>38</v>
      </c>
      <c r="C28" s="43">
        <v>238</v>
      </c>
      <c r="D28" s="47">
        <v>216.5</v>
      </c>
      <c r="E28" s="43">
        <v>316.4</v>
      </c>
      <c r="F28" s="43">
        <v>278.1</v>
      </c>
      <c r="G28" s="43">
        <v>273.1</v>
      </c>
      <c r="H28" s="43">
        <v>310.5</v>
      </c>
      <c r="I28" s="43">
        <v>301.8</v>
      </c>
      <c r="J28" s="43">
        <v>302.8</v>
      </c>
      <c r="K28" s="43">
        <v>236.8</v>
      </c>
      <c r="L28" s="43">
        <v>302.2</v>
      </c>
      <c r="M28" s="43">
        <v>318.9</v>
      </c>
      <c r="N28" s="43">
        <v>316.4</v>
      </c>
      <c r="O28" s="38">
        <f>SUM(C28:N28)</f>
        <v>3411.5</v>
      </c>
      <c r="P28" s="43">
        <v>298</v>
      </c>
      <c r="Q28" s="47">
        <v>260.9</v>
      </c>
      <c r="R28" s="43">
        <v>291.6</v>
      </c>
      <c r="S28" s="43">
        <v>239.5</v>
      </c>
      <c r="T28" s="43">
        <v>274.7</v>
      </c>
      <c r="U28" s="43">
        <v>287.5</v>
      </c>
      <c r="V28" s="43">
        <v>265.7</v>
      </c>
      <c r="W28" s="43">
        <v>270.9</v>
      </c>
      <c r="X28" s="43">
        <v>269.6</v>
      </c>
      <c r="Y28" s="43">
        <v>290.4</v>
      </c>
      <c r="Z28" s="43">
        <v>248.8</v>
      </c>
      <c r="AA28" s="43">
        <v>236.5</v>
      </c>
      <c r="AB28" s="38">
        <f>SUM(P28:AA28)</f>
        <v>3234.1000000000004</v>
      </c>
      <c r="AC28" s="29">
        <f t="shared" si="9"/>
        <v>-177.39999999999964</v>
      </c>
      <c r="AD28" s="29">
        <f t="shared" si="10"/>
        <v>-5.200058625238154</v>
      </c>
      <c r="AE28" s="29"/>
      <c r="AF28" s="30"/>
      <c r="AG28" s="17"/>
      <c r="AH28" s="18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ht="15" customHeight="1">
      <c r="A29" s="8"/>
      <c r="B29" s="37" t="s">
        <v>39</v>
      </c>
      <c r="C29" s="48">
        <v>2.3</v>
      </c>
      <c r="D29" s="29">
        <v>1.9</v>
      </c>
      <c r="E29" s="38">
        <v>1.9</v>
      </c>
      <c r="F29" s="38">
        <v>1.8</v>
      </c>
      <c r="G29" s="38">
        <v>1.6</v>
      </c>
      <c r="H29" s="38">
        <v>1.7</v>
      </c>
      <c r="I29" s="38">
        <v>1.8</v>
      </c>
      <c r="J29" s="38">
        <v>1.9</v>
      </c>
      <c r="K29" s="38">
        <v>2.1</v>
      </c>
      <c r="L29" s="38">
        <v>2</v>
      </c>
      <c r="M29" s="38">
        <v>2</v>
      </c>
      <c r="N29" s="38">
        <v>2.4</v>
      </c>
      <c r="O29" s="38">
        <f>SUM(C29:N29)</f>
        <v>23.4</v>
      </c>
      <c r="P29" s="48">
        <v>3.3</v>
      </c>
      <c r="Q29" s="29">
        <v>2.1</v>
      </c>
      <c r="R29" s="38">
        <v>2.2</v>
      </c>
      <c r="S29" s="38">
        <v>2.2</v>
      </c>
      <c r="T29" s="38">
        <v>2.6</v>
      </c>
      <c r="U29" s="38">
        <v>2.1</v>
      </c>
      <c r="V29" s="38">
        <v>2.1</v>
      </c>
      <c r="W29" s="38">
        <v>2.4</v>
      </c>
      <c r="X29" s="38">
        <v>1.9</v>
      </c>
      <c r="Y29" s="38">
        <v>1.6</v>
      </c>
      <c r="Z29" s="38">
        <v>1.6</v>
      </c>
      <c r="AA29" s="38">
        <v>1.7</v>
      </c>
      <c r="AB29" s="38">
        <f>SUM(P29:AA29)</f>
        <v>25.8</v>
      </c>
      <c r="AC29" s="29">
        <f t="shared" si="9"/>
        <v>2.400000000000002</v>
      </c>
      <c r="AD29" s="29">
        <f t="shared" si="10"/>
        <v>10.256410256410266</v>
      </c>
      <c r="AE29" s="29"/>
      <c r="AF29" s="30"/>
      <c r="AG29" s="17"/>
      <c r="AH29" s="18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ht="15" customHeight="1">
      <c r="A30" s="8"/>
      <c r="B30" s="37" t="s">
        <v>31</v>
      </c>
      <c r="C30" s="48">
        <v>3.7</v>
      </c>
      <c r="D30" s="29">
        <v>4.4</v>
      </c>
      <c r="E30" s="38">
        <v>5</v>
      </c>
      <c r="F30" s="38">
        <v>4.8</v>
      </c>
      <c r="G30" s="38">
        <v>4.9</v>
      </c>
      <c r="H30" s="38">
        <v>4.7</v>
      </c>
      <c r="I30" s="38">
        <v>5</v>
      </c>
      <c r="J30" s="38">
        <v>5.4</v>
      </c>
      <c r="K30" s="38">
        <v>4.7</v>
      </c>
      <c r="L30" s="38">
        <v>5.3</v>
      </c>
      <c r="M30" s="38">
        <v>6.1</v>
      </c>
      <c r="N30" s="38">
        <v>6.4</v>
      </c>
      <c r="O30" s="38">
        <f>SUM(C30:N30)</f>
        <v>60.4</v>
      </c>
      <c r="P30" s="48">
        <v>5</v>
      </c>
      <c r="Q30" s="29">
        <v>5.5</v>
      </c>
      <c r="R30" s="38">
        <v>6.3</v>
      </c>
      <c r="S30" s="38">
        <v>5.3</v>
      </c>
      <c r="T30" s="38">
        <v>6.1</v>
      </c>
      <c r="U30" s="38">
        <v>5.3</v>
      </c>
      <c r="V30" s="38">
        <v>4.1</v>
      </c>
      <c r="W30" s="38">
        <v>5.5</v>
      </c>
      <c r="X30" s="38">
        <v>4.9</v>
      </c>
      <c r="Y30" s="38">
        <v>6</v>
      </c>
      <c r="Z30" s="38">
        <v>6.1</v>
      </c>
      <c r="AA30" s="38">
        <v>5.8</v>
      </c>
      <c r="AB30" s="38">
        <f>SUM(P30:AA30)</f>
        <v>65.9</v>
      </c>
      <c r="AC30" s="29">
        <f t="shared" si="9"/>
        <v>5.500000000000007</v>
      </c>
      <c r="AD30" s="29">
        <f t="shared" si="10"/>
        <v>9.105960264900673</v>
      </c>
      <c r="AE30" s="29"/>
      <c r="AF30" s="30"/>
      <c r="AG30" s="17"/>
      <c r="AH30" s="18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ht="22.5" customHeight="1">
      <c r="A31" s="8"/>
      <c r="B31" s="49" t="s">
        <v>40</v>
      </c>
      <c r="C31" s="28">
        <f aca="true" t="shared" si="12" ref="C31:AB31">SUM(C32:C33)</f>
        <v>2.5</v>
      </c>
      <c r="D31" s="27">
        <f t="shared" si="12"/>
        <v>2.6</v>
      </c>
      <c r="E31" s="28">
        <f t="shared" si="12"/>
        <v>2.8</v>
      </c>
      <c r="F31" s="28">
        <f t="shared" si="12"/>
        <v>2.7</v>
      </c>
      <c r="G31" s="28">
        <f t="shared" si="12"/>
        <v>2.7</v>
      </c>
      <c r="H31" s="28">
        <f t="shared" si="12"/>
        <v>2.4</v>
      </c>
      <c r="I31" s="28">
        <f t="shared" si="12"/>
        <v>2.3</v>
      </c>
      <c r="J31" s="28">
        <f t="shared" si="12"/>
        <v>2.6</v>
      </c>
      <c r="K31" s="28">
        <f t="shared" si="12"/>
        <v>2.5</v>
      </c>
      <c r="L31" s="28">
        <f t="shared" si="12"/>
        <v>2.3</v>
      </c>
      <c r="M31" s="28">
        <f t="shared" si="12"/>
        <v>2.3</v>
      </c>
      <c r="N31" s="28">
        <f t="shared" si="12"/>
        <v>2.6</v>
      </c>
      <c r="O31" s="28">
        <f t="shared" si="12"/>
        <v>30.299999999999997</v>
      </c>
      <c r="P31" s="28">
        <f t="shared" si="12"/>
        <v>2.8</v>
      </c>
      <c r="Q31" s="27">
        <f t="shared" si="12"/>
        <v>3.1</v>
      </c>
      <c r="R31" s="28">
        <f t="shared" si="12"/>
        <v>3.2</v>
      </c>
      <c r="S31" s="28">
        <f t="shared" si="12"/>
        <v>3.2</v>
      </c>
      <c r="T31" s="28">
        <f t="shared" si="12"/>
        <v>3.2</v>
      </c>
      <c r="U31" s="28">
        <f t="shared" si="12"/>
        <v>2.8</v>
      </c>
      <c r="V31" s="28">
        <f t="shared" si="12"/>
        <v>2.5</v>
      </c>
      <c r="W31" s="28">
        <f t="shared" si="12"/>
        <v>3</v>
      </c>
      <c r="X31" s="28">
        <f t="shared" si="12"/>
        <v>4.1</v>
      </c>
      <c r="Y31" s="28">
        <f t="shared" si="12"/>
        <v>2.9</v>
      </c>
      <c r="Z31" s="28">
        <f t="shared" si="12"/>
        <v>2.7</v>
      </c>
      <c r="AA31" s="28">
        <f t="shared" si="12"/>
        <v>3.1</v>
      </c>
      <c r="AB31" s="28">
        <f t="shared" si="12"/>
        <v>36.599999999999994</v>
      </c>
      <c r="AC31" s="27">
        <f t="shared" si="9"/>
        <v>6.299999999999997</v>
      </c>
      <c r="AD31" s="27">
        <f t="shared" si="10"/>
        <v>20.792079207920786</v>
      </c>
      <c r="AE31" s="29"/>
      <c r="AF31" s="30"/>
      <c r="AG31" s="17"/>
      <c r="AH31" s="18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ht="15.75" customHeight="1">
      <c r="A32" s="8"/>
      <c r="B32" s="37" t="s">
        <v>41</v>
      </c>
      <c r="C32" s="43">
        <v>2.1</v>
      </c>
      <c r="D32" s="29">
        <v>2.2</v>
      </c>
      <c r="E32" s="38">
        <v>2.3</v>
      </c>
      <c r="F32" s="38">
        <v>2.2</v>
      </c>
      <c r="G32" s="38">
        <v>2.2</v>
      </c>
      <c r="H32" s="38">
        <v>1.9</v>
      </c>
      <c r="I32" s="38">
        <v>1.7</v>
      </c>
      <c r="J32" s="38">
        <v>2.1</v>
      </c>
      <c r="K32" s="38">
        <v>2</v>
      </c>
      <c r="L32" s="38">
        <v>1.7</v>
      </c>
      <c r="M32" s="38">
        <v>1.9</v>
      </c>
      <c r="N32" s="38">
        <v>2</v>
      </c>
      <c r="O32" s="38">
        <f>SUM(C32:N32)</f>
        <v>24.299999999999997</v>
      </c>
      <c r="P32" s="43">
        <v>2.4</v>
      </c>
      <c r="Q32" s="29">
        <v>2.7</v>
      </c>
      <c r="R32" s="38">
        <v>2.7</v>
      </c>
      <c r="S32" s="38">
        <v>2.7</v>
      </c>
      <c r="T32" s="38">
        <v>2.7</v>
      </c>
      <c r="U32" s="38">
        <v>2.3</v>
      </c>
      <c r="V32" s="38">
        <v>1.9</v>
      </c>
      <c r="W32" s="38">
        <v>2.4</v>
      </c>
      <c r="X32" s="38">
        <v>3.6</v>
      </c>
      <c r="Y32" s="38">
        <v>2.3</v>
      </c>
      <c r="Z32" s="38">
        <v>2.2</v>
      </c>
      <c r="AA32" s="38">
        <v>2.5</v>
      </c>
      <c r="AB32" s="38">
        <f>SUM(P32:AA32)</f>
        <v>30.4</v>
      </c>
      <c r="AC32" s="29">
        <f t="shared" si="9"/>
        <v>6.100000000000001</v>
      </c>
      <c r="AD32" s="29">
        <f t="shared" si="10"/>
        <v>25.10288065843622</v>
      </c>
      <c r="AE32" s="29"/>
      <c r="AF32" s="30"/>
      <c r="AG32" s="17"/>
      <c r="AH32" s="18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ht="15.75" customHeight="1">
      <c r="A33" s="8"/>
      <c r="B33" s="37" t="s">
        <v>42</v>
      </c>
      <c r="C33" s="43">
        <v>0.4</v>
      </c>
      <c r="D33" s="29">
        <v>0.4</v>
      </c>
      <c r="E33" s="38">
        <v>0.5</v>
      </c>
      <c r="F33" s="38">
        <v>0.5</v>
      </c>
      <c r="G33" s="38">
        <v>0.5</v>
      </c>
      <c r="H33" s="38">
        <v>0.5</v>
      </c>
      <c r="I33" s="38">
        <v>0.6</v>
      </c>
      <c r="J33" s="38">
        <v>0.5</v>
      </c>
      <c r="K33" s="38">
        <v>0.5</v>
      </c>
      <c r="L33" s="38">
        <v>0.6</v>
      </c>
      <c r="M33" s="38">
        <v>0.4</v>
      </c>
      <c r="N33" s="38">
        <v>0.6</v>
      </c>
      <c r="O33" s="38">
        <f>SUM(C33:N33)</f>
        <v>6</v>
      </c>
      <c r="P33" s="43">
        <v>0.4</v>
      </c>
      <c r="Q33" s="29">
        <v>0.4</v>
      </c>
      <c r="R33" s="38">
        <v>0.5</v>
      </c>
      <c r="S33" s="38">
        <v>0.5</v>
      </c>
      <c r="T33" s="38">
        <v>0.5</v>
      </c>
      <c r="U33" s="38">
        <v>0.5</v>
      </c>
      <c r="V33" s="38">
        <v>0.6</v>
      </c>
      <c r="W33" s="38">
        <v>0.6</v>
      </c>
      <c r="X33" s="38">
        <v>0.5</v>
      </c>
      <c r="Y33" s="38">
        <v>0.6</v>
      </c>
      <c r="Z33" s="38">
        <v>0.5</v>
      </c>
      <c r="AA33" s="38">
        <v>0.6</v>
      </c>
      <c r="AB33" s="38">
        <f>SUM(P33:AA33)</f>
        <v>6.199999999999999</v>
      </c>
      <c r="AC33" s="29">
        <f t="shared" si="9"/>
        <v>0.1999999999999993</v>
      </c>
      <c r="AD33" s="50" t="s">
        <v>43</v>
      </c>
      <c r="AE33" s="29"/>
      <c r="AF33" s="30"/>
      <c r="AG33" s="17"/>
      <c r="AH33" s="18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ht="6.75" customHeight="1">
      <c r="A34" s="8"/>
      <c r="B34" s="51"/>
      <c r="C34" s="2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28"/>
      <c r="P34" s="28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7"/>
      <c r="AD34" s="27"/>
      <c r="AE34" s="29"/>
      <c r="AF34" s="30"/>
      <c r="AG34" s="17"/>
      <c r="AH34" s="18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ht="19.5" customHeight="1" thickBot="1">
      <c r="A35" s="8"/>
      <c r="B35" s="53" t="s">
        <v>44</v>
      </c>
      <c r="C35" s="54">
        <f aca="true" t="shared" si="13" ref="C35:AB35">+C31+C12</f>
        <v>1492.5</v>
      </c>
      <c r="D35" s="54">
        <f t="shared" si="13"/>
        <v>1631.6</v>
      </c>
      <c r="E35" s="54">
        <f t="shared" si="13"/>
        <v>1895.1999999999998</v>
      </c>
      <c r="F35" s="54">
        <f t="shared" si="13"/>
        <v>1632.6000000000001</v>
      </c>
      <c r="G35" s="54">
        <f t="shared" si="13"/>
        <v>1929.9999999999998</v>
      </c>
      <c r="H35" s="54">
        <f t="shared" si="13"/>
        <v>1797.3999999999999</v>
      </c>
      <c r="I35" s="54">
        <f t="shared" si="13"/>
        <v>1832.3</v>
      </c>
      <c r="J35" s="54">
        <f t="shared" si="13"/>
        <v>1943.5999999999997</v>
      </c>
      <c r="K35" s="54">
        <f t="shared" si="13"/>
        <v>1692.3</v>
      </c>
      <c r="L35" s="54">
        <f t="shared" si="13"/>
        <v>1825.8</v>
      </c>
      <c r="M35" s="54">
        <f t="shared" si="13"/>
        <v>2079</v>
      </c>
      <c r="N35" s="54">
        <f t="shared" si="13"/>
        <v>2146.1</v>
      </c>
      <c r="O35" s="54">
        <f t="shared" si="13"/>
        <v>21898.399999999998</v>
      </c>
      <c r="P35" s="54">
        <f t="shared" si="13"/>
        <v>1457.2999999999997</v>
      </c>
      <c r="Q35" s="54">
        <f t="shared" si="13"/>
        <v>1377.8999999999999</v>
      </c>
      <c r="R35" s="54">
        <f t="shared" si="13"/>
        <v>1548.4</v>
      </c>
      <c r="S35" s="54">
        <f t="shared" si="13"/>
        <v>1377.9</v>
      </c>
      <c r="T35" s="54">
        <f t="shared" si="13"/>
        <v>1605.9</v>
      </c>
      <c r="U35" s="54">
        <f t="shared" si="13"/>
        <v>1496</v>
      </c>
      <c r="V35" s="54">
        <f t="shared" si="13"/>
        <v>1332.7</v>
      </c>
      <c r="W35" s="54">
        <f t="shared" si="13"/>
        <v>1574.3000000000002</v>
      </c>
      <c r="X35" s="54">
        <f t="shared" si="13"/>
        <v>1410.6</v>
      </c>
      <c r="Y35" s="54">
        <f t="shared" si="13"/>
        <v>1800.6999999999998</v>
      </c>
      <c r="Z35" s="54">
        <f t="shared" si="13"/>
        <v>1896.9000000000003</v>
      </c>
      <c r="AA35" s="54">
        <f t="shared" si="13"/>
        <v>1745.6</v>
      </c>
      <c r="AB35" s="54">
        <f t="shared" si="13"/>
        <v>18624.199999999997</v>
      </c>
      <c r="AC35" s="54">
        <f>+AB35-O35</f>
        <v>-3274.2000000000007</v>
      </c>
      <c r="AD35" s="55">
        <f>+AC35/O35*100</f>
        <v>-14.951777298798092</v>
      </c>
      <c r="AE35" s="29"/>
      <c r="AF35" s="30"/>
      <c r="AG35" s="17"/>
      <c r="AH35" s="18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ht="6" customHeight="1" thickTop="1">
      <c r="A36" s="8"/>
      <c r="B36" s="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56"/>
      <c r="AE36" s="57"/>
      <c r="AF36" s="57"/>
      <c r="AG36" s="5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ht="14.25">
      <c r="A37" s="8"/>
      <c r="B37" s="59" t="s">
        <v>45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17"/>
      <c r="AD37" s="58"/>
      <c r="AE37" s="58"/>
      <c r="AF37" s="58"/>
      <c r="AG37" s="58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ht="18.75" customHeight="1">
      <c r="A38" s="8"/>
      <c r="B38" s="61" t="s">
        <v>46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7"/>
      <c r="AD38" s="58"/>
      <c r="AE38" s="58"/>
      <c r="AF38" s="58"/>
      <c r="AG38" s="58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24" customHeight="1">
      <c r="A39" s="62"/>
      <c r="B39" s="6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0"/>
      <c r="AC39" s="17"/>
      <c r="AD39" s="58"/>
      <c r="AE39" s="58"/>
      <c r="AF39" s="58"/>
      <c r="AG39" s="58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4.5" customHeight="1">
      <c r="A40" s="8"/>
      <c r="B40" s="6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58"/>
      <c r="AE40" s="58"/>
      <c r="AF40" s="58"/>
      <c r="AG40" s="58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4.25">
      <c r="A41" s="8"/>
      <c r="B41" s="6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58"/>
      <c r="AE41" s="58"/>
      <c r="AF41" s="58"/>
      <c r="AG41" s="58"/>
      <c r="AH41" s="64"/>
      <c r="AI41" s="64"/>
      <c r="AJ41" s="64"/>
      <c r="AK41" s="64"/>
      <c r="AL41" s="64"/>
      <c r="AM41" s="64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14.25">
      <c r="A42" s="8"/>
      <c r="B42" s="5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58"/>
      <c r="AE42" s="58"/>
      <c r="AF42" s="58"/>
      <c r="AG42" s="58"/>
      <c r="AH42" s="64"/>
      <c r="AI42" s="64"/>
      <c r="AJ42" s="64"/>
      <c r="AK42" s="64"/>
      <c r="AL42" s="64"/>
      <c r="AM42" s="64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14.25">
      <c r="A43" s="8"/>
      <c r="B43" s="5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58"/>
      <c r="AE43" s="58"/>
      <c r="AF43" s="58"/>
      <c r="AG43" s="58"/>
      <c r="AH43" s="64"/>
      <c r="AI43" s="64"/>
      <c r="AJ43" s="64"/>
      <c r="AK43" s="64"/>
      <c r="AL43" s="64"/>
      <c r="AM43" s="64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14.25">
      <c r="A44" s="8"/>
      <c r="B44" s="5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58"/>
      <c r="AE44" s="58"/>
      <c r="AF44" s="58"/>
      <c r="AG44" s="58"/>
      <c r="AH44" s="64"/>
      <c r="AI44" s="64"/>
      <c r="AJ44" s="64"/>
      <c r="AK44" s="64"/>
      <c r="AL44" s="64"/>
      <c r="AM44" s="64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14.25">
      <c r="A45" s="8"/>
      <c r="B45" s="5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58"/>
      <c r="AE45" s="58"/>
      <c r="AF45" s="58"/>
      <c r="AG45" s="58"/>
      <c r="AH45" s="64"/>
      <c r="AI45" s="64"/>
      <c r="AJ45" s="64"/>
      <c r="AK45" s="64"/>
      <c r="AL45" s="64"/>
      <c r="AM45" s="64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4.25">
      <c r="A46" s="8"/>
      <c r="B46" s="5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58"/>
      <c r="AE46" s="58"/>
      <c r="AF46" s="58"/>
      <c r="AG46" s="58"/>
      <c r="AH46" s="64"/>
      <c r="AI46" s="64"/>
      <c r="AJ46" s="64"/>
      <c r="AK46" s="64"/>
      <c r="AL46" s="64"/>
      <c r="AM46" s="64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4.25">
      <c r="A47" s="8"/>
      <c r="B47" s="5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58"/>
      <c r="AE47" s="58"/>
      <c r="AF47" s="58"/>
      <c r="AG47" s="58"/>
      <c r="AH47" s="64"/>
      <c r="AI47" s="64"/>
      <c r="AJ47" s="64"/>
      <c r="AK47" s="64"/>
      <c r="AL47" s="64"/>
      <c r="AM47" s="64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14.25">
      <c r="A48" s="8"/>
      <c r="B48" s="6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58"/>
      <c r="AE48" s="58"/>
      <c r="AF48" s="58"/>
      <c r="AG48" s="58"/>
      <c r="AH48" s="64"/>
      <c r="AI48" s="64"/>
      <c r="AJ48" s="64"/>
      <c r="AK48" s="64"/>
      <c r="AL48" s="64"/>
      <c r="AM48" s="64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4.25">
      <c r="A49" s="8"/>
      <c r="B49" s="6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58"/>
      <c r="AE49" s="58"/>
      <c r="AF49" s="58"/>
      <c r="AG49" s="58"/>
      <c r="AH49" s="64"/>
      <c r="AI49" s="64"/>
      <c r="AJ49" s="64"/>
      <c r="AK49" s="64"/>
      <c r="AL49" s="64"/>
      <c r="AM49" s="64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4.25">
      <c r="A50" s="8"/>
      <c r="B50" s="6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58"/>
      <c r="AE50" s="58"/>
      <c r="AF50" s="58"/>
      <c r="AG50" s="58"/>
      <c r="AH50" s="64"/>
      <c r="AI50" s="64"/>
      <c r="AJ50" s="64"/>
      <c r="AK50" s="64"/>
      <c r="AL50" s="64"/>
      <c r="AM50" s="6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14.25">
      <c r="A51" s="8"/>
      <c r="B51" s="5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58"/>
      <c r="AE51" s="58"/>
      <c r="AF51" s="58"/>
      <c r="AG51" s="58"/>
      <c r="AH51" s="64"/>
      <c r="AI51" s="64"/>
      <c r="AJ51" s="64"/>
      <c r="AK51" s="64"/>
      <c r="AL51" s="64"/>
      <c r="AM51" s="6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4.25">
      <c r="A52" s="8"/>
      <c r="B52" s="5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58"/>
      <c r="AE52" s="58"/>
      <c r="AF52" s="58"/>
      <c r="AG52" s="58"/>
      <c r="AH52" s="64"/>
      <c r="AI52" s="64"/>
      <c r="AJ52" s="64"/>
      <c r="AK52" s="64"/>
      <c r="AL52" s="64"/>
      <c r="AM52" s="6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4.25">
      <c r="A53" s="8"/>
      <c r="B53" s="5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58"/>
      <c r="AE53" s="58"/>
      <c r="AF53" s="58"/>
      <c r="AG53" s="58"/>
      <c r="AH53" s="64"/>
      <c r="AI53" s="64"/>
      <c r="AJ53" s="64"/>
      <c r="AK53" s="64"/>
      <c r="AL53" s="64"/>
      <c r="AM53" s="64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14.25">
      <c r="A54" s="8"/>
      <c r="B54" s="6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58"/>
      <c r="AE54" s="58"/>
      <c r="AF54" s="58"/>
      <c r="AG54" s="58"/>
      <c r="AH54" s="64"/>
      <c r="AI54" s="64"/>
      <c r="AJ54" s="64"/>
      <c r="AK54" s="64"/>
      <c r="AL54" s="64"/>
      <c r="AM54" s="64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4.25">
      <c r="A55" s="8"/>
      <c r="B55" s="6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58"/>
      <c r="AE55" s="58"/>
      <c r="AF55" s="58"/>
      <c r="AG55" s="58"/>
      <c r="AH55" s="64"/>
      <c r="AI55" s="64"/>
      <c r="AJ55" s="64"/>
      <c r="AK55" s="64"/>
      <c r="AL55" s="64"/>
      <c r="AM55" s="64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4.25">
      <c r="A56" s="8"/>
      <c r="B56" s="5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58"/>
      <c r="AE56" s="58"/>
      <c r="AF56" s="58"/>
      <c r="AG56" s="58"/>
      <c r="AH56" s="64"/>
      <c r="AI56" s="64"/>
      <c r="AJ56" s="64"/>
      <c r="AK56" s="64"/>
      <c r="AL56" s="64"/>
      <c r="AM56" s="64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14.25">
      <c r="A57" s="8"/>
      <c r="B57" s="5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58"/>
      <c r="AE57" s="58"/>
      <c r="AF57" s="58"/>
      <c r="AG57" s="58"/>
      <c r="AH57" s="64"/>
      <c r="AI57" s="64"/>
      <c r="AJ57" s="64"/>
      <c r="AK57" s="64"/>
      <c r="AL57" s="64"/>
      <c r="AM57" s="64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4.25">
      <c r="A58" s="8"/>
      <c r="B58" s="5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58"/>
      <c r="AE58" s="58"/>
      <c r="AF58" s="58"/>
      <c r="AG58" s="58"/>
      <c r="AH58" s="64"/>
      <c r="AI58" s="64"/>
      <c r="AJ58" s="64"/>
      <c r="AK58" s="64"/>
      <c r="AL58" s="64"/>
      <c r="AM58" s="64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14.25">
      <c r="A59" s="8"/>
      <c r="B59" s="5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58"/>
      <c r="AE59" s="58"/>
      <c r="AF59" s="58"/>
      <c r="AG59" s="58"/>
      <c r="AH59" s="64"/>
      <c r="AI59" s="64"/>
      <c r="AJ59" s="64"/>
      <c r="AK59" s="64"/>
      <c r="AL59" s="64"/>
      <c r="AM59" s="64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14.25">
      <c r="A60" s="8"/>
      <c r="B60" s="5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58"/>
      <c r="AE60" s="58"/>
      <c r="AF60" s="58"/>
      <c r="AG60" s="58"/>
      <c r="AH60" s="64"/>
      <c r="AI60" s="64"/>
      <c r="AJ60" s="64"/>
      <c r="AK60" s="64"/>
      <c r="AL60" s="64"/>
      <c r="AM60" s="64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4.25">
      <c r="A61" s="8"/>
      <c r="B61" s="5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58"/>
      <c r="AE61" s="58"/>
      <c r="AF61" s="58"/>
      <c r="AG61" s="58"/>
      <c r="AH61" s="64"/>
      <c r="AI61" s="64"/>
      <c r="AJ61" s="64"/>
      <c r="AK61" s="64"/>
      <c r="AL61" s="64"/>
      <c r="AM61" s="64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4.25">
      <c r="A62" s="8"/>
      <c r="B62" s="5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58"/>
      <c r="AE62" s="58"/>
      <c r="AF62" s="58"/>
      <c r="AG62" s="58"/>
      <c r="AH62" s="64"/>
      <c r="AI62" s="64"/>
      <c r="AJ62" s="64"/>
      <c r="AK62" s="64"/>
      <c r="AL62" s="64"/>
      <c r="AM62" s="64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14.25">
      <c r="A63" s="8"/>
      <c r="B63" s="5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58"/>
      <c r="AE63" s="58"/>
      <c r="AF63" s="58"/>
      <c r="AG63" s="58"/>
      <c r="AH63" s="64"/>
      <c r="AI63" s="64"/>
      <c r="AJ63" s="64"/>
      <c r="AK63" s="64"/>
      <c r="AL63" s="64"/>
      <c r="AM63" s="64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14.25">
      <c r="A64" s="8"/>
      <c r="B64" s="5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58"/>
      <c r="AE64" s="58"/>
      <c r="AF64" s="58"/>
      <c r="AG64" s="58"/>
      <c r="AH64" s="64"/>
      <c r="AI64" s="64"/>
      <c r="AJ64" s="64"/>
      <c r="AK64" s="64"/>
      <c r="AL64" s="64"/>
      <c r="AM64" s="64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4.25">
      <c r="A65" s="8"/>
      <c r="B65" s="5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58"/>
      <c r="AE65" s="58"/>
      <c r="AF65" s="58"/>
      <c r="AG65" s="58"/>
      <c r="AH65" s="64"/>
      <c r="AI65" s="64"/>
      <c r="AJ65" s="64"/>
      <c r="AK65" s="64"/>
      <c r="AL65" s="64"/>
      <c r="AM65" s="64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14.25">
      <c r="A66" s="8"/>
      <c r="B66" s="5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58"/>
      <c r="AE66" s="58"/>
      <c r="AF66" s="58"/>
      <c r="AG66" s="58"/>
      <c r="AH66" s="64"/>
      <c r="AI66" s="64"/>
      <c r="AJ66" s="64"/>
      <c r="AK66" s="64"/>
      <c r="AL66" s="64"/>
      <c r="AM66" s="64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14.25">
      <c r="A67" s="8"/>
      <c r="B67" s="5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58"/>
      <c r="AE67" s="58"/>
      <c r="AF67" s="58"/>
      <c r="AG67" s="58"/>
      <c r="AH67" s="64"/>
      <c r="AI67" s="64"/>
      <c r="AJ67" s="64"/>
      <c r="AK67" s="64"/>
      <c r="AL67" s="64"/>
      <c r="AM67" s="64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ht="14.25">
      <c r="A68" s="8"/>
      <c r="B68" s="5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58"/>
      <c r="AE68" s="58"/>
      <c r="AF68" s="58"/>
      <c r="AG68" s="58"/>
      <c r="AH68" s="64"/>
      <c r="AI68" s="64"/>
      <c r="AJ68" s="64"/>
      <c r="AK68" s="64"/>
      <c r="AL68" s="64"/>
      <c r="AM68" s="64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ht="14.25">
      <c r="A69" s="8"/>
      <c r="B69" s="5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58"/>
      <c r="AE69" s="58"/>
      <c r="AF69" s="58"/>
      <c r="AG69" s="58"/>
      <c r="AH69" s="64"/>
      <c r="AI69" s="64"/>
      <c r="AJ69" s="64"/>
      <c r="AK69" s="64"/>
      <c r="AL69" s="64"/>
      <c r="AM69" s="64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ht="14.25">
      <c r="A70" s="8"/>
      <c r="B70" s="5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58"/>
      <c r="AE70" s="58"/>
      <c r="AF70" s="58"/>
      <c r="AG70" s="58"/>
      <c r="AH70" s="64"/>
      <c r="AI70" s="64"/>
      <c r="AJ70" s="64"/>
      <c r="AK70" s="64"/>
      <c r="AL70" s="64"/>
      <c r="AM70" s="64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ht="14.25">
      <c r="A71" s="8"/>
      <c r="B71" s="5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58"/>
      <c r="AE71" s="58"/>
      <c r="AF71" s="58"/>
      <c r="AG71" s="58"/>
      <c r="AH71" s="64"/>
      <c r="AI71" s="64"/>
      <c r="AJ71" s="64"/>
      <c r="AK71" s="64"/>
      <c r="AL71" s="64"/>
      <c r="AM71" s="64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ht="14.25">
      <c r="A72" s="8"/>
      <c r="B72" s="5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58"/>
      <c r="AE72" s="58"/>
      <c r="AF72" s="58"/>
      <c r="AG72" s="58"/>
      <c r="AH72" s="64"/>
      <c r="AI72" s="64"/>
      <c r="AJ72" s="64"/>
      <c r="AK72" s="64"/>
      <c r="AL72" s="64"/>
      <c r="AM72" s="64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ht="14.25">
      <c r="A73" s="8"/>
      <c r="B73" s="58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58"/>
      <c r="AE73" s="58"/>
      <c r="AF73" s="58"/>
      <c r="AG73" s="58"/>
      <c r="AH73" s="64"/>
      <c r="AI73" s="64"/>
      <c r="AJ73" s="64"/>
      <c r="AK73" s="64"/>
      <c r="AL73" s="64"/>
      <c r="AM73" s="64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ht="14.25">
      <c r="A74" s="8"/>
      <c r="B74" s="58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58"/>
      <c r="AE74" s="58"/>
      <c r="AF74" s="58"/>
      <c r="AG74" s="58"/>
      <c r="AH74" s="64"/>
      <c r="AI74" s="64"/>
      <c r="AJ74" s="64"/>
      <c r="AK74" s="64"/>
      <c r="AL74" s="64"/>
      <c r="AM74" s="64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14.25">
      <c r="A75" s="8"/>
      <c r="B75" s="5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58"/>
      <c r="AE75" s="58"/>
      <c r="AF75" s="58"/>
      <c r="AG75" s="58"/>
      <c r="AH75" s="64"/>
      <c r="AI75" s="64"/>
      <c r="AJ75" s="64"/>
      <c r="AK75" s="64"/>
      <c r="AL75" s="64"/>
      <c r="AM75" s="6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4.25">
      <c r="A76" s="8"/>
      <c r="B76" s="5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58"/>
      <c r="AE76" s="58"/>
      <c r="AF76" s="58"/>
      <c r="AG76" s="58"/>
      <c r="AH76" s="64"/>
      <c r="AI76" s="64"/>
      <c r="AJ76" s="64"/>
      <c r="AK76" s="64"/>
      <c r="AL76" s="64"/>
      <c r="AM76" s="64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4.25">
      <c r="A77" s="8"/>
      <c r="B77" s="5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58"/>
      <c r="AE77" s="58"/>
      <c r="AF77" s="58"/>
      <c r="AG77" s="58"/>
      <c r="AH77" s="64"/>
      <c r="AI77" s="64"/>
      <c r="AJ77" s="64"/>
      <c r="AK77" s="64"/>
      <c r="AL77" s="64"/>
      <c r="AM77" s="64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14.25">
      <c r="A78" s="8"/>
      <c r="B78" s="5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58"/>
      <c r="AE78" s="58"/>
      <c r="AF78" s="58"/>
      <c r="AG78" s="58"/>
      <c r="AH78" s="64"/>
      <c r="AI78" s="64"/>
      <c r="AJ78" s="64"/>
      <c r="AK78" s="64"/>
      <c r="AL78" s="64"/>
      <c r="AM78" s="64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4.25">
      <c r="A79" s="8"/>
      <c r="B79" s="58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58"/>
      <c r="AE79" s="58"/>
      <c r="AF79" s="58"/>
      <c r="AG79" s="58"/>
      <c r="AH79" s="64"/>
      <c r="AI79" s="64"/>
      <c r="AJ79" s="64"/>
      <c r="AK79" s="64"/>
      <c r="AL79" s="64"/>
      <c r="AM79" s="64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4.25">
      <c r="A80" s="8"/>
      <c r="B80" s="58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58"/>
      <c r="AE80" s="58"/>
      <c r="AF80" s="58"/>
      <c r="AG80" s="58"/>
      <c r="AH80" s="64"/>
      <c r="AI80" s="64"/>
      <c r="AJ80" s="64"/>
      <c r="AK80" s="64"/>
      <c r="AL80" s="64"/>
      <c r="AM80" s="64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14.25">
      <c r="A81" s="8"/>
      <c r="B81" s="5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58"/>
      <c r="AE81" s="58"/>
      <c r="AF81" s="58"/>
      <c r="AG81" s="58"/>
      <c r="AH81" s="64"/>
      <c r="AI81" s="64"/>
      <c r="AJ81" s="64"/>
      <c r="AK81" s="64"/>
      <c r="AL81" s="64"/>
      <c r="AM81" s="64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4.25">
      <c r="A82" s="8"/>
      <c r="B82" s="5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58"/>
      <c r="AE82" s="58"/>
      <c r="AF82" s="58"/>
      <c r="AG82" s="58"/>
      <c r="AH82" s="64"/>
      <c r="AI82" s="64"/>
      <c r="AJ82" s="64"/>
      <c r="AK82" s="64"/>
      <c r="AL82" s="64"/>
      <c r="AM82" s="64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4.25">
      <c r="A83" s="8"/>
      <c r="B83" s="5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58"/>
      <c r="AE83" s="58"/>
      <c r="AF83" s="58"/>
      <c r="AG83" s="58"/>
      <c r="AH83" s="64"/>
      <c r="AI83" s="64"/>
      <c r="AJ83" s="64"/>
      <c r="AK83" s="64"/>
      <c r="AL83" s="64"/>
      <c r="AM83" s="64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4.25">
      <c r="A84" s="8"/>
      <c r="B84" s="5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58"/>
      <c r="AE84" s="58"/>
      <c r="AF84" s="58"/>
      <c r="AG84" s="58"/>
      <c r="AH84" s="64"/>
      <c r="AI84" s="64"/>
      <c r="AJ84" s="64"/>
      <c r="AK84" s="64"/>
      <c r="AL84" s="64"/>
      <c r="AM84" s="64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4.25">
      <c r="A85" s="8"/>
      <c r="B85" s="5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58"/>
      <c r="AE85" s="58"/>
      <c r="AF85" s="58"/>
      <c r="AG85" s="58"/>
      <c r="AH85" s="64"/>
      <c r="AI85" s="64"/>
      <c r="AJ85" s="64"/>
      <c r="AK85" s="64"/>
      <c r="AL85" s="64"/>
      <c r="AM85" s="64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ht="14.25">
      <c r="A86" s="8"/>
      <c r="B86" s="5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58"/>
      <c r="AE86" s="58"/>
      <c r="AF86" s="58"/>
      <c r="AG86" s="58"/>
      <c r="AH86" s="64"/>
      <c r="AI86" s="64"/>
      <c r="AJ86" s="64"/>
      <c r="AK86" s="64"/>
      <c r="AL86" s="64"/>
      <c r="AM86" s="64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ht="14.25">
      <c r="A87" s="8"/>
      <c r="B87" s="5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58"/>
      <c r="AE87" s="58"/>
      <c r="AF87" s="58"/>
      <c r="AG87" s="58"/>
      <c r="AH87" s="64"/>
      <c r="AI87" s="64"/>
      <c r="AJ87" s="64"/>
      <c r="AK87" s="64"/>
      <c r="AL87" s="64"/>
      <c r="AM87" s="64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ht="14.25">
      <c r="A88" s="8"/>
      <c r="B88" s="5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58"/>
      <c r="AE88" s="58"/>
      <c r="AF88" s="58"/>
      <c r="AG88" s="58"/>
      <c r="AH88" s="64"/>
      <c r="AI88" s="64"/>
      <c r="AJ88" s="64"/>
      <c r="AK88" s="64"/>
      <c r="AL88" s="64"/>
      <c r="AM88" s="64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ht="14.25">
      <c r="A89" s="8"/>
      <c r="B89" s="5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58"/>
      <c r="AE89" s="58"/>
      <c r="AF89" s="58"/>
      <c r="AG89" s="58"/>
      <c r="AH89" s="64"/>
      <c r="AI89" s="64"/>
      <c r="AJ89" s="64"/>
      <c r="AK89" s="64"/>
      <c r="AL89" s="64"/>
      <c r="AM89" s="64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ht="14.25">
      <c r="A90" s="8"/>
      <c r="B90" s="5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58"/>
      <c r="AE90" s="58"/>
      <c r="AF90" s="58"/>
      <c r="AG90" s="58"/>
      <c r="AH90" s="64"/>
      <c r="AI90" s="64"/>
      <c r="AJ90" s="64"/>
      <c r="AK90" s="64"/>
      <c r="AL90" s="64"/>
      <c r="AM90" s="64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ht="14.25">
      <c r="A91" s="8"/>
      <c r="B91" s="5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58"/>
      <c r="AE91" s="58"/>
      <c r="AF91" s="58"/>
      <c r="AG91" s="58"/>
      <c r="AH91" s="64"/>
      <c r="AI91" s="64"/>
      <c r="AJ91" s="64"/>
      <c r="AK91" s="64"/>
      <c r="AL91" s="64"/>
      <c r="AM91" s="64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ht="14.25">
      <c r="A92" s="8"/>
      <c r="B92" s="5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58"/>
      <c r="AE92" s="58"/>
      <c r="AF92" s="58"/>
      <c r="AG92" s="58"/>
      <c r="AH92" s="64"/>
      <c r="AI92" s="64"/>
      <c r="AJ92" s="64"/>
      <c r="AK92" s="64"/>
      <c r="AL92" s="64"/>
      <c r="AM92" s="64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ht="14.25">
      <c r="A93" s="8"/>
      <c r="B93" s="5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58"/>
      <c r="AE93" s="58"/>
      <c r="AF93" s="58"/>
      <c r="AG93" s="58"/>
      <c r="AH93" s="64"/>
      <c r="AI93" s="64"/>
      <c r="AJ93" s="64"/>
      <c r="AK93" s="64"/>
      <c r="AL93" s="64"/>
      <c r="AM93" s="64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ht="14.25">
      <c r="A94" s="8"/>
      <c r="B94" s="5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58"/>
      <c r="AE94" s="58"/>
      <c r="AF94" s="58"/>
      <c r="AG94" s="58"/>
      <c r="AH94" s="64"/>
      <c r="AI94" s="64"/>
      <c r="AJ94" s="64"/>
      <c r="AK94" s="64"/>
      <c r="AL94" s="64"/>
      <c r="AM94" s="64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ht="14.25">
      <c r="A95" s="8"/>
      <c r="B95" s="5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58"/>
      <c r="AE95" s="58"/>
      <c r="AF95" s="58"/>
      <c r="AG95" s="58"/>
      <c r="AH95" s="64"/>
      <c r="AI95" s="64"/>
      <c r="AJ95" s="64"/>
      <c r="AK95" s="64"/>
      <c r="AL95" s="64"/>
      <c r="AM95" s="64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ht="14.25">
      <c r="A96" s="8"/>
      <c r="B96" s="5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58"/>
      <c r="AE96" s="58"/>
      <c r="AF96" s="58"/>
      <c r="AG96" s="58"/>
      <c r="AH96" s="64"/>
      <c r="AI96" s="64"/>
      <c r="AJ96" s="64"/>
      <c r="AK96" s="64"/>
      <c r="AL96" s="64"/>
      <c r="AM96" s="64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ht="14.25">
      <c r="A97" s="8"/>
      <c r="B97" s="5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58"/>
      <c r="AE97" s="58"/>
      <c r="AF97" s="58"/>
      <c r="AG97" s="58"/>
      <c r="AH97" s="64"/>
      <c r="AI97" s="64"/>
      <c r="AJ97" s="64"/>
      <c r="AK97" s="64"/>
      <c r="AL97" s="64"/>
      <c r="AM97" s="64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ht="14.25">
      <c r="A98" s="8"/>
      <c r="B98" s="5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58"/>
      <c r="AE98" s="58"/>
      <c r="AF98" s="58"/>
      <c r="AG98" s="58"/>
      <c r="AH98" s="64"/>
      <c r="AI98" s="64"/>
      <c r="AJ98" s="64"/>
      <c r="AK98" s="64"/>
      <c r="AL98" s="64"/>
      <c r="AM98" s="64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ht="14.25">
      <c r="A99" s="8"/>
      <c r="B99" s="5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58"/>
      <c r="AE99" s="58"/>
      <c r="AF99" s="58"/>
      <c r="AG99" s="58"/>
      <c r="AH99" s="64"/>
      <c r="AI99" s="64"/>
      <c r="AJ99" s="64"/>
      <c r="AK99" s="64"/>
      <c r="AL99" s="64"/>
      <c r="AM99" s="64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ht="14.25">
      <c r="A100" s="8"/>
      <c r="B100" s="5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58"/>
      <c r="AE100" s="58"/>
      <c r="AF100" s="58"/>
      <c r="AG100" s="58"/>
      <c r="AH100" s="64"/>
      <c r="AI100" s="64"/>
      <c r="AJ100" s="64"/>
      <c r="AK100" s="64"/>
      <c r="AL100" s="64"/>
      <c r="AM100" s="64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ht="14.25">
      <c r="A101" s="8"/>
      <c r="B101" s="5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58"/>
      <c r="AE101" s="58"/>
      <c r="AF101" s="58"/>
      <c r="AG101" s="58"/>
      <c r="AH101" s="64"/>
      <c r="AI101" s="64"/>
      <c r="AJ101" s="64"/>
      <c r="AK101" s="64"/>
      <c r="AL101" s="64"/>
      <c r="AM101" s="64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ht="14.25">
      <c r="A102" s="8"/>
      <c r="B102" s="5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58"/>
      <c r="AE102" s="58"/>
      <c r="AF102" s="58"/>
      <c r="AG102" s="58"/>
      <c r="AH102" s="64"/>
      <c r="AI102" s="64"/>
      <c r="AJ102" s="64"/>
      <c r="AK102" s="64"/>
      <c r="AL102" s="64"/>
      <c r="AM102" s="64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ht="14.25">
      <c r="A103" s="8"/>
      <c r="B103" s="5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58"/>
      <c r="AE103" s="58"/>
      <c r="AF103" s="58"/>
      <c r="AG103" s="58"/>
      <c r="AH103" s="64"/>
      <c r="AI103" s="64"/>
      <c r="AJ103" s="64"/>
      <c r="AK103" s="64"/>
      <c r="AL103" s="64"/>
      <c r="AM103" s="64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ht="14.25">
      <c r="A104" s="8"/>
      <c r="B104" s="5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58"/>
      <c r="AE104" s="58"/>
      <c r="AF104" s="58"/>
      <c r="AG104" s="58"/>
      <c r="AH104" s="64"/>
      <c r="AI104" s="64"/>
      <c r="AJ104" s="64"/>
      <c r="AK104" s="64"/>
      <c r="AL104" s="64"/>
      <c r="AM104" s="64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ht="14.25">
      <c r="A105" s="8"/>
      <c r="B105" s="5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58"/>
      <c r="AE105" s="58"/>
      <c r="AF105" s="58"/>
      <c r="AG105" s="58"/>
      <c r="AH105" s="64"/>
      <c r="AI105" s="64"/>
      <c r="AJ105" s="64"/>
      <c r="AK105" s="64"/>
      <c r="AL105" s="64"/>
      <c r="AM105" s="64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ht="14.25">
      <c r="A106" s="8"/>
      <c r="B106" s="5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58"/>
      <c r="AE106" s="58"/>
      <c r="AF106" s="58"/>
      <c r="AG106" s="58"/>
      <c r="AH106" s="64"/>
      <c r="AI106" s="64"/>
      <c r="AJ106" s="64"/>
      <c r="AK106" s="64"/>
      <c r="AL106" s="64"/>
      <c r="AM106" s="64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ht="14.25">
      <c r="A107" s="8"/>
      <c r="B107" s="58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58"/>
      <c r="AE107" s="58"/>
      <c r="AF107" s="58"/>
      <c r="AG107" s="58"/>
      <c r="AH107" s="64"/>
      <c r="AI107" s="64"/>
      <c r="AJ107" s="64"/>
      <c r="AK107" s="64"/>
      <c r="AL107" s="64"/>
      <c r="AM107" s="64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ht="14.25">
      <c r="A108" s="8"/>
      <c r="B108" s="5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58"/>
      <c r="AE108" s="58"/>
      <c r="AF108" s="58"/>
      <c r="AG108" s="58"/>
      <c r="AH108" s="64"/>
      <c r="AI108" s="64"/>
      <c r="AJ108" s="64"/>
      <c r="AK108" s="64"/>
      <c r="AL108" s="64"/>
      <c r="AM108" s="64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ht="14.25">
      <c r="A109" s="8"/>
      <c r="B109" s="5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58"/>
      <c r="AE109" s="58"/>
      <c r="AF109" s="58"/>
      <c r="AG109" s="58"/>
      <c r="AH109" s="64"/>
      <c r="AI109" s="64"/>
      <c r="AJ109" s="64"/>
      <c r="AK109" s="64"/>
      <c r="AL109" s="64"/>
      <c r="AM109" s="64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ht="14.25">
      <c r="A110" s="8"/>
      <c r="B110" s="5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58"/>
      <c r="AE110" s="58"/>
      <c r="AF110" s="58"/>
      <c r="AG110" s="58"/>
      <c r="AH110" s="64"/>
      <c r="AI110" s="64"/>
      <c r="AJ110" s="64"/>
      <c r="AK110" s="64"/>
      <c r="AL110" s="64"/>
      <c r="AM110" s="64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ht="14.25">
      <c r="A111" s="8"/>
      <c r="B111" s="5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58"/>
      <c r="AE111" s="58"/>
      <c r="AF111" s="58"/>
      <c r="AG111" s="58"/>
      <c r="AH111" s="64"/>
      <c r="AI111" s="64"/>
      <c r="AJ111" s="64"/>
      <c r="AK111" s="64"/>
      <c r="AL111" s="64"/>
      <c r="AM111" s="64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ht="14.25">
      <c r="A112" s="8"/>
      <c r="B112" s="58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58"/>
      <c r="AE112" s="58"/>
      <c r="AF112" s="58"/>
      <c r="AG112" s="58"/>
      <c r="AH112" s="64"/>
      <c r="AI112" s="64"/>
      <c r="AJ112" s="64"/>
      <c r="AK112" s="64"/>
      <c r="AL112" s="64"/>
      <c r="AM112" s="64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ht="14.25">
      <c r="A113" s="8"/>
      <c r="B113" s="5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58"/>
      <c r="AE113" s="58"/>
      <c r="AF113" s="58"/>
      <c r="AG113" s="58"/>
      <c r="AH113" s="64"/>
      <c r="AI113" s="64"/>
      <c r="AJ113" s="64"/>
      <c r="AK113" s="64"/>
      <c r="AL113" s="64"/>
      <c r="AM113" s="64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2:79" ht="14.25"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2:79" ht="14.25"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2:79" ht="14.25">
      <c r="B116" s="64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2:79" ht="14.25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2:79" ht="14.25">
      <c r="B118" s="64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2:79" ht="14.25">
      <c r="B119" s="64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2:79" ht="14.25"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2:79" ht="14.25">
      <c r="B121" s="64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2:79" ht="14.25">
      <c r="B122" s="6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2:79" ht="14.25">
      <c r="B123" s="64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</row>
    <row r="124" spans="2:79" ht="14.25"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</row>
    <row r="125" spans="2:79" ht="14.25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</row>
    <row r="126" spans="2:79" ht="14.25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</row>
    <row r="127" spans="2:79" ht="14.25"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</row>
    <row r="128" spans="2:79" ht="14.25">
      <c r="B128" s="64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</row>
    <row r="129" spans="2:79" ht="14.25">
      <c r="B129" s="64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</row>
    <row r="130" spans="2:79" ht="14.25">
      <c r="B130" s="64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</row>
    <row r="131" spans="2:79" ht="14.25">
      <c r="B131" s="64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</row>
    <row r="132" spans="2:79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</row>
    <row r="133" spans="2:79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</row>
    <row r="134" spans="2:79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</row>
    <row r="135" spans="2:79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</row>
    <row r="136" spans="2:79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</row>
    <row r="137" spans="2:79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</row>
    <row r="138" spans="2:79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</row>
    <row r="139" spans="2:79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2:79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</row>
    <row r="141" spans="2:79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</row>
    <row r="142" spans="2:79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</row>
    <row r="143" spans="2:79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</row>
    <row r="144" spans="2:79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</row>
    <row r="145" spans="2:79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</row>
    <row r="146" spans="2:79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</row>
    <row r="147" spans="2:79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</row>
    <row r="148" spans="2:79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</row>
    <row r="149" spans="2:79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</row>
    <row r="150" spans="2:79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</row>
    <row r="151" spans="2:79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</row>
    <row r="152" spans="2:79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</row>
    <row r="153" spans="2:79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</row>
    <row r="154" spans="2:79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</row>
    <row r="155" spans="2:79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2:79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</row>
    <row r="157" spans="2:79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2:79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</row>
    <row r="159" spans="2:79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</row>
    <row r="160" spans="2:79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</row>
    <row r="161" spans="2:79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</row>
    <row r="162" spans="2:79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</row>
    <row r="163" spans="2:79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</row>
    <row r="164" spans="2:79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</row>
    <row r="165" spans="2:79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</row>
    <row r="166" spans="2:79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</row>
    <row r="167" spans="2:79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</row>
    <row r="168" spans="2:79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</row>
    <row r="169" spans="2:79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</row>
    <row r="170" spans="2:79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</row>
    <row r="171" spans="2:79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</row>
    <row r="172" spans="2:79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2:79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</row>
    <row r="174" spans="2:79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</row>
    <row r="175" spans="2:79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</row>
    <row r="176" spans="2:79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</row>
    <row r="177" spans="2:79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</row>
    <row r="178" spans="2:79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</row>
    <row r="179" spans="2:79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</row>
    <row r="180" spans="2:7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</row>
    <row r="181" spans="2:79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</row>
    <row r="182" spans="2:7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</row>
    <row r="183" spans="2:79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</row>
    <row r="184" spans="2:79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</row>
    <row r="185" spans="2:79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</row>
    <row r="186" spans="2:7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</row>
    <row r="187" spans="2:79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</row>
    <row r="188" spans="2:79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</row>
    <row r="189" spans="2:79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</row>
    <row r="190" spans="2:79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</row>
    <row r="191" spans="2:79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</row>
    <row r="192" spans="2:79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</row>
    <row r="193" spans="2:79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</row>
    <row r="194" spans="2:7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</row>
    <row r="195" spans="2:7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</row>
    <row r="196" spans="2:7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</row>
    <row r="197" spans="2:7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</row>
    <row r="198" spans="2:7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</row>
    <row r="199" spans="2:7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</row>
    <row r="200" spans="2:7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</row>
    <row r="201" spans="2:7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</row>
    <row r="202" spans="2:7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</row>
    <row r="203" spans="2:79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</row>
    <row r="204" spans="2:7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</row>
    <row r="205" spans="2:7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</row>
    <row r="206" spans="2:7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</row>
    <row r="207" spans="2:7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</row>
    <row r="208" spans="2:7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</row>
    <row r="209" spans="2:7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</row>
    <row r="210" spans="2:7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</row>
    <row r="211" spans="2:7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</row>
    <row r="212" spans="2:7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</row>
    <row r="213" spans="2:7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</row>
    <row r="214" spans="2:7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</row>
    <row r="215" spans="2:7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</row>
    <row r="216" spans="2:7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</row>
    <row r="217" spans="2:7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</row>
    <row r="218" spans="2:7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</row>
    <row r="219" spans="2:7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</row>
    <row r="220" spans="2:7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</row>
    <row r="221" spans="2:7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</row>
    <row r="222" spans="2:7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</row>
    <row r="223" spans="2:7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</row>
    <row r="224" spans="2:7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</row>
    <row r="225" spans="2:7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</row>
    <row r="226" spans="2:7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</row>
    <row r="227" spans="2:7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</row>
  </sheetData>
  <mergeCells count="12">
    <mergeCell ref="B2:AD2"/>
    <mergeCell ref="B4:AD4"/>
    <mergeCell ref="C10:N10"/>
    <mergeCell ref="B5:AD5"/>
    <mergeCell ref="B3:AD3"/>
    <mergeCell ref="B7:AD7"/>
    <mergeCell ref="B8:AD8"/>
    <mergeCell ref="AB10:AB11"/>
    <mergeCell ref="P10:AA10"/>
    <mergeCell ref="B6:AD6"/>
    <mergeCell ref="O10:O11"/>
    <mergeCell ref="B10:B11"/>
  </mergeCells>
  <printOptions horizontalCentered="1"/>
  <pageMargins left="0" right="0" top="0.1968503937007874" bottom="0.1968503937007874" header="0" footer="0.1968503937007874"/>
  <pageSetup fitToHeight="1" fitToWidth="1" horizontalDpi="600" verticalDpi="600" orientation="landscape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2010-05-13T17:45:16Z</dcterms:created>
  <dcterms:modified xsi:type="dcterms:W3CDTF">2010-05-13T17:45:31Z</dcterms:modified>
  <cp:category/>
  <cp:version/>
  <cp:contentType/>
  <cp:contentStatus/>
</cp:coreProperties>
</file>