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GA" sheetId="1" r:id="rId1"/>
  </sheets>
  <externalReferences>
    <externalReference r:id="rId4"/>
  </externalReferences>
  <definedNames>
    <definedName name="__123Graph_B" hidden="1">'[1]FLUJO'!$B$7929:$C$7929</definedName>
    <definedName name="__123Graph_C" hidden="1">'[1]FLUJO'!$B$7936:$C$7936</definedName>
    <definedName name="__123Graph_D" hidden="1">'[1]FLUJO'!$B$7942:$C$7942</definedName>
    <definedName name="__123Graph_X" hidden="1">'[1]FLUJO'!$B$7906:$C$7906</definedName>
    <definedName name="_1">#REF!</definedName>
    <definedName name="_1987">#REF!</definedName>
    <definedName name="_Order1" hidden="1">255</definedName>
    <definedName name="AccessDatabase" hidden="1">"\\De2kp-42538\BOLETIN\Claga\CLAGA2000.mdb"</definedName>
    <definedName name="ACUMULADO">#REF!</definedName>
    <definedName name="Button_13">"CLAGA2000_Consolidado_2001_List"</definedName>
    <definedName name="FORMATO">#REF!</definedName>
    <definedName name="FUENTE">#REF!</definedName>
    <definedName name="OCTUBRE">#REF!</definedName>
    <definedName name="ROS">#REF!</definedName>
    <definedName name="ROS1">#REF!</definedName>
    <definedName name="ROS2">#REF!</definedName>
    <definedName name="ROS3">#REF!</definedName>
    <definedName name="ROS4">#REF!</definedName>
  </definedNames>
  <calcPr fullCalcOnLoad="1"/>
</workbook>
</file>

<file path=xl/sharedStrings.xml><?xml version="1.0" encoding="utf-8"?>
<sst xmlns="http://schemas.openxmlformats.org/spreadsheetml/2006/main" count="65" uniqueCount="51">
  <si>
    <t>MINISTERIO DE HACIENDA</t>
  </si>
  <si>
    <t>DIRECCION GENERAL DE POLITICA Y LEGISLACION TRIBUTARIA</t>
  </si>
  <si>
    <t>DEPARTAMENTO DE ESTUDIOS Y POLITICA TRIBUTARIA</t>
  </si>
  <si>
    <t>DIRECCION GENERAL DE ADUANAS</t>
  </si>
  <si>
    <t>INGRESOS FISCALES COMPARADOS</t>
  </si>
  <si>
    <t>ENERO-DICIEMBRE  2004/2003</t>
  </si>
  <si>
    <t>PARTIDAS</t>
  </si>
  <si>
    <t xml:space="preserve">         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</si>
  <si>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</si>
  <si>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</si>
  <si>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</si>
  <si>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</si>
  <si>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</si>
  <si>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</si>
  <si>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</si>
  <si>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</si>
  <si>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</si>
  <si>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</si>
  <si>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</si>
  <si>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</si>
  <si>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Abs.</t>
  </si>
  <si>
    <t>%</t>
  </si>
  <si>
    <t>I) INGRESOS TRIBUTARIOS</t>
  </si>
  <si>
    <t>1) IMPUESTOS SOBRE MERCANCIAS Y SERVICIOS</t>
  </si>
  <si>
    <t>- ITBIS</t>
  </si>
  <si>
    <t>- Impuestos Sobre Mercancías</t>
  </si>
  <si>
    <t>- Impuesto Selectivo a las Alcoholes</t>
  </si>
  <si>
    <t>- Impuesto Selectivo a los Cervezas</t>
  </si>
  <si>
    <t>- Impuesto Selectivo al Tabaco y los Cigarrillos</t>
  </si>
  <si>
    <t>- Impuesto Selectivo a las demás Mercancías</t>
  </si>
  <si>
    <t>- Impuesto Selectivo a los Vehículos de Motor</t>
  </si>
  <si>
    <t>- Otros</t>
  </si>
  <si>
    <t>- Impuestos Sobre el Uso de Bienes y Licencias</t>
  </si>
  <si>
    <t>2- IMPUESTOS SOBRE EL COMERCIO EXTERIOR</t>
  </si>
  <si>
    <t>a) Impuestos Sobre las Importaciones</t>
  </si>
  <si>
    <t>- Arancel</t>
  </si>
  <si>
    <t xml:space="preserve">- 2% Adic. a las Importaciones </t>
  </si>
  <si>
    <t xml:space="preserve">b) Impuestos Sobre las Exportaciones </t>
  </si>
  <si>
    <t>- Recargo 5% a las Exportaciones</t>
  </si>
  <si>
    <t>c) Otros Impuestos al Comercio Exterior</t>
  </si>
  <si>
    <t>- Comisión Cambiaria</t>
  </si>
  <si>
    <t>- Salida de Pasajeros por la Región Fronteriza</t>
  </si>
  <si>
    <t>II. INGRESOS NO TRIBUTARIOS</t>
  </si>
  <si>
    <t>- Contribución Zonas Francas</t>
  </si>
  <si>
    <t>- Otros Ingresos</t>
  </si>
  <si>
    <t>-</t>
  </si>
  <si>
    <t>TOTAL</t>
  </si>
  <si>
    <t xml:space="preserve">(1) Cifras sujetas a rectificación. </t>
  </si>
  <si>
    <t>* Las recaudaciones no son totalmente comparables, para el 2004 incluye el 8.25%.</t>
  </si>
  <si>
    <t>FUENTES: Tesorería Nacional, Estados Financieros, Banco Central y SEOPC.</t>
  </si>
  <si>
    <r>
      <t xml:space="preserve">(En millones RD$) </t>
    </r>
    <r>
      <rPr>
        <i/>
        <vertAlign val="superscript"/>
        <sz val="12"/>
        <color indexed="8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</si>
</sst>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_);\(0\)"/>
    <numFmt numFmtId="167" formatCode="0.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vertAlign val="superscript"/>
      <sz val="12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/>
      <protection/>
    </xf>
    <xf numFmtId="0" fontId="7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 horizontal="center"/>
      <protection/>
    </xf>
    <xf numFmtId="49" fontId="7" fillId="0" borderId="9" xfId="0" applyNumberFormat="1" applyFont="1" applyFill="1" applyBorder="1" applyAlignment="1" applyProtection="1">
      <alignment/>
      <protection/>
    </xf>
    <xf numFmtId="164" fontId="7" fillId="0" borderId="1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7" fillId="0" borderId="9" xfId="0" applyNumberFormat="1" applyFont="1" applyFill="1" applyBorder="1" applyAlignment="1" applyProtection="1">
      <alignment horizontal="left" indent="1"/>
      <protection/>
    </xf>
    <xf numFmtId="49" fontId="9" fillId="0" borderId="9" xfId="0" applyNumberFormat="1" applyFont="1" applyFill="1" applyBorder="1" applyAlignment="1" applyProtection="1">
      <alignment horizontal="left" indent="2"/>
      <protection/>
    </xf>
    <xf numFmtId="164" fontId="10" fillId="0" borderId="12" xfId="0" applyNumberFormat="1" applyFont="1" applyFill="1" applyBorder="1" applyAlignment="1">
      <alignment/>
    </xf>
    <xf numFmtId="164" fontId="10" fillId="0" borderId="11" xfId="0" applyNumberFormat="1" applyFont="1" applyFill="1" applyBorder="1" applyAlignment="1">
      <alignment/>
    </xf>
    <xf numFmtId="49" fontId="11" fillId="0" borderId="9" xfId="0" applyNumberFormat="1" applyFont="1" applyFill="1" applyBorder="1" applyAlignment="1" applyProtection="1">
      <alignment horizontal="left" indent="3"/>
      <protection/>
    </xf>
    <xf numFmtId="164" fontId="11" fillId="0" borderId="11" xfId="0" applyNumberFormat="1" applyFont="1" applyFill="1" applyBorder="1" applyAlignment="1" applyProtection="1">
      <alignment/>
      <protection/>
    </xf>
    <xf numFmtId="167" fontId="12" fillId="0" borderId="12" xfId="0" applyNumberFormat="1" applyFont="1" applyBorder="1" applyAlignment="1" applyProtection="1">
      <alignment horizontal="right"/>
      <protection/>
    </xf>
    <xf numFmtId="164" fontId="8" fillId="0" borderId="12" xfId="0" applyNumberFormat="1" applyFont="1" applyFill="1" applyBorder="1" applyAlignment="1">
      <alignment/>
    </xf>
    <xf numFmtId="164" fontId="11" fillId="0" borderId="0" xfId="0" applyNumberFormat="1" applyFont="1" applyFill="1" applyBorder="1" applyAlignment="1" applyProtection="1">
      <alignment/>
      <protection/>
    </xf>
    <xf numFmtId="164" fontId="11" fillId="0" borderId="11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49" fontId="7" fillId="0" borderId="9" xfId="0" applyNumberFormat="1" applyFont="1" applyFill="1" applyBorder="1" applyAlignment="1" applyProtection="1">
      <alignment horizontal="left" indent="2"/>
      <protection/>
    </xf>
    <xf numFmtId="49" fontId="7" fillId="0" borderId="9" xfId="0" applyNumberFormat="1" applyFont="1" applyFill="1" applyBorder="1" applyAlignment="1">
      <alignment horizontal="left" indent="1"/>
    </xf>
    <xf numFmtId="164" fontId="9" fillId="0" borderId="11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8" fillId="0" borderId="12" xfId="0" applyNumberFormat="1" applyFont="1" applyFill="1" applyBorder="1" applyAlignment="1" applyProtection="1">
      <alignment/>
      <protection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11" fillId="0" borderId="9" xfId="0" applyNumberFormat="1" applyFont="1" applyFill="1" applyBorder="1" applyAlignment="1" applyProtection="1">
      <alignment/>
      <protection/>
    </xf>
    <xf numFmtId="164" fontId="0" fillId="0" borderId="12" xfId="15" applyNumberFormat="1" applyFont="1" applyBorder="1" applyAlignment="1">
      <alignment/>
    </xf>
    <xf numFmtId="164" fontId="11" fillId="0" borderId="12" xfId="0" applyNumberFormat="1" applyFont="1" applyFill="1" applyBorder="1" applyAlignment="1">
      <alignment/>
    </xf>
    <xf numFmtId="164" fontId="9" fillId="0" borderId="11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164" fontId="9" fillId="0" borderId="12" xfId="0" applyNumberFormat="1" applyFont="1" applyFill="1" applyBorder="1" applyAlignment="1">
      <alignment/>
    </xf>
    <xf numFmtId="49" fontId="11" fillId="0" borderId="9" xfId="0" applyNumberFormat="1" applyFont="1" applyFill="1" applyBorder="1" applyAlignment="1" applyProtection="1">
      <alignment horizontal="left" indent="2"/>
      <protection/>
    </xf>
    <xf numFmtId="164" fontId="7" fillId="0" borderId="1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11" fillId="0" borderId="11" xfId="15" applyNumberFormat="1" applyFont="1" applyFill="1" applyBorder="1" applyAlignment="1">
      <alignment/>
    </xf>
    <xf numFmtId="49" fontId="7" fillId="0" borderId="9" xfId="0" applyNumberFormat="1" applyFont="1" applyFill="1" applyBorder="1" applyAlignment="1">
      <alignment/>
    </xf>
    <xf numFmtId="164" fontId="8" fillId="0" borderId="11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vertical="center"/>
      <protection/>
    </xf>
    <xf numFmtId="164" fontId="7" fillId="0" borderId="15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165" fontId="0" fillId="0" borderId="0" xfId="15" applyNumberFormat="1" applyFont="1" applyFill="1" applyBorder="1" applyAlignment="1">
      <alignment/>
    </xf>
    <xf numFmtId="0" fontId="1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v2kp-47212\FISCAL\Cuadros%20Comparativos\CUADROS%20FISC.COMPARA902001-1er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231"/>
  <sheetViews>
    <sheetView showGridLines="0" tabSelected="1" workbookViewId="0" topLeftCell="A28">
      <selection activeCell="B41" sqref="B41"/>
    </sheetView>
  </sheetViews>
  <sheetFormatPr defaultColWidth="9.140625" defaultRowHeight="12.75"/>
  <cols>
    <col min="1" max="1" width="1.28515625" style="0" customWidth="1"/>
    <col min="2" max="2" width="57.57421875" style="0" customWidth="1"/>
    <col min="3" max="3" width="11.00390625" style="0" customWidth="1"/>
    <col min="4" max="10" width="11.57421875" style="0" customWidth="1"/>
    <col min="11" max="14" width="15.57421875" style="0" customWidth="1"/>
    <col min="15" max="15" width="9.57421875" style="0" customWidth="1"/>
    <col min="16" max="23" width="11.421875" style="0" customWidth="1"/>
    <col min="24" max="26" width="15.57421875" style="0" customWidth="1"/>
    <col min="27" max="27" width="13.8515625" style="0" customWidth="1"/>
    <col min="28" max="28" width="10.7109375" style="0" customWidth="1"/>
    <col min="29" max="29" width="10.140625" style="0" customWidth="1"/>
    <col min="30" max="30" width="8.8515625" style="0" customWidth="1"/>
    <col min="31" max="31" width="1.421875" style="0" customWidth="1"/>
    <col min="32" max="16384" width="11.421875" style="0" customWidth="1"/>
  </cols>
  <sheetData>
    <row r="2" spans="2:30" ht="15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79" ht="15.7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2:79" ht="15.75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4"/>
      <c r="AF4" s="4"/>
      <c r="AG4" s="4"/>
      <c r="AH4" s="4"/>
      <c r="AI4" s="4"/>
      <c r="AJ4" s="4"/>
      <c r="AK4" s="4"/>
      <c r="AL4" s="4"/>
      <c r="AM4" s="4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</row>
    <row r="5" spans="2:79" ht="29.25" customHeight="1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4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2:79" ht="18" customHeight="1">
      <c r="B6" s="1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5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2:79" ht="16.5" customHeight="1">
      <c r="B7" s="6" t="s">
        <v>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2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2:79" ht="17.25">
      <c r="B8" s="6" t="s">
        <v>50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7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2:79" ht="6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1:79" ht="21" customHeight="1">
      <c r="A10" s="8"/>
      <c r="B10" s="9" t="s">
        <v>6</v>
      </c>
      <c r="C10" s="10">
        <v>2003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3">
        <v>2003</v>
      </c>
      <c r="P10" s="10">
        <v>2004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2"/>
      <c r="AB10" s="13">
        <v>2004</v>
      </c>
      <c r="AC10" s="14" t="s">
        <v>7</v>
      </c>
      <c r="AD10" s="15"/>
      <c r="AE10" s="16"/>
      <c r="AF10" s="17"/>
      <c r="AG10" s="17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</row>
    <row r="11" spans="1:79" ht="23.25" customHeight="1" thickBot="1">
      <c r="A11" s="8"/>
      <c r="B11" s="18"/>
      <c r="C11" s="19" t="s">
        <v>8</v>
      </c>
      <c r="D11" s="20" t="s">
        <v>9</v>
      </c>
      <c r="E11" s="20" t="s">
        <v>10</v>
      </c>
      <c r="F11" s="20" t="s">
        <v>11</v>
      </c>
      <c r="G11" s="20" t="s">
        <v>12</v>
      </c>
      <c r="H11" s="20" t="s">
        <v>13</v>
      </c>
      <c r="I11" s="20" t="s">
        <v>14</v>
      </c>
      <c r="J11" s="20" t="s">
        <v>15</v>
      </c>
      <c r="K11" s="20" t="s">
        <v>16</v>
      </c>
      <c r="L11" s="20" t="s">
        <v>17</v>
      </c>
      <c r="M11" s="20" t="s">
        <v>18</v>
      </c>
      <c r="N11" s="20" t="s">
        <v>19</v>
      </c>
      <c r="O11" s="21"/>
      <c r="P11" s="20" t="s">
        <v>8</v>
      </c>
      <c r="Q11" s="20" t="s">
        <v>9</v>
      </c>
      <c r="R11" s="20" t="s">
        <v>10</v>
      </c>
      <c r="S11" s="20" t="s">
        <v>11</v>
      </c>
      <c r="T11" s="20" t="s">
        <v>12</v>
      </c>
      <c r="U11" s="20" t="s">
        <v>13</v>
      </c>
      <c r="V11" s="20" t="s">
        <v>14</v>
      </c>
      <c r="W11" s="20" t="s">
        <v>15</v>
      </c>
      <c r="X11" s="20" t="s">
        <v>16</v>
      </c>
      <c r="Y11" s="20" t="s">
        <v>17</v>
      </c>
      <c r="Z11" s="20" t="s">
        <v>18</v>
      </c>
      <c r="AA11" s="20" t="s">
        <v>19</v>
      </c>
      <c r="AB11" s="21"/>
      <c r="AC11" s="22" t="s">
        <v>20</v>
      </c>
      <c r="AD11" s="23" t="s">
        <v>21</v>
      </c>
      <c r="AE11" s="16"/>
      <c r="AF11" s="17"/>
      <c r="AG11" s="17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</row>
    <row r="12" spans="1:79" ht="24.75" customHeight="1" thickTop="1">
      <c r="A12" s="8"/>
      <c r="B12" s="24" t="s">
        <v>22</v>
      </c>
      <c r="C12" s="25">
        <f aca="true" t="shared" si="0" ref="C12:AB12">+C13+C23</f>
        <v>1621.6000000000001</v>
      </c>
      <c r="D12" s="26">
        <f t="shared" si="0"/>
        <v>1441.3</v>
      </c>
      <c r="E12" s="27">
        <f t="shared" si="0"/>
        <v>1490</v>
      </c>
      <c r="F12" s="27">
        <f t="shared" si="0"/>
        <v>1545.2999999999997</v>
      </c>
      <c r="G12" s="27">
        <f t="shared" si="0"/>
        <v>1966.1999999999998</v>
      </c>
      <c r="H12" s="27">
        <f t="shared" si="0"/>
        <v>1785.3</v>
      </c>
      <c r="I12" s="27">
        <f t="shared" si="0"/>
        <v>1830.6</v>
      </c>
      <c r="J12" s="27">
        <f t="shared" si="0"/>
        <v>1943.8000000000002</v>
      </c>
      <c r="K12" s="27">
        <f t="shared" si="0"/>
        <v>2148.1000000000004</v>
      </c>
      <c r="L12" s="27">
        <f t="shared" si="0"/>
        <v>2376.6000000000004</v>
      </c>
      <c r="M12" s="27">
        <f t="shared" si="0"/>
        <v>2322.3</v>
      </c>
      <c r="N12" s="27">
        <f t="shared" si="0"/>
        <v>2539.2</v>
      </c>
      <c r="O12" s="27">
        <f t="shared" si="0"/>
        <v>23010.300000000003</v>
      </c>
      <c r="P12" s="25">
        <f t="shared" si="0"/>
        <v>2932.2</v>
      </c>
      <c r="Q12" s="26">
        <f t="shared" si="0"/>
        <v>3518</v>
      </c>
      <c r="R12" s="27">
        <f t="shared" si="0"/>
        <v>4064.5</v>
      </c>
      <c r="S12" s="27">
        <f t="shared" si="0"/>
        <v>3812.2999999999997</v>
      </c>
      <c r="T12" s="27">
        <f t="shared" si="0"/>
        <v>3862.2</v>
      </c>
      <c r="U12" s="27">
        <f t="shared" si="0"/>
        <v>3805.3999999999996</v>
      </c>
      <c r="V12" s="27">
        <f t="shared" si="0"/>
        <v>4228</v>
      </c>
      <c r="W12" s="27">
        <f t="shared" si="0"/>
        <v>4647.3</v>
      </c>
      <c r="X12" s="27">
        <f t="shared" si="0"/>
        <v>3348.9000000000005</v>
      </c>
      <c r="Y12" s="27">
        <f t="shared" si="0"/>
        <v>3557.1000000000004</v>
      </c>
      <c r="Z12" s="27">
        <f t="shared" si="0"/>
        <v>3871</v>
      </c>
      <c r="AA12" s="27">
        <f t="shared" si="0"/>
        <v>4517.1</v>
      </c>
      <c r="AB12" s="27">
        <f t="shared" si="0"/>
        <v>46164.00000000001</v>
      </c>
      <c r="AC12" s="26">
        <f aca="true" t="shared" si="1" ref="AC12:AC23">+AB12-O12</f>
        <v>23153.700000000004</v>
      </c>
      <c r="AD12" s="26">
        <f aca="true" t="shared" si="2" ref="AD12:AD23">+AC12/O12*100</f>
        <v>100.62319917602119</v>
      </c>
      <c r="AE12" s="28"/>
      <c r="AF12" s="29"/>
      <c r="AG12" s="17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</row>
    <row r="13" spans="1:79" ht="23.25" customHeight="1">
      <c r="A13" s="8"/>
      <c r="B13" s="30" t="s">
        <v>23</v>
      </c>
      <c r="C13" s="27">
        <f aca="true" t="shared" si="3" ref="C13:AB13">+C14+C15+C22</f>
        <v>528.3</v>
      </c>
      <c r="D13" s="27">
        <f t="shared" si="3"/>
        <v>505.49999999999994</v>
      </c>
      <c r="E13" s="27">
        <f t="shared" si="3"/>
        <v>533</v>
      </c>
      <c r="F13" s="27">
        <f t="shared" si="3"/>
        <v>526.8</v>
      </c>
      <c r="G13" s="27">
        <f t="shared" si="3"/>
        <v>596.9</v>
      </c>
      <c r="H13" s="27">
        <f t="shared" si="3"/>
        <v>591.5</v>
      </c>
      <c r="I13" s="27">
        <f t="shared" si="3"/>
        <v>571.5</v>
      </c>
      <c r="J13" s="27">
        <f t="shared" si="3"/>
        <v>567.7</v>
      </c>
      <c r="K13" s="27">
        <f t="shared" si="3"/>
        <v>561.8</v>
      </c>
      <c r="L13" s="27">
        <f t="shared" si="3"/>
        <v>696.7</v>
      </c>
      <c r="M13" s="27">
        <f t="shared" si="3"/>
        <v>794.7</v>
      </c>
      <c r="N13" s="27">
        <f t="shared" si="3"/>
        <v>873</v>
      </c>
      <c r="O13" s="27">
        <f t="shared" si="3"/>
        <v>7347.400000000001</v>
      </c>
      <c r="P13" s="27">
        <f t="shared" si="3"/>
        <v>707.2</v>
      </c>
      <c r="Q13" s="27">
        <f t="shared" si="3"/>
        <v>929.7</v>
      </c>
      <c r="R13" s="27">
        <f t="shared" si="3"/>
        <v>1054</v>
      </c>
      <c r="S13" s="27">
        <f t="shared" si="3"/>
        <v>1039.2999999999997</v>
      </c>
      <c r="T13" s="27">
        <f t="shared" si="3"/>
        <v>962</v>
      </c>
      <c r="U13" s="27">
        <f t="shared" si="3"/>
        <v>1042.3</v>
      </c>
      <c r="V13" s="27">
        <f t="shared" si="3"/>
        <v>1274.1</v>
      </c>
      <c r="W13" s="27">
        <f t="shared" si="3"/>
        <v>1320.8999999999999</v>
      </c>
      <c r="X13" s="27">
        <f t="shared" si="3"/>
        <v>1140.8</v>
      </c>
      <c r="Y13" s="27">
        <f t="shared" si="3"/>
        <v>1183.2</v>
      </c>
      <c r="Z13" s="27">
        <f t="shared" si="3"/>
        <v>1368.3000000000002</v>
      </c>
      <c r="AA13" s="27">
        <f t="shared" si="3"/>
        <v>1350.1</v>
      </c>
      <c r="AB13" s="27">
        <f t="shared" si="3"/>
        <v>13371.9</v>
      </c>
      <c r="AC13" s="26">
        <f t="shared" si="1"/>
        <v>6024.499999999999</v>
      </c>
      <c r="AD13" s="26">
        <f t="shared" si="2"/>
        <v>81.99499142553826</v>
      </c>
      <c r="AE13" s="28"/>
      <c r="AF13" s="29"/>
      <c r="AG13" s="17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</row>
    <row r="14" spans="1:79" ht="21" customHeight="1">
      <c r="A14" s="8"/>
      <c r="B14" s="31" t="s">
        <v>24</v>
      </c>
      <c r="C14" s="32">
        <v>508.5</v>
      </c>
      <c r="D14" s="33">
        <v>486.9</v>
      </c>
      <c r="E14" s="32">
        <v>490.8</v>
      </c>
      <c r="F14" s="32">
        <v>475.8</v>
      </c>
      <c r="G14" s="32">
        <v>558.5</v>
      </c>
      <c r="H14" s="32">
        <v>575.2</v>
      </c>
      <c r="I14" s="32">
        <v>558.9</v>
      </c>
      <c r="J14" s="32">
        <v>554.5</v>
      </c>
      <c r="K14" s="32">
        <v>554.3</v>
      </c>
      <c r="L14" s="33">
        <v>684.5</v>
      </c>
      <c r="M14" s="32">
        <v>686.1</v>
      </c>
      <c r="N14" s="32">
        <v>764.9</v>
      </c>
      <c r="O14" s="27">
        <f>SUM(C14:N14)</f>
        <v>6898.900000000001</v>
      </c>
      <c r="P14" s="27">
        <v>631.5</v>
      </c>
      <c r="Q14" s="26">
        <v>864.1</v>
      </c>
      <c r="R14" s="27">
        <v>981.8</v>
      </c>
      <c r="S14" s="27">
        <v>895.3</v>
      </c>
      <c r="T14" s="27">
        <v>894.1</v>
      </c>
      <c r="U14" s="33">
        <v>940.8</v>
      </c>
      <c r="V14" s="33">
        <v>1131</v>
      </c>
      <c r="W14" s="33">
        <v>1135.6</v>
      </c>
      <c r="X14" s="33">
        <v>978.8</v>
      </c>
      <c r="Y14" s="33">
        <v>1094.4</v>
      </c>
      <c r="Z14" s="33">
        <v>1198.9</v>
      </c>
      <c r="AA14" s="33">
        <v>1188.6</v>
      </c>
      <c r="AB14" s="27">
        <f>SUM(P14:AA14)</f>
        <v>11934.9</v>
      </c>
      <c r="AC14" s="26">
        <f t="shared" si="1"/>
        <v>5035.999999999999</v>
      </c>
      <c r="AD14" s="26">
        <f t="shared" si="2"/>
        <v>72.99714447230716</v>
      </c>
      <c r="AE14" s="28"/>
      <c r="AF14" s="29"/>
      <c r="AG14" s="17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</row>
    <row r="15" spans="1:79" ht="18.75" customHeight="1">
      <c r="A15" s="8"/>
      <c r="B15" s="31" t="s">
        <v>25</v>
      </c>
      <c r="C15" s="32">
        <f aca="true" t="shared" si="4" ref="C15:AB15">SUM(C16:C21)</f>
        <v>16.8</v>
      </c>
      <c r="D15" s="32">
        <f t="shared" si="4"/>
        <v>16.2</v>
      </c>
      <c r="E15" s="32">
        <f t="shared" si="4"/>
        <v>40.800000000000004</v>
      </c>
      <c r="F15" s="32">
        <f t="shared" si="4"/>
        <v>49.699999999999996</v>
      </c>
      <c r="G15" s="32">
        <f t="shared" si="4"/>
        <v>36.8</v>
      </c>
      <c r="H15" s="32">
        <f t="shared" si="4"/>
        <v>13.999999999999998</v>
      </c>
      <c r="I15" s="32">
        <f t="shared" si="4"/>
        <v>10.700000000000001</v>
      </c>
      <c r="J15" s="32">
        <f t="shared" si="4"/>
        <v>11.6</v>
      </c>
      <c r="K15" s="32">
        <f t="shared" si="4"/>
        <v>4.3</v>
      </c>
      <c r="L15" s="33">
        <f t="shared" si="4"/>
        <v>7.6000000000000005</v>
      </c>
      <c r="M15" s="32">
        <f t="shared" si="4"/>
        <v>104.7</v>
      </c>
      <c r="N15" s="32">
        <f t="shared" si="4"/>
        <v>102.6</v>
      </c>
      <c r="O15" s="27">
        <f t="shared" si="4"/>
        <v>415.79999999999995</v>
      </c>
      <c r="P15" s="27">
        <f t="shared" si="4"/>
        <v>71.50000000000001</v>
      </c>
      <c r="Q15" s="26">
        <f t="shared" si="4"/>
        <v>63</v>
      </c>
      <c r="R15" s="27">
        <f t="shared" si="4"/>
        <v>67.9</v>
      </c>
      <c r="S15" s="27">
        <f t="shared" si="4"/>
        <v>139.89999999999998</v>
      </c>
      <c r="T15" s="27">
        <f t="shared" si="4"/>
        <v>63.6</v>
      </c>
      <c r="U15" s="33">
        <f t="shared" si="4"/>
        <v>94.5</v>
      </c>
      <c r="V15" s="33">
        <f t="shared" si="4"/>
        <v>136</v>
      </c>
      <c r="W15" s="33">
        <f t="shared" si="4"/>
        <v>176.6</v>
      </c>
      <c r="X15" s="33">
        <f t="shared" si="4"/>
        <v>156.1</v>
      </c>
      <c r="Y15" s="33">
        <f t="shared" si="4"/>
        <v>83.2</v>
      </c>
      <c r="Z15" s="33">
        <f t="shared" si="4"/>
        <v>160.2</v>
      </c>
      <c r="AA15" s="33">
        <f t="shared" si="4"/>
        <v>152.6</v>
      </c>
      <c r="AB15" s="27">
        <f t="shared" si="4"/>
        <v>1365.1</v>
      </c>
      <c r="AC15" s="26">
        <f t="shared" si="1"/>
        <v>949.3</v>
      </c>
      <c r="AD15" s="26">
        <f t="shared" si="2"/>
        <v>228.30687830687833</v>
      </c>
      <c r="AE15" s="28"/>
      <c r="AF15" s="29"/>
      <c r="AG15" s="17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</row>
    <row r="16" spans="1:79" ht="18.75" customHeight="1">
      <c r="A16" s="8"/>
      <c r="B16" s="34" t="s">
        <v>26</v>
      </c>
      <c r="C16" s="35">
        <v>0.6</v>
      </c>
      <c r="D16" s="35">
        <v>0</v>
      </c>
      <c r="E16" s="35">
        <v>0</v>
      </c>
      <c r="F16" s="35">
        <v>0.2</v>
      </c>
      <c r="G16" s="36">
        <v>0</v>
      </c>
      <c r="H16" s="37">
        <v>0</v>
      </c>
      <c r="I16" s="37">
        <v>0</v>
      </c>
      <c r="J16" s="37">
        <v>1.4</v>
      </c>
      <c r="K16" s="37">
        <v>0.1</v>
      </c>
      <c r="L16" s="35">
        <v>0</v>
      </c>
      <c r="M16" s="35">
        <v>28.1</v>
      </c>
      <c r="N16" s="38">
        <v>0</v>
      </c>
      <c r="O16" s="39">
        <f aca="true" t="shared" si="5" ref="O16:O22">SUM(C16:N16)</f>
        <v>30.400000000000002</v>
      </c>
      <c r="P16" s="39">
        <v>23.7</v>
      </c>
      <c r="Q16" s="40">
        <v>0.1</v>
      </c>
      <c r="R16" s="39">
        <v>11.3</v>
      </c>
      <c r="S16" s="39">
        <v>0</v>
      </c>
      <c r="T16" s="41">
        <v>0.4</v>
      </c>
      <c r="U16" s="41">
        <v>8.6</v>
      </c>
      <c r="V16" s="41">
        <v>11.4</v>
      </c>
      <c r="W16" s="41">
        <v>9.3</v>
      </c>
      <c r="X16" s="41">
        <v>0</v>
      </c>
      <c r="Y16" s="41">
        <v>9.4</v>
      </c>
      <c r="Z16" s="41">
        <v>19.9</v>
      </c>
      <c r="AA16" s="41">
        <v>7.7</v>
      </c>
      <c r="AB16" s="39">
        <f aca="true" t="shared" si="6" ref="AB16:AB22">SUM(P16:AA16)</f>
        <v>101.8</v>
      </c>
      <c r="AC16" s="40">
        <f t="shared" si="1"/>
        <v>71.39999999999999</v>
      </c>
      <c r="AD16" s="40">
        <f t="shared" si="2"/>
        <v>234.86842105263156</v>
      </c>
      <c r="AE16" s="28"/>
      <c r="AF16" s="29"/>
      <c r="AG16" s="17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</row>
    <row r="17" spans="1:79" ht="18.75" customHeight="1">
      <c r="A17" s="8"/>
      <c r="B17" s="34" t="s">
        <v>27</v>
      </c>
      <c r="C17" s="35">
        <v>0</v>
      </c>
      <c r="D17" s="35">
        <v>0.9</v>
      </c>
      <c r="E17" s="35">
        <v>0</v>
      </c>
      <c r="F17" s="35">
        <v>0</v>
      </c>
      <c r="G17" s="36">
        <v>0</v>
      </c>
      <c r="H17" s="37">
        <v>0</v>
      </c>
      <c r="I17" s="37">
        <v>0</v>
      </c>
      <c r="J17" s="37">
        <v>0</v>
      </c>
      <c r="K17" s="37">
        <v>0</v>
      </c>
      <c r="L17" s="35">
        <v>0</v>
      </c>
      <c r="M17" s="35">
        <v>0</v>
      </c>
      <c r="N17" s="38">
        <v>0</v>
      </c>
      <c r="O17" s="39">
        <f t="shared" si="5"/>
        <v>0.9</v>
      </c>
      <c r="P17" s="39">
        <v>0</v>
      </c>
      <c r="Q17" s="40">
        <v>27.6</v>
      </c>
      <c r="R17" s="39">
        <v>2.7</v>
      </c>
      <c r="S17" s="39">
        <v>2.7</v>
      </c>
      <c r="T17" s="41">
        <v>14.7</v>
      </c>
      <c r="U17" s="41">
        <v>1.7</v>
      </c>
      <c r="V17" s="41">
        <v>1.4</v>
      </c>
      <c r="W17" s="41">
        <v>5.3</v>
      </c>
      <c r="X17" s="41">
        <v>1.6</v>
      </c>
      <c r="Y17" s="41">
        <v>1.2</v>
      </c>
      <c r="Z17" s="41">
        <v>1.3</v>
      </c>
      <c r="AA17" s="41">
        <v>16.6</v>
      </c>
      <c r="AB17" s="39">
        <f t="shared" si="6"/>
        <v>76.80000000000001</v>
      </c>
      <c r="AC17" s="40">
        <f t="shared" si="1"/>
        <v>75.9</v>
      </c>
      <c r="AD17" s="40">
        <f t="shared" si="2"/>
        <v>8433.333333333334</v>
      </c>
      <c r="AE17" s="28"/>
      <c r="AF17" s="29"/>
      <c r="AG17" s="17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</row>
    <row r="18" spans="1:79" ht="18.75" customHeight="1">
      <c r="A18" s="8"/>
      <c r="B18" s="34" t="s">
        <v>28</v>
      </c>
      <c r="C18" s="37">
        <v>0</v>
      </c>
      <c r="D18" s="41">
        <v>0.3</v>
      </c>
      <c r="E18" s="37">
        <v>0</v>
      </c>
      <c r="F18" s="37">
        <v>0.1</v>
      </c>
      <c r="G18" s="37">
        <v>0</v>
      </c>
      <c r="H18" s="37">
        <v>0.1</v>
      </c>
      <c r="I18" s="37">
        <v>0</v>
      </c>
      <c r="J18" s="37">
        <v>0</v>
      </c>
      <c r="K18" s="37">
        <v>0</v>
      </c>
      <c r="L18" s="41">
        <v>0</v>
      </c>
      <c r="M18" s="37">
        <v>0</v>
      </c>
      <c r="N18" s="37">
        <v>0.2</v>
      </c>
      <c r="O18" s="39">
        <f t="shared" si="5"/>
        <v>0.7</v>
      </c>
      <c r="P18" s="39">
        <v>1</v>
      </c>
      <c r="Q18" s="40">
        <v>1.9</v>
      </c>
      <c r="R18" s="39">
        <v>0</v>
      </c>
      <c r="S18" s="39">
        <v>0</v>
      </c>
      <c r="T18" s="41">
        <v>0</v>
      </c>
      <c r="U18" s="41">
        <v>0</v>
      </c>
      <c r="V18" s="41">
        <v>0</v>
      </c>
      <c r="W18" s="41">
        <v>0.6</v>
      </c>
      <c r="X18" s="41">
        <v>0</v>
      </c>
      <c r="Y18" s="41">
        <v>0</v>
      </c>
      <c r="Z18" s="41">
        <v>0</v>
      </c>
      <c r="AA18" s="41">
        <v>0</v>
      </c>
      <c r="AB18" s="39">
        <f t="shared" si="6"/>
        <v>3.5</v>
      </c>
      <c r="AC18" s="40">
        <f t="shared" si="1"/>
        <v>2.8</v>
      </c>
      <c r="AD18" s="40">
        <f t="shared" si="2"/>
        <v>400</v>
      </c>
      <c r="AE18" s="28"/>
      <c r="AF18" s="29"/>
      <c r="AG18" s="17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</row>
    <row r="19" spans="1:79" ht="18.75" customHeight="1">
      <c r="A19" s="8"/>
      <c r="B19" s="34" t="s">
        <v>29</v>
      </c>
      <c r="C19" s="37">
        <v>15.9</v>
      </c>
      <c r="D19" s="41">
        <v>9.8</v>
      </c>
      <c r="E19" s="37">
        <v>39.2</v>
      </c>
      <c r="F19" s="37">
        <v>45.5</v>
      </c>
      <c r="G19" s="37">
        <v>33.7</v>
      </c>
      <c r="H19" s="37">
        <v>8.7</v>
      </c>
      <c r="I19" s="37">
        <v>4.6</v>
      </c>
      <c r="J19" s="37">
        <v>8.7</v>
      </c>
      <c r="K19" s="37">
        <v>3.5</v>
      </c>
      <c r="L19" s="41">
        <v>5.7</v>
      </c>
      <c r="M19" s="37">
        <v>72</v>
      </c>
      <c r="N19" s="37">
        <v>97.3</v>
      </c>
      <c r="O19" s="39">
        <f t="shared" si="5"/>
        <v>344.59999999999997</v>
      </c>
      <c r="P19" s="39">
        <v>42.7</v>
      </c>
      <c r="Q19" s="40">
        <v>28.4</v>
      </c>
      <c r="R19" s="39">
        <v>46.5</v>
      </c>
      <c r="S19" s="39">
        <v>128.9</v>
      </c>
      <c r="T19" s="41">
        <v>43.4</v>
      </c>
      <c r="U19" s="41">
        <v>76.6</v>
      </c>
      <c r="V19" s="41">
        <v>117.6</v>
      </c>
      <c r="W19" s="41">
        <v>132.5</v>
      </c>
      <c r="X19" s="41">
        <v>146.2</v>
      </c>
      <c r="Y19" s="41">
        <v>65.5</v>
      </c>
      <c r="Z19" s="41">
        <v>133</v>
      </c>
      <c r="AA19" s="41">
        <v>122.8</v>
      </c>
      <c r="AB19" s="39">
        <f t="shared" si="6"/>
        <v>1084.1</v>
      </c>
      <c r="AC19" s="40">
        <f t="shared" si="1"/>
        <v>739.5</v>
      </c>
      <c r="AD19" s="40">
        <f t="shared" si="2"/>
        <v>214.59663377829366</v>
      </c>
      <c r="AE19" s="28"/>
      <c r="AF19" s="29"/>
      <c r="AG19" s="17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ht="18.75" customHeight="1">
      <c r="A20" s="8"/>
      <c r="B20" s="34" t="s">
        <v>30</v>
      </c>
      <c r="C20" s="37">
        <v>0</v>
      </c>
      <c r="D20" s="41">
        <v>4.7</v>
      </c>
      <c r="E20" s="37">
        <v>1.1</v>
      </c>
      <c r="F20" s="37">
        <v>3.8</v>
      </c>
      <c r="G20" s="37">
        <v>2.8</v>
      </c>
      <c r="H20" s="37">
        <v>5.1</v>
      </c>
      <c r="I20" s="37">
        <v>5.7</v>
      </c>
      <c r="J20" s="37">
        <v>1.4</v>
      </c>
      <c r="K20" s="37">
        <v>0.6</v>
      </c>
      <c r="L20" s="41">
        <v>1.5</v>
      </c>
      <c r="M20" s="37">
        <v>4.2</v>
      </c>
      <c r="N20" s="37">
        <v>4.8</v>
      </c>
      <c r="O20" s="39">
        <f t="shared" si="5"/>
        <v>35.699999999999996</v>
      </c>
      <c r="P20" s="39">
        <v>3.4</v>
      </c>
      <c r="Q20" s="40">
        <v>2.6</v>
      </c>
      <c r="R20" s="39">
        <v>3</v>
      </c>
      <c r="S20" s="39">
        <v>4.7</v>
      </c>
      <c r="T20" s="41">
        <v>2.6</v>
      </c>
      <c r="U20" s="41">
        <v>2.9</v>
      </c>
      <c r="V20" s="41">
        <v>2.5</v>
      </c>
      <c r="W20" s="41">
        <v>8.8</v>
      </c>
      <c r="X20" s="41">
        <v>4.4</v>
      </c>
      <c r="Y20" s="41">
        <v>1.4</v>
      </c>
      <c r="Z20" s="41">
        <v>1.1</v>
      </c>
      <c r="AA20" s="41">
        <v>2.1</v>
      </c>
      <c r="AB20" s="39">
        <f t="shared" si="6"/>
        <v>39.5</v>
      </c>
      <c r="AC20" s="40">
        <f t="shared" si="1"/>
        <v>3.8000000000000043</v>
      </c>
      <c r="AD20" s="40">
        <f t="shared" si="2"/>
        <v>10.644257703081246</v>
      </c>
      <c r="AE20" s="28"/>
      <c r="AF20" s="29"/>
      <c r="AG20" s="17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</row>
    <row r="21" spans="1:79" ht="18.75" customHeight="1">
      <c r="A21" s="8"/>
      <c r="B21" s="34" t="s">
        <v>31</v>
      </c>
      <c r="C21" s="37">
        <v>0.3</v>
      </c>
      <c r="D21" s="41">
        <v>0.5</v>
      </c>
      <c r="E21" s="37">
        <v>0.5</v>
      </c>
      <c r="F21" s="37">
        <v>0.1</v>
      </c>
      <c r="G21" s="37">
        <v>0.3</v>
      </c>
      <c r="H21" s="37">
        <v>0.1</v>
      </c>
      <c r="I21" s="37">
        <v>0.4</v>
      </c>
      <c r="J21" s="37">
        <v>0.1</v>
      </c>
      <c r="K21" s="37">
        <v>0.1</v>
      </c>
      <c r="L21" s="41">
        <v>0.4</v>
      </c>
      <c r="M21" s="37">
        <v>0.4</v>
      </c>
      <c r="N21" s="37">
        <v>0.3</v>
      </c>
      <c r="O21" s="39">
        <f t="shared" si="5"/>
        <v>3.5</v>
      </c>
      <c r="P21" s="39">
        <v>0.7</v>
      </c>
      <c r="Q21" s="40">
        <v>2.4</v>
      </c>
      <c r="R21" s="39">
        <v>4.4</v>
      </c>
      <c r="S21" s="39">
        <v>3.6</v>
      </c>
      <c r="T21" s="41">
        <v>2.5</v>
      </c>
      <c r="U21" s="41">
        <v>4.7</v>
      </c>
      <c r="V21" s="41">
        <v>3.1</v>
      </c>
      <c r="W21" s="41">
        <v>20.1</v>
      </c>
      <c r="X21" s="41">
        <v>3.9</v>
      </c>
      <c r="Y21" s="41">
        <v>5.7</v>
      </c>
      <c r="Z21" s="41">
        <v>4.9</v>
      </c>
      <c r="AA21" s="41">
        <v>3.4</v>
      </c>
      <c r="AB21" s="39">
        <f t="shared" si="6"/>
        <v>59.4</v>
      </c>
      <c r="AC21" s="40">
        <f t="shared" si="1"/>
        <v>55.9</v>
      </c>
      <c r="AD21" s="40">
        <f t="shared" si="2"/>
        <v>1597.142857142857</v>
      </c>
      <c r="AE21" s="28"/>
      <c r="AF21" s="29"/>
      <c r="AG21" s="17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</row>
    <row r="22" spans="1:79" ht="18.75" customHeight="1">
      <c r="A22" s="8"/>
      <c r="B22" s="42" t="s">
        <v>32</v>
      </c>
      <c r="C22" s="32">
        <v>3</v>
      </c>
      <c r="D22" s="33">
        <v>2.4</v>
      </c>
      <c r="E22" s="32">
        <v>1.4</v>
      </c>
      <c r="F22" s="32">
        <v>1.3</v>
      </c>
      <c r="G22" s="32">
        <v>1.6</v>
      </c>
      <c r="H22" s="32">
        <v>2.3</v>
      </c>
      <c r="I22" s="32">
        <v>1.9</v>
      </c>
      <c r="J22" s="32">
        <v>1.6</v>
      </c>
      <c r="K22" s="32">
        <v>3.2</v>
      </c>
      <c r="L22" s="33">
        <v>4.6</v>
      </c>
      <c r="M22" s="32">
        <v>3.9</v>
      </c>
      <c r="N22" s="32">
        <v>5.5</v>
      </c>
      <c r="O22" s="27">
        <f t="shared" si="5"/>
        <v>32.699999999999996</v>
      </c>
      <c r="P22" s="27">
        <v>4.2</v>
      </c>
      <c r="Q22" s="26">
        <v>2.6</v>
      </c>
      <c r="R22" s="27">
        <v>4.3</v>
      </c>
      <c r="S22" s="27">
        <v>4.1</v>
      </c>
      <c r="T22" s="33">
        <v>4.3</v>
      </c>
      <c r="U22" s="33">
        <v>7</v>
      </c>
      <c r="V22" s="33">
        <v>7.1</v>
      </c>
      <c r="W22" s="33">
        <v>8.7</v>
      </c>
      <c r="X22" s="33">
        <v>5.9</v>
      </c>
      <c r="Y22" s="33">
        <v>5.6</v>
      </c>
      <c r="Z22" s="33">
        <v>9.2</v>
      </c>
      <c r="AA22" s="33">
        <v>8.9</v>
      </c>
      <c r="AB22" s="27">
        <f t="shared" si="6"/>
        <v>71.9</v>
      </c>
      <c r="AC22" s="26">
        <f t="shared" si="1"/>
        <v>39.20000000000001</v>
      </c>
      <c r="AD22" s="26">
        <f t="shared" si="2"/>
        <v>119.87767584097864</v>
      </c>
      <c r="AE22" s="28"/>
      <c r="AF22" s="29"/>
      <c r="AG22" s="17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</row>
    <row r="23" spans="1:79" ht="28.5" customHeight="1">
      <c r="A23" s="8"/>
      <c r="B23" s="43" t="s">
        <v>33</v>
      </c>
      <c r="C23" s="27">
        <f aca="true" t="shared" si="7" ref="C23:AB23">+C24+C27+C30</f>
        <v>1093.3000000000002</v>
      </c>
      <c r="D23" s="26">
        <f t="shared" si="7"/>
        <v>935.8000000000001</v>
      </c>
      <c r="E23" s="27">
        <f t="shared" si="7"/>
        <v>957</v>
      </c>
      <c r="F23" s="27">
        <f t="shared" si="7"/>
        <v>1018.4999999999999</v>
      </c>
      <c r="G23" s="27">
        <f t="shared" si="7"/>
        <v>1369.3</v>
      </c>
      <c r="H23" s="27">
        <f t="shared" si="7"/>
        <v>1193.8</v>
      </c>
      <c r="I23" s="27">
        <f t="shared" si="7"/>
        <v>1259.1</v>
      </c>
      <c r="J23" s="27">
        <f t="shared" si="7"/>
        <v>1376.1000000000001</v>
      </c>
      <c r="K23" s="27">
        <f t="shared" si="7"/>
        <v>1586.3000000000002</v>
      </c>
      <c r="L23" s="27">
        <f t="shared" si="7"/>
        <v>1679.9</v>
      </c>
      <c r="M23" s="27">
        <f t="shared" si="7"/>
        <v>1527.6000000000001</v>
      </c>
      <c r="N23" s="27">
        <f t="shared" si="7"/>
        <v>1666.2</v>
      </c>
      <c r="O23" s="27">
        <f t="shared" si="7"/>
        <v>15662.900000000001</v>
      </c>
      <c r="P23" s="27">
        <f t="shared" si="7"/>
        <v>2225</v>
      </c>
      <c r="Q23" s="26">
        <f t="shared" si="7"/>
        <v>2588.3</v>
      </c>
      <c r="R23" s="27">
        <f t="shared" si="7"/>
        <v>3010.5</v>
      </c>
      <c r="S23" s="27">
        <f t="shared" si="7"/>
        <v>2773</v>
      </c>
      <c r="T23" s="27">
        <f t="shared" si="7"/>
        <v>2900.2</v>
      </c>
      <c r="U23" s="27">
        <f t="shared" si="7"/>
        <v>2763.1</v>
      </c>
      <c r="V23" s="27">
        <f t="shared" si="7"/>
        <v>2953.8999999999996</v>
      </c>
      <c r="W23" s="27">
        <f t="shared" si="7"/>
        <v>3326.4</v>
      </c>
      <c r="X23" s="27">
        <f t="shared" si="7"/>
        <v>2208.1000000000004</v>
      </c>
      <c r="Y23" s="27">
        <f t="shared" si="7"/>
        <v>2373.9</v>
      </c>
      <c r="Z23" s="27">
        <f t="shared" si="7"/>
        <v>2502.7</v>
      </c>
      <c r="AA23" s="27">
        <f t="shared" si="7"/>
        <v>3167</v>
      </c>
      <c r="AB23" s="27">
        <f t="shared" si="7"/>
        <v>32792.100000000006</v>
      </c>
      <c r="AC23" s="26">
        <f t="shared" si="1"/>
        <v>17129.200000000004</v>
      </c>
      <c r="AD23" s="26">
        <f t="shared" si="2"/>
        <v>109.36161247278602</v>
      </c>
      <c r="AE23" s="28"/>
      <c r="AF23" s="29"/>
      <c r="AG23" s="17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</row>
    <row r="24" spans="1:79" ht="20.25" customHeight="1">
      <c r="A24" s="8"/>
      <c r="B24" s="42" t="s">
        <v>34</v>
      </c>
      <c r="C24" s="44">
        <f aca="true" t="shared" si="8" ref="C24:AB24">+C25+C26</f>
        <v>840.2</v>
      </c>
      <c r="D24" s="44">
        <f t="shared" si="8"/>
        <v>711.5</v>
      </c>
      <c r="E24" s="44">
        <f t="shared" si="8"/>
        <v>829.1</v>
      </c>
      <c r="F24" s="44">
        <f t="shared" si="8"/>
        <v>809.3</v>
      </c>
      <c r="G24" s="44">
        <f t="shared" si="8"/>
        <v>928</v>
      </c>
      <c r="H24" s="44">
        <f t="shared" si="8"/>
        <v>848.6</v>
      </c>
      <c r="I24" s="44">
        <f t="shared" si="8"/>
        <v>911.9</v>
      </c>
      <c r="J24" s="44">
        <f t="shared" si="8"/>
        <v>1079.7</v>
      </c>
      <c r="K24" s="44">
        <f t="shared" si="8"/>
        <v>1087.2</v>
      </c>
      <c r="L24" s="44">
        <f t="shared" si="8"/>
        <v>1310.7</v>
      </c>
      <c r="M24" s="44">
        <f t="shared" si="8"/>
        <v>1285</v>
      </c>
      <c r="N24" s="44">
        <f t="shared" si="8"/>
        <v>1292.6</v>
      </c>
      <c r="O24" s="44">
        <f t="shared" si="8"/>
        <v>11933.800000000001</v>
      </c>
      <c r="P24" s="44">
        <f t="shared" si="8"/>
        <v>1051.9</v>
      </c>
      <c r="Q24" s="44">
        <f t="shared" si="8"/>
        <v>1246.8</v>
      </c>
      <c r="R24" s="44">
        <f t="shared" si="8"/>
        <v>1445.6</v>
      </c>
      <c r="S24" s="44">
        <f t="shared" si="8"/>
        <v>1285.3</v>
      </c>
      <c r="T24" s="44">
        <f t="shared" si="8"/>
        <v>1385.6</v>
      </c>
      <c r="U24" s="44">
        <f t="shared" si="8"/>
        <v>1335.2</v>
      </c>
      <c r="V24" s="44">
        <f t="shared" si="8"/>
        <v>1412</v>
      </c>
      <c r="W24" s="44">
        <f t="shared" si="8"/>
        <v>1669</v>
      </c>
      <c r="X24" s="44">
        <f t="shared" si="8"/>
        <v>1151.7</v>
      </c>
      <c r="Y24" s="44">
        <f t="shared" si="8"/>
        <v>1239.8</v>
      </c>
      <c r="Z24" s="44">
        <f t="shared" si="8"/>
        <v>1423.5</v>
      </c>
      <c r="AA24" s="44">
        <f t="shared" si="8"/>
        <v>1353.6</v>
      </c>
      <c r="AB24" s="44">
        <f t="shared" si="8"/>
        <v>16000.000000000002</v>
      </c>
      <c r="AC24" s="45">
        <f>ROUND(+AC25,1)</f>
        <v>1739.9</v>
      </c>
      <c r="AD24" s="45">
        <f>ROUND(+AD25,1)</f>
        <v>16.2</v>
      </c>
      <c r="AE24" s="28"/>
      <c r="AF24" s="29"/>
      <c r="AG24" s="17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</row>
    <row r="25" spans="1:79" ht="17.25" customHeight="1">
      <c r="A25" s="8"/>
      <c r="B25" s="34" t="s">
        <v>35</v>
      </c>
      <c r="C25" s="46">
        <v>840.2</v>
      </c>
      <c r="D25" s="47">
        <v>711.5</v>
      </c>
      <c r="E25" s="48">
        <v>829.1</v>
      </c>
      <c r="F25" s="48">
        <v>809.3</v>
      </c>
      <c r="G25" s="48">
        <v>928</v>
      </c>
      <c r="H25" s="48">
        <v>848.6</v>
      </c>
      <c r="I25" s="48">
        <v>827.9</v>
      </c>
      <c r="J25" s="48">
        <v>898.9</v>
      </c>
      <c r="K25" s="48">
        <v>865.5</v>
      </c>
      <c r="L25" s="47">
        <v>1049</v>
      </c>
      <c r="M25" s="48">
        <v>1035</v>
      </c>
      <c r="N25" s="48">
        <v>1077.6</v>
      </c>
      <c r="O25" s="39">
        <f>SUM(C25:N25)</f>
        <v>10720.6</v>
      </c>
      <c r="P25" s="35">
        <v>828</v>
      </c>
      <c r="Q25" s="40">
        <v>1031.1</v>
      </c>
      <c r="R25" s="39">
        <v>1135.6</v>
      </c>
      <c r="S25" s="39">
        <v>997.8</v>
      </c>
      <c r="T25" s="41">
        <v>1040.1</v>
      </c>
      <c r="U25" s="41">
        <v>1024.7</v>
      </c>
      <c r="V25" s="41">
        <v>1128.7</v>
      </c>
      <c r="W25" s="41">
        <v>1290.1</v>
      </c>
      <c r="X25" s="41">
        <v>859.2</v>
      </c>
      <c r="Y25" s="49">
        <v>967</v>
      </c>
      <c r="Z25" s="49">
        <v>1065.6</v>
      </c>
      <c r="AA25" s="49">
        <v>1092.6</v>
      </c>
      <c r="AB25" s="39">
        <f>SUM(P25:AA25)</f>
        <v>12460.500000000002</v>
      </c>
      <c r="AC25" s="40">
        <f aca="true" t="shared" si="9" ref="AC25:AC36">+AB25-O25</f>
        <v>1739.9000000000015</v>
      </c>
      <c r="AD25" s="40">
        <f aca="true" t="shared" si="10" ref="AD25:AD35">+AC25/O25*100</f>
        <v>16.22950208010747</v>
      </c>
      <c r="AE25" s="28"/>
      <c r="AF25" s="29"/>
      <c r="AG25" s="17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</row>
    <row r="26" spans="1:79" ht="17.25" customHeight="1">
      <c r="A26" s="8"/>
      <c r="B26" s="34" t="s">
        <v>36</v>
      </c>
      <c r="C26" s="50">
        <v>0</v>
      </c>
      <c r="D26" s="47">
        <v>0</v>
      </c>
      <c r="E26" s="48">
        <v>0</v>
      </c>
      <c r="F26" s="48">
        <v>0</v>
      </c>
      <c r="G26" s="48">
        <v>0</v>
      </c>
      <c r="H26" s="48">
        <v>0</v>
      </c>
      <c r="I26" s="48">
        <v>84</v>
      </c>
      <c r="J26" s="48">
        <v>180.8</v>
      </c>
      <c r="K26" s="48">
        <v>221.7</v>
      </c>
      <c r="L26" s="47">
        <v>261.7</v>
      </c>
      <c r="M26" s="48">
        <v>250</v>
      </c>
      <c r="N26" s="48">
        <v>215</v>
      </c>
      <c r="O26" s="39">
        <f>SUM(C26:N26)</f>
        <v>1213.2</v>
      </c>
      <c r="P26" s="35">
        <v>223.9</v>
      </c>
      <c r="Q26" s="40">
        <v>215.7</v>
      </c>
      <c r="R26" s="39">
        <v>310</v>
      </c>
      <c r="S26" s="39">
        <v>287.5</v>
      </c>
      <c r="T26" s="41">
        <v>345.5</v>
      </c>
      <c r="U26" s="41">
        <v>310.5</v>
      </c>
      <c r="V26" s="41">
        <v>283.3</v>
      </c>
      <c r="W26" s="41">
        <v>378.9</v>
      </c>
      <c r="X26" s="41">
        <v>292.5</v>
      </c>
      <c r="Y26" s="49">
        <v>272.8</v>
      </c>
      <c r="Z26" s="49">
        <v>357.9</v>
      </c>
      <c r="AA26" s="49">
        <v>261</v>
      </c>
      <c r="AB26" s="51">
        <f>SUM(P26:AA26)</f>
        <v>3539.5</v>
      </c>
      <c r="AC26" s="51">
        <f t="shared" si="9"/>
        <v>2326.3</v>
      </c>
      <c r="AD26" s="40">
        <f t="shared" si="10"/>
        <v>191.7490933069568</v>
      </c>
      <c r="AE26" s="28"/>
      <c r="AF26" s="29"/>
      <c r="AG26" s="17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</row>
    <row r="27" spans="1:79" ht="22.5" customHeight="1">
      <c r="A27" s="8"/>
      <c r="B27" s="42" t="s">
        <v>37</v>
      </c>
      <c r="C27" s="52">
        <f aca="true" t="shared" si="11" ref="C27:N27">ROUND(+C29+C28,1)</f>
        <v>0.2</v>
      </c>
      <c r="D27" s="52">
        <f t="shared" si="11"/>
        <v>0.6</v>
      </c>
      <c r="E27" s="53">
        <f t="shared" si="11"/>
        <v>0.1</v>
      </c>
      <c r="F27" s="53">
        <f t="shared" si="11"/>
        <v>0.3</v>
      </c>
      <c r="G27" s="53">
        <f t="shared" si="11"/>
        <v>0.3</v>
      </c>
      <c r="H27" s="53">
        <f t="shared" si="11"/>
        <v>0.3</v>
      </c>
      <c r="I27" s="53">
        <f t="shared" si="11"/>
        <v>1.2</v>
      </c>
      <c r="J27" s="53">
        <f t="shared" si="11"/>
        <v>37.4</v>
      </c>
      <c r="K27" s="53">
        <f t="shared" si="11"/>
        <v>62.5</v>
      </c>
      <c r="L27" s="53">
        <f t="shared" si="11"/>
        <v>4</v>
      </c>
      <c r="M27" s="52">
        <f t="shared" si="11"/>
        <v>0.4</v>
      </c>
      <c r="N27" s="53">
        <f t="shared" si="11"/>
        <v>0.9</v>
      </c>
      <c r="O27" s="27">
        <f>SUM(C27:N27)</f>
        <v>108.20000000000002</v>
      </c>
      <c r="P27" s="52">
        <f aca="true" t="shared" si="12" ref="P27:AB27">ROUND(+P29+P28,1)</f>
        <v>49</v>
      </c>
      <c r="Q27" s="52">
        <f t="shared" si="12"/>
        <v>84.5</v>
      </c>
      <c r="R27" s="53">
        <f t="shared" si="12"/>
        <v>76.9</v>
      </c>
      <c r="S27" s="53">
        <f t="shared" si="12"/>
        <v>78.7</v>
      </c>
      <c r="T27" s="53">
        <f t="shared" si="12"/>
        <v>112.3</v>
      </c>
      <c r="U27" s="53">
        <f t="shared" si="12"/>
        <v>125.8</v>
      </c>
      <c r="V27" s="53">
        <f t="shared" si="12"/>
        <v>45.6</v>
      </c>
      <c r="W27" s="53">
        <f t="shared" si="12"/>
        <v>2.4</v>
      </c>
      <c r="X27" s="53">
        <f t="shared" si="12"/>
        <v>0.9</v>
      </c>
      <c r="Y27" s="53">
        <f t="shared" si="12"/>
        <v>16.7</v>
      </c>
      <c r="Z27" s="52">
        <f t="shared" si="12"/>
        <v>2.7</v>
      </c>
      <c r="AA27" s="53">
        <f t="shared" si="12"/>
        <v>0.2</v>
      </c>
      <c r="AB27" s="53">
        <f t="shared" si="12"/>
        <v>595.7</v>
      </c>
      <c r="AC27" s="54">
        <f t="shared" si="9"/>
        <v>487.5</v>
      </c>
      <c r="AD27" s="26">
        <f t="shared" si="10"/>
        <v>450.5545286506469</v>
      </c>
      <c r="AE27" s="28"/>
      <c r="AF27" s="29"/>
      <c r="AG27" s="17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</row>
    <row r="28" spans="1:79" ht="18" customHeight="1">
      <c r="A28" s="8"/>
      <c r="B28" s="55" t="s">
        <v>38</v>
      </c>
      <c r="C28" s="46">
        <v>0</v>
      </c>
      <c r="D28" s="41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37</v>
      </c>
      <c r="K28" s="37">
        <v>61.9</v>
      </c>
      <c r="L28" s="41">
        <v>3</v>
      </c>
      <c r="M28" s="37">
        <v>0</v>
      </c>
      <c r="N28" s="37">
        <v>0</v>
      </c>
      <c r="O28" s="39">
        <f>SUM(C28:N28)</f>
        <v>101.9</v>
      </c>
      <c r="P28" s="35">
        <v>48.6</v>
      </c>
      <c r="Q28" s="39">
        <v>83.1</v>
      </c>
      <c r="R28" s="51">
        <v>76.9</v>
      </c>
      <c r="S28" s="51">
        <v>76.8</v>
      </c>
      <c r="T28" s="51">
        <v>111.6</v>
      </c>
      <c r="U28" s="51">
        <v>117.2</v>
      </c>
      <c r="V28" s="51">
        <v>44.6</v>
      </c>
      <c r="W28" s="51">
        <v>0</v>
      </c>
      <c r="X28" s="51">
        <v>0.1</v>
      </c>
      <c r="Y28" s="51">
        <v>0</v>
      </c>
      <c r="Z28" s="39">
        <v>2.1</v>
      </c>
      <c r="AA28" s="51">
        <v>0</v>
      </c>
      <c r="AB28" s="51">
        <f>SUM(P28:AA28)</f>
        <v>561.0000000000001</v>
      </c>
      <c r="AC28" s="51">
        <f t="shared" si="9"/>
        <v>459.10000000000014</v>
      </c>
      <c r="AD28" s="40">
        <f t="shared" si="10"/>
        <v>450.53974484789023</v>
      </c>
      <c r="AE28" s="28"/>
      <c r="AF28" s="29"/>
      <c r="AG28" s="17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</row>
    <row r="29" spans="1:79" ht="17.25" customHeight="1">
      <c r="A29" s="8"/>
      <c r="B29" s="55" t="s">
        <v>31</v>
      </c>
      <c r="C29" s="46">
        <v>0.2</v>
      </c>
      <c r="D29" s="41">
        <v>0.6</v>
      </c>
      <c r="E29" s="37">
        <v>0.1</v>
      </c>
      <c r="F29" s="37">
        <v>0.3</v>
      </c>
      <c r="G29" s="37">
        <v>0.3</v>
      </c>
      <c r="H29" s="37">
        <v>0.3</v>
      </c>
      <c r="I29" s="37">
        <v>1.2</v>
      </c>
      <c r="J29" s="37">
        <v>0.4</v>
      </c>
      <c r="K29" s="37">
        <v>0.6</v>
      </c>
      <c r="L29" s="41">
        <v>1</v>
      </c>
      <c r="M29" s="37">
        <v>0.4</v>
      </c>
      <c r="N29" s="37">
        <v>0.9</v>
      </c>
      <c r="O29" s="39">
        <f>SUM(C29:N29)</f>
        <v>6.300000000000001</v>
      </c>
      <c r="P29" s="35">
        <v>0.4</v>
      </c>
      <c r="Q29" s="39">
        <v>1.4</v>
      </c>
      <c r="R29" s="51">
        <v>0</v>
      </c>
      <c r="S29" s="51">
        <v>1.9</v>
      </c>
      <c r="T29" s="51">
        <v>0.7</v>
      </c>
      <c r="U29" s="51">
        <v>8.6</v>
      </c>
      <c r="V29" s="51">
        <v>1</v>
      </c>
      <c r="W29" s="51">
        <v>2.4</v>
      </c>
      <c r="X29" s="51">
        <v>0.8</v>
      </c>
      <c r="Y29" s="51">
        <v>16.7</v>
      </c>
      <c r="Z29" s="39">
        <v>0.6</v>
      </c>
      <c r="AA29" s="51">
        <v>0.2</v>
      </c>
      <c r="AB29" s="39">
        <f>SUM(P29:AA29)</f>
        <v>34.7</v>
      </c>
      <c r="AC29" s="40">
        <f t="shared" si="9"/>
        <v>28.400000000000002</v>
      </c>
      <c r="AD29" s="40">
        <f t="shared" si="10"/>
        <v>450.7936507936508</v>
      </c>
      <c r="AE29" s="28"/>
      <c r="AF29" s="29"/>
      <c r="AG29" s="17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</row>
    <row r="30" spans="1:79" ht="22.5" customHeight="1">
      <c r="A30" s="8"/>
      <c r="B30" s="42" t="s">
        <v>39</v>
      </c>
      <c r="C30" s="56">
        <f aca="true" t="shared" si="13" ref="C30:AB30">SUM(C31:C33)</f>
        <v>252.9</v>
      </c>
      <c r="D30" s="57">
        <f t="shared" si="13"/>
        <v>223.70000000000002</v>
      </c>
      <c r="E30" s="56">
        <f t="shared" si="13"/>
        <v>127.80000000000001</v>
      </c>
      <c r="F30" s="56">
        <f t="shared" si="13"/>
        <v>208.89999999999998</v>
      </c>
      <c r="G30" s="56">
        <f t="shared" si="13"/>
        <v>441</v>
      </c>
      <c r="H30" s="56">
        <f t="shared" si="13"/>
        <v>344.90000000000003</v>
      </c>
      <c r="I30" s="56">
        <f t="shared" si="13"/>
        <v>346</v>
      </c>
      <c r="J30" s="56">
        <f t="shared" si="13"/>
        <v>259</v>
      </c>
      <c r="K30" s="56">
        <f t="shared" si="13"/>
        <v>436.6</v>
      </c>
      <c r="L30" s="56">
        <f t="shared" si="13"/>
        <v>365.2</v>
      </c>
      <c r="M30" s="56">
        <f t="shared" si="13"/>
        <v>242.2</v>
      </c>
      <c r="N30" s="56">
        <f t="shared" si="13"/>
        <v>372.7</v>
      </c>
      <c r="O30" s="56">
        <f t="shared" si="13"/>
        <v>3620.9</v>
      </c>
      <c r="P30" s="56">
        <f t="shared" si="13"/>
        <v>1124.1000000000001</v>
      </c>
      <c r="Q30" s="57">
        <f t="shared" si="13"/>
        <v>1257</v>
      </c>
      <c r="R30" s="56">
        <f t="shared" si="13"/>
        <v>1487.9999999999998</v>
      </c>
      <c r="S30" s="56">
        <f t="shared" si="13"/>
        <v>1409</v>
      </c>
      <c r="T30" s="56">
        <f t="shared" si="13"/>
        <v>1402.3000000000002</v>
      </c>
      <c r="U30" s="56">
        <f t="shared" si="13"/>
        <v>1302.1</v>
      </c>
      <c r="V30" s="56">
        <f t="shared" si="13"/>
        <v>1496.3</v>
      </c>
      <c r="W30" s="56">
        <f t="shared" si="13"/>
        <v>1655</v>
      </c>
      <c r="X30" s="56">
        <f t="shared" si="13"/>
        <v>1055.5</v>
      </c>
      <c r="Y30" s="56">
        <f t="shared" si="13"/>
        <v>1117.4</v>
      </c>
      <c r="Z30" s="56">
        <f t="shared" si="13"/>
        <v>1076.5</v>
      </c>
      <c r="AA30" s="56">
        <f t="shared" si="13"/>
        <v>1813.1999999999998</v>
      </c>
      <c r="AB30" s="56">
        <f t="shared" si="13"/>
        <v>16196.400000000001</v>
      </c>
      <c r="AC30" s="57">
        <f t="shared" si="9"/>
        <v>12575.500000000002</v>
      </c>
      <c r="AD30" s="57">
        <f t="shared" si="10"/>
        <v>347.30315667375515</v>
      </c>
      <c r="AE30" s="28"/>
      <c r="AF30" s="29"/>
      <c r="AG30" s="17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</row>
    <row r="31" spans="1:79" ht="15" customHeight="1">
      <c r="A31" s="8"/>
      <c r="B31" s="34" t="s">
        <v>40</v>
      </c>
      <c r="C31" s="35">
        <v>251.1</v>
      </c>
      <c r="D31" s="38">
        <v>210.9</v>
      </c>
      <c r="E31" s="35">
        <v>109.4</v>
      </c>
      <c r="F31" s="35">
        <v>189.5</v>
      </c>
      <c r="G31" s="35">
        <v>421.7</v>
      </c>
      <c r="H31" s="35">
        <v>324.5</v>
      </c>
      <c r="I31" s="35">
        <v>321.5</v>
      </c>
      <c r="J31" s="35">
        <v>235.8</v>
      </c>
      <c r="K31" s="35">
        <v>410.8</v>
      </c>
      <c r="L31" s="35">
        <v>337.9</v>
      </c>
      <c r="M31" s="35">
        <v>213.7</v>
      </c>
      <c r="N31" s="35">
        <v>337.4</v>
      </c>
      <c r="O31" s="39">
        <f>SUM(C31:N31)</f>
        <v>3364.2000000000003</v>
      </c>
      <c r="P31" s="35">
        <v>1096.3</v>
      </c>
      <c r="Q31" s="38">
        <v>1232.9</v>
      </c>
      <c r="R31" s="35">
        <v>1457.6</v>
      </c>
      <c r="S31" s="35">
        <v>1378.4</v>
      </c>
      <c r="T31" s="35">
        <v>1372.2</v>
      </c>
      <c r="U31" s="35">
        <v>1269.6</v>
      </c>
      <c r="V31" s="35">
        <v>1457.8</v>
      </c>
      <c r="W31" s="35">
        <v>1612.5</v>
      </c>
      <c r="X31" s="35">
        <v>1014.5</v>
      </c>
      <c r="Y31" s="35">
        <v>1062.5</v>
      </c>
      <c r="Z31" s="35">
        <v>1018.7</v>
      </c>
      <c r="AA31" s="35">
        <v>1747.5</v>
      </c>
      <c r="AB31" s="39">
        <f>SUM(P31:AA31)</f>
        <v>15720.5</v>
      </c>
      <c r="AC31" s="40">
        <f t="shared" si="9"/>
        <v>12356.3</v>
      </c>
      <c r="AD31" s="40">
        <f t="shared" si="10"/>
        <v>367.28791391712736</v>
      </c>
      <c r="AE31" s="28"/>
      <c r="AF31" s="29"/>
      <c r="AG31" s="17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</row>
    <row r="32" spans="1:79" ht="15" customHeight="1">
      <c r="A32" s="8"/>
      <c r="B32" s="34" t="s">
        <v>41</v>
      </c>
      <c r="C32" s="58">
        <v>1.8</v>
      </c>
      <c r="D32" s="40">
        <v>1.5</v>
      </c>
      <c r="E32" s="39">
        <v>1.7</v>
      </c>
      <c r="F32" s="39">
        <v>2.7</v>
      </c>
      <c r="G32" s="41">
        <v>2.1</v>
      </c>
      <c r="H32" s="41">
        <v>3.1</v>
      </c>
      <c r="I32" s="41">
        <v>5.8</v>
      </c>
      <c r="J32" s="41">
        <v>3.9</v>
      </c>
      <c r="K32" s="41">
        <v>6.1</v>
      </c>
      <c r="L32" s="41">
        <v>2.6</v>
      </c>
      <c r="M32" s="41">
        <v>5.5</v>
      </c>
      <c r="N32" s="41">
        <v>9.8</v>
      </c>
      <c r="O32" s="39">
        <f>SUM(C32:N32)</f>
        <v>46.599999999999994</v>
      </c>
      <c r="P32" s="58">
        <v>7.9</v>
      </c>
      <c r="Q32" s="40">
        <v>3.8</v>
      </c>
      <c r="R32" s="39">
        <v>3.3</v>
      </c>
      <c r="S32" s="39">
        <v>4</v>
      </c>
      <c r="T32" s="41">
        <v>1.9</v>
      </c>
      <c r="U32" s="41">
        <v>3.9</v>
      </c>
      <c r="V32" s="41">
        <v>2.3</v>
      </c>
      <c r="W32" s="41">
        <v>3.4</v>
      </c>
      <c r="X32" s="41">
        <v>4.6</v>
      </c>
      <c r="Y32" s="41">
        <v>5</v>
      </c>
      <c r="Z32" s="41">
        <v>3.5</v>
      </c>
      <c r="AA32" s="41">
        <v>4.6</v>
      </c>
      <c r="AB32" s="39">
        <f>SUM(P32:AA32)</f>
        <v>48.199999999999996</v>
      </c>
      <c r="AC32" s="40">
        <f t="shared" si="9"/>
        <v>1.6000000000000014</v>
      </c>
      <c r="AD32" s="40">
        <f t="shared" si="10"/>
        <v>3.433476394849789</v>
      </c>
      <c r="AE32" s="28"/>
      <c r="AF32" s="29"/>
      <c r="AG32" s="17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</row>
    <row r="33" spans="1:79" ht="15" customHeight="1">
      <c r="A33" s="8"/>
      <c r="B33" s="34" t="s">
        <v>31</v>
      </c>
      <c r="C33" s="58">
        <v>0</v>
      </c>
      <c r="D33" s="40">
        <v>11.3</v>
      </c>
      <c r="E33" s="39">
        <v>16.7</v>
      </c>
      <c r="F33" s="39">
        <v>16.7</v>
      </c>
      <c r="G33" s="41">
        <v>17.2</v>
      </c>
      <c r="H33" s="41">
        <v>17.3</v>
      </c>
      <c r="I33" s="41">
        <v>18.7</v>
      </c>
      <c r="J33" s="41">
        <v>19.3</v>
      </c>
      <c r="K33" s="41">
        <v>19.7</v>
      </c>
      <c r="L33" s="41">
        <v>24.7</v>
      </c>
      <c r="M33" s="41">
        <v>23</v>
      </c>
      <c r="N33" s="41">
        <v>25.5</v>
      </c>
      <c r="O33" s="39">
        <f>SUM(C33:N33)</f>
        <v>210.1</v>
      </c>
      <c r="P33" s="58">
        <v>19.9</v>
      </c>
      <c r="Q33" s="40">
        <v>20.3</v>
      </c>
      <c r="R33" s="39">
        <v>27.1</v>
      </c>
      <c r="S33" s="39">
        <v>26.6</v>
      </c>
      <c r="T33" s="41">
        <v>28.2</v>
      </c>
      <c r="U33" s="41">
        <v>28.6</v>
      </c>
      <c r="V33" s="41">
        <v>36.2</v>
      </c>
      <c r="W33" s="41">
        <v>39.1</v>
      </c>
      <c r="X33" s="41">
        <v>36.4</v>
      </c>
      <c r="Y33" s="41">
        <v>49.9</v>
      </c>
      <c r="Z33" s="41">
        <v>54.3</v>
      </c>
      <c r="AA33" s="41">
        <v>61.1</v>
      </c>
      <c r="AB33" s="39">
        <f>SUM(P33:AA33)</f>
        <v>427.70000000000005</v>
      </c>
      <c r="AC33" s="40">
        <f t="shared" si="9"/>
        <v>217.60000000000005</v>
      </c>
      <c r="AD33" s="40">
        <f t="shared" si="10"/>
        <v>103.56972870061878</v>
      </c>
      <c r="AE33" s="28"/>
      <c r="AF33" s="29"/>
      <c r="AG33" s="17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</row>
    <row r="34" spans="1:79" ht="22.5" customHeight="1">
      <c r="A34" s="8"/>
      <c r="B34" s="59" t="s">
        <v>42</v>
      </c>
      <c r="C34" s="27">
        <f aca="true" t="shared" si="14" ref="C34:AB34">SUM(C35:C36)</f>
        <v>20.6</v>
      </c>
      <c r="D34" s="26">
        <f t="shared" si="14"/>
        <v>6.4</v>
      </c>
      <c r="E34" s="27">
        <f t="shared" si="14"/>
        <v>8.3</v>
      </c>
      <c r="F34" s="27">
        <f t="shared" si="14"/>
        <v>3.1</v>
      </c>
      <c r="G34" s="27">
        <f t="shared" si="14"/>
        <v>5.1</v>
      </c>
      <c r="H34" s="27">
        <f t="shared" si="14"/>
        <v>6.3</v>
      </c>
      <c r="I34" s="27">
        <f t="shared" si="14"/>
        <v>4</v>
      </c>
      <c r="J34" s="27">
        <f t="shared" si="14"/>
        <v>5.199999999999999</v>
      </c>
      <c r="K34" s="27">
        <f t="shared" si="14"/>
        <v>5.5</v>
      </c>
      <c r="L34" s="27">
        <f t="shared" si="14"/>
        <v>4.1</v>
      </c>
      <c r="M34" s="27">
        <f t="shared" si="14"/>
        <v>5</v>
      </c>
      <c r="N34" s="27">
        <f t="shared" si="14"/>
        <v>6.2</v>
      </c>
      <c r="O34" s="27">
        <f t="shared" si="14"/>
        <v>79.8</v>
      </c>
      <c r="P34" s="27">
        <f t="shared" si="14"/>
        <v>5.8</v>
      </c>
      <c r="Q34" s="26">
        <f t="shared" si="14"/>
        <v>4.6000000000000005</v>
      </c>
      <c r="R34" s="27">
        <f t="shared" si="14"/>
        <v>10.4</v>
      </c>
      <c r="S34" s="27">
        <f t="shared" si="14"/>
        <v>0.4</v>
      </c>
      <c r="T34" s="27">
        <f t="shared" si="14"/>
        <v>14.1</v>
      </c>
      <c r="U34" s="27">
        <f t="shared" si="14"/>
        <v>1.5</v>
      </c>
      <c r="V34" s="27">
        <f t="shared" si="14"/>
        <v>5.7</v>
      </c>
      <c r="W34" s="27">
        <f t="shared" si="14"/>
        <v>10.2</v>
      </c>
      <c r="X34" s="27">
        <f t="shared" si="14"/>
        <v>5.8</v>
      </c>
      <c r="Y34" s="27">
        <f t="shared" si="14"/>
        <v>5.2</v>
      </c>
      <c r="Z34" s="27">
        <f t="shared" si="14"/>
        <v>4.5</v>
      </c>
      <c r="AA34" s="27">
        <f t="shared" si="14"/>
        <v>5.199999999999999</v>
      </c>
      <c r="AB34" s="27">
        <f t="shared" si="14"/>
        <v>73.39999999999999</v>
      </c>
      <c r="AC34" s="26">
        <f t="shared" si="9"/>
        <v>-6.400000000000006</v>
      </c>
      <c r="AD34" s="26">
        <f t="shared" si="10"/>
        <v>-8.020050125313292</v>
      </c>
      <c r="AE34" s="28"/>
      <c r="AF34" s="29"/>
      <c r="AG34" s="17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</row>
    <row r="35" spans="1:79" ht="15.75" customHeight="1">
      <c r="A35" s="8"/>
      <c r="B35" s="34" t="s">
        <v>43</v>
      </c>
      <c r="C35" s="46">
        <v>2.8</v>
      </c>
      <c r="D35" s="60">
        <v>2.5</v>
      </c>
      <c r="E35" s="46">
        <v>7.3</v>
      </c>
      <c r="F35" s="46">
        <v>2.3</v>
      </c>
      <c r="G35" s="46">
        <v>4.5</v>
      </c>
      <c r="H35" s="46">
        <v>5.8</v>
      </c>
      <c r="I35" s="46">
        <v>3.6</v>
      </c>
      <c r="J35" s="46">
        <v>4.1</v>
      </c>
      <c r="K35" s="46">
        <v>5.1</v>
      </c>
      <c r="L35" s="60">
        <v>3.5</v>
      </c>
      <c r="M35" s="46">
        <v>3.8</v>
      </c>
      <c r="N35" s="46">
        <v>4.5</v>
      </c>
      <c r="O35" s="39">
        <f>SUM(C35:N35)</f>
        <v>49.8</v>
      </c>
      <c r="P35" s="35">
        <v>5.1</v>
      </c>
      <c r="Q35" s="40">
        <v>4.2</v>
      </c>
      <c r="R35" s="39">
        <v>9.4</v>
      </c>
      <c r="S35" s="39">
        <v>0</v>
      </c>
      <c r="T35" s="41">
        <v>12.2</v>
      </c>
      <c r="U35" s="41">
        <v>0.6</v>
      </c>
      <c r="V35" s="41">
        <v>5.2</v>
      </c>
      <c r="W35" s="41">
        <v>9.2</v>
      </c>
      <c r="X35" s="41">
        <v>5.3</v>
      </c>
      <c r="Y35" s="41">
        <v>4.3</v>
      </c>
      <c r="Z35" s="41">
        <v>4</v>
      </c>
      <c r="AA35" s="41">
        <v>4.6</v>
      </c>
      <c r="AB35" s="39">
        <f>SUM(P35:AA35)</f>
        <v>64.1</v>
      </c>
      <c r="AC35" s="40">
        <f t="shared" si="9"/>
        <v>14.299999999999997</v>
      </c>
      <c r="AD35" s="40">
        <f t="shared" si="10"/>
        <v>28.714859437751</v>
      </c>
      <c r="AE35" s="28"/>
      <c r="AF35" s="29"/>
      <c r="AG35" s="17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</row>
    <row r="36" spans="1:79" ht="15.75" customHeight="1">
      <c r="A36" s="8"/>
      <c r="B36" s="34" t="s">
        <v>44</v>
      </c>
      <c r="C36" s="46">
        <v>17.8</v>
      </c>
      <c r="D36" s="60">
        <v>3.9</v>
      </c>
      <c r="E36" s="46">
        <v>1</v>
      </c>
      <c r="F36" s="46">
        <f>3.1-2.3</f>
        <v>0.8000000000000003</v>
      </c>
      <c r="G36" s="46">
        <v>0.6</v>
      </c>
      <c r="H36" s="46">
        <v>0.5</v>
      </c>
      <c r="I36" s="46">
        <v>0.4</v>
      </c>
      <c r="J36" s="46">
        <v>1.1</v>
      </c>
      <c r="K36" s="46">
        <v>0.4</v>
      </c>
      <c r="L36" s="60">
        <v>0.6</v>
      </c>
      <c r="M36" s="46">
        <v>1.2</v>
      </c>
      <c r="N36" s="46">
        <v>1.7</v>
      </c>
      <c r="O36" s="39">
        <f>SUM(C36:N36)</f>
        <v>30</v>
      </c>
      <c r="P36" s="35">
        <v>0.7</v>
      </c>
      <c r="Q36" s="40">
        <v>0.4</v>
      </c>
      <c r="R36" s="39">
        <v>1</v>
      </c>
      <c r="S36" s="39">
        <v>0.4</v>
      </c>
      <c r="T36" s="41">
        <v>1.9</v>
      </c>
      <c r="U36" s="41">
        <v>0.9</v>
      </c>
      <c r="V36" s="41">
        <v>0.5</v>
      </c>
      <c r="W36" s="41">
        <v>1</v>
      </c>
      <c r="X36" s="41">
        <v>0.5</v>
      </c>
      <c r="Y36" s="41">
        <v>0.9</v>
      </c>
      <c r="Z36" s="41">
        <v>0.5</v>
      </c>
      <c r="AA36" s="41">
        <v>0.6</v>
      </c>
      <c r="AB36" s="39">
        <f>SUM(P36:AA36)</f>
        <v>9.3</v>
      </c>
      <c r="AC36" s="40">
        <f t="shared" si="9"/>
        <v>-20.7</v>
      </c>
      <c r="AD36" s="61" t="s">
        <v>45</v>
      </c>
      <c r="AE36" s="28"/>
      <c r="AF36" s="29"/>
      <c r="AG36" s="17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</row>
    <row r="37" spans="1:79" ht="6.75" customHeight="1">
      <c r="A37" s="8"/>
      <c r="B37" s="62"/>
      <c r="C37" s="27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27"/>
      <c r="P37" s="27"/>
      <c r="Q37" s="26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6"/>
      <c r="AD37" s="26"/>
      <c r="AE37" s="28"/>
      <c r="AF37" s="29"/>
      <c r="AG37" s="17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</row>
    <row r="38" spans="1:79" ht="19.5" customHeight="1" thickBot="1">
      <c r="A38" s="8"/>
      <c r="B38" s="64" t="s">
        <v>46</v>
      </c>
      <c r="C38" s="65">
        <f aca="true" t="shared" si="15" ref="C38:AB38">+C34+C12</f>
        <v>1642.2</v>
      </c>
      <c r="D38" s="65">
        <f t="shared" si="15"/>
        <v>1447.7</v>
      </c>
      <c r="E38" s="65">
        <f t="shared" si="15"/>
        <v>1498.3</v>
      </c>
      <c r="F38" s="65">
        <f t="shared" si="15"/>
        <v>1548.3999999999996</v>
      </c>
      <c r="G38" s="65">
        <f t="shared" si="15"/>
        <v>1971.2999999999997</v>
      </c>
      <c r="H38" s="65">
        <f t="shared" si="15"/>
        <v>1791.6</v>
      </c>
      <c r="I38" s="65">
        <f t="shared" si="15"/>
        <v>1834.6</v>
      </c>
      <c r="J38" s="65">
        <f t="shared" si="15"/>
        <v>1949.0000000000002</v>
      </c>
      <c r="K38" s="65">
        <f t="shared" si="15"/>
        <v>2153.6000000000004</v>
      </c>
      <c r="L38" s="65">
        <f t="shared" si="15"/>
        <v>2380.7000000000003</v>
      </c>
      <c r="M38" s="65">
        <f t="shared" si="15"/>
        <v>2327.3</v>
      </c>
      <c r="N38" s="65">
        <f t="shared" si="15"/>
        <v>2545.3999999999996</v>
      </c>
      <c r="O38" s="65">
        <f t="shared" si="15"/>
        <v>23090.100000000002</v>
      </c>
      <c r="P38" s="65">
        <f t="shared" si="15"/>
        <v>2938</v>
      </c>
      <c r="Q38" s="65">
        <f t="shared" si="15"/>
        <v>3522.6</v>
      </c>
      <c r="R38" s="65">
        <f t="shared" si="15"/>
        <v>4074.9</v>
      </c>
      <c r="S38" s="65">
        <f t="shared" si="15"/>
        <v>3812.7</v>
      </c>
      <c r="T38" s="65">
        <f t="shared" si="15"/>
        <v>3876.2999999999997</v>
      </c>
      <c r="U38" s="65">
        <f t="shared" si="15"/>
        <v>3806.8999999999996</v>
      </c>
      <c r="V38" s="65">
        <f t="shared" si="15"/>
        <v>4233.7</v>
      </c>
      <c r="W38" s="65">
        <f t="shared" si="15"/>
        <v>4657.5</v>
      </c>
      <c r="X38" s="65">
        <f t="shared" si="15"/>
        <v>3354.7000000000007</v>
      </c>
      <c r="Y38" s="65">
        <f t="shared" si="15"/>
        <v>3562.3</v>
      </c>
      <c r="Z38" s="65">
        <f t="shared" si="15"/>
        <v>3875.5</v>
      </c>
      <c r="AA38" s="65">
        <f t="shared" si="15"/>
        <v>4522.3</v>
      </c>
      <c r="AB38" s="65">
        <f t="shared" si="15"/>
        <v>46237.40000000001</v>
      </c>
      <c r="AC38" s="65">
        <f>+AB38-O38</f>
        <v>23147.300000000007</v>
      </c>
      <c r="AD38" s="66">
        <f>+AC38/O38*100</f>
        <v>100.2477252155686</v>
      </c>
      <c r="AE38" s="28"/>
      <c r="AF38" s="29"/>
      <c r="AG38" s="17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</row>
    <row r="39" spans="1:79" ht="6" customHeight="1" thickTop="1">
      <c r="A39" s="8"/>
      <c r="B39" s="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9"/>
      <c r="AF39" s="29"/>
      <c r="AG39" s="17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</row>
    <row r="40" spans="1:79" ht="12.75">
      <c r="A40" s="8"/>
      <c r="B40" s="67" t="s">
        <v>47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17"/>
      <c r="AD40" s="17"/>
      <c r="AE40" s="17"/>
      <c r="AF40" s="17"/>
      <c r="AG40" s="17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</row>
    <row r="41" spans="1:79" ht="12.75">
      <c r="A41" s="8"/>
      <c r="B41" s="67" t="s">
        <v>48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17"/>
      <c r="AD41" s="17"/>
      <c r="AE41" s="17"/>
      <c r="AF41" s="17"/>
      <c r="AG41" s="17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</row>
    <row r="42" spans="1:79" ht="18.75" customHeight="1">
      <c r="A42" s="8"/>
      <c r="B42" s="69" t="s">
        <v>49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17"/>
      <c r="AD42" s="17"/>
      <c r="AE42" s="17"/>
      <c r="AF42" s="17"/>
      <c r="AG42" s="17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</row>
    <row r="43" spans="1:79" ht="24" customHeight="1">
      <c r="A43" s="70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29"/>
      <c r="AC43" s="17"/>
      <c r="AD43" s="17"/>
      <c r="AE43" s="17"/>
      <c r="AF43" s="17"/>
      <c r="AG43" s="17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</row>
    <row r="44" spans="1:79" ht="4.5" customHeight="1">
      <c r="A44" s="8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</row>
    <row r="45" spans="1:79" ht="12.75">
      <c r="A45" s="8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71"/>
      <c r="AI45" s="71"/>
      <c r="AJ45" s="71"/>
      <c r="AK45" s="71"/>
      <c r="AL45" s="71"/>
      <c r="AM45" s="71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</row>
    <row r="46" spans="1:79" ht="12.75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71"/>
      <c r="AI46" s="71"/>
      <c r="AJ46" s="71"/>
      <c r="AK46" s="71"/>
      <c r="AL46" s="71"/>
      <c r="AM46" s="71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1:79" ht="12.75">
      <c r="A47" s="8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71"/>
      <c r="AI47" s="71"/>
      <c r="AJ47" s="71"/>
      <c r="AK47" s="71"/>
      <c r="AL47" s="71"/>
      <c r="AM47" s="71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ht="12.75">
      <c r="A48" s="8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71"/>
      <c r="AI48" s="71"/>
      <c r="AJ48" s="71"/>
      <c r="AK48" s="71"/>
      <c r="AL48" s="71"/>
      <c r="AM48" s="71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ht="12.75">
      <c r="A49" s="8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71"/>
      <c r="AI49" s="71"/>
      <c r="AJ49" s="71"/>
      <c r="AK49" s="71"/>
      <c r="AL49" s="71"/>
      <c r="AM49" s="71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ht="12.75">
      <c r="A50" s="8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71"/>
      <c r="AI50" s="71"/>
      <c r="AJ50" s="71"/>
      <c r="AK50" s="71"/>
      <c r="AL50" s="71"/>
      <c r="AM50" s="71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ht="12.75">
      <c r="A51" s="8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71"/>
      <c r="AI51" s="71"/>
      <c r="AJ51" s="71"/>
      <c r="AK51" s="71"/>
      <c r="AL51" s="71"/>
      <c r="AM51" s="71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</row>
    <row r="52" spans="1:79" ht="12.75">
      <c r="A52" s="8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71"/>
      <c r="AI52" s="71"/>
      <c r="AJ52" s="71"/>
      <c r="AK52" s="71"/>
      <c r="AL52" s="71"/>
      <c r="AM52" s="71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ht="12.75">
      <c r="A53" s="8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71"/>
      <c r="AI53" s="71"/>
      <c r="AJ53" s="71"/>
      <c r="AK53" s="71"/>
      <c r="AL53" s="71"/>
      <c r="AM53" s="71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ht="12.75">
      <c r="A54" s="8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71"/>
      <c r="AI54" s="71"/>
      <c r="AJ54" s="71"/>
      <c r="AK54" s="71"/>
      <c r="AL54" s="71"/>
      <c r="AM54" s="71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</row>
    <row r="55" spans="1:79" ht="12.75">
      <c r="A55" s="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71"/>
      <c r="AI55" s="71"/>
      <c r="AJ55" s="71"/>
      <c r="AK55" s="71"/>
      <c r="AL55" s="71"/>
      <c r="AM55" s="71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ht="12.75">
      <c r="A56" s="8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71"/>
      <c r="AI56" s="71"/>
      <c r="AJ56" s="71"/>
      <c r="AK56" s="71"/>
      <c r="AL56" s="71"/>
      <c r="AM56" s="71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</row>
    <row r="57" spans="1:79" ht="12.75">
      <c r="A57" s="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71"/>
      <c r="AI57" s="71"/>
      <c r="AJ57" s="71"/>
      <c r="AK57" s="71"/>
      <c r="AL57" s="71"/>
      <c r="AM57" s="71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1:79" ht="12.75">
      <c r="A58" s="8"/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71"/>
      <c r="AI58" s="71"/>
      <c r="AJ58" s="71"/>
      <c r="AK58" s="71"/>
      <c r="AL58" s="71"/>
      <c r="AM58" s="71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</row>
    <row r="59" spans="1:79" ht="12.75">
      <c r="A59" s="8"/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71"/>
      <c r="AI59" s="71"/>
      <c r="AJ59" s="71"/>
      <c r="AK59" s="71"/>
      <c r="AL59" s="71"/>
      <c r="AM59" s="71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79" ht="12.75">
      <c r="A60" s="8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71"/>
      <c r="AI60" s="71"/>
      <c r="AJ60" s="71"/>
      <c r="AK60" s="71"/>
      <c r="AL60" s="71"/>
      <c r="AM60" s="71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</row>
    <row r="61" spans="1:79" ht="12.75">
      <c r="A61" s="8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71"/>
      <c r="AI61" s="71"/>
      <c r="AJ61" s="71"/>
      <c r="AK61" s="71"/>
      <c r="AL61" s="71"/>
      <c r="AM61" s="71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</row>
    <row r="62" spans="1:79" ht="12.75">
      <c r="A62" s="8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71"/>
      <c r="AI62" s="71"/>
      <c r="AJ62" s="71"/>
      <c r="AK62" s="71"/>
      <c r="AL62" s="71"/>
      <c r="AM62" s="71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ht="12.75">
      <c r="A63" s="8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71"/>
      <c r="AI63" s="71"/>
      <c r="AJ63" s="71"/>
      <c r="AK63" s="71"/>
      <c r="AL63" s="71"/>
      <c r="AM63" s="71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ht="12.75">
      <c r="A64" s="8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71"/>
      <c r="AI64" s="71"/>
      <c r="AJ64" s="71"/>
      <c r="AK64" s="71"/>
      <c r="AL64" s="71"/>
      <c r="AM64" s="71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ht="12.75">
      <c r="A65" s="8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71"/>
      <c r="AI65" s="71"/>
      <c r="AJ65" s="71"/>
      <c r="AK65" s="71"/>
      <c r="AL65" s="71"/>
      <c r="AM65" s="71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ht="12.75">
      <c r="A66" s="8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71"/>
      <c r="AI66" s="71"/>
      <c r="AJ66" s="71"/>
      <c r="AK66" s="71"/>
      <c r="AL66" s="71"/>
      <c r="AM66" s="71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ht="12.75">
      <c r="A67" s="8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71"/>
      <c r="AI67" s="71"/>
      <c r="AJ67" s="71"/>
      <c r="AK67" s="71"/>
      <c r="AL67" s="71"/>
      <c r="AM67" s="71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79" ht="12.75">
      <c r="A68" s="8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71"/>
      <c r="AI68" s="71"/>
      <c r="AJ68" s="71"/>
      <c r="AK68" s="71"/>
      <c r="AL68" s="71"/>
      <c r="AM68" s="71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79" ht="12.75">
      <c r="A69" s="8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71"/>
      <c r="AI69" s="71"/>
      <c r="AJ69" s="71"/>
      <c r="AK69" s="71"/>
      <c r="AL69" s="71"/>
      <c r="AM69" s="71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</row>
    <row r="70" spans="1:79" ht="12.75">
      <c r="A70" s="8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71"/>
      <c r="AI70" s="71"/>
      <c r="AJ70" s="71"/>
      <c r="AK70" s="71"/>
      <c r="AL70" s="71"/>
      <c r="AM70" s="71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</row>
    <row r="71" spans="1:79" ht="12.75">
      <c r="A71" s="8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71"/>
      <c r="AI71" s="71"/>
      <c r="AJ71" s="71"/>
      <c r="AK71" s="71"/>
      <c r="AL71" s="71"/>
      <c r="AM71" s="71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</row>
    <row r="72" spans="1:79" ht="12.75">
      <c r="A72" s="8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71"/>
      <c r="AI72" s="71"/>
      <c r="AJ72" s="71"/>
      <c r="AK72" s="71"/>
      <c r="AL72" s="71"/>
      <c r="AM72" s="71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</row>
    <row r="73" spans="1:79" ht="12.75">
      <c r="A73" s="8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71"/>
      <c r="AI73" s="71"/>
      <c r="AJ73" s="71"/>
      <c r="AK73" s="71"/>
      <c r="AL73" s="71"/>
      <c r="AM73" s="71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</row>
    <row r="74" spans="1:79" ht="12.75">
      <c r="A74" s="8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71"/>
      <c r="AI74" s="71"/>
      <c r="AJ74" s="71"/>
      <c r="AK74" s="71"/>
      <c r="AL74" s="71"/>
      <c r="AM74" s="71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</row>
    <row r="75" spans="1:79" ht="12.75">
      <c r="A75" s="8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71"/>
      <c r="AI75" s="71"/>
      <c r="AJ75" s="71"/>
      <c r="AK75" s="71"/>
      <c r="AL75" s="71"/>
      <c r="AM75" s="71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</row>
    <row r="76" spans="1:79" ht="12.75">
      <c r="A76" s="8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71"/>
      <c r="AI76" s="71"/>
      <c r="AJ76" s="71"/>
      <c r="AK76" s="71"/>
      <c r="AL76" s="71"/>
      <c r="AM76" s="71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</row>
    <row r="77" spans="1:79" ht="12.75">
      <c r="A77" s="8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71"/>
      <c r="AI77" s="71"/>
      <c r="AJ77" s="71"/>
      <c r="AK77" s="71"/>
      <c r="AL77" s="71"/>
      <c r="AM77" s="71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</row>
    <row r="78" spans="1:79" ht="12.75">
      <c r="A78" s="8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71"/>
      <c r="AI78" s="71"/>
      <c r="AJ78" s="71"/>
      <c r="AK78" s="71"/>
      <c r="AL78" s="71"/>
      <c r="AM78" s="71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</row>
    <row r="79" spans="1:79" ht="12.75">
      <c r="A79" s="8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71"/>
      <c r="AI79" s="71"/>
      <c r="AJ79" s="71"/>
      <c r="AK79" s="71"/>
      <c r="AL79" s="71"/>
      <c r="AM79" s="71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</row>
    <row r="80" spans="1:79" ht="12.75">
      <c r="A80" s="8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71"/>
      <c r="AI80" s="71"/>
      <c r="AJ80" s="71"/>
      <c r="AK80" s="71"/>
      <c r="AL80" s="71"/>
      <c r="AM80" s="71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</row>
    <row r="81" spans="1:79" ht="12.75">
      <c r="A81" s="8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71"/>
      <c r="AI81" s="71"/>
      <c r="AJ81" s="71"/>
      <c r="AK81" s="71"/>
      <c r="AL81" s="71"/>
      <c r="AM81" s="71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</row>
    <row r="82" spans="1:79" ht="12.75">
      <c r="A82" s="8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71"/>
      <c r="AI82" s="71"/>
      <c r="AJ82" s="71"/>
      <c r="AK82" s="71"/>
      <c r="AL82" s="71"/>
      <c r="AM82" s="71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</row>
    <row r="83" spans="1:79" ht="12.75">
      <c r="A83" s="8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71"/>
      <c r="AI83" s="71"/>
      <c r="AJ83" s="71"/>
      <c r="AK83" s="71"/>
      <c r="AL83" s="71"/>
      <c r="AM83" s="71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</row>
    <row r="84" spans="1:79" ht="12.75">
      <c r="A84" s="8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71"/>
      <c r="AI84" s="71"/>
      <c r="AJ84" s="71"/>
      <c r="AK84" s="71"/>
      <c r="AL84" s="71"/>
      <c r="AM84" s="71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</row>
    <row r="85" spans="1:79" ht="12.75">
      <c r="A85" s="8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71"/>
      <c r="AI85" s="71"/>
      <c r="AJ85" s="71"/>
      <c r="AK85" s="71"/>
      <c r="AL85" s="71"/>
      <c r="AM85" s="71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</row>
    <row r="86" spans="1:79" ht="12.75">
      <c r="A86" s="8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71"/>
      <c r="AI86" s="71"/>
      <c r="AJ86" s="71"/>
      <c r="AK86" s="71"/>
      <c r="AL86" s="71"/>
      <c r="AM86" s="71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</row>
    <row r="87" spans="1:79" ht="12.75">
      <c r="A87" s="8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71"/>
      <c r="AI87" s="71"/>
      <c r="AJ87" s="71"/>
      <c r="AK87" s="71"/>
      <c r="AL87" s="71"/>
      <c r="AM87" s="71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</row>
    <row r="88" spans="1:79" ht="12.75">
      <c r="A88" s="8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71"/>
      <c r="AI88" s="71"/>
      <c r="AJ88" s="71"/>
      <c r="AK88" s="71"/>
      <c r="AL88" s="71"/>
      <c r="AM88" s="71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</row>
    <row r="89" spans="1:79" ht="12.75">
      <c r="A89" s="8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71"/>
      <c r="AI89" s="71"/>
      <c r="AJ89" s="71"/>
      <c r="AK89" s="71"/>
      <c r="AL89" s="71"/>
      <c r="AM89" s="71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</row>
    <row r="90" spans="1:79" ht="12.75">
      <c r="A90" s="8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71"/>
      <c r="AI90" s="71"/>
      <c r="AJ90" s="71"/>
      <c r="AK90" s="71"/>
      <c r="AL90" s="71"/>
      <c r="AM90" s="71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</row>
    <row r="91" spans="1:79" ht="12.75">
      <c r="A91" s="8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71"/>
      <c r="AI91" s="71"/>
      <c r="AJ91" s="71"/>
      <c r="AK91" s="71"/>
      <c r="AL91" s="71"/>
      <c r="AM91" s="71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</row>
    <row r="92" spans="1:79" ht="12.75">
      <c r="A92" s="8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71"/>
      <c r="AI92" s="71"/>
      <c r="AJ92" s="71"/>
      <c r="AK92" s="71"/>
      <c r="AL92" s="71"/>
      <c r="AM92" s="71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</row>
    <row r="93" spans="1:79" ht="12.75">
      <c r="A93" s="8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71"/>
      <c r="AI93" s="71"/>
      <c r="AJ93" s="71"/>
      <c r="AK93" s="71"/>
      <c r="AL93" s="71"/>
      <c r="AM93" s="71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</row>
    <row r="94" spans="1:79" ht="12.75">
      <c r="A94" s="8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71"/>
      <c r="AI94" s="71"/>
      <c r="AJ94" s="71"/>
      <c r="AK94" s="71"/>
      <c r="AL94" s="71"/>
      <c r="AM94" s="71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</row>
    <row r="95" spans="1:79" ht="12.75">
      <c r="A95" s="8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71"/>
      <c r="AI95" s="71"/>
      <c r="AJ95" s="71"/>
      <c r="AK95" s="71"/>
      <c r="AL95" s="71"/>
      <c r="AM95" s="71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</row>
    <row r="96" spans="1:79" ht="12.75">
      <c r="A96" s="8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71"/>
      <c r="AI96" s="71"/>
      <c r="AJ96" s="71"/>
      <c r="AK96" s="71"/>
      <c r="AL96" s="71"/>
      <c r="AM96" s="71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</row>
    <row r="97" spans="1:79" ht="12.75">
      <c r="A97" s="8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71"/>
      <c r="AI97" s="71"/>
      <c r="AJ97" s="71"/>
      <c r="AK97" s="71"/>
      <c r="AL97" s="71"/>
      <c r="AM97" s="71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</row>
    <row r="98" spans="1:79" ht="12.75">
      <c r="A98" s="8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71"/>
      <c r="AI98" s="71"/>
      <c r="AJ98" s="71"/>
      <c r="AK98" s="71"/>
      <c r="AL98" s="71"/>
      <c r="AM98" s="71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</row>
    <row r="99" spans="1:79" ht="12.75">
      <c r="A99" s="8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71"/>
      <c r="AI99" s="71"/>
      <c r="AJ99" s="71"/>
      <c r="AK99" s="71"/>
      <c r="AL99" s="71"/>
      <c r="AM99" s="71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</row>
    <row r="100" spans="1:79" ht="12.75">
      <c r="A100" s="8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71"/>
      <c r="AI100" s="71"/>
      <c r="AJ100" s="71"/>
      <c r="AK100" s="71"/>
      <c r="AL100" s="71"/>
      <c r="AM100" s="71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</row>
    <row r="101" spans="1:79" ht="12.75">
      <c r="A101" s="8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71"/>
      <c r="AI101" s="71"/>
      <c r="AJ101" s="71"/>
      <c r="AK101" s="71"/>
      <c r="AL101" s="71"/>
      <c r="AM101" s="71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</row>
    <row r="102" spans="1:79" ht="12.75">
      <c r="A102" s="8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71"/>
      <c r="AI102" s="71"/>
      <c r="AJ102" s="71"/>
      <c r="AK102" s="71"/>
      <c r="AL102" s="71"/>
      <c r="AM102" s="71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</row>
    <row r="103" spans="1:79" ht="12.75">
      <c r="A103" s="8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71"/>
      <c r="AI103" s="71"/>
      <c r="AJ103" s="71"/>
      <c r="AK103" s="71"/>
      <c r="AL103" s="71"/>
      <c r="AM103" s="71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</row>
    <row r="104" spans="1:79" ht="12.75">
      <c r="A104" s="8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71"/>
      <c r="AI104" s="71"/>
      <c r="AJ104" s="71"/>
      <c r="AK104" s="71"/>
      <c r="AL104" s="71"/>
      <c r="AM104" s="71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</row>
    <row r="105" spans="1:79" ht="12.75">
      <c r="A105" s="8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71"/>
      <c r="AI105" s="71"/>
      <c r="AJ105" s="71"/>
      <c r="AK105" s="71"/>
      <c r="AL105" s="71"/>
      <c r="AM105" s="71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</row>
    <row r="106" spans="1:79" ht="12.75">
      <c r="A106" s="8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71"/>
      <c r="AI106" s="71"/>
      <c r="AJ106" s="71"/>
      <c r="AK106" s="71"/>
      <c r="AL106" s="71"/>
      <c r="AM106" s="71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</row>
    <row r="107" spans="1:79" ht="12.75">
      <c r="A107" s="8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71"/>
      <c r="AI107" s="71"/>
      <c r="AJ107" s="71"/>
      <c r="AK107" s="71"/>
      <c r="AL107" s="71"/>
      <c r="AM107" s="71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</row>
    <row r="108" spans="1:79" ht="12.75">
      <c r="A108" s="8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71"/>
      <c r="AI108" s="71"/>
      <c r="AJ108" s="71"/>
      <c r="AK108" s="71"/>
      <c r="AL108" s="71"/>
      <c r="AM108" s="71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</row>
    <row r="109" spans="1:79" ht="12.75">
      <c r="A109" s="8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71"/>
      <c r="AI109" s="71"/>
      <c r="AJ109" s="71"/>
      <c r="AK109" s="71"/>
      <c r="AL109" s="71"/>
      <c r="AM109" s="71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</row>
    <row r="110" spans="1:79" ht="12.75">
      <c r="A110" s="8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71"/>
      <c r="AI110" s="71"/>
      <c r="AJ110" s="71"/>
      <c r="AK110" s="71"/>
      <c r="AL110" s="71"/>
      <c r="AM110" s="71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</row>
    <row r="111" spans="1:79" ht="12.75">
      <c r="A111" s="8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71"/>
      <c r="AI111" s="71"/>
      <c r="AJ111" s="71"/>
      <c r="AK111" s="71"/>
      <c r="AL111" s="71"/>
      <c r="AM111" s="71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</row>
    <row r="112" spans="1:79" ht="12.75">
      <c r="A112" s="8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71"/>
      <c r="AI112" s="71"/>
      <c r="AJ112" s="71"/>
      <c r="AK112" s="71"/>
      <c r="AL112" s="71"/>
      <c r="AM112" s="71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</row>
    <row r="113" spans="1:79" ht="12.75">
      <c r="A113" s="8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71"/>
      <c r="AI113" s="71"/>
      <c r="AJ113" s="71"/>
      <c r="AK113" s="71"/>
      <c r="AL113" s="71"/>
      <c r="AM113" s="71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</row>
    <row r="114" spans="1:79" ht="12.75">
      <c r="A114" s="8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71"/>
      <c r="AI114" s="71"/>
      <c r="AJ114" s="71"/>
      <c r="AK114" s="71"/>
      <c r="AL114" s="71"/>
      <c r="AM114" s="71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</row>
    <row r="115" spans="1:79" ht="12.75">
      <c r="A115" s="8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71"/>
      <c r="AI115" s="71"/>
      <c r="AJ115" s="71"/>
      <c r="AK115" s="71"/>
      <c r="AL115" s="71"/>
      <c r="AM115" s="71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</row>
    <row r="116" spans="1:79" ht="12.75">
      <c r="A116" s="8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71"/>
      <c r="AI116" s="71"/>
      <c r="AJ116" s="71"/>
      <c r="AK116" s="71"/>
      <c r="AL116" s="71"/>
      <c r="AM116" s="71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</row>
    <row r="117" spans="1:79" ht="12.75">
      <c r="A117" s="8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71"/>
      <c r="AI117" s="71"/>
      <c r="AJ117" s="71"/>
      <c r="AK117" s="71"/>
      <c r="AL117" s="71"/>
      <c r="AM117" s="71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</row>
    <row r="118" spans="2:79" ht="12.7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</row>
    <row r="119" spans="2:79" ht="12.7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</row>
    <row r="120" spans="2:79" ht="12.7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</row>
    <row r="121" spans="2:79" ht="12.7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</row>
    <row r="122" spans="2:79" ht="12.7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</row>
    <row r="123" spans="2:79" ht="12.7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</row>
    <row r="124" spans="2:79" ht="12.7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</row>
    <row r="125" spans="2:79" ht="12.7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</row>
    <row r="126" spans="2:79" ht="12.7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</row>
    <row r="127" spans="2:79" ht="12.7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</row>
    <row r="128" spans="2:79" ht="12.7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</row>
    <row r="129" spans="2:79" ht="12.7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</row>
    <row r="130" spans="2:79" ht="12.7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</row>
    <row r="131" spans="2:79" ht="12.7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</row>
    <row r="132" spans="2:79" ht="12.7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</row>
    <row r="133" spans="2:79" ht="12.7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</row>
    <row r="134" spans="2:79" ht="12.7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</row>
    <row r="135" spans="2:79" ht="12.7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</row>
    <row r="136" spans="2:79" ht="12.7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</row>
    <row r="137" spans="2:79" ht="12.7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</row>
    <row r="138" spans="2:79" ht="12.7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</row>
    <row r="139" spans="2:79" ht="12.7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</row>
    <row r="140" spans="2:79" ht="12.7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</row>
    <row r="141" spans="2:79" ht="12.7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</row>
    <row r="142" spans="2:79" ht="12.7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</row>
    <row r="143" spans="2:79" ht="12.7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</row>
    <row r="144" spans="2:79" ht="12.7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</row>
    <row r="145" spans="2:79" ht="12.7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</row>
    <row r="146" spans="2:79" ht="12.7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</row>
    <row r="147" spans="2:79" ht="12.7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</row>
    <row r="148" spans="2:79" ht="12.7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</row>
    <row r="149" spans="2:79" ht="12.7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</row>
    <row r="150" spans="2:79" ht="12.7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</row>
    <row r="151" spans="2:79" ht="12.7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</row>
    <row r="152" spans="2:79" ht="12.7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</row>
    <row r="153" spans="2:79" ht="12.7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</row>
    <row r="154" spans="2:79" ht="12.7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</row>
    <row r="155" spans="2:79" ht="12.7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</row>
    <row r="156" spans="2:79" ht="12.7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</row>
    <row r="157" spans="2:79" ht="12.7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</row>
    <row r="158" spans="2:79" ht="12.7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</row>
    <row r="159" spans="2:79" ht="12.7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</row>
    <row r="160" spans="2:79" ht="12.7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</row>
    <row r="161" spans="2:79" ht="12.7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</row>
    <row r="162" spans="2:79" ht="12.7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</row>
    <row r="163" spans="2:79" ht="12.7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</row>
    <row r="164" spans="2:79" ht="12.7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</row>
    <row r="165" spans="2:79" ht="12.7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</row>
    <row r="166" spans="2:79" ht="12.7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</row>
    <row r="167" spans="2:79" ht="12.7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</row>
    <row r="168" spans="2:79" ht="12.7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</row>
    <row r="169" spans="2:79" ht="12.7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</row>
    <row r="170" spans="2:79" ht="12.7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</row>
    <row r="171" spans="2:79" ht="12.7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</row>
    <row r="172" spans="2:79" ht="12.7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</row>
    <row r="173" spans="2:79" ht="12.7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</row>
    <row r="174" spans="2:79" ht="12.7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</row>
    <row r="175" spans="2:79" ht="12.7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</row>
    <row r="176" spans="2:79" ht="12.7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</row>
    <row r="177" spans="2:79" ht="12.7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</row>
    <row r="178" spans="2:79" ht="12.7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</row>
    <row r="179" spans="2:79" ht="12.7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</row>
    <row r="180" spans="2:79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</row>
    <row r="181" spans="2:79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</row>
    <row r="182" spans="2:79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</row>
    <row r="183" spans="2:79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</row>
    <row r="184" spans="2:79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</row>
    <row r="185" spans="2:79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</row>
    <row r="186" spans="2:79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</row>
    <row r="187" spans="2:79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</row>
    <row r="188" spans="2:79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</row>
    <row r="189" spans="2:79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</row>
    <row r="190" spans="2:79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</row>
    <row r="191" spans="2:79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</row>
    <row r="192" spans="2:79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</row>
    <row r="193" spans="2:79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</row>
    <row r="194" spans="2:79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</row>
    <row r="195" spans="2:79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</row>
    <row r="196" spans="2:79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</row>
    <row r="197" spans="2:79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</row>
    <row r="198" spans="2:79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</row>
    <row r="199" spans="2:79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</row>
    <row r="200" spans="2:79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</row>
    <row r="201" spans="2:79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</row>
    <row r="202" spans="2:79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</row>
    <row r="203" spans="2:79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</row>
    <row r="204" spans="2:79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</row>
    <row r="205" spans="2:79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</row>
    <row r="206" spans="2:79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</row>
    <row r="207" spans="2:79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</row>
    <row r="208" spans="2:79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</row>
    <row r="209" spans="2:79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</row>
    <row r="210" spans="2:79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</row>
    <row r="211" spans="2:79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</row>
    <row r="212" spans="2:79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</row>
    <row r="213" spans="2:79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</row>
    <row r="214" spans="2:79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</row>
    <row r="215" spans="2:79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</row>
    <row r="216" spans="2:79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</row>
    <row r="217" spans="2:79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</row>
    <row r="218" spans="2:79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</row>
    <row r="219" spans="2:79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</row>
    <row r="220" spans="2:79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</row>
    <row r="221" spans="2:79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</row>
    <row r="222" spans="2:79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</row>
    <row r="223" spans="2:79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</row>
    <row r="224" spans="2:79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</row>
    <row r="225" spans="2:79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</row>
    <row r="226" spans="2:79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</row>
    <row r="227" spans="2:79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</row>
    <row r="228" spans="2:79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</row>
    <row r="229" spans="2:79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</row>
    <row r="230" spans="2:79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</row>
    <row r="231" spans="2:79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</row>
  </sheetData>
  <mergeCells count="12">
    <mergeCell ref="B2:AD2"/>
    <mergeCell ref="B4:AD4"/>
    <mergeCell ref="C10:N10"/>
    <mergeCell ref="B5:AD5"/>
    <mergeCell ref="B3:AD3"/>
    <mergeCell ref="B7:AD7"/>
    <mergeCell ref="B8:AD8"/>
    <mergeCell ref="AB10:AB11"/>
    <mergeCell ref="P10:AA10"/>
    <mergeCell ref="B6:AD6"/>
    <mergeCell ref="O10:O11"/>
    <mergeCell ref="B10:B11"/>
  </mergeCells>
  <printOptions horizontalCentered="1"/>
  <pageMargins left="0" right="0" top="0.1968503937007874" bottom="0.1968503937007874" header="0" footer="0.1968503937007874"/>
  <pageSetup fitToHeight="1" fitToWidth="1" horizontalDpi="600" verticalDpi="600" orientation="landscape" paperSize="5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fperez</cp:lastModifiedBy>
  <dcterms:created xsi:type="dcterms:W3CDTF">2010-05-06T14:43:24Z</dcterms:created>
  <dcterms:modified xsi:type="dcterms:W3CDTF">2010-05-06T14:43:48Z</dcterms:modified>
  <cp:category/>
  <cp:version/>
  <cp:contentType/>
  <cp:contentStatus/>
</cp:coreProperties>
</file>