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GII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_xlnm.Print_Area" localSheetId="0">'DGII'!$A$1:$AE$63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<sst xmlns="http://schemas.openxmlformats.org/spreadsheetml/2006/main" count="248" uniqueCount="72">
  <si>
    <t>MINISTERIO DE HACIENDA</t>
  </si>
  <si>
    <t>DIRECCION GENERAL DE POLITICA Y LEGISLACION TRIBUTARIA</t>
  </si>
  <si>
    <t>DEPARTAMENTO DE ESTUDIOS Y POLITICA TRIBUTARIA</t>
  </si>
  <si>
    <t xml:space="preserve"> CUADRO No.2</t>
  </si>
  <si>
    <t>DIRECCION GENERAL DE IMPUESTOS INTERNOS</t>
  </si>
  <si>
    <t>INGRESOS FISCALES COMPARADOS</t>
  </si>
  <si>
    <t>ENERO-DICIEMBRE  2008/2007</t>
  </si>
  <si>
    <t xml:space="preserve">      PARTIDAS</t>
  </si>
  <si>
    <t xml:space="preserve"> 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</si>
  <si>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</si>
  <si>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</si>
  <si>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</si>
  <si>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</si>
  <si>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</si>
  <si>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</si>
  <si>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</si>
  <si>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</si>
  <si>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</si>
  <si>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</si>
  <si>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</si>
  <si>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</si>
  <si>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</si>
  <si>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 xml:space="preserve">   %</t>
  </si>
  <si>
    <t>I) INGRESOS TRIBUTARIOS</t>
  </si>
  <si>
    <t>1) IMPUESTOS SOBRE LOS INGRESOS</t>
  </si>
  <si>
    <t>- Impuestos Sobre la Renta de las Personas</t>
  </si>
  <si>
    <t>- Impuestos Sobre Los Ingresos de las Empresas</t>
  </si>
  <si>
    <t xml:space="preserve">                            </t>
  </si>
  <si>
    <t>- Otros Impuestos Sobre los Ingresos</t>
  </si>
  <si>
    <t>2)  IMPUESTOS SOBRE LA PROPIEDAD</t>
  </si>
  <si>
    <t>- Operaciones Inmobiliarias</t>
  </si>
  <si>
    <t>- 17% Registro de Propiedad de Vehículos</t>
  </si>
  <si>
    <t>- Impuestos sobre los Activos (1%)</t>
  </si>
  <si>
    <t>- Actos Traslativos</t>
  </si>
  <si>
    <t xml:space="preserve">- Impuestos a las Viviendas Suntuarias </t>
  </si>
  <si>
    <t>- Impuesto Sobre Sucesiones</t>
  </si>
  <si>
    <t>-  Otros</t>
  </si>
  <si>
    <t>3) IMPUESTOS SOBRE MERCANCIAS Y SERVICIOS</t>
  </si>
  <si>
    <t>- Impuestos Transferencias de Bienes Industrializados Y Servicios</t>
  </si>
  <si>
    <t>- ITBIS</t>
  </si>
  <si>
    <t>- Otros</t>
  </si>
  <si>
    <t>- Impuestos Sobre Mercancías</t>
  </si>
  <si>
    <t>- Impuestos Selectivos a Productos Derivados del Alcohol</t>
  </si>
  <si>
    <t>- Impuesto Selectivo a las Cervezas</t>
  </si>
  <si>
    <t>- Impuesto Selectivo al Tabaco y los Cigarrillos</t>
  </si>
  <si>
    <t>- Impuestos Selectivos sobre Hidrocarburos</t>
  </si>
  <si>
    <t>- Impuestos Sobre los Servicios</t>
  </si>
  <si>
    <t xml:space="preserve">- Impuesto sobre Cheques </t>
  </si>
  <si>
    <t xml:space="preserve">- Impuesto Selectivo sobre las Telecomunicaciones </t>
  </si>
  <si>
    <t>- Impuesto Selectivo sobre Polizas de Seguros</t>
  </si>
  <si>
    <t>- Impuestos Sobre el Uso de Bienes y Licencias</t>
  </si>
  <si>
    <t>- Derecho de Circulación Vehículos de Motor</t>
  </si>
  <si>
    <t>- Impuesto Sobre Tramitación de Documentos</t>
  </si>
  <si>
    <t>- Licencias Sobre las  Máquinas Tragamonedas</t>
  </si>
  <si>
    <t>4)  IMPUESTOS SOBRE EL COMERCIO EXTERIOR</t>
  </si>
  <si>
    <t xml:space="preserve">- Salida de Pasajeros al Exterior por Aeropuertos </t>
  </si>
  <si>
    <t>- Derechos Consulares</t>
  </si>
  <si>
    <t>5)  OTROS IMPUESTOS</t>
  </si>
  <si>
    <t>II)  INGRESOS NO TRIBUTARIOS</t>
  </si>
  <si>
    <t>- Tarjetas de Turismo</t>
  </si>
  <si>
    <t>III)  INGRESOS A ESPECIFICAR</t>
  </si>
  <si>
    <t>VI)  INGRESOS DE CAPITAL</t>
  </si>
  <si>
    <t xml:space="preserve">   TOTAL </t>
  </si>
  <si>
    <t xml:space="preserve">   Fondos Especiales y de Terceros</t>
  </si>
  <si>
    <t xml:space="preserve">(1) Cifras sujetas a rectificación. </t>
  </si>
  <si>
    <t xml:space="preserve">       Incluye los US$ expresados en RD$ a la tasa oficial.</t>
  </si>
  <si>
    <t xml:space="preserve">       Excluye los Fondos Especiales y de Terceros e Ingresos de otras Direcciones e Instituciones.</t>
  </si>
  <si>
    <t xml:space="preserve">     Para enero 2007, incluye US$150.0 millones, pago realizado por Verizon</t>
  </si>
  <si>
    <t>FUENTE: Ministerio de de Hacienda (SIGEF), Informe de Ejecución de Ingresos.</t>
  </si>
  <si>
    <t>C:\Documents and Settings\fperez\My Documents\Ingresos Mensuales 2004\Enero 2004.xls</t>
  </si>
  <si>
    <r>
      <t xml:space="preserve">(En millones RD$) </t>
    </r>
    <r>
      <rPr>
        <i/>
        <vertAlign val="superscript"/>
        <sz val="12"/>
        <color indexed="8"/>
        <rFont val="Arial"/>
        <family val="2"/>
      </rPr>
      <t>(1)</t>
    </r>
  </si>
  <si>
    <t>-</t>
  </si>
</sst>
</file>

<file path=xl/styles.xml><?xml version="1.0" encoding="utf-8"?>
<styleSheet xmlns="http://schemas.openxmlformats.org/spreadsheetml/2006/main">
  <numFmts count="5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  <numFmt numFmtId="167" formatCode="_(* #,##0.0_);_(* \(#,##0.0\);_(* &quot;-&quot;?_);_(@_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0000000000_);\(#,##0.00000000000\)"/>
    <numFmt numFmtId="174" formatCode="#,##0.0000000000"/>
    <numFmt numFmtId="175" formatCode="#,##0.0000000000000_);\(#,##0.0000000000000\)"/>
    <numFmt numFmtId="176" formatCode="#,##0.00000_);\(#,##0.00000\)"/>
    <numFmt numFmtId="177" formatCode="#,##0.0000000000_);\(#,##0.0000000000\)"/>
    <numFmt numFmtId="178" formatCode="#,##0.00000000_);\(#,##0.00000000\)"/>
    <numFmt numFmtId="179" formatCode="#,##0.0000000_);\(#,##0.0000000\)"/>
    <numFmt numFmtId="180" formatCode="#,##0.000000_);\(#,##0.000000\)"/>
    <numFmt numFmtId="181" formatCode="#,##0.0000_);\(#,##0.0000\)"/>
    <numFmt numFmtId="182" formatCode="#,##0.000_);\(#,##0.000\)"/>
    <numFmt numFmtId="183" formatCode="#,##0.0"/>
    <numFmt numFmtId="184" formatCode="#,##0.00000000"/>
    <numFmt numFmtId="185" formatCode="#,##0.000000000_);\(#,##0.000000000\)"/>
    <numFmt numFmtId="186" formatCode="#,##0.000000000000_);\(#,##0.000000000000\)"/>
    <numFmt numFmtId="187" formatCode="_(* #,##0.000_);_(* \(#,##0.000\);_(* &quot;-&quot;??_);_(@_)"/>
    <numFmt numFmtId="188" formatCode="_(* #,##0.0000_);_(* \(#,##0.0000\);_(* &quot;-&quot;??_);_(@_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General_)"/>
    <numFmt numFmtId="196" formatCode="_(* #,##0_);_(* \(#,##0\);_(* &quot;-&quot;??_);_(@_)"/>
    <numFmt numFmtId="197" formatCode="_(* #,##0.000_);_(* \(#,##0.000\);_(* &quot;-&quot;???_);_(@_)"/>
    <numFmt numFmtId="198" formatCode="_(* #,##0.0000_);_(* \(#,##0.0000\);_(* &quot;-&quot;????_);_(@_)"/>
    <numFmt numFmtId="199" formatCode="0.00000000"/>
    <numFmt numFmtId="200" formatCode="0.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0000000000_);\(#,##0.000000000000000\)"/>
    <numFmt numFmtId="206" formatCode="#,##0.000000000000000"/>
    <numFmt numFmtId="207" formatCode="#,##0.00000000000000_);\(#,##0.00000000000000\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b/>
      <sz val="7"/>
      <name val="Arial"/>
      <family val="2"/>
    </font>
    <font>
      <u val="single"/>
      <sz val="7"/>
      <color indexed="12"/>
      <name val="Arial"/>
      <family val="2"/>
    </font>
    <font>
      <sz val="10"/>
      <name val="Antique Oliv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166" fontId="10" fillId="0" borderId="1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164" fontId="10" fillId="0" borderId="4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10" fillId="0" borderId="5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left" indent="1"/>
      <protection/>
    </xf>
    <xf numFmtId="164" fontId="10" fillId="0" borderId="6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 indent="2"/>
      <protection/>
    </xf>
    <xf numFmtId="164" fontId="13" fillId="0" borderId="4" xfId="0" applyNumberFormat="1" applyFont="1" applyFill="1" applyBorder="1" applyAlignment="1" applyProtection="1">
      <alignment/>
      <protection/>
    </xf>
    <xf numFmtId="164" fontId="13" fillId="0" borderId="5" xfId="0" applyNumberFormat="1" applyFont="1" applyFill="1" applyBorder="1" applyAlignment="1" applyProtection="1">
      <alignment/>
      <protection/>
    </xf>
    <xf numFmtId="164" fontId="12" fillId="0" borderId="4" xfId="0" applyNumberFormat="1" applyFont="1" applyBorder="1" applyAlignment="1">
      <alignment/>
    </xf>
    <xf numFmtId="164" fontId="12" fillId="0" borderId="4" xfId="0" applyNumberFormat="1" applyFont="1" applyFill="1" applyBorder="1" applyAlignment="1">
      <alignment/>
    </xf>
    <xf numFmtId="164" fontId="1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10" fillId="0" borderId="0" xfId="0" applyNumberFormat="1" applyFont="1" applyFill="1" applyBorder="1" applyAlignment="1" applyProtection="1">
      <alignment horizontal="left" indent="2"/>
      <protection/>
    </xf>
    <xf numFmtId="49" fontId="13" fillId="0" borderId="0" xfId="0" applyNumberFormat="1" applyFont="1" applyFill="1" applyBorder="1" applyAlignment="1" applyProtection="1">
      <alignment horizontal="left" indent="3"/>
      <protection/>
    </xf>
    <xf numFmtId="164" fontId="0" fillId="0" borderId="0" xfId="0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4" fontId="13" fillId="0" borderId="4" xfId="0" applyNumberFormat="1" applyFont="1" applyFill="1" applyBorder="1" applyAlignment="1">
      <alignment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164" fontId="12" fillId="0" borderId="5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64" fontId="10" fillId="0" borderId="7" xfId="0" applyNumberFormat="1" applyFont="1" applyFill="1" applyBorder="1" applyAlignment="1" applyProtection="1">
      <alignment/>
      <protection/>
    </xf>
    <xf numFmtId="49" fontId="10" fillId="0" borderId="8" xfId="0" applyNumberFormat="1" applyFon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9" xfId="0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vertical="center"/>
      <protection/>
    </xf>
    <xf numFmtId="164" fontId="10" fillId="0" borderId="11" xfId="0" applyNumberFormat="1" applyFont="1" applyFill="1" applyBorder="1" applyAlignment="1" applyProtection="1">
      <alignment vertical="center"/>
      <protection/>
    </xf>
    <xf numFmtId="164" fontId="11" fillId="0" borderId="10" xfId="0" applyNumberFormat="1" applyFont="1" applyBorder="1" applyAlignment="1">
      <alignment vertical="center"/>
    </xf>
    <xf numFmtId="0" fontId="14" fillId="0" borderId="0" xfId="0" applyFont="1" applyFill="1" applyAlignment="1" applyProtection="1">
      <alignment/>
      <protection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0" fontId="15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164" fontId="14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20" applyFont="1" applyAlignment="1">
      <alignment/>
    </xf>
    <xf numFmtId="164" fontId="17" fillId="0" borderId="0" xfId="20" applyNumberFormat="1" applyFont="1" applyAlignment="1">
      <alignment/>
    </xf>
    <xf numFmtId="0" fontId="16" fillId="0" borderId="0" xfId="2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/>
      <protection/>
    </xf>
    <xf numFmtId="164" fontId="10" fillId="0" borderId="8" xfId="0" applyNumberFormat="1" applyFont="1" applyFill="1" applyBorder="1" applyAlignment="1" applyProtection="1">
      <alignment/>
      <protection/>
    </xf>
    <xf numFmtId="164" fontId="10" fillId="0" borderId="9" xfId="0" applyNumberFormat="1" applyFont="1" applyFill="1" applyBorder="1" applyAlignment="1" applyProtection="1">
      <alignment/>
      <protection/>
    </xf>
    <xf numFmtId="164" fontId="10" fillId="0" borderId="1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 indent="4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3"/>
  <sheetViews>
    <sheetView showGridLines="0" tabSelected="1" workbookViewId="0" topLeftCell="A49">
      <selection activeCell="C12" sqref="C12:N12"/>
    </sheetView>
  </sheetViews>
  <sheetFormatPr defaultColWidth="9.140625" defaultRowHeight="12.75"/>
  <cols>
    <col min="1" max="1" width="3.7109375" style="0" customWidth="1"/>
    <col min="2" max="2" width="73.8515625" style="0" customWidth="1"/>
    <col min="3" max="10" width="11.28125" style="0" customWidth="1"/>
    <col min="11" max="13" width="15.8515625" style="0" customWidth="1"/>
    <col min="14" max="14" width="14.28125" style="0" customWidth="1"/>
    <col min="15" max="15" width="11.28125" style="0" customWidth="1"/>
    <col min="16" max="23" width="12.28125" style="0" customWidth="1"/>
    <col min="24" max="26" width="14.8515625" style="0" customWidth="1"/>
    <col min="27" max="27" width="14.140625" style="0" customWidth="1"/>
    <col min="28" max="28" width="10.8515625" style="0" customWidth="1"/>
    <col min="29" max="29" width="12.140625" style="0" customWidth="1"/>
    <col min="30" max="30" width="10.7109375" style="0" customWidth="1"/>
    <col min="31" max="31" width="1.1484375" style="26" customWidth="1"/>
    <col min="32" max="16384" width="11.421875" style="0" customWidth="1"/>
  </cols>
  <sheetData>
    <row r="1" spans="2:83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2:83" ht="18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3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2:83" ht="18" customHeight="1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3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2:83" ht="18" customHeight="1"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3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2:83" ht="24" customHeight="1">
      <c r="B5" s="79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</row>
    <row r="6" spans="2:83" ht="1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3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spans="2:83" ht="15.75" customHeight="1">
      <c r="B7" s="69" t="s">
        <v>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</row>
    <row r="8" spans="2:83" ht="17.25" customHeight="1">
      <c r="B8" s="69" t="s">
        <v>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</row>
    <row r="9" spans="2:83" ht="15.75" customHeight="1">
      <c r="B9" s="68" t="s">
        <v>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</row>
    <row r="10" spans="2:83" ht="17.25">
      <c r="B10" s="68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</row>
    <row r="11" spans="2:83" ht="5.25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</row>
    <row r="12" spans="2:83" ht="15.75" customHeight="1">
      <c r="B12" s="70" t="s">
        <v>7</v>
      </c>
      <c r="C12" s="74">
        <v>2007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>
        <v>2007</v>
      </c>
      <c r="P12" s="75">
        <v>2008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>
        <v>2008</v>
      </c>
      <c r="AC12" s="72" t="s">
        <v>8</v>
      </c>
      <c r="AD12" s="73"/>
      <c r="AE12" s="2"/>
      <c r="AF12" s="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</row>
    <row r="13" spans="2:83" ht="20.25" customHeight="1" thickBot="1">
      <c r="B13" s="71"/>
      <c r="C13" s="9" t="s">
        <v>9</v>
      </c>
      <c r="D13" s="10" t="s">
        <v>10</v>
      </c>
      <c r="E13" s="9" t="s">
        <v>11</v>
      </c>
      <c r="F13" s="9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20</v>
      </c>
      <c r="O13" s="77"/>
      <c r="P13" s="9" t="s">
        <v>9</v>
      </c>
      <c r="Q13" s="10" t="s">
        <v>10</v>
      </c>
      <c r="R13" s="9" t="s">
        <v>11</v>
      </c>
      <c r="S13" s="9" t="s">
        <v>12</v>
      </c>
      <c r="T13" s="9" t="s">
        <v>13</v>
      </c>
      <c r="U13" s="9" t="s">
        <v>14</v>
      </c>
      <c r="V13" s="9" t="s">
        <v>15</v>
      </c>
      <c r="W13" s="9" t="s">
        <v>16</v>
      </c>
      <c r="X13" s="9" t="s">
        <v>17</v>
      </c>
      <c r="Y13" s="11" t="s">
        <v>18</v>
      </c>
      <c r="Z13" s="11" t="s">
        <v>19</v>
      </c>
      <c r="AA13" s="11" t="s">
        <v>20</v>
      </c>
      <c r="AB13" s="78"/>
      <c r="AC13" s="12" t="s">
        <v>21</v>
      </c>
      <c r="AD13" s="13" t="s">
        <v>22</v>
      </c>
      <c r="AE13" s="2"/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</row>
    <row r="14" spans="2:83" ht="22.5" customHeight="1" thickTop="1">
      <c r="B14" s="14" t="s">
        <v>23</v>
      </c>
      <c r="C14" s="15">
        <f aca="true" t="shared" si="0" ref="C14:N14">ROUND(+C15+C19+C27+C47+C51,1)</f>
        <v>18269.3</v>
      </c>
      <c r="D14" s="16">
        <f t="shared" si="0"/>
        <v>9011.6</v>
      </c>
      <c r="E14" s="15">
        <f t="shared" si="0"/>
        <v>10312.7</v>
      </c>
      <c r="F14" s="15">
        <f t="shared" si="0"/>
        <v>11554.1</v>
      </c>
      <c r="G14" s="15">
        <f t="shared" si="0"/>
        <v>14904.5</v>
      </c>
      <c r="H14" s="15">
        <f t="shared" si="0"/>
        <v>11528.1</v>
      </c>
      <c r="I14" s="15">
        <f t="shared" si="0"/>
        <v>11118.2</v>
      </c>
      <c r="J14" s="15">
        <f t="shared" si="0"/>
        <v>11056.5</v>
      </c>
      <c r="K14" s="15">
        <f t="shared" si="0"/>
        <v>11829.5</v>
      </c>
      <c r="L14" s="15">
        <f t="shared" si="0"/>
        <v>12163.9</v>
      </c>
      <c r="M14" s="15">
        <f t="shared" si="0"/>
        <v>11801.1</v>
      </c>
      <c r="N14" s="15">
        <f t="shared" si="0"/>
        <v>12428.3</v>
      </c>
      <c r="O14" s="15">
        <f>+O15+O19+O27+O47+O51</f>
        <v>145977.83172379</v>
      </c>
      <c r="P14" s="15">
        <f aca="true" t="shared" si="1" ref="P14:AB14">ROUND(+P15+P19+P27+P47+P51,1)</f>
        <v>14208.7</v>
      </c>
      <c r="Q14" s="16">
        <f t="shared" si="1"/>
        <v>11480.9</v>
      </c>
      <c r="R14" s="15">
        <f t="shared" si="1"/>
        <v>16466.7</v>
      </c>
      <c r="S14" s="15">
        <f t="shared" si="1"/>
        <v>17484.4</v>
      </c>
      <c r="T14" s="15">
        <f t="shared" si="1"/>
        <v>13451.2</v>
      </c>
      <c r="U14" s="15">
        <f t="shared" si="1"/>
        <v>12358.8</v>
      </c>
      <c r="V14" s="15">
        <f t="shared" si="1"/>
        <v>12917.1</v>
      </c>
      <c r="W14" s="15">
        <f t="shared" si="1"/>
        <v>12284.7</v>
      </c>
      <c r="X14" s="15">
        <f t="shared" si="1"/>
        <v>11742.9</v>
      </c>
      <c r="Y14" s="17">
        <f t="shared" si="1"/>
        <v>12307.2</v>
      </c>
      <c r="Z14" s="17">
        <f t="shared" si="1"/>
        <v>11605.3</v>
      </c>
      <c r="AA14" s="17">
        <f t="shared" si="1"/>
        <v>11821.9</v>
      </c>
      <c r="AB14" s="15">
        <f t="shared" si="1"/>
        <v>158129.8</v>
      </c>
      <c r="AC14" s="16">
        <f aca="true" t="shared" si="2" ref="AC14:AC46">+AB14-O14</f>
        <v>12151.968276209984</v>
      </c>
      <c r="AD14" s="16">
        <f aca="true" t="shared" si="3" ref="AD14:AD46">+AC14/O14*100</f>
        <v>8.324529918490068</v>
      </c>
      <c r="AE14" s="2"/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</row>
    <row r="15" spans="2:83" ht="21.75" customHeight="1">
      <c r="B15" s="18" t="s">
        <v>24</v>
      </c>
      <c r="C15" s="15">
        <f aca="true" t="shared" si="4" ref="C15:AB15">SUM(C16:C18)</f>
        <v>10929.599999999999</v>
      </c>
      <c r="D15" s="16">
        <f t="shared" si="4"/>
        <v>2645.9999999999995</v>
      </c>
      <c r="E15" s="15">
        <f t="shared" si="4"/>
        <v>2940</v>
      </c>
      <c r="F15" s="15">
        <f t="shared" si="4"/>
        <v>4248.6</v>
      </c>
      <c r="G15" s="15">
        <f t="shared" si="4"/>
        <v>7320.799999999999</v>
      </c>
      <c r="H15" s="15">
        <f t="shared" si="4"/>
        <v>4031.8</v>
      </c>
      <c r="I15" s="15">
        <f t="shared" si="4"/>
        <v>3716.7999999999997</v>
      </c>
      <c r="J15" s="15">
        <f t="shared" si="4"/>
        <v>3425.7000000000003</v>
      </c>
      <c r="K15" s="15">
        <f t="shared" si="4"/>
        <v>4323.1</v>
      </c>
      <c r="L15" s="15">
        <f t="shared" si="4"/>
        <v>4158.4</v>
      </c>
      <c r="M15" s="15">
        <f t="shared" si="4"/>
        <v>3747.4</v>
      </c>
      <c r="N15" s="15">
        <f t="shared" si="4"/>
        <v>3743.8999999999996</v>
      </c>
      <c r="O15" s="15">
        <f t="shared" si="4"/>
        <v>55232.1</v>
      </c>
      <c r="P15" s="15">
        <f t="shared" si="4"/>
        <v>5008.1</v>
      </c>
      <c r="Q15" s="16">
        <f t="shared" si="4"/>
        <v>3617.5</v>
      </c>
      <c r="R15" s="15">
        <f t="shared" si="4"/>
        <v>8169</v>
      </c>
      <c r="S15" s="15">
        <f t="shared" si="4"/>
        <v>8271</v>
      </c>
      <c r="T15" s="15">
        <f t="shared" si="4"/>
        <v>4722.1</v>
      </c>
      <c r="U15" s="15">
        <f t="shared" si="4"/>
        <v>3880.7999999999997</v>
      </c>
      <c r="V15" s="19">
        <f t="shared" si="4"/>
        <v>4670.700000000001</v>
      </c>
      <c r="W15" s="15">
        <f t="shared" si="4"/>
        <v>3530.7</v>
      </c>
      <c r="X15" s="15">
        <f t="shared" si="4"/>
        <v>3594</v>
      </c>
      <c r="Y15" s="17">
        <f t="shared" si="4"/>
        <v>3951.2</v>
      </c>
      <c r="Z15" s="17">
        <f t="shared" si="4"/>
        <v>4346.6</v>
      </c>
      <c r="AA15" s="17">
        <f t="shared" si="4"/>
        <v>3942.2</v>
      </c>
      <c r="AB15" s="15">
        <f t="shared" si="4"/>
        <v>57703.90000000001</v>
      </c>
      <c r="AC15" s="16">
        <f t="shared" si="2"/>
        <v>2471.80000000001</v>
      </c>
      <c r="AD15" s="16">
        <f t="shared" si="3"/>
        <v>4.475296068771621</v>
      </c>
      <c r="AE15" s="2"/>
      <c r="AF15" s="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</row>
    <row r="16" spans="2:83" ht="18" customHeight="1">
      <c r="B16" s="20" t="s">
        <v>25</v>
      </c>
      <c r="C16" s="21">
        <v>1429.8</v>
      </c>
      <c r="D16" s="22">
        <v>1040.3</v>
      </c>
      <c r="E16" s="22">
        <v>992.9</v>
      </c>
      <c r="F16" s="22">
        <v>1157.6</v>
      </c>
      <c r="G16" s="22">
        <v>1050.8</v>
      </c>
      <c r="H16" s="22">
        <v>1087.9</v>
      </c>
      <c r="I16" s="22">
        <v>991.7</v>
      </c>
      <c r="J16" s="22">
        <v>930.8</v>
      </c>
      <c r="K16" s="22">
        <v>1587.7</v>
      </c>
      <c r="L16" s="22">
        <v>1437.6</v>
      </c>
      <c r="M16" s="22">
        <v>1462.3</v>
      </c>
      <c r="N16" s="22">
        <v>1495.1</v>
      </c>
      <c r="O16" s="23">
        <f>SUM(C16:N16)</f>
        <v>14664.500000000002</v>
      </c>
      <c r="P16" s="21">
        <v>1868.6</v>
      </c>
      <c r="Q16" s="22">
        <v>998.3</v>
      </c>
      <c r="R16" s="22">
        <v>3686.2</v>
      </c>
      <c r="S16" s="22">
        <v>1202</v>
      </c>
      <c r="T16" s="22">
        <v>1230.9</v>
      </c>
      <c r="U16" s="22">
        <v>1193.5</v>
      </c>
      <c r="V16" s="22">
        <v>1095.2</v>
      </c>
      <c r="W16" s="22">
        <v>1038.6</v>
      </c>
      <c r="X16" s="22">
        <v>1088.2</v>
      </c>
      <c r="Y16" s="22">
        <v>982.8</v>
      </c>
      <c r="Z16" s="22">
        <v>1036.2</v>
      </c>
      <c r="AA16" s="22">
        <v>1161.2</v>
      </c>
      <c r="AB16" s="24">
        <f>SUM(P16:AA16)</f>
        <v>16581.7</v>
      </c>
      <c r="AC16" s="25">
        <f t="shared" si="2"/>
        <v>1917.199999999999</v>
      </c>
      <c r="AD16" s="25">
        <f t="shared" si="3"/>
        <v>13.073749531180734</v>
      </c>
      <c r="AE16" s="2"/>
      <c r="AF16" s="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2:83" ht="15.75" customHeight="1">
      <c r="B17" s="20" t="s">
        <v>26</v>
      </c>
      <c r="C17" s="21">
        <v>7016.4</v>
      </c>
      <c r="D17" s="22">
        <v>1086.6</v>
      </c>
      <c r="E17" s="22">
        <v>1047.2</v>
      </c>
      <c r="F17" s="22">
        <v>1818.6</v>
      </c>
      <c r="G17" s="22">
        <v>5169.4</v>
      </c>
      <c r="H17" s="22">
        <v>1631.1</v>
      </c>
      <c r="I17" s="22">
        <v>1525</v>
      </c>
      <c r="J17" s="22">
        <v>1671.5</v>
      </c>
      <c r="K17" s="22">
        <v>2396.4</v>
      </c>
      <c r="L17" s="22">
        <v>2338.8</v>
      </c>
      <c r="M17" s="22">
        <v>1864.8</v>
      </c>
      <c r="N17" s="22">
        <v>1637.1</v>
      </c>
      <c r="O17" s="23">
        <f>SUM(C17:N17)</f>
        <v>29202.899999999998</v>
      </c>
      <c r="P17" s="21">
        <v>1977.6</v>
      </c>
      <c r="Q17" s="22">
        <v>1742.7</v>
      </c>
      <c r="R17" s="22">
        <v>3466.9</v>
      </c>
      <c r="S17" s="22">
        <v>5223.9</v>
      </c>
      <c r="T17" s="22">
        <v>1879.2</v>
      </c>
      <c r="U17" s="22">
        <v>1803.2</v>
      </c>
      <c r="V17" s="22">
        <v>1987.4</v>
      </c>
      <c r="W17" s="22">
        <v>1536.9</v>
      </c>
      <c r="X17" s="22">
        <v>1580.1</v>
      </c>
      <c r="Y17" s="22">
        <v>1612.4</v>
      </c>
      <c r="Z17" s="22">
        <v>1678.6</v>
      </c>
      <c r="AA17" s="22">
        <v>1679.5</v>
      </c>
      <c r="AB17" s="24">
        <f>SUM(P17:AA17)</f>
        <v>26168.4</v>
      </c>
      <c r="AC17" s="25">
        <f t="shared" si="2"/>
        <v>-3034.4999999999964</v>
      </c>
      <c r="AD17" s="25">
        <f t="shared" si="3"/>
        <v>-10.391091295727467</v>
      </c>
      <c r="AE17" s="2"/>
      <c r="AF17" s="3"/>
      <c r="AG17" s="4" t="s">
        <v>27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</row>
    <row r="18" spans="2:83" ht="15.75" customHeight="1">
      <c r="B18" s="20" t="s">
        <v>28</v>
      </c>
      <c r="C18" s="21">
        <v>2483.4</v>
      </c>
      <c r="D18" s="22">
        <v>519.1</v>
      </c>
      <c r="E18" s="22">
        <v>899.9</v>
      </c>
      <c r="F18" s="22">
        <v>1272.4</v>
      </c>
      <c r="G18" s="22">
        <v>1100.6</v>
      </c>
      <c r="H18" s="22">
        <v>1312.8</v>
      </c>
      <c r="I18" s="22">
        <v>1200.1</v>
      </c>
      <c r="J18" s="22">
        <v>823.4</v>
      </c>
      <c r="K18" s="22">
        <v>339</v>
      </c>
      <c r="L18" s="22">
        <v>382</v>
      </c>
      <c r="M18" s="22">
        <v>420.3</v>
      </c>
      <c r="N18" s="22">
        <v>611.7</v>
      </c>
      <c r="O18" s="23">
        <f>SUM(C18:N18)</f>
        <v>11364.699999999999</v>
      </c>
      <c r="P18" s="21">
        <v>1161.9</v>
      </c>
      <c r="Q18" s="22">
        <v>876.5</v>
      </c>
      <c r="R18" s="22">
        <v>1015.9</v>
      </c>
      <c r="S18" s="22">
        <v>1845.1</v>
      </c>
      <c r="T18" s="22">
        <v>1612</v>
      </c>
      <c r="U18" s="22">
        <v>884.1</v>
      </c>
      <c r="V18" s="22">
        <v>1588.1</v>
      </c>
      <c r="W18" s="22">
        <v>955.2</v>
      </c>
      <c r="X18" s="22">
        <v>925.7</v>
      </c>
      <c r="Y18" s="22">
        <v>1356</v>
      </c>
      <c r="Z18" s="22">
        <v>1631.8</v>
      </c>
      <c r="AA18" s="22">
        <v>1101.5</v>
      </c>
      <c r="AB18" s="24">
        <f>SUM(P18:AA18)</f>
        <v>14953.800000000001</v>
      </c>
      <c r="AC18" s="25">
        <f t="shared" si="2"/>
        <v>3589.100000000002</v>
      </c>
      <c r="AD18" s="25">
        <f t="shared" si="3"/>
        <v>31.581124006792987</v>
      </c>
      <c r="AE18" s="2"/>
      <c r="AF18" s="3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</row>
    <row r="19" spans="2:83" ht="22.5" customHeight="1">
      <c r="B19" s="18" t="s">
        <v>29</v>
      </c>
      <c r="C19" s="15">
        <f aca="true" t="shared" si="5" ref="C19:N19">ROUND(SUM(C20:C26),1)</f>
        <v>641.4</v>
      </c>
      <c r="D19" s="16">
        <f t="shared" si="5"/>
        <v>569.3</v>
      </c>
      <c r="E19" s="15">
        <f t="shared" si="5"/>
        <v>778.9</v>
      </c>
      <c r="F19" s="15">
        <f t="shared" si="5"/>
        <v>619.6</v>
      </c>
      <c r="G19" s="15">
        <f t="shared" si="5"/>
        <v>909.5</v>
      </c>
      <c r="H19" s="15">
        <f t="shared" si="5"/>
        <v>731.5</v>
      </c>
      <c r="I19" s="19">
        <f t="shared" si="5"/>
        <v>806.7</v>
      </c>
      <c r="J19" s="15">
        <f t="shared" si="5"/>
        <v>846.1</v>
      </c>
      <c r="K19" s="15">
        <f t="shared" si="5"/>
        <v>912.8</v>
      </c>
      <c r="L19" s="16">
        <f t="shared" si="5"/>
        <v>1423.2</v>
      </c>
      <c r="M19" s="15">
        <f t="shared" si="5"/>
        <v>1056.6</v>
      </c>
      <c r="N19" s="17">
        <f t="shared" si="5"/>
        <v>976.2</v>
      </c>
      <c r="O19" s="15">
        <f>SUM(O20:O26)</f>
        <v>10271.8</v>
      </c>
      <c r="P19" s="15">
        <f aca="true" t="shared" si="6" ref="P19:AB19">ROUND(SUM(P20:P26),1)</f>
        <v>1227.2</v>
      </c>
      <c r="Q19" s="16">
        <f t="shared" si="6"/>
        <v>979.2</v>
      </c>
      <c r="R19" s="15">
        <f t="shared" si="6"/>
        <v>997</v>
      </c>
      <c r="S19" s="15">
        <f t="shared" si="6"/>
        <v>1633.6</v>
      </c>
      <c r="T19" s="15">
        <f t="shared" si="6"/>
        <v>921</v>
      </c>
      <c r="U19" s="15">
        <f t="shared" si="6"/>
        <v>985.1</v>
      </c>
      <c r="V19" s="19">
        <f t="shared" si="6"/>
        <v>943.5</v>
      </c>
      <c r="W19" s="15">
        <f t="shared" si="6"/>
        <v>775.4</v>
      </c>
      <c r="X19" s="15">
        <f t="shared" si="6"/>
        <v>781.8</v>
      </c>
      <c r="Y19" s="16">
        <f t="shared" si="6"/>
        <v>1439.3</v>
      </c>
      <c r="Z19" s="15">
        <f t="shared" si="6"/>
        <v>667</v>
      </c>
      <c r="AA19" s="17">
        <f t="shared" si="6"/>
        <v>801.8</v>
      </c>
      <c r="AB19" s="15">
        <f t="shared" si="6"/>
        <v>12151.9</v>
      </c>
      <c r="AC19" s="16">
        <f t="shared" si="2"/>
        <v>1880.1000000000004</v>
      </c>
      <c r="AD19" s="16">
        <f t="shared" si="3"/>
        <v>18.303510582371157</v>
      </c>
      <c r="AE19" s="2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</row>
    <row r="20" spans="2:83" ht="18" customHeight="1">
      <c r="B20" s="20" t="s">
        <v>30</v>
      </c>
      <c r="C20" s="21">
        <v>167.3</v>
      </c>
      <c r="D20" s="25">
        <v>173.9</v>
      </c>
      <c r="E20" s="21">
        <v>243.5</v>
      </c>
      <c r="F20" s="22">
        <v>211.1</v>
      </c>
      <c r="G20" s="22">
        <v>218.9</v>
      </c>
      <c r="H20" s="22">
        <v>253.8</v>
      </c>
      <c r="I20" s="22">
        <v>221.9</v>
      </c>
      <c r="J20" s="21">
        <v>361</v>
      </c>
      <c r="K20" s="22">
        <v>328.3</v>
      </c>
      <c r="L20" s="25">
        <v>399.8</v>
      </c>
      <c r="M20" s="21">
        <v>397.6</v>
      </c>
      <c r="N20" s="22">
        <v>313.7</v>
      </c>
      <c r="O20" s="23">
        <f aca="true" t="shared" si="7" ref="O20:O26">SUM(C20:N20)</f>
        <v>3290.8</v>
      </c>
      <c r="P20" s="21">
        <v>508.3</v>
      </c>
      <c r="Q20" s="25">
        <v>254.3</v>
      </c>
      <c r="R20" s="21">
        <v>263.8</v>
      </c>
      <c r="S20" s="22">
        <v>282.6</v>
      </c>
      <c r="T20" s="22">
        <v>252.7</v>
      </c>
      <c r="U20" s="22">
        <v>312.9</v>
      </c>
      <c r="V20" s="22">
        <v>278.7</v>
      </c>
      <c r="W20" s="21">
        <v>254</v>
      </c>
      <c r="X20" s="22">
        <v>212.2</v>
      </c>
      <c r="Y20" s="25">
        <v>310.9</v>
      </c>
      <c r="Z20" s="21">
        <v>220.5</v>
      </c>
      <c r="AA20" s="22">
        <v>253.4</v>
      </c>
      <c r="AB20" s="24">
        <f aca="true" t="shared" si="8" ref="AB20:AB26">SUM(P20:AA20)</f>
        <v>3404.2999999999997</v>
      </c>
      <c r="AC20" s="25">
        <f t="shared" si="2"/>
        <v>113.49999999999955</v>
      </c>
      <c r="AD20" s="25">
        <f t="shared" si="3"/>
        <v>3.4490093594262654</v>
      </c>
      <c r="AE20" s="2"/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</row>
    <row r="21" spans="2:83" ht="18" customHeight="1">
      <c r="B21" s="20" t="s">
        <v>31</v>
      </c>
      <c r="C21" s="21">
        <v>370.5</v>
      </c>
      <c r="D21" s="25">
        <v>297.2</v>
      </c>
      <c r="E21" s="21">
        <v>337.7</v>
      </c>
      <c r="F21" s="22">
        <v>244.7</v>
      </c>
      <c r="G21" s="22">
        <v>180.4</v>
      </c>
      <c r="H21" s="22">
        <v>364.9</v>
      </c>
      <c r="I21" s="22">
        <v>420.1</v>
      </c>
      <c r="J21" s="21">
        <v>353</v>
      </c>
      <c r="K21" s="22">
        <v>347.9</v>
      </c>
      <c r="L21" s="25">
        <v>398</v>
      </c>
      <c r="M21" s="21">
        <v>449.7</v>
      </c>
      <c r="N21" s="22">
        <v>376</v>
      </c>
      <c r="O21" s="23">
        <f t="shared" si="7"/>
        <v>4140.1</v>
      </c>
      <c r="P21" s="21">
        <v>516.8</v>
      </c>
      <c r="Q21" s="25">
        <v>491.9</v>
      </c>
      <c r="R21" s="21">
        <v>452</v>
      </c>
      <c r="S21" s="22">
        <v>530.1</v>
      </c>
      <c r="T21" s="22">
        <v>411.8</v>
      </c>
      <c r="U21" s="22">
        <v>449.6</v>
      </c>
      <c r="V21" s="22">
        <v>423.1</v>
      </c>
      <c r="W21" s="21">
        <v>340.8</v>
      </c>
      <c r="X21" s="22">
        <v>296.1</v>
      </c>
      <c r="Y21" s="25">
        <v>313.9</v>
      </c>
      <c r="Z21" s="21">
        <v>235.7</v>
      </c>
      <c r="AA21" s="22">
        <v>336</v>
      </c>
      <c r="AB21" s="24">
        <f t="shared" si="8"/>
        <v>4797.799999999999</v>
      </c>
      <c r="AC21" s="25">
        <f t="shared" si="2"/>
        <v>657.6999999999989</v>
      </c>
      <c r="AD21" s="25">
        <f t="shared" si="3"/>
        <v>15.88608970797804</v>
      </c>
      <c r="AE21" s="2"/>
      <c r="AF21" s="3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</row>
    <row r="22" spans="2:83" ht="18" customHeight="1">
      <c r="B22" s="20" t="s">
        <v>32</v>
      </c>
      <c r="C22" s="21">
        <v>31</v>
      </c>
      <c r="D22" s="25">
        <v>5.7</v>
      </c>
      <c r="E22" s="21">
        <v>9.6</v>
      </c>
      <c r="F22" s="22">
        <v>83.7</v>
      </c>
      <c r="G22" s="22">
        <v>384</v>
      </c>
      <c r="H22" s="22">
        <v>34.5</v>
      </c>
      <c r="I22" s="22">
        <v>56</v>
      </c>
      <c r="J22" s="21">
        <v>33</v>
      </c>
      <c r="K22" s="22">
        <v>50.3</v>
      </c>
      <c r="L22" s="25">
        <v>447.9</v>
      </c>
      <c r="M22" s="21">
        <v>80.4</v>
      </c>
      <c r="N22" s="22">
        <v>64.7</v>
      </c>
      <c r="O22" s="23">
        <f t="shared" si="7"/>
        <v>1280.8</v>
      </c>
      <c r="P22" s="21">
        <v>56.8</v>
      </c>
      <c r="Q22" s="25">
        <v>40.7</v>
      </c>
      <c r="R22" s="21">
        <v>59.3</v>
      </c>
      <c r="S22" s="22">
        <v>677.7</v>
      </c>
      <c r="T22" s="22">
        <v>116.3</v>
      </c>
      <c r="U22" s="22">
        <v>75.9</v>
      </c>
      <c r="V22" s="22">
        <v>117.4</v>
      </c>
      <c r="W22" s="21">
        <v>38.5</v>
      </c>
      <c r="X22" s="22">
        <v>58.4</v>
      </c>
      <c r="Y22" s="25">
        <v>631.4</v>
      </c>
      <c r="Z22" s="21">
        <v>75.5</v>
      </c>
      <c r="AA22" s="22">
        <v>67.8</v>
      </c>
      <c r="AB22" s="24">
        <f t="shared" si="8"/>
        <v>2015.7</v>
      </c>
      <c r="AC22" s="25">
        <f t="shared" si="2"/>
        <v>734.9000000000001</v>
      </c>
      <c r="AD22" s="25">
        <f t="shared" si="3"/>
        <v>57.37820112429732</v>
      </c>
      <c r="AE22" s="2"/>
      <c r="AF22" s="3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</row>
    <row r="23" spans="2:83" ht="15.75" customHeight="1">
      <c r="B23" s="20" t="s">
        <v>33</v>
      </c>
      <c r="C23" s="21">
        <v>20.3</v>
      </c>
      <c r="D23" s="22">
        <v>18.2</v>
      </c>
      <c r="E23" s="21">
        <v>15.9</v>
      </c>
      <c r="F23" s="22">
        <v>13.7</v>
      </c>
      <c r="G23" s="22">
        <v>20.9</v>
      </c>
      <c r="H23" s="22">
        <v>18.9</v>
      </c>
      <c r="I23" s="22">
        <v>20.2</v>
      </c>
      <c r="J23" s="21">
        <v>25.3</v>
      </c>
      <c r="K23" s="22">
        <v>22.2</v>
      </c>
      <c r="L23" s="25">
        <v>26.4</v>
      </c>
      <c r="M23" s="21">
        <v>22.9</v>
      </c>
      <c r="N23" s="22">
        <v>26.5</v>
      </c>
      <c r="O23" s="23">
        <f t="shared" si="7"/>
        <v>251.4</v>
      </c>
      <c r="P23" s="21">
        <v>38</v>
      </c>
      <c r="Q23" s="22">
        <v>30.6</v>
      </c>
      <c r="R23" s="21">
        <v>28.6</v>
      </c>
      <c r="S23" s="22">
        <v>32</v>
      </c>
      <c r="T23" s="22">
        <v>28.7</v>
      </c>
      <c r="U23" s="22">
        <v>31.9</v>
      </c>
      <c r="V23" s="22">
        <v>34.7</v>
      </c>
      <c r="W23" s="21">
        <v>28.9</v>
      </c>
      <c r="X23" s="22">
        <v>29.9</v>
      </c>
      <c r="Y23" s="25">
        <v>37.1</v>
      </c>
      <c r="Z23" s="21">
        <v>32.6</v>
      </c>
      <c r="AA23" s="22">
        <v>32.6</v>
      </c>
      <c r="AB23" s="24">
        <f t="shared" si="8"/>
        <v>385.6000000000001</v>
      </c>
      <c r="AC23" s="25">
        <f t="shared" si="2"/>
        <v>134.20000000000007</v>
      </c>
      <c r="AD23" s="25">
        <f t="shared" si="3"/>
        <v>53.38106603023074</v>
      </c>
      <c r="AE23" s="2"/>
      <c r="AF23" s="3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</row>
    <row r="24" spans="2:83" ht="15.75" customHeight="1">
      <c r="B24" s="20" t="s">
        <v>34</v>
      </c>
      <c r="C24" s="21">
        <v>23</v>
      </c>
      <c r="D24" s="25">
        <v>42.7</v>
      </c>
      <c r="E24" s="21">
        <v>117.5</v>
      </c>
      <c r="F24" s="21">
        <v>27.1</v>
      </c>
      <c r="G24" s="22">
        <v>37</v>
      </c>
      <c r="H24" s="22">
        <v>20</v>
      </c>
      <c r="I24" s="22">
        <v>19.7</v>
      </c>
      <c r="J24" s="21">
        <v>31.2</v>
      </c>
      <c r="K24" s="22">
        <v>103.8</v>
      </c>
      <c r="L24" s="25">
        <v>41.1</v>
      </c>
      <c r="M24" s="21">
        <v>28.1</v>
      </c>
      <c r="N24" s="22">
        <v>102.7</v>
      </c>
      <c r="O24" s="23">
        <f t="shared" si="7"/>
        <v>593.9</v>
      </c>
      <c r="P24" s="21">
        <v>34.6</v>
      </c>
      <c r="Q24" s="25">
        <v>46.5</v>
      </c>
      <c r="R24" s="21">
        <v>124.1</v>
      </c>
      <c r="S24" s="21">
        <v>37.4</v>
      </c>
      <c r="T24" s="22">
        <v>32.4</v>
      </c>
      <c r="U24" s="22">
        <v>38.6</v>
      </c>
      <c r="V24" s="22">
        <v>28.7</v>
      </c>
      <c r="W24" s="21">
        <v>30.7</v>
      </c>
      <c r="X24" s="22">
        <v>103.4</v>
      </c>
      <c r="Y24" s="25">
        <v>29.5</v>
      </c>
      <c r="Z24" s="21">
        <v>22.1</v>
      </c>
      <c r="AA24" s="22">
        <v>23.6</v>
      </c>
      <c r="AB24" s="24">
        <f t="shared" si="8"/>
        <v>551.6</v>
      </c>
      <c r="AC24" s="25">
        <f t="shared" si="2"/>
        <v>-42.299999999999955</v>
      </c>
      <c r="AD24" s="25">
        <f t="shared" si="3"/>
        <v>-7.1224111803333825</v>
      </c>
      <c r="AE24" s="2"/>
      <c r="AF24" s="3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2:83" ht="15.75" customHeight="1">
      <c r="B25" s="20" t="s">
        <v>35</v>
      </c>
      <c r="C25" s="21">
        <v>7.3</v>
      </c>
      <c r="D25" s="25">
        <v>10.9</v>
      </c>
      <c r="E25" s="21">
        <v>16</v>
      </c>
      <c r="F25" s="21">
        <v>7.2</v>
      </c>
      <c r="G25" s="21">
        <v>21.4</v>
      </c>
      <c r="H25" s="22">
        <v>12.5</v>
      </c>
      <c r="I25" s="22">
        <v>11.2</v>
      </c>
      <c r="J25" s="21">
        <v>8.9</v>
      </c>
      <c r="K25" s="22">
        <v>10.5</v>
      </c>
      <c r="L25" s="25">
        <v>13.5</v>
      </c>
      <c r="M25" s="21">
        <v>13.4</v>
      </c>
      <c r="N25" s="21">
        <v>10.2</v>
      </c>
      <c r="O25" s="23">
        <f t="shared" si="7"/>
        <v>143</v>
      </c>
      <c r="P25" s="21">
        <v>9.2</v>
      </c>
      <c r="Q25" s="25">
        <v>66.5</v>
      </c>
      <c r="R25" s="21">
        <v>10.3</v>
      </c>
      <c r="S25" s="21">
        <v>9.9</v>
      </c>
      <c r="T25" s="21">
        <v>9.2</v>
      </c>
      <c r="U25" s="22">
        <v>13.4</v>
      </c>
      <c r="V25" s="22">
        <v>10.3</v>
      </c>
      <c r="W25" s="21">
        <v>11.9</v>
      </c>
      <c r="X25" s="22">
        <v>12.7</v>
      </c>
      <c r="Y25" s="25">
        <v>30</v>
      </c>
      <c r="Z25" s="21">
        <v>22</v>
      </c>
      <c r="AA25" s="21">
        <v>15.8</v>
      </c>
      <c r="AB25" s="24">
        <f t="shared" si="8"/>
        <v>221.20000000000002</v>
      </c>
      <c r="AC25" s="25">
        <f t="shared" si="2"/>
        <v>78.20000000000002</v>
      </c>
      <c r="AD25" s="25">
        <f t="shared" si="3"/>
        <v>54.6853146853147</v>
      </c>
      <c r="AE25" s="2"/>
      <c r="AF25" s="3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</row>
    <row r="26" spans="2:83" ht="15.75" customHeight="1">
      <c r="B26" s="20" t="s">
        <v>36</v>
      </c>
      <c r="C26" s="21">
        <v>22</v>
      </c>
      <c r="D26" s="25">
        <v>20.7</v>
      </c>
      <c r="E26" s="21">
        <v>38.7</v>
      </c>
      <c r="F26" s="21">
        <v>32.1</v>
      </c>
      <c r="G26" s="21">
        <v>46.9</v>
      </c>
      <c r="H26" s="22">
        <v>26.9</v>
      </c>
      <c r="I26" s="22">
        <v>57.6</v>
      </c>
      <c r="J26" s="21">
        <v>33.7</v>
      </c>
      <c r="K26" s="22">
        <v>49.8</v>
      </c>
      <c r="L26" s="25">
        <v>96.5</v>
      </c>
      <c r="M26" s="21">
        <v>64.5</v>
      </c>
      <c r="N26" s="21">
        <v>82.4</v>
      </c>
      <c r="O26" s="23">
        <f t="shared" si="7"/>
        <v>571.8000000000001</v>
      </c>
      <c r="P26" s="21">
        <v>63.5</v>
      </c>
      <c r="Q26" s="25">
        <v>48.7</v>
      </c>
      <c r="R26" s="21">
        <v>58.9</v>
      </c>
      <c r="S26" s="21">
        <v>63.9</v>
      </c>
      <c r="T26" s="21">
        <v>69.9</v>
      </c>
      <c r="U26" s="22">
        <v>62.8</v>
      </c>
      <c r="V26" s="22">
        <v>50.6</v>
      </c>
      <c r="W26" s="21">
        <v>70.6</v>
      </c>
      <c r="X26" s="22">
        <v>69.1</v>
      </c>
      <c r="Y26" s="25">
        <v>86.5</v>
      </c>
      <c r="Z26" s="21">
        <v>58.6</v>
      </c>
      <c r="AA26" s="21">
        <v>72.6</v>
      </c>
      <c r="AB26" s="24">
        <f t="shared" si="8"/>
        <v>775.7</v>
      </c>
      <c r="AC26" s="25">
        <f t="shared" si="2"/>
        <v>203.89999999999998</v>
      </c>
      <c r="AD26" s="25">
        <f t="shared" si="3"/>
        <v>35.659321441063305</v>
      </c>
      <c r="AE26" s="2"/>
      <c r="AF26" s="3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</row>
    <row r="27" spans="2:83" s="26" customFormat="1" ht="20.25" customHeight="1">
      <c r="B27" s="18" t="s">
        <v>37</v>
      </c>
      <c r="C27" s="15">
        <f aca="true" t="shared" si="9" ref="C27:N27">ROUND(+C28+C31+C37+C42,1)</f>
        <v>6371</v>
      </c>
      <c r="D27" s="16">
        <f t="shared" si="9"/>
        <v>5490.8</v>
      </c>
      <c r="E27" s="15">
        <f t="shared" si="9"/>
        <v>6077.2</v>
      </c>
      <c r="F27" s="15">
        <f t="shared" si="9"/>
        <v>6358.8</v>
      </c>
      <c r="G27" s="15">
        <f t="shared" si="9"/>
        <v>6401.1</v>
      </c>
      <c r="H27" s="15">
        <f t="shared" si="9"/>
        <v>6527.9</v>
      </c>
      <c r="I27" s="15">
        <f t="shared" si="9"/>
        <v>6296.8</v>
      </c>
      <c r="J27" s="15">
        <f t="shared" si="9"/>
        <v>6443.5</v>
      </c>
      <c r="K27" s="15">
        <f t="shared" si="9"/>
        <v>6309.8</v>
      </c>
      <c r="L27" s="16">
        <f t="shared" si="9"/>
        <v>6372.4</v>
      </c>
      <c r="M27" s="15">
        <f t="shared" si="9"/>
        <v>6790.6</v>
      </c>
      <c r="N27" s="15">
        <f t="shared" si="9"/>
        <v>7500.9</v>
      </c>
      <c r="O27" s="15">
        <f>+O28+O31+O37+O42</f>
        <v>76940.82341922</v>
      </c>
      <c r="P27" s="15">
        <f aca="true" t="shared" si="10" ref="P27:AB27">ROUND(+P28+P31+P37+P42,1)</f>
        <v>7662.4</v>
      </c>
      <c r="Q27" s="16">
        <f t="shared" si="10"/>
        <v>6559.6</v>
      </c>
      <c r="R27" s="15">
        <f t="shared" si="10"/>
        <v>6973.2</v>
      </c>
      <c r="S27" s="15">
        <f t="shared" si="10"/>
        <v>7255.8</v>
      </c>
      <c r="T27" s="15">
        <f t="shared" si="10"/>
        <v>7561.4</v>
      </c>
      <c r="U27" s="15">
        <f t="shared" si="10"/>
        <v>7259.2</v>
      </c>
      <c r="V27" s="15">
        <f t="shared" si="10"/>
        <v>7053.5</v>
      </c>
      <c r="W27" s="15">
        <f t="shared" si="10"/>
        <v>7672.4</v>
      </c>
      <c r="X27" s="15">
        <f t="shared" si="10"/>
        <v>7098.1</v>
      </c>
      <c r="Y27" s="16">
        <f t="shared" si="10"/>
        <v>6741.4</v>
      </c>
      <c r="Z27" s="15">
        <f t="shared" si="10"/>
        <v>6426.9</v>
      </c>
      <c r="AA27" s="15">
        <f t="shared" si="10"/>
        <v>6870.7</v>
      </c>
      <c r="AB27" s="15">
        <f t="shared" si="10"/>
        <v>85134.6</v>
      </c>
      <c r="AC27" s="16">
        <f t="shared" si="2"/>
        <v>8193.776580780002</v>
      </c>
      <c r="AD27" s="16">
        <f t="shared" si="3"/>
        <v>10.649452678892409</v>
      </c>
      <c r="AE27" s="2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2:83" s="26" customFormat="1" ht="24" customHeight="1">
      <c r="B28" s="27" t="s">
        <v>38</v>
      </c>
      <c r="C28" s="15">
        <f aca="true" t="shared" si="11" ref="C28:AB28">+C29+C30</f>
        <v>3012.1</v>
      </c>
      <c r="D28" s="16">
        <f t="shared" si="11"/>
        <v>3113.2</v>
      </c>
      <c r="E28" s="15">
        <f t="shared" si="11"/>
        <v>3007.9</v>
      </c>
      <c r="F28" s="15">
        <f t="shared" si="11"/>
        <v>3148.2999999999997</v>
      </c>
      <c r="G28" s="15">
        <f t="shared" si="11"/>
        <v>2890.3</v>
      </c>
      <c r="H28" s="15">
        <f t="shared" si="11"/>
        <v>2924.6</v>
      </c>
      <c r="I28" s="15">
        <f t="shared" si="11"/>
        <v>2817.2</v>
      </c>
      <c r="J28" s="15">
        <f t="shared" si="11"/>
        <v>2953.5</v>
      </c>
      <c r="K28" s="15">
        <f t="shared" si="11"/>
        <v>2997.1</v>
      </c>
      <c r="L28" s="16">
        <f t="shared" si="11"/>
        <v>2833.6</v>
      </c>
      <c r="M28" s="15">
        <f t="shared" si="11"/>
        <v>2955.2999999999997</v>
      </c>
      <c r="N28" s="15">
        <f t="shared" si="11"/>
        <v>3428.4</v>
      </c>
      <c r="O28" s="15">
        <f t="shared" si="11"/>
        <v>36081.5</v>
      </c>
      <c r="P28" s="15">
        <f t="shared" si="11"/>
        <v>3774.6</v>
      </c>
      <c r="Q28" s="16">
        <f t="shared" si="11"/>
        <v>3143.9</v>
      </c>
      <c r="R28" s="15">
        <f t="shared" si="11"/>
        <v>3450.8</v>
      </c>
      <c r="S28" s="15">
        <f t="shared" si="11"/>
        <v>3447.9</v>
      </c>
      <c r="T28" s="15">
        <f t="shared" si="11"/>
        <v>3594.2</v>
      </c>
      <c r="U28" s="15">
        <f t="shared" si="11"/>
        <v>3450.7</v>
      </c>
      <c r="V28" s="15">
        <f t="shared" si="11"/>
        <v>3242.5</v>
      </c>
      <c r="W28" s="15">
        <f t="shared" si="11"/>
        <v>3502.1000000000004</v>
      </c>
      <c r="X28" s="15">
        <f t="shared" si="11"/>
        <v>3291.6</v>
      </c>
      <c r="Y28" s="16">
        <f t="shared" si="11"/>
        <v>3018.5</v>
      </c>
      <c r="Z28" s="15">
        <f t="shared" si="11"/>
        <v>3141.5</v>
      </c>
      <c r="AA28" s="15">
        <f t="shared" si="11"/>
        <v>3157.7</v>
      </c>
      <c r="AB28" s="15">
        <f t="shared" si="11"/>
        <v>40216</v>
      </c>
      <c r="AC28" s="16">
        <f t="shared" si="2"/>
        <v>4134.5</v>
      </c>
      <c r="AD28" s="16">
        <f t="shared" si="3"/>
        <v>11.458780815653451</v>
      </c>
      <c r="AE28" s="2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2:83" s="26" customFormat="1" ht="18" customHeight="1">
      <c r="B29" s="28" t="s">
        <v>39</v>
      </c>
      <c r="C29" s="21">
        <v>2977.1</v>
      </c>
      <c r="D29" s="25">
        <v>3068.2</v>
      </c>
      <c r="E29" s="21">
        <v>2962.9</v>
      </c>
      <c r="F29" s="21">
        <v>3106.2</v>
      </c>
      <c r="G29" s="21">
        <v>2852.3</v>
      </c>
      <c r="H29" s="21">
        <v>2890.5</v>
      </c>
      <c r="I29" s="21">
        <v>2778</v>
      </c>
      <c r="J29" s="21">
        <v>2927.4</v>
      </c>
      <c r="K29" s="21">
        <v>2969.9</v>
      </c>
      <c r="L29" s="25">
        <v>2817.7</v>
      </c>
      <c r="M29" s="21">
        <v>2944.6</v>
      </c>
      <c r="N29" s="21">
        <v>3417.6</v>
      </c>
      <c r="O29" s="23">
        <f>SUM(C29:N29)</f>
        <v>35712.4</v>
      </c>
      <c r="P29" s="21">
        <v>3764.6</v>
      </c>
      <c r="Q29" s="25">
        <v>3131.3</v>
      </c>
      <c r="R29" s="21">
        <v>3439.3</v>
      </c>
      <c r="S29" s="21">
        <v>3431.4</v>
      </c>
      <c r="T29" s="21">
        <v>3569.7</v>
      </c>
      <c r="U29" s="21">
        <v>3440.6</v>
      </c>
      <c r="V29" s="21">
        <v>3228.4</v>
      </c>
      <c r="W29" s="21">
        <v>3487.3</v>
      </c>
      <c r="X29" s="21">
        <v>3274.1</v>
      </c>
      <c r="Y29" s="25">
        <v>3001.8</v>
      </c>
      <c r="Z29" s="21">
        <v>3124.4</v>
      </c>
      <c r="AA29" s="21">
        <v>3141.7</v>
      </c>
      <c r="AB29" s="24">
        <f>SUM(P29:AA29)</f>
        <v>40034.6</v>
      </c>
      <c r="AC29" s="25">
        <f t="shared" si="2"/>
        <v>4322.199999999997</v>
      </c>
      <c r="AD29" s="25">
        <f t="shared" si="3"/>
        <v>12.10279902778866</v>
      </c>
      <c r="AE29" s="2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2:83" s="26" customFormat="1" ht="18" customHeight="1">
      <c r="B30" s="28" t="s">
        <v>40</v>
      </c>
      <c r="C30" s="21">
        <v>35</v>
      </c>
      <c r="D30" s="25">
        <v>45</v>
      </c>
      <c r="E30" s="21">
        <v>45</v>
      </c>
      <c r="F30" s="21">
        <v>42.1</v>
      </c>
      <c r="G30" s="21">
        <v>38</v>
      </c>
      <c r="H30" s="21">
        <v>34.1</v>
      </c>
      <c r="I30" s="21">
        <v>39.2</v>
      </c>
      <c r="J30" s="21">
        <v>26.1</v>
      </c>
      <c r="K30" s="21">
        <v>27.2</v>
      </c>
      <c r="L30" s="25">
        <v>15.9</v>
      </c>
      <c r="M30" s="21">
        <v>10.7</v>
      </c>
      <c r="N30" s="21">
        <v>10.8</v>
      </c>
      <c r="O30" s="23">
        <f>SUM(C30:N30)</f>
        <v>369.09999999999997</v>
      </c>
      <c r="P30" s="21">
        <v>10</v>
      </c>
      <c r="Q30" s="25">
        <v>12.6</v>
      </c>
      <c r="R30" s="21">
        <v>11.5</v>
      </c>
      <c r="S30" s="21">
        <v>16.5</v>
      </c>
      <c r="T30" s="21">
        <v>24.5</v>
      </c>
      <c r="U30" s="21">
        <v>10.1</v>
      </c>
      <c r="V30" s="21">
        <v>14.1</v>
      </c>
      <c r="W30" s="21">
        <v>14.8</v>
      </c>
      <c r="X30" s="21">
        <v>17.5</v>
      </c>
      <c r="Y30" s="25">
        <v>16.7</v>
      </c>
      <c r="Z30" s="21">
        <v>17.1</v>
      </c>
      <c r="AA30" s="21">
        <v>16</v>
      </c>
      <c r="AB30" s="24">
        <f>SUM(P30:AA30)</f>
        <v>181.39999999999995</v>
      </c>
      <c r="AC30" s="25">
        <f t="shared" si="2"/>
        <v>-187.70000000000002</v>
      </c>
      <c r="AD30" s="25">
        <f t="shared" si="3"/>
        <v>-50.85342725548633</v>
      </c>
      <c r="AE30" s="2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2:83" s="26" customFormat="1" ht="21" customHeight="1">
      <c r="B31" s="27" t="s">
        <v>41</v>
      </c>
      <c r="C31" s="15">
        <f aca="true" t="shared" si="12" ref="C31:AB31">SUM(C32:C36)</f>
        <v>2543.9</v>
      </c>
      <c r="D31" s="16">
        <f t="shared" si="12"/>
        <v>1540.63130051</v>
      </c>
      <c r="E31" s="15">
        <f t="shared" si="12"/>
        <v>2105.7999999999997</v>
      </c>
      <c r="F31" s="15">
        <f t="shared" si="12"/>
        <v>2232.7000000000003</v>
      </c>
      <c r="G31" s="15">
        <f t="shared" si="12"/>
        <v>2077.8</v>
      </c>
      <c r="H31" s="15">
        <f t="shared" si="12"/>
        <v>2470.2</v>
      </c>
      <c r="I31" s="15">
        <f t="shared" si="12"/>
        <v>2239.5</v>
      </c>
      <c r="J31" s="15">
        <f t="shared" si="12"/>
        <v>2564.8999999999996</v>
      </c>
      <c r="K31" s="15">
        <f t="shared" si="12"/>
        <v>2344.3</v>
      </c>
      <c r="L31" s="16">
        <f t="shared" si="12"/>
        <v>2136.4</v>
      </c>
      <c r="M31" s="15">
        <f t="shared" si="12"/>
        <v>2501.8921187099995</v>
      </c>
      <c r="N31" s="15">
        <f t="shared" si="12"/>
        <v>2926.2000000000003</v>
      </c>
      <c r="O31" s="15">
        <f t="shared" si="12"/>
        <v>27684.22341922</v>
      </c>
      <c r="P31" s="15">
        <f t="shared" si="12"/>
        <v>2871.6000000000004</v>
      </c>
      <c r="Q31" s="16">
        <f t="shared" si="12"/>
        <v>2403.5</v>
      </c>
      <c r="R31" s="15">
        <f t="shared" si="12"/>
        <v>2463.5</v>
      </c>
      <c r="S31" s="15">
        <f t="shared" si="12"/>
        <v>2793</v>
      </c>
      <c r="T31" s="15">
        <f t="shared" si="12"/>
        <v>2940.6</v>
      </c>
      <c r="U31" s="15">
        <f t="shared" si="12"/>
        <v>2771.7</v>
      </c>
      <c r="V31" s="15">
        <f t="shared" si="12"/>
        <v>2820.7</v>
      </c>
      <c r="W31" s="15">
        <f t="shared" si="12"/>
        <v>3142.2999999999997</v>
      </c>
      <c r="X31" s="15">
        <f t="shared" si="12"/>
        <v>2625.6</v>
      </c>
      <c r="Y31" s="16">
        <f t="shared" si="12"/>
        <v>2544.1000000000004</v>
      </c>
      <c r="Z31" s="15">
        <f t="shared" si="12"/>
        <v>2233.6</v>
      </c>
      <c r="AA31" s="15">
        <f t="shared" si="12"/>
        <v>2270.3</v>
      </c>
      <c r="AB31" s="15">
        <f t="shared" si="12"/>
        <v>31880.500000000004</v>
      </c>
      <c r="AC31" s="16">
        <f t="shared" si="2"/>
        <v>4196.276580780002</v>
      </c>
      <c r="AD31" s="16">
        <f t="shared" si="3"/>
        <v>15.157645989327998</v>
      </c>
      <c r="AE31" s="2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2:83" s="26" customFormat="1" ht="20.25" customHeight="1">
      <c r="B32" s="28" t="s">
        <v>42</v>
      </c>
      <c r="C32" s="21">
        <v>424.5</v>
      </c>
      <c r="D32" s="25">
        <v>230.03130051</v>
      </c>
      <c r="E32" s="21">
        <v>329.6</v>
      </c>
      <c r="F32" s="21">
        <v>424.9</v>
      </c>
      <c r="G32" s="21">
        <v>341.2</v>
      </c>
      <c r="H32" s="21">
        <v>375.5</v>
      </c>
      <c r="I32" s="21">
        <v>202.1</v>
      </c>
      <c r="J32" s="21">
        <v>553</v>
      </c>
      <c r="K32" s="21">
        <v>415.4</v>
      </c>
      <c r="L32" s="25">
        <v>736</v>
      </c>
      <c r="M32" s="21">
        <v>513.3</v>
      </c>
      <c r="N32" s="21">
        <v>567.2</v>
      </c>
      <c r="O32" s="23">
        <f>SUM(C32:N32)</f>
        <v>5112.7313005099995</v>
      </c>
      <c r="P32" s="21">
        <v>772.5</v>
      </c>
      <c r="Q32" s="25">
        <v>330.5</v>
      </c>
      <c r="R32" s="21">
        <v>352.7</v>
      </c>
      <c r="S32" s="21">
        <v>389.1</v>
      </c>
      <c r="T32" s="21">
        <v>356.2</v>
      </c>
      <c r="U32" s="21">
        <v>347.7</v>
      </c>
      <c r="V32" s="21">
        <v>302.5</v>
      </c>
      <c r="W32" s="21">
        <v>362.2</v>
      </c>
      <c r="X32" s="21">
        <v>295.1</v>
      </c>
      <c r="Y32" s="25">
        <v>300.1</v>
      </c>
      <c r="Z32" s="21">
        <v>459</v>
      </c>
      <c r="AA32" s="21">
        <v>400.1</v>
      </c>
      <c r="AB32" s="24">
        <f>SUM(P32:AA32)</f>
        <v>4667.7</v>
      </c>
      <c r="AC32" s="25">
        <f t="shared" si="2"/>
        <v>-445.0313005099997</v>
      </c>
      <c r="AD32" s="25">
        <f t="shared" si="3"/>
        <v>-8.704374909465855</v>
      </c>
      <c r="AE32" s="2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2:83" s="26" customFormat="1" ht="16.5" customHeight="1">
      <c r="B33" s="28" t="s">
        <v>43</v>
      </c>
      <c r="C33" s="21">
        <v>798.2</v>
      </c>
      <c r="D33" s="25">
        <v>440.4</v>
      </c>
      <c r="E33" s="21">
        <v>545.7</v>
      </c>
      <c r="F33" s="21">
        <v>681.6</v>
      </c>
      <c r="G33" s="21">
        <v>581.1</v>
      </c>
      <c r="H33" s="21">
        <v>652.6</v>
      </c>
      <c r="I33" s="21">
        <v>614.9</v>
      </c>
      <c r="J33" s="21">
        <v>651.5</v>
      </c>
      <c r="K33" s="21">
        <v>663.9</v>
      </c>
      <c r="L33" s="25">
        <v>92.2</v>
      </c>
      <c r="M33" s="21">
        <v>446.9</v>
      </c>
      <c r="N33" s="21">
        <v>773.1</v>
      </c>
      <c r="O33" s="23">
        <f>SUM(C33:N33)</f>
        <v>6942.099999999999</v>
      </c>
      <c r="P33" s="21">
        <v>502.9</v>
      </c>
      <c r="Q33" s="25">
        <v>403.8</v>
      </c>
      <c r="R33" s="21">
        <v>601.9</v>
      </c>
      <c r="S33" s="21">
        <v>730.4</v>
      </c>
      <c r="T33" s="21">
        <v>655.5</v>
      </c>
      <c r="U33" s="21">
        <v>776.3</v>
      </c>
      <c r="V33" s="21">
        <v>583.5</v>
      </c>
      <c r="W33" s="21">
        <v>747.6</v>
      </c>
      <c r="X33" s="21">
        <v>633.1</v>
      </c>
      <c r="Y33" s="25">
        <v>568.7</v>
      </c>
      <c r="Z33" s="21">
        <v>590.3</v>
      </c>
      <c r="AA33" s="21">
        <v>347.2</v>
      </c>
      <c r="AB33" s="24">
        <f>SUM(P33:AA33)</f>
        <v>7141.200000000001</v>
      </c>
      <c r="AC33" s="25">
        <f t="shared" si="2"/>
        <v>199.10000000000127</v>
      </c>
      <c r="AD33" s="25">
        <f t="shared" si="3"/>
        <v>2.8680082395817013</v>
      </c>
      <c r="AE33" s="2"/>
      <c r="AF33" s="3"/>
      <c r="AG33" s="29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2:83" s="26" customFormat="1" ht="16.5" customHeight="1">
      <c r="B34" s="28" t="s">
        <v>44</v>
      </c>
      <c r="C34" s="21">
        <v>543.2</v>
      </c>
      <c r="D34" s="25">
        <v>31.2</v>
      </c>
      <c r="E34" s="21">
        <v>209.7</v>
      </c>
      <c r="F34" s="21">
        <v>250.4</v>
      </c>
      <c r="G34" s="21">
        <v>140.1</v>
      </c>
      <c r="H34" s="21">
        <v>221.5</v>
      </c>
      <c r="I34" s="21">
        <v>349.7</v>
      </c>
      <c r="J34" s="21">
        <v>157.5</v>
      </c>
      <c r="K34" s="21">
        <v>322.1</v>
      </c>
      <c r="L34" s="25">
        <v>289.1</v>
      </c>
      <c r="M34" s="21">
        <v>328</v>
      </c>
      <c r="N34" s="21">
        <v>352.5</v>
      </c>
      <c r="O34" s="23">
        <f>SUM(C34:N34)</f>
        <v>3195</v>
      </c>
      <c r="P34" s="21">
        <v>431.5</v>
      </c>
      <c r="Q34" s="25">
        <v>244.8</v>
      </c>
      <c r="R34" s="21">
        <v>254</v>
      </c>
      <c r="S34" s="21">
        <v>315.8</v>
      </c>
      <c r="T34" s="21">
        <v>319</v>
      </c>
      <c r="U34" s="21">
        <v>328.1</v>
      </c>
      <c r="V34" s="21">
        <v>437</v>
      </c>
      <c r="W34" s="21">
        <v>262.9</v>
      </c>
      <c r="X34" s="21">
        <v>308.3</v>
      </c>
      <c r="Y34" s="25">
        <v>286.5</v>
      </c>
      <c r="Z34" s="21">
        <v>289</v>
      </c>
      <c r="AA34" s="21">
        <v>572.1</v>
      </c>
      <c r="AB34" s="24">
        <f>SUM(P34:AA34)</f>
        <v>4049</v>
      </c>
      <c r="AC34" s="25">
        <f t="shared" si="2"/>
        <v>854</v>
      </c>
      <c r="AD34" s="25">
        <f t="shared" si="3"/>
        <v>26.729264475743346</v>
      </c>
      <c r="AE34" s="2"/>
      <c r="AF34" s="29"/>
      <c r="AG34" s="3"/>
      <c r="AH34" s="30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2:83" s="26" customFormat="1" ht="16.5" customHeight="1">
      <c r="B35" s="28" t="s">
        <v>45</v>
      </c>
      <c r="C35" s="21">
        <v>774.6</v>
      </c>
      <c r="D35" s="25">
        <v>812.1</v>
      </c>
      <c r="E35" s="21">
        <v>1016.6</v>
      </c>
      <c r="F35" s="21">
        <v>872</v>
      </c>
      <c r="G35" s="21">
        <v>937.1</v>
      </c>
      <c r="H35" s="21">
        <v>1085.9</v>
      </c>
      <c r="I35" s="21">
        <v>1070.5</v>
      </c>
      <c r="J35" s="21">
        <v>1172.7</v>
      </c>
      <c r="K35" s="21">
        <v>942.4</v>
      </c>
      <c r="L35" s="25">
        <v>1018.1</v>
      </c>
      <c r="M35" s="21">
        <v>1213.49211871</v>
      </c>
      <c r="N35" s="22">
        <v>1231.6</v>
      </c>
      <c r="O35" s="23">
        <f>SUM(C35:N35)</f>
        <v>12147.092118710003</v>
      </c>
      <c r="P35" s="21">
        <v>1161.7</v>
      </c>
      <c r="Q35" s="25">
        <v>1421.4</v>
      </c>
      <c r="R35" s="21">
        <v>1251.6</v>
      </c>
      <c r="S35" s="21">
        <v>1355.8</v>
      </c>
      <c r="T35" s="21">
        <v>1609.2</v>
      </c>
      <c r="U35" s="21">
        <v>1312.8</v>
      </c>
      <c r="V35" s="21">
        <v>1496.6</v>
      </c>
      <c r="W35" s="21">
        <v>1768.9</v>
      </c>
      <c r="X35" s="21">
        <v>1388</v>
      </c>
      <c r="Y35" s="25">
        <v>1386.5</v>
      </c>
      <c r="Z35" s="21">
        <v>887.6</v>
      </c>
      <c r="AA35" s="22">
        <v>950.1</v>
      </c>
      <c r="AB35" s="24">
        <f>SUM(P35:AA35)</f>
        <v>15990.2</v>
      </c>
      <c r="AC35" s="25">
        <f t="shared" si="2"/>
        <v>3843.1078812899977</v>
      </c>
      <c r="AD35" s="25">
        <f t="shared" si="3"/>
        <v>31.638089542191832</v>
      </c>
      <c r="AE35" s="2"/>
      <c r="AF35" s="29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2:83" s="26" customFormat="1" ht="16.5" customHeight="1">
      <c r="B36" s="28" t="s">
        <v>40</v>
      </c>
      <c r="C36" s="21">
        <v>3.4</v>
      </c>
      <c r="D36" s="25">
        <v>26.9</v>
      </c>
      <c r="E36" s="21">
        <v>4.2</v>
      </c>
      <c r="F36" s="21">
        <v>3.8</v>
      </c>
      <c r="G36" s="21">
        <v>78.3</v>
      </c>
      <c r="H36" s="21">
        <v>134.7</v>
      </c>
      <c r="I36" s="21">
        <v>2.3</v>
      </c>
      <c r="J36" s="21">
        <v>30.2</v>
      </c>
      <c r="K36" s="21">
        <v>0.5</v>
      </c>
      <c r="L36" s="25">
        <v>1</v>
      </c>
      <c r="M36" s="21">
        <v>0.2</v>
      </c>
      <c r="N36" s="21">
        <v>1.8</v>
      </c>
      <c r="O36" s="23">
        <f>SUM(C36:N36)</f>
        <v>287.3</v>
      </c>
      <c r="P36" s="21">
        <v>3</v>
      </c>
      <c r="Q36" s="25">
        <v>3</v>
      </c>
      <c r="R36" s="21">
        <v>3.3</v>
      </c>
      <c r="S36" s="21">
        <v>1.9</v>
      </c>
      <c r="T36" s="21">
        <v>0.7</v>
      </c>
      <c r="U36" s="21">
        <v>6.8</v>
      </c>
      <c r="V36" s="21">
        <v>1.1</v>
      </c>
      <c r="W36" s="21">
        <v>0.7</v>
      </c>
      <c r="X36" s="21">
        <v>1.1</v>
      </c>
      <c r="Y36" s="25">
        <v>2.3</v>
      </c>
      <c r="Z36" s="21">
        <v>7.7</v>
      </c>
      <c r="AA36" s="21">
        <v>0.8</v>
      </c>
      <c r="AB36" s="24">
        <f>SUM(P36:AA36)</f>
        <v>32.4</v>
      </c>
      <c r="AC36" s="25">
        <f t="shared" si="2"/>
        <v>-254.9</v>
      </c>
      <c r="AD36" s="25">
        <f t="shared" si="3"/>
        <v>-88.722589627567</v>
      </c>
      <c r="AE36" s="2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2:83" s="26" customFormat="1" ht="21" customHeight="1">
      <c r="B37" s="27" t="s">
        <v>46</v>
      </c>
      <c r="C37" s="15">
        <f aca="true" t="shared" si="13" ref="C37:AB37">SUM(C38:C41)</f>
        <v>588.1</v>
      </c>
      <c r="D37" s="16">
        <f t="shared" si="13"/>
        <v>626.6</v>
      </c>
      <c r="E37" s="15">
        <f t="shared" si="13"/>
        <v>692.4000000000001</v>
      </c>
      <c r="F37" s="15">
        <f t="shared" si="13"/>
        <v>689.0999999999999</v>
      </c>
      <c r="G37" s="15">
        <f t="shared" si="13"/>
        <v>903.3000000000001</v>
      </c>
      <c r="H37" s="15">
        <f t="shared" si="13"/>
        <v>878.9000000000001</v>
      </c>
      <c r="I37" s="15">
        <f t="shared" si="13"/>
        <v>904.3</v>
      </c>
      <c r="J37" s="15">
        <f t="shared" si="13"/>
        <v>842.8</v>
      </c>
      <c r="K37" s="15">
        <f t="shared" si="13"/>
        <v>864.9999999999999</v>
      </c>
      <c r="L37" s="16">
        <f t="shared" si="13"/>
        <v>1083.1</v>
      </c>
      <c r="M37" s="15">
        <f t="shared" si="13"/>
        <v>845.0000000000001</v>
      </c>
      <c r="N37" s="15">
        <f t="shared" si="13"/>
        <v>998</v>
      </c>
      <c r="O37" s="15">
        <f t="shared" si="13"/>
        <v>9916.6</v>
      </c>
      <c r="P37" s="15">
        <f t="shared" si="13"/>
        <v>948.7</v>
      </c>
      <c r="Q37" s="16">
        <f t="shared" si="13"/>
        <v>951.5</v>
      </c>
      <c r="R37" s="15">
        <f t="shared" si="13"/>
        <v>1002.1</v>
      </c>
      <c r="S37" s="15">
        <f t="shared" si="13"/>
        <v>954.2</v>
      </c>
      <c r="T37" s="15">
        <f t="shared" si="13"/>
        <v>972.9000000000001</v>
      </c>
      <c r="U37" s="15">
        <f t="shared" si="13"/>
        <v>977.5000000000001</v>
      </c>
      <c r="V37" s="15">
        <f t="shared" si="13"/>
        <v>925.3000000000001</v>
      </c>
      <c r="W37" s="15">
        <f t="shared" si="13"/>
        <v>969.3000000000001</v>
      </c>
      <c r="X37" s="15">
        <f t="shared" si="13"/>
        <v>976.0000000000001</v>
      </c>
      <c r="Y37" s="16">
        <f t="shared" si="13"/>
        <v>936.3000000000001</v>
      </c>
      <c r="Z37" s="15">
        <f t="shared" si="13"/>
        <v>801.1999999999999</v>
      </c>
      <c r="AA37" s="15">
        <f t="shared" si="13"/>
        <v>1001.2</v>
      </c>
      <c r="AB37" s="15">
        <f t="shared" si="13"/>
        <v>11416.199999999997</v>
      </c>
      <c r="AC37" s="16">
        <f t="shared" si="2"/>
        <v>1499.5999999999967</v>
      </c>
      <c r="AD37" s="16">
        <f t="shared" si="3"/>
        <v>15.12211846802328</v>
      </c>
      <c r="AE37" s="2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2:83" s="26" customFormat="1" ht="18" customHeight="1">
      <c r="B38" s="28" t="s">
        <v>47</v>
      </c>
      <c r="C38" s="21">
        <v>247.7</v>
      </c>
      <c r="D38" s="25">
        <v>279.9</v>
      </c>
      <c r="E38" s="21">
        <v>298.9</v>
      </c>
      <c r="F38" s="21">
        <v>261.4</v>
      </c>
      <c r="G38" s="21">
        <v>368.9</v>
      </c>
      <c r="H38" s="21">
        <v>283.1</v>
      </c>
      <c r="I38" s="22">
        <v>376</v>
      </c>
      <c r="J38" s="21">
        <v>285.3</v>
      </c>
      <c r="K38" s="21">
        <v>304.2</v>
      </c>
      <c r="L38" s="25">
        <v>369.4</v>
      </c>
      <c r="M38" s="21">
        <v>304.9</v>
      </c>
      <c r="N38" s="21">
        <v>452.9</v>
      </c>
      <c r="O38" s="31">
        <f>SUM(C38:N38)</f>
        <v>3832.6</v>
      </c>
      <c r="P38" s="21">
        <v>317.2</v>
      </c>
      <c r="Q38" s="25">
        <v>366.3</v>
      </c>
      <c r="R38" s="21">
        <v>434.5</v>
      </c>
      <c r="S38" s="21">
        <v>381.1</v>
      </c>
      <c r="T38" s="21">
        <v>353.5</v>
      </c>
      <c r="U38" s="21">
        <v>456.3</v>
      </c>
      <c r="V38" s="22">
        <v>349.5</v>
      </c>
      <c r="W38" s="21">
        <v>343.8</v>
      </c>
      <c r="X38" s="21">
        <v>393.3</v>
      </c>
      <c r="Y38" s="25">
        <v>347.7</v>
      </c>
      <c r="Z38" s="21">
        <v>312.2</v>
      </c>
      <c r="AA38" s="21">
        <v>416.6</v>
      </c>
      <c r="AB38" s="31">
        <f>SUM(P38:AA38)</f>
        <v>4472</v>
      </c>
      <c r="AC38" s="25">
        <f t="shared" si="2"/>
        <v>639.4000000000001</v>
      </c>
      <c r="AD38" s="25">
        <f t="shared" si="3"/>
        <v>16.6831915670824</v>
      </c>
      <c r="AE38" s="2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2:83" s="26" customFormat="1" ht="15.75" customHeight="1">
      <c r="B39" s="28" t="s">
        <v>48</v>
      </c>
      <c r="C39" s="21">
        <v>339.5</v>
      </c>
      <c r="D39" s="25">
        <v>307.3</v>
      </c>
      <c r="E39" s="21">
        <v>310.8</v>
      </c>
      <c r="F39" s="21">
        <v>295.2</v>
      </c>
      <c r="G39" s="21">
        <v>330.3</v>
      </c>
      <c r="H39" s="21">
        <v>317.3</v>
      </c>
      <c r="I39" s="22">
        <v>313.5</v>
      </c>
      <c r="J39" s="21">
        <v>328.5</v>
      </c>
      <c r="K39" s="21">
        <v>332.9</v>
      </c>
      <c r="L39" s="25">
        <v>331.1</v>
      </c>
      <c r="M39" s="21">
        <v>330.3</v>
      </c>
      <c r="N39" s="21">
        <v>329.8</v>
      </c>
      <c r="O39" s="31">
        <f>SUM(C39:N39)</f>
        <v>3866.5</v>
      </c>
      <c r="P39" s="21">
        <v>322.2</v>
      </c>
      <c r="Q39" s="25">
        <v>362.3</v>
      </c>
      <c r="R39" s="21">
        <v>355.9</v>
      </c>
      <c r="S39" s="21">
        <v>351.6</v>
      </c>
      <c r="T39" s="21">
        <v>354.2</v>
      </c>
      <c r="U39" s="21">
        <v>256.4</v>
      </c>
      <c r="V39" s="22">
        <v>375.7</v>
      </c>
      <c r="W39" s="21">
        <v>359.6</v>
      </c>
      <c r="X39" s="21">
        <v>361.1</v>
      </c>
      <c r="Y39" s="25">
        <v>364.5</v>
      </c>
      <c r="Z39" s="21">
        <v>262.4</v>
      </c>
      <c r="AA39" s="21">
        <v>374.2</v>
      </c>
      <c r="AB39" s="31">
        <f>SUM(P39:AA39)</f>
        <v>4100.099999999999</v>
      </c>
      <c r="AC39" s="25">
        <f t="shared" si="2"/>
        <v>233.59999999999945</v>
      </c>
      <c r="AD39" s="25">
        <f t="shared" si="3"/>
        <v>6.041639725850239</v>
      </c>
      <c r="AE39" s="2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2:83" s="26" customFormat="1" ht="15.75" customHeight="1">
      <c r="B40" s="28" t="s">
        <v>49</v>
      </c>
      <c r="C40" s="21">
        <v>0</v>
      </c>
      <c r="D40" s="25">
        <v>38.5</v>
      </c>
      <c r="E40" s="21">
        <v>82.7</v>
      </c>
      <c r="F40" s="21">
        <v>131.2</v>
      </c>
      <c r="G40" s="21">
        <v>203.9</v>
      </c>
      <c r="H40" s="21">
        <v>278.3</v>
      </c>
      <c r="I40" s="22">
        <v>212.8</v>
      </c>
      <c r="J40" s="21">
        <v>228.5</v>
      </c>
      <c r="K40" s="21">
        <v>227.6</v>
      </c>
      <c r="L40" s="25">
        <v>382.3</v>
      </c>
      <c r="M40" s="21">
        <v>209.7</v>
      </c>
      <c r="N40" s="21">
        <v>215.3</v>
      </c>
      <c r="O40" s="31">
        <f>SUM(C40:N40)</f>
        <v>2210.7999999999997</v>
      </c>
      <c r="P40" s="21">
        <v>266.6</v>
      </c>
      <c r="Q40" s="25">
        <v>222.5</v>
      </c>
      <c r="R40" s="21">
        <v>211.3</v>
      </c>
      <c r="S40" s="21">
        <v>221.2</v>
      </c>
      <c r="T40" s="21">
        <v>265</v>
      </c>
      <c r="U40" s="21">
        <v>264.6</v>
      </c>
      <c r="V40" s="22">
        <v>199.7</v>
      </c>
      <c r="W40" s="21">
        <v>265.5</v>
      </c>
      <c r="X40" s="21">
        <v>221.2</v>
      </c>
      <c r="Y40" s="25">
        <v>224</v>
      </c>
      <c r="Z40" s="21">
        <v>224.5</v>
      </c>
      <c r="AA40" s="21">
        <v>209.7</v>
      </c>
      <c r="AB40" s="31">
        <f>SUM(P40:AA40)</f>
        <v>2795.8</v>
      </c>
      <c r="AC40" s="25">
        <f t="shared" si="2"/>
        <v>585.0000000000005</v>
      </c>
      <c r="AD40" s="25">
        <f t="shared" si="3"/>
        <v>26.46100958928897</v>
      </c>
      <c r="AE40" s="2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2:83" s="26" customFormat="1" ht="15.75" customHeight="1">
      <c r="B41" s="28" t="s">
        <v>40</v>
      </c>
      <c r="C41" s="21">
        <v>0.9</v>
      </c>
      <c r="D41" s="25">
        <v>0.9</v>
      </c>
      <c r="E41" s="21">
        <v>0</v>
      </c>
      <c r="F41" s="21">
        <v>1.3</v>
      </c>
      <c r="G41" s="21">
        <v>0.2</v>
      </c>
      <c r="H41" s="21">
        <v>0.2</v>
      </c>
      <c r="I41" s="22">
        <v>2</v>
      </c>
      <c r="J41" s="21">
        <v>0.5</v>
      </c>
      <c r="K41" s="21">
        <v>0.3</v>
      </c>
      <c r="L41" s="25">
        <v>0.3</v>
      </c>
      <c r="M41" s="21">
        <v>0.1</v>
      </c>
      <c r="N41" s="21">
        <v>0</v>
      </c>
      <c r="O41" s="31">
        <f>SUM(C41:N41)</f>
        <v>6.699999999999999</v>
      </c>
      <c r="P41" s="21">
        <v>42.7</v>
      </c>
      <c r="Q41" s="25">
        <v>0.4</v>
      </c>
      <c r="R41" s="21">
        <v>0.4</v>
      </c>
      <c r="S41" s="21">
        <v>0.3</v>
      </c>
      <c r="T41" s="21">
        <v>0.2</v>
      </c>
      <c r="U41" s="21">
        <v>0.2</v>
      </c>
      <c r="V41" s="22">
        <v>0.4</v>
      </c>
      <c r="W41" s="21">
        <v>0.4</v>
      </c>
      <c r="X41" s="21">
        <v>0.4</v>
      </c>
      <c r="Y41" s="25">
        <v>0.1</v>
      </c>
      <c r="Z41" s="21">
        <v>2.1</v>
      </c>
      <c r="AA41" s="21">
        <v>0.7</v>
      </c>
      <c r="AB41" s="31">
        <f>SUM(P41:AA41)</f>
        <v>48.300000000000004</v>
      </c>
      <c r="AC41" s="25">
        <f t="shared" si="2"/>
        <v>41.60000000000001</v>
      </c>
      <c r="AD41" s="25">
        <f t="shared" si="3"/>
        <v>620.8955223880599</v>
      </c>
      <c r="AE41" s="2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2:83" s="26" customFormat="1" ht="21" customHeight="1">
      <c r="B42" s="18" t="s">
        <v>50</v>
      </c>
      <c r="C42" s="15">
        <f aca="true" t="shared" si="14" ref="C42:N42">ROUND(SUM(C43:C46),1)</f>
        <v>226.9</v>
      </c>
      <c r="D42" s="16">
        <f t="shared" si="14"/>
        <v>210.4</v>
      </c>
      <c r="E42" s="15">
        <f t="shared" si="14"/>
        <v>271.1</v>
      </c>
      <c r="F42" s="15">
        <f t="shared" si="14"/>
        <v>288.7</v>
      </c>
      <c r="G42" s="15">
        <f t="shared" si="14"/>
        <v>529.7</v>
      </c>
      <c r="H42" s="15">
        <f t="shared" si="14"/>
        <v>254.2</v>
      </c>
      <c r="I42" s="15">
        <f t="shared" si="14"/>
        <v>335.8</v>
      </c>
      <c r="J42" s="15">
        <f t="shared" si="14"/>
        <v>82.3</v>
      </c>
      <c r="K42" s="15">
        <f t="shared" si="14"/>
        <v>103.4</v>
      </c>
      <c r="L42" s="16">
        <f t="shared" si="14"/>
        <v>319.3</v>
      </c>
      <c r="M42" s="15">
        <f t="shared" si="14"/>
        <v>488.4</v>
      </c>
      <c r="N42" s="15">
        <f t="shared" si="14"/>
        <v>148.3</v>
      </c>
      <c r="O42" s="15">
        <f>SUM(O43:O46)</f>
        <v>3258.4999999999995</v>
      </c>
      <c r="P42" s="15">
        <f aca="true" t="shared" si="15" ref="P42:AB42">ROUND(SUM(P43:P46),1)</f>
        <v>67.5</v>
      </c>
      <c r="Q42" s="16">
        <f t="shared" si="15"/>
        <v>60.7</v>
      </c>
      <c r="R42" s="15">
        <f t="shared" si="15"/>
        <v>56.8</v>
      </c>
      <c r="S42" s="15">
        <f t="shared" si="15"/>
        <v>60.7</v>
      </c>
      <c r="T42" s="15">
        <f t="shared" si="15"/>
        <v>53.7</v>
      </c>
      <c r="U42" s="15">
        <f t="shared" si="15"/>
        <v>59.3</v>
      </c>
      <c r="V42" s="15">
        <f t="shared" si="15"/>
        <v>65</v>
      </c>
      <c r="W42" s="15">
        <f t="shared" si="15"/>
        <v>58.7</v>
      </c>
      <c r="X42" s="15">
        <f t="shared" si="15"/>
        <v>204.9</v>
      </c>
      <c r="Y42" s="16">
        <f t="shared" si="15"/>
        <v>242.5</v>
      </c>
      <c r="Z42" s="15">
        <f t="shared" si="15"/>
        <v>250.6</v>
      </c>
      <c r="AA42" s="15">
        <f t="shared" si="15"/>
        <v>441.5</v>
      </c>
      <c r="AB42" s="15">
        <f t="shared" si="15"/>
        <v>1621.9</v>
      </c>
      <c r="AC42" s="16">
        <f t="shared" si="2"/>
        <v>-1636.5999999999995</v>
      </c>
      <c r="AD42" s="16">
        <f t="shared" si="3"/>
        <v>-50.22556390977443</v>
      </c>
      <c r="AE42" s="2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2:83" s="26" customFormat="1" ht="17.25" customHeight="1">
      <c r="B43" s="28" t="s">
        <v>51</v>
      </c>
      <c r="C43" s="21">
        <v>18</v>
      </c>
      <c r="D43" s="25">
        <v>14.1</v>
      </c>
      <c r="E43" s="21">
        <v>18.5</v>
      </c>
      <c r="F43" s="21">
        <v>67.7</v>
      </c>
      <c r="G43" s="21">
        <v>279.3</v>
      </c>
      <c r="H43" s="21">
        <v>14.2</v>
      </c>
      <c r="I43" s="21">
        <v>17.2</v>
      </c>
      <c r="J43" s="21">
        <v>40.5</v>
      </c>
      <c r="K43" s="21">
        <v>67</v>
      </c>
      <c r="L43" s="22">
        <v>283.9</v>
      </c>
      <c r="M43" s="21">
        <v>453.1</v>
      </c>
      <c r="N43" s="21">
        <v>114</v>
      </c>
      <c r="O43" s="23">
        <f>SUM(C43:N43)</f>
        <v>1387.5</v>
      </c>
      <c r="P43" s="21">
        <v>32.8</v>
      </c>
      <c r="Q43" s="25">
        <v>24.5</v>
      </c>
      <c r="R43" s="21">
        <v>20.2</v>
      </c>
      <c r="S43" s="21">
        <v>20.8</v>
      </c>
      <c r="T43" s="21">
        <v>17.9</v>
      </c>
      <c r="U43" s="21">
        <v>22</v>
      </c>
      <c r="V43" s="21">
        <v>27.2</v>
      </c>
      <c r="W43" s="21">
        <v>20.5</v>
      </c>
      <c r="X43" s="21">
        <v>168.5</v>
      </c>
      <c r="Y43" s="22">
        <v>207.1</v>
      </c>
      <c r="Z43" s="21">
        <v>215.6</v>
      </c>
      <c r="AA43" s="21">
        <v>406.1</v>
      </c>
      <c r="AB43" s="24">
        <f>SUM(P43:AA43)</f>
        <v>1183.2</v>
      </c>
      <c r="AC43" s="25">
        <f t="shared" si="2"/>
        <v>-204.29999999999995</v>
      </c>
      <c r="AD43" s="25">
        <f t="shared" si="3"/>
        <v>-14.72432432432432</v>
      </c>
      <c r="AE43" s="2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2:83" s="26" customFormat="1" ht="17.25" customHeight="1">
      <c r="B44" s="28" t="s">
        <v>52</v>
      </c>
      <c r="C44" s="21">
        <v>182.2</v>
      </c>
      <c r="D44" s="25">
        <v>161.1</v>
      </c>
      <c r="E44" s="21">
        <v>217.4</v>
      </c>
      <c r="F44" s="21">
        <v>185.9</v>
      </c>
      <c r="G44" s="21">
        <v>214.8</v>
      </c>
      <c r="H44" s="21">
        <v>203.7</v>
      </c>
      <c r="I44" s="21">
        <v>284.8</v>
      </c>
      <c r="J44" s="21">
        <v>5.9</v>
      </c>
      <c r="K44" s="21">
        <v>0.7</v>
      </c>
      <c r="L44" s="25">
        <v>3.5</v>
      </c>
      <c r="M44" s="21">
        <v>3</v>
      </c>
      <c r="N44" s="21">
        <v>2.7</v>
      </c>
      <c r="O44" s="23">
        <f>SUM(C44:N44)</f>
        <v>1465.7</v>
      </c>
      <c r="P44" s="21">
        <v>0</v>
      </c>
      <c r="Q44" s="25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1</v>
      </c>
      <c r="X44" s="21">
        <v>0.2</v>
      </c>
      <c r="Y44" s="25">
        <v>0</v>
      </c>
      <c r="Z44" s="21">
        <v>0.1</v>
      </c>
      <c r="AA44" s="21">
        <v>0</v>
      </c>
      <c r="AB44" s="24">
        <f>SUM(P44:AA44)</f>
        <v>2.3000000000000003</v>
      </c>
      <c r="AC44" s="25">
        <f t="shared" si="2"/>
        <v>-1463.4</v>
      </c>
      <c r="AD44" s="25">
        <f t="shared" si="3"/>
        <v>-99.84307839257693</v>
      </c>
      <c r="AE44" s="2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2:83" s="26" customFormat="1" ht="16.5" customHeight="1">
      <c r="B45" s="28" t="s">
        <v>53</v>
      </c>
      <c r="C45" s="21">
        <v>23.2</v>
      </c>
      <c r="D45" s="25">
        <v>31.1</v>
      </c>
      <c r="E45" s="21">
        <v>31.4</v>
      </c>
      <c r="F45" s="21">
        <v>32.1</v>
      </c>
      <c r="G45" s="21">
        <v>32</v>
      </c>
      <c r="H45" s="21">
        <v>32.8</v>
      </c>
      <c r="I45" s="21">
        <v>30.1</v>
      </c>
      <c r="J45" s="21">
        <v>32</v>
      </c>
      <c r="K45" s="21">
        <v>32.3</v>
      </c>
      <c r="L45" s="25">
        <v>31.3</v>
      </c>
      <c r="M45" s="21">
        <v>31.8</v>
      </c>
      <c r="N45" s="21">
        <v>31.1</v>
      </c>
      <c r="O45" s="23">
        <f>SUM(C45:N45)</f>
        <v>371.2</v>
      </c>
      <c r="P45" s="21">
        <v>31.1</v>
      </c>
      <c r="Q45" s="25">
        <v>32.2</v>
      </c>
      <c r="R45" s="21">
        <v>32.9</v>
      </c>
      <c r="S45" s="21">
        <v>34.4</v>
      </c>
      <c r="T45" s="21">
        <v>32.3</v>
      </c>
      <c r="U45" s="21">
        <v>33.3</v>
      </c>
      <c r="V45" s="21">
        <v>32.1</v>
      </c>
      <c r="W45" s="21">
        <v>33.1</v>
      </c>
      <c r="X45" s="21">
        <v>30.9</v>
      </c>
      <c r="Y45" s="25">
        <v>30.9</v>
      </c>
      <c r="Z45" s="21">
        <v>31.2</v>
      </c>
      <c r="AA45" s="21">
        <v>30.6</v>
      </c>
      <c r="AB45" s="24">
        <f>SUM(P45:AA45)</f>
        <v>384.99999999999994</v>
      </c>
      <c r="AC45" s="25">
        <f t="shared" si="2"/>
        <v>13.799999999999955</v>
      </c>
      <c r="AD45" s="25">
        <f t="shared" si="3"/>
        <v>3.717672413793091</v>
      </c>
      <c r="AE45" s="2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2:83" s="26" customFormat="1" ht="16.5" customHeight="1">
      <c r="B46" s="28" t="s">
        <v>40</v>
      </c>
      <c r="C46" s="21">
        <v>3.5</v>
      </c>
      <c r="D46" s="25">
        <v>4.1</v>
      </c>
      <c r="E46" s="21">
        <v>3.8</v>
      </c>
      <c r="F46" s="21">
        <v>3</v>
      </c>
      <c r="G46" s="21">
        <v>3.6</v>
      </c>
      <c r="H46" s="21">
        <v>3.5</v>
      </c>
      <c r="I46" s="21">
        <v>3.7</v>
      </c>
      <c r="J46" s="21">
        <v>3.9</v>
      </c>
      <c r="K46" s="21">
        <v>3.3999999999999915</v>
      </c>
      <c r="L46" s="25">
        <v>0.6</v>
      </c>
      <c r="M46" s="21">
        <v>0.5</v>
      </c>
      <c r="N46" s="21">
        <v>0.5</v>
      </c>
      <c r="O46" s="23">
        <f>SUM(C46:N46)</f>
        <v>34.09999999999999</v>
      </c>
      <c r="P46" s="21">
        <v>3.6</v>
      </c>
      <c r="Q46" s="25">
        <v>4</v>
      </c>
      <c r="R46" s="21">
        <v>3.7</v>
      </c>
      <c r="S46" s="21">
        <v>4.5</v>
      </c>
      <c r="T46" s="21">
        <v>3.5</v>
      </c>
      <c r="U46" s="21">
        <v>4</v>
      </c>
      <c r="V46" s="21">
        <v>5.7</v>
      </c>
      <c r="W46" s="21">
        <v>4.1</v>
      </c>
      <c r="X46" s="21">
        <v>5.3</v>
      </c>
      <c r="Y46" s="25">
        <v>4.5</v>
      </c>
      <c r="Z46" s="21">
        <v>3.7</v>
      </c>
      <c r="AA46" s="21">
        <v>4.8</v>
      </c>
      <c r="AB46" s="24">
        <f>SUM(P46:AA46)</f>
        <v>51.4</v>
      </c>
      <c r="AC46" s="25">
        <f t="shared" si="2"/>
        <v>17.30000000000001</v>
      </c>
      <c r="AD46" s="25">
        <f t="shared" si="3"/>
        <v>50.73313782991208</v>
      </c>
      <c r="AE46" s="2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2:83" s="26" customFormat="1" ht="24.75" customHeight="1">
      <c r="B47" s="18" t="s">
        <v>54</v>
      </c>
      <c r="C47" s="15">
        <f aca="true" t="shared" si="16" ref="C47:AD47">SUM(C48:C50)</f>
        <v>318.79999999999995</v>
      </c>
      <c r="D47" s="15">
        <f t="shared" si="16"/>
        <v>296.80830456999996</v>
      </c>
      <c r="E47" s="15">
        <f t="shared" si="16"/>
        <v>502.1</v>
      </c>
      <c r="F47" s="15">
        <f t="shared" si="16"/>
        <v>316.9</v>
      </c>
      <c r="G47" s="15">
        <f t="shared" si="16"/>
        <v>261.6</v>
      </c>
      <c r="H47" s="15">
        <f t="shared" si="16"/>
        <v>227.9</v>
      </c>
      <c r="I47" s="15">
        <f t="shared" si="16"/>
        <v>282.1</v>
      </c>
      <c r="J47" s="15">
        <f t="shared" si="16"/>
        <v>336.3</v>
      </c>
      <c r="K47" s="15">
        <f t="shared" si="16"/>
        <v>282.30000000000007</v>
      </c>
      <c r="L47" s="16">
        <f t="shared" si="16"/>
        <v>208.1</v>
      </c>
      <c r="M47" s="15">
        <f t="shared" si="16"/>
        <v>204.7</v>
      </c>
      <c r="N47" s="15">
        <f t="shared" si="16"/>
        <v>205.9</v>
      </c>
      <c r="O47" s="15">
        <f t="shared" si="16"/>
        <v>3443.50830457</v>
      </c>
      <c r="P47" s="15">
        <f t="shared" si="16"/>
        <v>309.7</v>
      </c>
      <c r="Q47" s="15">
        <f t="shared" si="16"/>
        <v>315.5</v>
      </c>
      <c r="R47" s="15">
        <f t="shared" si="16"/>
        <v>326.1</v>
      </c>
      <c r="S47" s="15">
        <f t="shared" si="16"/>
        <v>322.7</v>
      </c>
      <c r="T47" s="15">
        <f t="shared" si="16"/>
        <v>245.5</v>
      </c>
      <c r="U47" s="15">
        <f t="shared" si="16"/>
        <v>231.89999999999998</v>
      </c>
      <c r="V47" s="15">
        <f t="shared" si="16"/>
        <v>248.20000000000002</v>
      </c>
      <c r="W47" s="15">
        <f t="shared" si="16"/>
        <v>305.1</v>
      </c>
      <c r="X47" s="15">
        <f t="shared" si="16"/>
        <v>267.6</v>
      </c>
      <c r="Y47" s="16">
        <f t="shared" si="16"/>
        <v>172.1</v>
      </c>
      <c r="Z47" s="15">
        <f t="shared" si="16"/>
        <v>164.8</v>
      </c>
      <c r="AA47" s="15">
        <f t="shared" si="16"/>
        <v>207.2</v>
      </c>
      <c r="AB47" s="15">
        <f t="shared" si="16"/>
        <v>3116.3999999999996</v>
      </c>
      <c r="AC47" s="19">
        <f t="shared" si="16"/>
        <v>-327.1083045700001</v>
      </c>
      <c r="AD47" s="16">
        <f t="shared" si="16"/>
        <v>-154.46287061937113</v>
      </c>
      <c r="AE47" s="2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</row>
    <row r="48" spans="2:83" s="26" customFormat="1" ht="18" customHeight="1">
      <c r="B48" s="28" t="s">
        <v>55</v>
      </c>
      <c r="C48" s="21">
        <v>291.7</v>
      </c>
      <c r="D48" s="25">
        <v>273.70830457</v>
      </c>
      <c r="E48" s="21">
        <v>475</v>
      </c>
      <c r="F48" s="21">
        <v>290.9</v>
      </c>
      <c r="G48" s="21">
        <v>240.4</v>
      </c>
      <c r="H48" s="21">
        <v>199.6</v>
      </c>
      <c r="I48" s="21">
        <v>247.1</v>
      </c>
      <c r="J48" s="21">
        <v>284.8</v>
      </c>
      <c r="K48" s="21">
        <v>252.6</v>
      </c>
      <c r="L48" s="25">
        <v>181.6</v>
      </c>
      <c r="M48" s="21">
        <v>192.4</v>
      </c>
      <c r="N48" s="21">
        <v>201.6</v>
      </c>
      <c r="O48" s="23">
        <f>SUM(C48:N48)</f>
        <v>3131.40830457</v>
      </c>
      <c r="P48" s="21">
        <v>305.3</v>
      </c>
      <c r="Q48" s="25">
        <v>315.2</v>
      </c>
      <c r="R48" s="21">
        <v>320.3</v>
      </c>
      <c r="S48" s="21">
        <v>316</v>
      </c>
      <c r="T48" s="21">
        <v>245.3</v>
      </c>
      <c r="U48" s="21">
        <v>226.7</v>
      </c>
      <c r="V48" s="21">
        <v>247.9</v>
      </c>
      <c r="W48" s="21">
        <v>300.2</v>
      </c>
      <c r="X48" s="21">
        <v>259.6</v>
      </c>
      <c r="Y48" s="25">
        <v>168.6</v>
      </c>
      <c r="Z48" s="21">
        <v>164.4</v>
      </c>
      <c r="AA48" s="21">
        <v>203.7</v>
      </c>
      <c r="AB48" s="24">
        <f>SUM(P48:AA48)</f>
        <v>3073.2</v>
      </c>
      <c r="AC48" s="25">
        <f aca="true" t="shared" si="17" ref="AC48:AC56">+AB48-O48</f>
        <v>-58.20830457000011</v>
      </c>
      <c r="AD48" s="25">
        <f aca="true" t="shared" si="18" ref="AD48:AD55">+AC48/O48*100</f>
        <v>-1.858853873672446</v>
      </c>
      <c r="AE48" s="2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</row>
    <row r="49" spans="2:83" s="26" customFormat="1" ht="18" customHeight="1">
      <c r="B49" s="28" t="s">
        <v>56</v>
      </c>
      <c r="C49" s="21">
        <v>20.9</v>
      </c>
      <c r="D49" s="25">
        <v>20.2</v>
      </c>
      <c r="E49" s="21">
        <v>24.6</v>
      </c>
      <c r="F49" s="21">
        <v>19.3</v>
      </c>
      <c r="G49" s="21">
        <v>17.1</v>
      </c>
      <c r="H49" s="21">
        <v>18.4</v>
      </c>
      <c r="I49" s="21">
        <v>29.4</v>
      </c>
      <c r="J49" s="21">
        <v>22.1</v>
      </c>
      <c r="K49" s="21">
        <v>28</v>
      </c>
      <c r="L49" s="25">
        <v>16.9</v>
      </c>
      <c r="M49" s="21">
        <v>5.1</v>
      </c>
      <c r="N49" s="21">
        <v>1.5</v>
      </c>
      <c r="O49" s="23">
        <f>SUM(C49:N49)</f>
        <v>223.5</v>
      </c>
      <c r="P49" s="21">
        <v>1</v>
      </c>
      <c r="Q49" s="25">
        <v>0</v>
      </c>
      <c r="R49" s="21">
        <v>0.2</v>
      </c>
      <c r="S49" s="21">
        <v>0</v>
      </c>
      <c r="T49" s="21">
        <v>0</v>
      </c>
      <c r="U49" s="21">
        <v>0.2</v>
      </c>
      <c r="V49" s="21">
        <v>0</v>
      </c>
      <c r="W49" s="21">
        <v>0.3</v>
      </c>
      <c r="X49" s="21">
        <v>0</v>
      </c>
      <c r="Y49" s="25">
        <v>0</v>
      </c>
      <c r="Z49" s="21">
        <v>0.3</v>
      </c>
      <c r="AA49" s="21">
        <v>0</v>
      </c>
      <c r="AB49" s="24">
        <f>SUM(P49:AA49)</f>
        <v>2</v>
      </c>
      <c r="AC49" s="25">
        <f t="shared" si="17"/>
        <v>-221.5</v>
      </c>
      <c r="AD49" s="25">
        <f t="shared" si="18"/>
        <v>-99.10514541387025</v>
      </c>
      <c r="AE49" s="2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</row>
    <row r="50" spans="2:83" s="26" customFormat="1" ht="16.5" customHeight="1">
      <c r="B50" s="28" t="s">
        <v>40</v>
      </c>
      <c r="C50" s="21">
        <v>6.2</v>
      </c>
      <c r="D50" s="25">
        <v>2.9</v>
      </c>
      <c r="E50" s="21">
        <v>2.5</v>
      </c>
      <c r="F50" s="21">
        <v>6.7</v>
      </c>
      <c r="G50" s="21">
        <v>4.1</v>
      </c>
      <c r="H50" s="21">
        <v>9.9</v>
      </c>
      <c r="I50" s="21">
        <v>5.6</v>
      </c>
      <c r="J50" s="21">
        <v>29.4</v>
      </c>
      <c r="K50" s="21">
        <v>1.700000000000017</v>
      </c>
      <c r="L50" s="25">
        <v>9.6</v>
      </c>
      <c r="M50" s="21">
        <v>7.2</v>
      </c>
      <c r="N50" s="21">
        <v>2.8</v>
      </c>
      <c r="O50" s="23">
        <f>SUM(C50:N50)</f>
        <v>88.60000000000001</v>
      </c>
      <c r="P50" s="21">
        <v>3.4</v>
      </c>
      <c r="Q50" s="25">
        <v>0.3</v>
      </c>
      <c r="R50" s="21">
        <v>5.6</v>
      </c>
      <c r="S50" s="21">
        <v>6.7</v>
      </c>
      <c r="T50" s="21">
        <v>0.2</v>
      </c>
      <c r="U50" s="21">
        <v>5</v>
      </c>
      <c r="V50" s="21">
        <v>0.3</v>
      </c>
      <c r="W50" s="21">
        <v>4.6</v>
      </c>
      <c r="X50" s="21">
        <v>8</v>
      </c>
      <c r="Y50" s="25">
        <v>3.5</v>
      </c>
      <c r="Z50" s="21">
        <v>0.1</v>
      </c>
      <c r="AA50" s="21">
        <v>3.5</v>
      </c>
      <c r="AB50" s="24">
        <f>SUM(P50:AA50)</f>
        <v>41.2</v>
      </c>
      <c r="AC50" s="25">
        <f t="shared" si="17"/>
        <v>-47.400000000000006</v>
      </c>
      <c r="AD50" s="25">
        <f t="shared" si="18"/>
        <v>-53.49887133182845</v>
      </c>
      <c r="AE50" s="2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</row>
    <row r="51" spans="2:83" s="26" customFormat="1" ht="20.25" customHeight="1">
      <c r="B51" s="18" t="s">
        <v>57</v>
      </c>
      <c r="C51" s="15">
        <v>8.5</v>
      </c>
      <c r="D51" s="16">
        <v>8.7</v>
      </c>
      <c r="E51" s="15">
        <v>14.5</v>
      </c>
      <c r="F51" s="15">
        <v>10.2</v>
      </c>
      <c r="G51" s="15">
        <v>11.5</v>
      </c>
      <c r="H51" s="15">
        <v>9</v>
      </c>
      <c r="I51" s="15">
        <v>15.8</v>
      </c>
      <c r="J51" s="15">
        <v>4.9</v>
      </c>
      <c r="K51" s="15">
        <v>1.5</v>
      </c>
      <c r="L51" s="15">
        <v>1.8</v>
      </c>
      <c r="M51" s="17">
        <v>1.8</v>
      </c>
      <c r="N51" s="17">
        <v>1.4</v>
      </c>
      <c r="O51" s="32">
        <f>SUM(C51:N51)</f>
        <v>89.60000000000001</v>
      </c>
      <c r="P51" s="15">
        <v>1.3</v>
      </c>
      <c r="Q51" s="16">
        <v>9.1</v>
      </c>
      <c r="R51" s="15">
        <v>1.4</v>
      </c>
      <c r="S51" s="15">
        <v>1.3</v>
      </c>
      <c r="T51" s="15">
        <v>1.2</v>
      </c>
      <c r="U51" s="15">
        <v>1.8</v>
      </c>
      <c r="V51" s="15">
        <v>1.2</v>
      </c>
      <c r="W51" s="15">
        <v>1.1</v>
      </c>
      <c r="X51" s="15">
        <v>1.4</v>
      </c>
      <c r="Y51" s="15">
        <v>3.2</v>
      </c>
      <c r="Z51" s="17">
        <v>0</v>
      </c>
      <c r="AA51" s="17">
        <v>0</v>
      </c>
      <c r="AB51" s="33">
        <f>SUM(P51:AA51)</f>
        <v>23</v>
      </c>
      <c r="AC51" s="16">
        <f t="shared" si="17"/>
        <v>-66.60000000000001</v>
      </c>
      <c r="AD51" s="16">
        <f t="shared" si="18"/>
        <v>-74.33035714285715</v>
      </c>
      <c r="AE51" s="2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</row>
    <row r="52" spans="2:83" ht="24.75" customHeight="1">
      <c r="B52" s="14" t="s">
        <v>58</v>
      </c>
      <c r="C52" s="15">
        <f aca="true" t="shared" si="19" ref="C52:AB52">SUM(C53:C54)</f>
        <v>140.9</v>
      </c>
      <c r="D52" s="16">
        <f t="shared" si="19"/>
        <v>129.6</v>
      </c>
      <c r="E52" s="15">
        <f t="shared" si="19"/>
        <v>143.39999999999998</v>
      </c>
      <c r="F52" s="15">
        <f t="shared" si="19"/>
        <v>98.5</v>
      </c>
      <c r="G52" s="15">
        <f t="shared" si="19"/>
        <v>117.2</v>
      </c>
      <c r="H52" s="15">
        <f t="shared" si="19"/>
        <v>95.19999999999999</v>
      </c>
      <c r="I52" s="15">
        <f t="shared" si="19"/>
        <v>145.8</v>
      </c>
      <c r="J52" s="15">
        <f t="shared" si="19"/>
        <v>98.2</v>
      </c>
      <c r="K52" s="15">
        <f t="shared" si="19"/>
        <v>86.6</v>
      </c>
      <c r="L52" s="15">
        <f t="shared" si="19"/>
        <v>73.1</v>
      </c>
      <c r="M52" s="17">
        <f t="shared" si="19"/>
        <v>118.7</v>
      </c>
      <c r="N52" s="17">
        <f t="shared" si="19"/>
        <v>134.7</v>
      </c>
      <c r="O52" s="15">
        <f t="shared" si="19"/>
        <v>1381.9</v>
      </c>
      <c r="P52" s="15">
        <f t="shared" si="19"/>
        <v>139</v>
      </c>
      <c r="Q52" s="16">
        <f t="shared" si="19"/>
        <v>117.9</v>
      </c>
      <c r="R52" s="15">
        <f t="shared" si="19"/>
        <v>129.3</v>
      </c>
      <c r="S52" s="15">
        <f t="shared" si="19"/>
        <v>112.5</v>
      </c>
      <c r="T52" s="15">
        <f t="shared" si="19"/>
        <v>106.5</v>
      </c>
      <c r="U52" s="15">
        <f t="shared" si="19"/>
        <v>102.4</v>
      </c>
      <c r="V52" s="15">
        <f t="shared" si="19"/>
        <v>110.89999999999999</v>
      </c>
      <c r="W52" s="15">
        <f t="shared" si="19"/>
        <v>97.1</v>
      </c>
      <c r="X52" s="15">
        <f t="shared" si="19"/>
        <v>64.4</v>
      </c>
      <c r="Y52" s="15">
        <f t="shared" si="19"/>
        <v>105.8</v>
      </c>
      <c r="Z52" s="17">
        <f t="shared" si="19"/>
        <v>101.3</v>
      </c>
      <c r="AA52" s="17">
        <f t="shared" si="19"/>
        <v>196.1</v>
      </c>
      <c r="AB52" s="15">
        <f t="shared" si="19"/>
        <v>1383.1999999999998</v>
      </c>
      <c r="AC52" s="16">
        <f t="shared" si="17"/>
        <v>1.2999999999997272</v>
      </c>
      <c r="AD52" s="16">
        <f t="shared" si="18"/>
        <v>0.09407337723422296</v>
      </c>
      <c r="AE52" s="2"/>
      <c r="AF52" s="3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</row>
    <row r="53" spans="2:83" ht="15.75" customHeight="1">
      <c r="B53" s="28" t="s">
        <v>59</v>
      </c>
      <c r="C53" s="21">
        <v>117.9</v>
      </c>
      <c r="D53" s="25">
        <v>105.3</v>
      </c>
      <c r="E53" s="21">
        <v>105.1</v>
      </c>
      <c r="F53" s="21">
        <v>70.6</v>
      </c>
      <c r="G53" s="21">
        <v>82</v>
      </c>
      <c r="H53" s="22">
        <v>75.8</v>
      </c>
      <c r="I53" s="21">
        <v>114.9</v>
      </c>
      <c r="J53" s="21">
        <v>78.7</v>
      </c>
      <c r="K53" s="22">
        <v>66.1</v>
      </c>
      <c r="L53" s="21">
        <v>58.3</v>
      </c>
      <c r="M53" s="22">
        <v>106.3</v>
      </c>
      <c r="N53" s="22">
        <v>119.5</v>
      </c>
      <c r="O53" s="23">
        <f>SUM(C53:N53)</f>
        <v>1100.5</v>
      </c>
      <c r="P53" s="21">
        <v>122.3</v>
      </c>
      <c r="Q53" s="25">
        <v>104.5</v>
      </c>
      <c r="R53" s="21">
        <v>118.7</v>
      </c>
      <c r="S53" s="21">
        <v>97.8</v>
      </c>
      <c r="T53" s="21">
        <v>96.7</v>
      </c>
      <c r="U53" s="22">
        <v>84.3</v>
      </c>
      <c r="V53" s="21">
        <v>98.6</v>
      </c>
      <c r="W53" s="21">
        <v>87.3</v>
      </c>
      <c r="X53" s="22">
        <v>49</v>
      </c>
      <c r="Y53" s="21">
        <v>90</v>
      </c>
      <c r="Z53" s="22">
        <v>90.2</v>
      </c>
      <c r="AA53" s="22">
        <v>179.7</v>
      </c>
      <c r="AB53" s="24">
        <f>SUM(P53:AA53)</f>
        <v>1219.1</v>
      </c>
      <c r="AC53" s="25">
        <f t="shared" si="17"/>
        <v>118.59999999999991</v>
      </c>
      <c r="AD53" s="25">
        <f t="shared" si="18"/>
        <v>10.77691958200817</v>
      </c>
      <c r="AE53" s="2"/>
      <c r="AF53" s="3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</row>
    <row r="54" spans="2:83" ht="15" customHeight="1">
      <c r="B54" s="28" t="s">
        <v>40</v>
      </c>
      <c r="C54" s="21">
        <v>23</v>
      </c>
      <c r="D54" s="25">
        <v>24.3</v>
      </c>
      <c r="E54" s="21">
        <v>38.3</v>
      </c>
      <c r="F54" s="21">
        <v>27.9</v>
      </c>
      <c r="G54" s="21">
        <v>35.2</v>
      </c>
      <c r="H54" s="21">
        <v>19.4</v>
      </c>
      <c r="I54" s="21">
        <v>30.9</v>
      </c>
      <c r="J54" s="21">
        <v>19.5</v>
      </c>
      <c r="K54" s="21">
        <v>20.5</v>
      </c>
      <c r="L54" s="21">
        <v>14.8</v>
      </c>
      <c r="M54" s="22">
        <v>12.4</v>
      </c>
      <c r="N54" s="21">
        <v>15.2</v>
      </c>
      <c r="O54" s="23">
        <f>SUM(C54:N54)</f>
        <v>281.4</v>
      </c>
      <c r="P54" s="21">
        <v>16.7</v>
      </c>
      <c r="Q54" s="25">
        <v>13.4</v>
      </c>
      <c r="R54" s="21">
        <v>10.6</v>
      </c>
      <c r="S54" s="21">
        <v>14.7</v>
      </c>
      <c r="T54" s="21">
        <v>9.8</v>
      </c>
      <c r="U54" s="21">
        <v>18.1</v>
      </c>
      <c r="V54" s="21">
        <v>12.3</v>
      </c>
      <c r="W54" s="21">
        <v>9.8</v>
      </c>
      <c r="X54" s="21">
        <v>15.4</v>
      </c>
      <c r="Y54" s="21">
        <v>15.8</v>
      </c>
      <c r="Z54" s="22">
        <v>11.1</v>
      </c>
      <c r="AA54" s="21">
        <v>16.4</v>
      </c>
      <c r="AB54" s="34">
        <f>SUM(P54:AA54)</f>
        <v>164.10000000000002</v>
      </c>
      <c r="AC54" s="25">
        <f t="shared" si="17"/>
        <v>-117.29999999999995</v>
      </c>
      <c r="AD54" s="25">
        <f t="shared" si="18"/>
        <v>-41.684434968017044</v>
      </c>
      <c r="AE54" s="2"/>
      <c r="AF54" s="3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2:83" ht="18.75" customHeight="1">
      <c r="B55" s="14" t="s">
        <v>60</v>
      </c>
      <c r="C55" s="15">
        <v>0</v>
      </c>
      <c r="D55" s="16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6">
        <v>0.1</v>
      </c>
      <c r="M55" s="15">
        <v>0</v>
      </c>
      <c r="N55" s="15">
        <v>0</v>
      </c>
      <c r="O55" s="32">
        <f>SUM(C55:N55)</f>
        <v>0.1</v>
      </c>
      <c r="P55" s="15">
        <v>0</v>
      </c>
      <c r="Q55" s="16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6">
        <v>0</v>
      </c>
      <c r="Z55" s="15">
        <v>0</v>
      </c>
      <c r="AA55" s="15">
        <v>-13.9</v>
      </c>
      <c r="AB55" s="35">
        <f>SUM(P55:AA55)</f>
        <v>-13.9</v>
      </c>
      <c r="AC55" s="16">
        <f t="shared" si="17"/>
        <v>-14</v>
      </c>
      <c r="AD55" s="84" t="s">
        <v>71</v>
      </c>
      <c r="AE55" s="2"/>
      <c r="AF55" s="3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</row>
    <row r="56" spans="2:83" ht="18.75" customHeight="1">
      <c r="B56" s="14" t="s">
        <v>61</v>
      </c>
      <c r="C56" s="15">
        <v>0</v>
      </c>
      <c r="D56" s="16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6">
        <v>0</v>
      </c>
      <c r="M56" s="36">
        <v>0</v>
      </c>
      <c r="N56" s="17">
        <v>0</v>
      </c>
      <c r="O56" s="32">
        <f>SUM(C56:N56)</f>
        <v>0</v>
      </c>
      <c r="P56" s="15">
        <v>0</v>
      </c>
      <c r="Q56" s="16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6">
        <v>0</v>
      </c>
      <c r="Z56" s="36">
        <v>0</v>
      </c>
      <c r="AA56" s="17">
        <v>0</v>
      </c>
      <c r="AB56" s="35">
        <f>SUM(P56:AA56)</f>
        <v>0</v>
      </c>
      <c r="AC56" s="16">
        <f t="shared" si="17"/>
        <v>0</v>
      </c>
      <c r="AD56" s="16">
        <v>0</v>
      </c>
      <c r="AE56" s="2">
        <v>0</v>
      </c>
      <c r="AF56" s="3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</row>
    <row r="57" spans="2:83" ht="21.75" customHeight="1" thickBot="1">
      <c r="B57" s="37" t="s">
        <v>62</v>
      </c>
      <c r="C57" s="38">
        <f aca="true" t="shared" si="20" ref="C57:O57">ROUND(+C52+C14+C55,1)</f>
        <v>18410.2</v>
      </c>
      <c r="D57" s="38">
        <f t="shared" si="20"/>
        <v>9141.2</v>
      </c>
      <c r="E57" s="38">
        <f t="shared" si="20"/>
        <v>10456.1</v>
      </c>
      <c r="F57" s="38">
        <f t="shared" si="20"/>
        <v>11652.6</v>
      </c>
      <c r="G57" s="38">
        <f t="shared" si="20"/>
        <v>15021.7</v>
      </c>
      <c r="H57" s="38">
        <f t="shared" si="20"/>
        <v>11623.3</v>
      </c>
      <c r="I57" s="38">
        <f t="shared" si="20"/>
        <v>11264</v>
      </c>
      <c r="J57" s="38">
        <f t="shared" si="20"/>
        <v>11154.7</v>
      </c>
      <c r="K57" s="38">
        <f t="shared" si="20"/>
        <v>11916.1</v>
      </c>
      <c r="L57" s="38">
        <f t="shared" si="20"/>
        <v>12237.1</v>
      </c>
      <c r="M57" s="38">
        <f t="shared" si="20"/>
        <v>11919.8</v>
      </c>
      <c r="N57" s="38">
        <f t="shared" si="20"/>
        <v>12563</v>
      </c>
      <c r="O57" s="38">
        <f t="shared" si="20"/>
        <v>147359.8</v>
      </c>
      <c r="P57" s="38">
        <f aca="true" t="shared" si="21" ref="P57:AB57">ROUND(+P52+P14+P55+P56,1)</f>
        <v>14347.7</v>
      </c>
      <c r="Q57" s="38">
        <f t="shared" si="21"/>
        <v>11598.8</v>
      </c>
      <c r="R57" s="38">
        <f t="shared" si="21"/>
        <v>16596</v>
      </c>
      <c r="S57" s="38">
        <f t="shared" si="21"/>
        <v>17596.9</v>
      </c>
      <c r="T57" s="38">
        <f t="shared" si="21"/>
        <v>13557.7</v>
      </c>
      <c r="U57" s="38">
        <f t="shared" si="21"/>
        <v>12461.2</v>
      </c>
      <c r="V57" s="38">
        <f t="shared" si="21"/>
        <v>13028</v>
      </c>
      <c r="W57" s="38">
        <f t="shared" si="21"/>
        <v>12381.8</v>
      </c>
      <c r="X57" s="38">
        <f t="shared" si="21"/>
        <v>11807.3</v>
      </c>
      <c r="Y57" s="38">
        <f t="shared" si="21"/>
        <v>12413</v>
      </c>
      <c r="Z57" s="38">
        <f t="shared" si="21"/>
        <v>11706.6</v>
      </c>
      <c r="AA57" s="38">
        <f t="shared" si="21"/>
        <v>12004.1</v>
      </c>
      <c r="AB57" s="38">
        <f t="shared" si="21"/>
        <v>159499.1</v>
      </c>
      <c r="AC57" s="82">
        <f>+AB57-O57</f>
        <v>12139.300000000017</v>
      </c>
      <c r="AD57" s="80">
        <f>+AC57/O57*100</f>
        <v>8.237864057904542</v>
      </c>
      <c r="AE57" s="2"/>
      <c r="AF57" s="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</row>
    <row r="58" spans="1:83" ht="21.75" customHeight="1" thickTop="1">
      <c r="A58" s="39"/>
      <c r="B58" s="40" t="s">
        <v>63</v>
      </c>
      <c r="C58" s="41">
        <v>81.7</v>
      </c>
      <c r="D58" s="42">
        <v>80.2</v>
      </c>
      <c r="E58" s="42">
        <v>85</v>
      </c>
      <c r="F58" s="42">
        <v>78.9</v>
      </c>
      <c r="G58" s="42">
        <v>91.6</v>
      </c>
      <c r="H58" s="42">
        <v>81.4</v>
      </c>
      <c r="I58" s="42">
        <v>114.2</v>
      </c>
      <c r="J58" s="42">
        <v>86.6</v>
      </c>
      <c r="K58" s="41">
        <v>76.2</v>
      </c>
      <c r="L58" s="42">
        <v>84.4</v>
      </c>
      <c r="M58" s="42">
        <v>85.2</v>
      </c>
      <c r="N58" s="42">
        <v>30.7</v>
      </c>
      <c r="O58" s="42">
        <f>SUM(C58:N58)</f>
        <v>976.1000000000001</v>
      </c>
      <c r="P58" s="41">
        <v>33.3</v>
      </c>
      <c r="Q58" s="42">
        <v>39.1</v>
      </c>
      <c r="R58" s="42">
        <v>30.2</v>
      </c>
      <c r="S58" s="42">
        <v>28.8</v>
      </c>
      <c r="T58" s="42">
        <v>7.4</v>
      </c>
      <c r="U58" s="42">
        <v>3</v>
      </c>
      <c r="V58" s="42">
        <v>9.2</v>
      </c>
      <c r="W58" s="42">
        <v>4.12</v>
      </c>
      <c r="X58" s="41">
        <v>4.7</v>
      </c>
      <c r="Y58" s="42">
        <v>93.7</v>
      </c>
      <c r="Z58" s="42">
        <v>3.3</v>
      </c>
      <c r="AA58" s="42">
        <v>11.6</v>
      </c>
      <c r="AB58" s="43">
        <f>SUM(P58:AA58)</f>
        <v>268.42</v>
      </c>
      <c r="AC58" s="83">
        <f>+AB58-O58</f>
        <v>-707.6800000000001</v>
      </c>
      <c r="AD58" s="81">
        <f>+AC58/O58*100</f>
        <v>-72.50076836389714</v>
      </c>
      <c r="AE58" s="2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</row>
    <row r="59" spans="2:83" ht="16.5" customHeight="1">
      <c r="B59" s="44" t="s">
        <v>64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6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"/>
      <c r="AD59" s="4"/>
      <c r="AE59" s="2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2:83" ht="13.5" customHeight="1">
      <c r="B60" s="47" t="s">
        <v>65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E60" s="2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</row>
    <row r="61" spans="2:83" ht="13.5" customHeight="1">
      <c r="B61" s="47" t="s">
        <v>66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0"/>
      <c r="AD61" s="2"/>
      <c r="AE61" s="2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2:83" ht="13.5" customHeight="1">
      <c r="B62" s="44" t="s">
        <v>67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0"/>
      <c r="AD62" s="2"/>
      <c r="AE62" s="2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</row>
    <row r="63" spans="2:31" s="52" customFormat="1" ht="28.5" customHeight="1">
      <c r="B63" s="53" t="s">
        <v>68</v>
      </c>
      <c r="C63" s="54"/>
      <c r="K63" s="55"/>
      <c r="L63" s="55"/>
      <c r="M63" s="55"/>
      <c r="N63" s="55"/>
      <c r="O63" s="56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D63" s="58"/>
      <c r="AE63" s="58"/>
    </row>
    <row r="64" spans="2:83" ht="5.25" customHeight="1">
      <c r="B64" s="59"/>
      <c r="C64" s="60"/>
      <c r="O64" s="26"/>
      <c r="P64" s="26"/>
      <c r="Q64" s="26"/>
      <c r="AB64" s="2"/>
      <c r="AC64" s="2"/>
      <c r="AD64" s="2"/>
      <c r="AE64" s="2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</row>
    <row r="65" spans="2:256" s="64" customFormat="1" ht="12.75"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/>
      <c r="P65"/>
      <c r="Q65"/>
      <c r="R65"/>
      <c r="S65"/>
      <c r="T65"/>
      <c r="U65"/>
      <c r="V65"/>
      <c r="W65"/>
      <c r="X65"/>
      <c r="Y65"/>
      <c r="Z65"/>
      <c r="AA65"/>
      <c r="AB65" s="2"/>
      <c r="AC65" s="2"/>
      <c r="AD65" s="2"/>
      <c r="AE65" s="63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 t="s">
        <v>69</v>
      </c>
      <c r="CT65" s="61" t="s">
        <v>69</v>
      </c>
      <c r="CU65" s="61" t="s">
        <v>69</v>
      </c>
      <c r="CV65" s="61" t="s">
        <v>69</v>
      </c>
      <c r="CW65" s="61" t="s">
        <v>69</v>
      </c>
      <c r="CX65" s="61" t="s">
        <v>69</v>
      </c>
      <c r="CY65" s="61" t="s">
        <v>69</v>
      </c>
      <c r="CZ65" s="61" t="s">
        <v>69</v>
      </c>
      <c r="DA65" s="61" t="s">
        <v>69</v>
      </c>
      <c r="DB65" s="61" t="s">
        <v>69</v>
      </c>
      <c r="DC65" s="61" t="s">
        <v>69</v>
      </c>
      <c r="DD65" s="61" t="s">
        <v>69</v>
      </c>
      <c r="DE65" s="61" t="s">
        <v>69</v>
      </c>
      <c r="DF65" s="61" t="s">
        <v>69</v>
      </c>
      <c r="DG65" s="61" t="s">
        <v>69</v>
      </c>
      <c r="DH65" s="61" t="s">
        <v>69</v>
      </c>
      <c r="DI65" s="61" t="s">
        <v>69</v>
      </c>
      <c r="DJ65" s="61" t="s">
        <v>69</v>
      </c>
      <c r="DK65" s="61" t="s">
        <v>69</v>
      </c>
      <c r="DL65" s="61" t="s">
        <v>69</v>
      </c>
      <c r="DM65" s="61" t="s">
        <v>69</v>
      </c>
      <c r="DN65" s="61" t="s">
        <v>69</v>
      </c>
      <c r="DO65" s="61" t="s">
        <v>69</v>
      </c>
      <c r="DP65" s="61" t="s">
        <v>69</v>
      </c>
      <c r="DQ65" s="61" t="s">
        <v>69</v>
      </c>
      <c r="DR65" s="61" t="s">
        <v>69</v>
      </c>
      <c r="DS65" s="61" t="s">
        <v>69</v>
      </c>
      <c r="DT65" s="61" t="s">
        <v>69</v>
      </c>
      <c r="DU65" s="61" t="s">
        <v>69</v>
      </c>
      <c r="DV65" s="61" t="s">
        <v>69</v>
      </c>
      <c r="DW65" s="61" t="s">
        <v>69</v>
      </c>
      <c r="DX65" s="61" t="s">
        <v>69</v>
      </c>
      <c r="DY65" s="61" t="s">
        <v>69</v>
      </c>
      <c r="DZ65" s="61" t="s">
        <v>69</v>
      </c>
      <c r="EA65" s="61" t="s">
        <v>69</v>
      </c>
      <c r="EB65" s="61" t="s">
        <v>69</v>
      </c>
      <c r="EC65" s="61" t="s">
        <v>69</v>
      </c>
      <c r="ED65" s="61" t="s">
        <v>69</v>
      </c>
      <c r="EE65" s="61" t="s">
        <v>69</v>
      </c>
      <c r="EF65" s="61" t="s">
        <v>69</v>
      </c>
      <c r="EG65" s="61" t="s">
        <v>69</v>
      </c>
      <c r="EH65" s="61" t="s">
        <v>69</v>
      </c>
      <c r="EI65" s="61" t="s">
        <v>69</v>
      </c>
      <c r="EJ65" s="61" t="s">
        <v>69</v>
      </c>
      <c r="EK65" s="61" t="s">
        <v>69</v>
      </c>
      <c r="EL65" s="61" t="s">
        <v>69</v>
      </c>
      <c r="EM65" s="61" t="s">
        <v>69</v>
      </c>
      <c r="EN65" s="61" t="s">
        <v>69</v>
      </c>
      <c r="EO65" s="61" t="s">
        <v>69</v>
      </c>
      <c r="EP65" s="61" t="s">
        <v>69</v>
      </c>
      <c r="EQ65" s="61" t="s">
        <v>69</v>
      </c>
      <c r="ER65" s="61" t="s">
        <v>69</v>
      </c>
      <c r="ES65" s="61" t="s">
        <v>69</v>
      </c>
      <c r="ET65" s="61" t="s">
        <v>69</v>
      </c>
      <c r="EU65" s="61" t="s">
        <v>69</v>
      </c>
      <c r="EV65" s="61" t="s">
        <v>69</v>
      </c>
      <c r="EW65" s="61" t="s">
        <v>69</v>
      </c>
      <c r="EX65" s="61" t="s">
        <v>69</v>
      </c>
      <c r="EY65" s="61" t="s">
        <v>69</v>
      </c>
      <c r="EZ65" s="61" t="s">
        <v>69</v>
      </c>
      <c r="FA65" s="61" t="s">
        <v>69</v>
      </c>
      <c r="FB65" s="61" t="s">
        <v>69</v>
      </c>
      <c r="FC65" s="61" t="s">
        <v>69</v>
      </c>
      <c r="FD65" s="61" t="s">
        <v>69</v>
      </c>
      <c r="FE65" s="61" t="s">
        <v>69</v>
      </c>
      <c r="FF65" s="61" t="s">
        <v>69</v>
      </c>
      <c r="FG65" s="61" t="s">
        <v>69</v>
      </c>
      <c r="FH65" s="61" t="s">
        <v>69</v>
      </c>
      <c r="FI65" s="61" t="s">
        <v>69</v>
      </c>
      <c r="FJ65" s="61" t="s">
        <v>69</v>
      </c>
      <c r="FK65" s="61" t="s">
        <v>69</v>
      </c>
      <c r="FL65" s="61" t="s">
        <v>69</v>
      </c>
      <c r="FM65" s="61" t="s">
        <v>69</v>
      </c>
      <c r="FN65" s="61" t="s">
        <v>69</v>
      </c>
      <c r="FO65" s="61" t="s">
        <v>69</v>
      </c>
      <c r="FP65" s="61" t="s">
        <v>69</v>
      </c>
      <c r="FQ65" s="61" t="s">
        <v>69</v>
      </c>
      <c r="FR65" s="61" t="s">
        <v>69</v>
      </c>
      <c r="FS65" s="61" t="s">
        <v>69</v>
      </c>
      <c r="FT65" s="61" t="s">
        <v>69</v>
      </c>
      <c r="FU65" s="61" t="s">
        <v>69</v>
      </c>
      <c r="FV65" s="61" t="s">
        <v>69</v>
      </c>
      <c r="FW65" s="61" t="s">
        <v>69</v>
      </c>
      <c r="FX65" s="61" t="s">
        <v>69</v>
      </c>
      <c r="FY65" s="61" t="s">
        <v>69</v>
      </c>
      <c r="FZ65" s="61" t="s">
        <v>69</v>
      </c>
      <c r="GA65" s="61" t="s">
        <v>69</v>
      </c>
      <c r="GB65" s="61" t="s">
        <v>69</v>
      </c>
      <c r="GC65" s="61" t="s">
        <v>69</v>
      </c>
      <c r="GD65" s="61" t="s">
        <v>69</v>
      </c>
      <c r="GE65" s="61" t="s">
        <v>69</v>
      </c>
      <c r="GF65" s="61" t="s">
        <v>69</v>
      </c>
      <c r="GG65" s="61" t="s">
        <v>69</v>
      </c>
      <c r="GH65" s="61" t="s">
        <v>69</v>
      </c>
      <c r="GI65" s="61" t="s">
        <v>69</v>
      </c>
      <c r="GJ65" s="61" t="s">
        <v>69</v>
      </c>
      <c r="GK65" s="61" t="s">
        <v>69</v>
      </c>
      <c r="GL65" s="61" t="s">
        <v>69</v>
      </c>
      <c r="GM65" s="61" t="s">
        <v>69</v>
      </c>
      <c r="GN65" s="61" t="s">
        <v>69</v>
      </c>
      <c r="GO65" s="61" t="s">
        <v>69</v>
      </c>
      <c r="GP65" s="61" t="s">
        <v>69</v>
      </c>
      <c r="GQ65" s="61" t="s">
        <v>69</v>
      </c>
      <c r="GR65" s="61" t="s">
        <v>69</v>
      </c>
      <c r="GS65" s="61" t="s">
        <v>69</v>
      </c>
      <c r="GT65" s="61" t="s">
        <v>69</v>
      </c>
      <c r="GU65" s="61" t="s">
        <v>69</v>
      </c>
      <c r="GV65" s="61" t="s">
        <v>69</v>
      </c>
      <c r="GW65" s="61" t="s">
        <v>69</v>
      </c>
      <c r="GX65" s="61" t="s">
        <v>69</v>
      </c>
      <c r="GY65" s="61" t="s">
        <v>69</v>
      </c>
      <c r="GZ65" s="61" t="s">
        <v>69</v>
      </c>
      <c r="HA65" s="61" t="s">
        <v>69</v>
      </c>
      <c r="HB65" s="61" t="s">
        <v>69</v>
      </c>
      <c r="HC65" s="61" t="s">
        <v>69</v>
      </c>
      <c r="HD65" s="61" t="s">
        <v>69</v>
      </c>
      <c r="HE65" s="61" t="s">
        <v>69</v>
      </c>
      <c r="HF65" s="61" t="s">
        <v>69</v>
      </c>
      <c r="HG65" s="61" t="s">
        <v>69</v>
      </c>
      <c r="HH65" s="61" t="s">
        <v>69</v>
      </c>
      <c r="HI65" s="61" t="s">
        <v>69</v>
      </c>
      <c r="HJ65" s="61" t="s">
        <v>69</v>
      </c>
      <c r="HK65" s="61" t="s">
        <v>69</v>
      </c>
      <c r="HL65" s="61" t="s">
        <v>69</v>
      </c>
      <c r="HM65" s="61" t="s">
        <v>69</v>
      </c>
      <c r="HN65" s="61" t="s">
        <v>69</v>
      </c>
      <c r="HO65" s="61" t="s">
        <v>69</v>
      </c>
      <c r="HP65" s="61" t="s">
        <v>69</v>
      </c>
      <c r="HQ65" s="61" t="s">
        <v>69</v>
      </c>
      <c r="HR65" s="61" t="s">
        <v>69</v>
      </c>
      <c r="HS65" s="61" t="s">
        <v>69</v>
      </c>
      <c r="HT65" s="61" t="s">
        <v>69</v>
      </c>
      <c r="HU65" s="61" t="s">
        <v>69</v>
      </c>
      <c r="HV65" s="61" t="s">
        <v>69</v>
      </c>
      <c r="HW65" s="61" t="s">
        <v>69</v>
      </c>
      <c r="HX65" s="61" t="s">
        <v>69</v>
      </c>
      <c r="HY65" s="61" t="s">
        <v>69</v>
      </c>
      <c r="HZ65" s="61" t="s">
        <v>69</v>
      </c>
      <c r="IA65" s="61" t="s">
        <v>69</v>
      </c>
      <c r="IB65" s="61" t="s">
        <v>69</v>
      </c>
      <c r="IC65" s="61" t="s">
        <v>69</v>
      </c>
      <c r="ID65" s="61" t="s">
        <v>69</v>
      </c>
      <c r="IE65" s="61" t="s">
        <v>69</v>
      </c>
      <c r="IF65" s="61" t="s">
        <v>69</v>
      </c>
      <c r="IG65" s="61" t="s">
        <v>69</v>
      </c>
      <c r="IH65" s="61" t="s">
        <v>69</v>
      </c>
      <c r="II65" s="61" t="s">
        <v>69</v>
      </c>
      <c r="IJ65" s="61" t="s">
        <v>69</v>
      </c>
      <c r="IK65" s="61" t="s">
        <v>69</v>
      </c>
      <c r="IL65" s="61" t="s">
        <v>69</v>
      </c>
      <c r="IM65" s="61" t="s">
        <v>69</v>
      </c>
      <c r="IN65" s="61" t="s">
        <v>69</v>
      </c>
      <c r="IO65" s="61" t="s">
        <v>69</v>
      </c>
      <c r="IP65" s="61" t="s">
        <v>69</v>
      </c>
      <c r="IQ65" s="61" t="s">
        <v>69</v>
      </c>
      <c r="IR65" s="61" t="s">
        <v>69</v>
      </c>
      <c r="IS65" s="61" t="s">
        <v>69</v>
      </c>
      <c r="IT65" s="61" t="s">
        <v>69</v>
      </c>
      <c r="IU65" s="61" t="s">
        <v>69</v>
      </c>
      <c r="IV65" s="61" t="s">
        <v>69</v>
      </c>
    </row>
    <row r="66" spans="2:83" ht="12.75">
      <c r="B66" s="65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2"/>
      <c r="AC66" s="2"/>
      <c r="AD66" s="61"/>
      <c r="AE66" s="2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</row>
    <row r="67" spans="2:83" ht="12.75">
      <c r="B67" s="6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AB67" s="2"/>
      <c r="AC67" s="2"/>
      <c r="AD67" s="2"/>
      <c r="AE67" s="2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2:83" ht="12.75">
      <c r="B68" s="6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AB68" s="61"/>
      <c r="AC68" s="61"/>
      <c r="AD68" s="2"/>
      <c r="AE68" s="2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</row>
    <row r="69" spans="2:8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</row>
    <row r="70" spans="2:83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</row>
    <row r="71" spans="2:83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</row>
    <row r="72" spans="2:83" ht="12.75">
      <c r="B72" s="6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</row>
    <row r="73" spans="2:83" ht="12.75">
      <c r="B73" s="6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</row>
    <row r="74" spans="2:83" ht="12.75">
      <c r="B74" s="6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</row>
    <row r="75" spans="2:83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</row>
    <row r="76" spans="2:83" ht="12.75">
      <c r="B76" s="6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</row>
    <row r="77" spans="2:8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</row>
    <row r="78" spans="2:83" ht="12.75">
      <c r="B78" s="6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</row>
    <row r="79" spans="2:83" ht="12.75">
      <c r="B79" s="6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2:83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</row>
    <row r="81" spans="2:8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</row>
    <row r="82" spans="2:8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</row>
    <row r="83" spans="2:8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</row>
    <row r="84" spans="2:8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</row>
    <row r="85" spans="2:8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</row>
    <row r="86" spans="2:8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</row>
    <row r="87" spans="2:8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</row>
    <row r="88" spans="2:8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</row>
    <row r="89" spans="2:83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</row>
    <row r="90" spans="2:8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</row>
    <row r="91" spans="2:8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</row>
    <row r="92" spans="2:8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</row>
    <row r="93" spans="2:8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</row>
    <row r="94" spans="2:8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</row>
    <row r="95" spans="2:83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</row>
    <row r="96" spans="2:83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</row>
    <row r="97" spans="2:83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</row>
    <row r="98" spans="2:83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</row>
    <row r="99" spans="2:83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</row>
    <row r="100" spans="2:83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</row>
    <row r="101" spans="2:83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</row>
    <row r="102" spans="2:83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</row>
    <row r="103" spans="2:8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</row>
    <row r="104" spans="2:8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</row>
    <row r="105" spans="2:83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</row>
    <row r="106" spans="2:83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</row>
    <row r="107" spans="2:83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</row>
    <row r="108" spans="2:83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</row>
    <row r="109" spans="2:83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</row>
    <row r="110" spans="2:83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</row>
    <row r="111" spans="2:83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</row>
    <row r="112" spans="2:83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</row>
    <row r="113" spans="2:83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</row>
    <row r="114" spans="2:83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</row>
    <row r="115" spans="2:83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</row>
    <row r="116" spans="2:83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</row>
    <row r="117" spans="2:83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</row>
    <row r="118" spans="2:83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</row>
    <row r="119" spans="2:83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</row>
    <row r="120" spans="2:83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</row>
    <row r="121" spans="2:8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</row>
    <row r="122" spans="2:8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</row>
    <row r="123" spans="2:83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</row>
    <row r="124" spans="2:83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</row>
    <row r="125" spans="2:83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</row>
    <row r="126" spans="2:83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</row>
    <row r="127" spans="2:83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</row>
    <row r="128" spans="2:83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</row>
    <row r="129" spans="2:83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</row>
    <row r="130" spans="2:83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</row>
    <row r="131" spans="2:83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</row>
    <row r="132" spans="2:83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</row>
    <row r="133" spans="2:83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</row>
    <row r="134" spans="2:83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</row>
    <row r="135" spans="2:83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</row>
    <row r="136" spans="2:83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</row>
    <row r="137" spans="2:83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</row>
    <row r="138" spans="2:83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</row>
    <row r="139" spans="2:83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</row>
    <row r="140" spans="2:83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</row>
    <row r="141" spans="2:83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</row>
    <row r="142" spans="2:83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</row>
    <row r="143" spans="2:83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</row>
    <row r="144" spans="2:83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</row>
    <row r="145" spans="2:83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</row>
    <row r="146" spans="2:83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</row>
    <row r="147" spans="2:83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</row>
    <row r="148" spans="2:83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</row>
    <row r="149" spans="2:83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</row>
    <row r="150" spans="2:83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</row>
    <row r="151" spans="2:83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</row>
    <row r="152" spans="2:83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</row>
    <row r="153" spans="2:83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</row>
    <row r="154" spans="2:83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</row>
    <row r="155" spans="2:83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</row>
    <row r="156" spans="2:83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</row>
    <row r="157" spans="2:83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</row>
    <row r="158" spans="2:83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</row>
    <row r="159" spans="2:83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</row>
    <row r="160" spans="2:83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</row>
    <row r="161" spans="2:83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</row>
    <row r="162" spans="2:83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</row>
    <row r="163" spans="2:83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</row>
    <row r="164" spans="2:83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</row>
    <row r="165" spans="2:83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</row>
    <row r="166" spans="2:83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</row>
    <row r="167" spans="2:83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</row>
    <row r="168" spans="2:83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</row>
    <row r="169" spans="2:83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</row>
    <row r="170" spans="2:83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</row>
    <row r="171" spans="2:83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</row>
    <row r="172" spans="2:83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</row>
    <row r="173" spans="2:83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</row>
    <row r="174" spans="2:83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</row>
    <row r="175" spans="2:83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</row>
    <row r="176" spans="2:83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</row>
    <row r="177" spans="2:83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</row>
    <row r="178" spans="2:83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</row>
    <row r="179" spans="2:83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</row>
    <row r="180" spans="2:83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</row>
    <row r="181" spans="2:83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</row>
    <row r="182" spans="2:83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</row>
    <row r="183" spans="2:83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</row>
    <row r="184" spans="2:83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</row>
    <row r="185" spans="2:83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</row>
    <row r="186" spans="2:83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</row>
    <row r="187" spans="2:83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</row>
    <row r="188" spans="2:83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</row>
    <row r="189" spans="2:83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</row>
    <row r="190" spans="2:83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</row>
    <row r="191" spans="2:83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</row>
    <row r="192" spans="2:83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</row>
    <row r="193" spans="2:83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</row>
    <row r="194" spans="2:83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</row>
    <row r="195" spans="2:83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</row>
    <row r="196" spans="2:83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</row>
    <row r="197" spans="2:83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</row>
    <row r="198" spans="2:83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</row>
    <row r="199" spans="2:83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</row>
    <row r="200" spans="2:83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</row>
    <row r="201" spans="2:83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</row>
    <row r="202" spans="2:83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</row>
    <row r="203" spans="2:83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</row>
    <row r="204" spans="2:83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</row>
    <row r="205" spans="2:83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</row>
    <row r="206" spans="2:83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</row>
    <row r="207" spans="2:83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</row>
    <row r="208" spans="2:83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</row>
    <row r="209" spans="2:83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</row>
    <row r="210" spans="2:83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</row>
    <row r="211" spans="2:83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</row>
    <row r="212" spans="2:83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</row>
    <row r="213" spans="2:83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</row>
    <row r="214" spans="2:83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</row>
    <row r="215" spans="2:83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</row>
    <row r="216" spans="2:83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</row>
    <row r="217" spans="2:83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</row>
    <row r="218" spans="2:83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</row>
    <row r="219" spans="2:83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</row>
    <row r="220" spans="2:83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</row>
    <row r="221" spans="2:83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</row>
    <row r="222" spans="2:83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</row>
    <row r="223" spans="2:83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</row>
    <row r="224" spans="2:83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</row>
    <row r="225" spans="2:83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</row>
    <row r="226" spans="2:83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</row>
    <row r="227" spans="2:83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</row>
    <row r="228" spans="2:83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</row>
    <row r="229" spans="2:83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</row>
    <row r="230" spans="2:83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</row>
    <row r="231" spans="2:83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</row>
    <row r="232" spans="2:83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</row>
    <row r="233" spans="2:83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</row>
    <row r="234" spans="2:83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</row>
    <row r="235" spans="2:83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</row>
    <row r="236" spans="2:83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</row>
    <row r="237" spans="2:83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</row>
    <row r="238" spans="2:83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</row>
    <row r="239" spans="2:83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</row>
    <row r="240" spans="2:83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</row>
    <row r="241" spans="2:83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</row>
    <row r="242" spans="2:83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</row>
    <row r="243" spans="2:83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</row>
    <row r="244" spans="2:83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</row>
    <row r="245" spans="2:83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</row>
    <row r="246" spans="2:83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</row>
    <row r="247" spans="2:83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</row>
    <row r="248" spans="2:83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</row>
    <row r="249" spans="2:83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</row>
    <row r="250" spans="2:83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</row>
    <row r="251" spans="2:83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</row>
    <row r="252" spans="2:83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</row>
    <row r="253" spans="2:83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</row>
    <row r="254" spans="2:83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</row>
    <row r="255" spans="2:83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</row>
    <row r="256" spans="2:83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</row>
    <row r="257" spans="2:83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</row>
    <row r="258" spans="2:83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</row>
    <row r="259" spans="2:83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</row>
    <row r="260" spans="2:83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</row>
    <row r="261" spans="2:83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</row>
    <row r="262" spans="2:83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</row>
    <row r="263" spans="2:83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</row>
    <row r="264" spans="2:83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</row>
    <row r="265" spans="2:83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</row>
    <row r="266" spans="2:83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</row>
    <row r="267" spans="2:83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</row>
    <row r="268" spans="2:83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</row>
    <row r="269" spans="2:83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</row>
    <row r="270" spans="2:83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</row>
    <row r="271" spans="2:83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</row>
    <row r="272" spans="2:83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</row>
    <row r="273" spans="2:83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</row>
    <row r="274" spans="2:83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</row>
    <row r="275" spans="2:83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</row>
    <row r="276" spans="2:83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</row>
    <row r="277" spans="2:83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</row>
    <row r="278" spans="2:83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</row>
    <row r="279" spans="2:83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</row>
    <row r="280" spans="2:83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</row>
    <row r="281" spans="2:83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</row>
    <row r="282" spans="2:83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</row>
    <row r="283" spans="2:83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</row>
    <row r="284" spans="2:83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</row>
    <row r="285" spans="2:83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</row>
    <row r="286" spans="2:83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</row>
    <row r="287" spans="2:83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</row>
    <row r="288" spans="2:83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</row>
    <row r="289" spans="2:83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</row>
    <row r="290" spans="2:83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</row>
    <row r="291" spans="2:83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</row>
    <row r="292" spans="2:83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</row>
    <row r="293" spans="2:83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</row>
    <row r="294" spans="2:83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</row>
    <row r="295" spans="2:83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</row>
    <row r="296" spans="2:83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</row>
    <row r="297" spans="2:83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</row>
    <row r="298" spans="2:83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</row>
    <row r="299" spans="2:83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</row>
    <row r="300" spans="2:83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</row>
    <row r="301" spans="2:83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</row>
    <row r="302" spans="2:83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</row>
    <row r="303" spans="2:83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</row>
    <row r="304" spans="2:83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</row>
    <row r="305" spans="2:83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</row>
    <row r="306" spans="2:83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</row>
    <row r="307" spans="2:83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</row>
    <row r="308" spans="2:83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</row>
    <row r="309" spans="2:83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</row>
    <row r="310" spans="2:83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</row>
    <row r="311" spans="2:83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</row>
    <row r="312" spans="2:83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</row>
    <row r="313" spans="2:83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</row>
    <row r="314" spans="2:83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</row>
    <row r="315" spans="2:83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</row>
    <row r="316" spans="2:83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</row>
    <row r="317" spans="2:83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</row>
    <row r="318" spans="2:83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</row>
    <row r="319" spans="2:83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</row>
    <row r="320" spans="2:83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</row>
    <row r="321" spans="2:83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</row>
    <row r="322" spans="2:83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</row>
    <row r="323" spans="2:31" ht="12.75">
      <c r="B323" s="66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</row>
    <row r="324" spans="2:31" ht="12.75">
      <c r="B324" s="66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</row>
    <row r="325" spans="2:31" ht="12.75">
      <c r="B325" s="66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</row>
    <row r="326" spans="2:31" ht="12.75">
      <c r="B326" s="66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</row>
    <row r="327" spans="2:31" ht="12.75">
      <c r="B327" s="66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</row>
    <row r="328" spans="2:31" ht="12.75">
      <c r="B328" s="66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</row>
    <row r="329" spans="2:31" ht="12.75">
      <c r="B329" s="66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</row>
    <row r="330" spans="2:31" ht="12.75">
      <c r="B330" s="66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</row>
    <row r="331" spans="2:31" ht="12.75">
      <c r="B331" s="66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</row>
    <row r="332" spans="2:31" ht="12.75">
      <c r="B332" s="66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</row>
    <row r="333" spans="2:31" ht="12.75">
      <c r="B333" s="66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</row>
    <row r="334" spans="2:31" ht="12.75">
      <c r="B334" s="66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</row>
    <row r="335" spans="2:31" ht="12.75">
      <c r="B335" s="66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</row>
    <row r="336" spans="2:31" ht="12.75">
      <c r="B336" s="66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</row>
    <row r="337" spans="2:31" ht="12.75">
      <c r="B337" s="66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</row>
    <row r="338" spans="2:31" ht="12.75">
      <c r="B338" s="66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</row>
    <row r="339" spans="2:31" ht="12.75">
      <c r="B339" s="66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</row>
    <row r="340" spans="2:31" ht="12.75">
      <c r="B340" s="66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</row>
    <row r="341" spans="2:31" ht="12.75">
      <c r="B341" s="66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</row>
    <row r="342" spans="2:31" ht="12.75">
      <c r="B342" s="66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</row>
    <row r="343" spans="2:31" ht="12.75">
      <c r="B343" s="66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</row>
    <row r="344" spans="2:31" ht="12.75">
      <c r="B344" s="66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</row>
    <row r="345" spans="2:31" ht="12.75">
      <c r="B345" s="66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</row>
    <row r="346" spans="2:31" ht="12.75">
      <c r="B346" s="66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</row>
    <row r="347" spans="2:31" ht="12.75">
      <c r="B347" s="66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</row>
    <row r="348" spans="2:31" ht="12.75">
      <c r="B348" s="66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</row>
    <row r="349" spans="2:31" ht="12.75">
      <c r="B349" s="66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</row>
    <row r="350" spans="2:31" ht="12.75">
      <c r="B350" s="66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</row>
    <row r="351" spans="2:31" ht="12.75">
      <c r="B351" s="66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</row>
    <row r="352" spans="2:31" ht="12.75">
      <c r="B352" s="66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</row>
    <row r="353" spans="2:31" ht="12.75">
      <c r="B353" s="66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</row>
    <row r="354" spans="2:31" ht="12.75">
      <c r="B354" s="66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</row>
    <row r="355" spans="2:31" ht="12.75">
      <c r="B355" s="66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</row>
    <row r="356" spans="2:31" ht="12.75">
      <c r="B356" s="66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</row>
    <row r="357" spans="2:31" ht="12.75">
      <c r="B357" s="66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</row>
    <row r="358" spans="2:31" ht="12.75">
      <c r="B358" s="66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</row>
    <row r="359" spans="2:31" ht="12.75">
      <c r="B359" s="66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</row>
    <row r="360" spans="2:31" ht="12.75">
      <c r="B360" s="66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</row>
    <row r="361" spans="2:31" ht="12.75">
      <c r="B361" s="66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</row>
    <row r="362" spans="2:31" ht="12.75">
      <c r="B362" s="66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</row>
    <row r="363" spans="2:31" ht="12.75">
      <c r="B363" s="66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</row>
    <row r="364" spans="2:31" ht="12.75">
      <c r="B364" s="66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</row>
    <row r="365" spans="2:31" ht="12.75">
      <c r="B365" s="66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</row>
    <row r="366" spans="2:31" ht="12.75">
      <c r="B366" s="66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</row>
    <row r="367" spans="2:31" ht="12.75">
      <c r="B367" s="66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</row>
    <row r="368" spans="2:31" ht="12.75">
      <c r="B368" s="66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</row>
    <row r="369" spans="2:31" ht="12.75">
      <c r="B369" s="66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</row>
    <row r="370" spans="2:31" ht="12.75">
      <c r="B370" s="66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</row>
    <row r="371" spans="2:31" ht="12.75">
      <c r="B371" s="66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</row>
    <row r="372" spans="2:31" ht="12.75">
      <c r="B372" s="66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</row>
    <row r="373" spans="2:31" ht="12.75">
      <c r="B373" s="66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</row>
    <row r="374" spans="2:31" ht="12.75">
      <c r="B374" s="66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</row>
    <row r="375" spans="2:31" ht="12.75">
      <c r="B375" s="66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</row>
    <row r="376" spans="2:31" ht="12.75">
      <c r="B376" s="66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</row>
    <row r="377" spans="2:31" ht="12.75">
      <c r="B377" s="66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</row>
    <row r="378" spans="2:31" ht="12.75">
      <c r="B378" s="66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</row>
    <row r="379" spans="2:31" ht="12.75">
      <c r="B379" s="66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</row>
    <row r="380" spans="2:31" ht="12.75">
      <c r="B380" s="66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</row>
    <row r="381" spans="2:31" ht="12.75">
      <c r="B381" s="66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</row>
    <row r="382" spans="2:31" ht="12.75">
      <c r="B382" s="66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</row>
    <row r="383" spans="2:31" ht="12.75">
      <c r="B383" s="66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</row>
    <row r="384" spans="2:31" ht="12.75">
      <c r="B384" s="66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</row>
    <row r="385" spans="2:31" ht="12.75">
      <c r="B385" s="66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</row>
    <row r="386" spans="2:31" ht="12.75">
      <c r="B386" s="66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</row>
    <row r="387" spans="2:31" ht="12.75">
      <c r="B387" s="66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</row>
    <row r="388" spans="2:31" ht="12.75">
      <c r="B388" s="66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</row>
    <row r="389" spans="2:31" ht="12.75">
      <c r="B389" s="66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</row>
    <row r="390" spans="2:31" ht="12.75">
      <c r="B390" s="66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</row>
    <row r="391" spans="2:31" ht="12.75">
      <c r="B391" s="66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</row>
    <row r="392" spans="2:30" ht="12.75">
      <c r="B392" s="66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2:30" ht="12.75">
      <c r="B393" s="66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2:30" ht="12.75">
      <c r="B394" s="66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2:30" ht="12.75">
      <c r="B395" s="66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2:30" ht="12.75">
      <c r="B396" s="66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2:30" ht="12.75">
      <c r="B397" s="66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2:30" ht="12.75">
      <c r="B398" s="66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2:30" ht="12.75">
      <c r="B399" s="66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2:30" ht="12.75">
      <c r="B400" s="66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2:30" ht="12.75">
      <c r="B401" s="66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2:30" ht="12.75">
      <c r="B402" s="66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2:30" ht="12.75">
      <c r="B403" s="66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2:30" ht="12.75">
      <c r="B404" s="66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2:30" ht="12.75">
      <c r="B405" s="66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2:30" ht="12.75">
      <c r="B406" s="66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2:30" ht="12.75">
      <c r="B407" s="66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2:30" ht="12.75">
      <c r="B408" s="66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2:30" ht="12.75">
      <c r="B409" s="66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2:30" ht="12.75">
      <c r="B410" s="66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2:30" ht="12.75">
      <c r="B411" s="66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2:30" ht="12.7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2:30" ht="12.7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2:30" ht="12.7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2:30" ht="12.7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2:30" ht="12.7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2:30" ht="12.7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2:30" ht="12.7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2:30" ht="12.7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2:30" ht="12.7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2:30" ht="12.7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2:30" ht="12.7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2:30" ht="12.7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2:30" ht="12.7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2:30" ht="12.7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2:30" ht="12.7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2:30" ht="12.7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2:30" ht="12.7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2:30" ht="12.7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2:30" ht="12.7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2:30" ht="12.7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2:30" ht="12.7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2:30" ht="12.7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2:30" ht="12.7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2:30" ht="12.7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2:30" ht="12.7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2:30" ht="12.7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2:30" ht="12.7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2:30" ht="12.7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2:30" ht="12.7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2:30" ht="12.7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2:30" ht="12.7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2:30" ht="12.7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2:30" ht="12.7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2:30" ht="12.7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2:30" ht="12.7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2:30" ht="12.7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2:30" ht="12.7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2:30" ht="12.7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2:30" ht="12.7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2:30" ht="12.7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2:30" ht="12.7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2:30" ht="12.7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2:27" ht="12.7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</row>
    <row r="455" spans="2:27" ht="12.7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</row>
    <row r="456" spans="2:27" ht="12.7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</row>
    <row r="457" spans="2:27" ht="12.7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</row>
    <row r="458" spans="2:27" ht="12.7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</row>
    <row r="459" spans="2:27" ht="12.7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</row>
    <row r="460" spans="2:27" ht="12.7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</row>
    <row r="461" spans="2:27" ht="12.7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</row>
    <row r="462" spans="2:27" ht="12.7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</row>
    <row r="463" spans="2:27" ht="12.7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</row>
    <row r="464" spans="2:27" ht="12.7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</row>
    <row r="465" spans="2:27" ht="12.7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</row>
    <row r="466" spans="2:27" ht="12.7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</row>
    <row r="467" spans="2:27" ht="12.7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</row>
    <row r="468" spans="2:27" ht="12.7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</row>
    <row r="469" spans="2:27" ht="12.7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</row>
    <row r="470" spans="2:27" ht="12.7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</row>
    <row r="471" spans="2:27" ht="12.7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</row>
    <row r="472" spans="2:27" ht="12.7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</row>
    <row r="473" spans="2:27" ht="12.7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</row>
    <row r="474" spans="2:27" ht="12.7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</row>
    <row r="475" spans="2:27" ht="12.7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</row>
    <row r="476" spans="2:27" ht="12.7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</row>
    <row r="477" spans="2:27" ht="12.7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</row>
    <row r="478" spans="2:27" ht="12.7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</row>
    <row r="479" spans="2:27" ht="12.7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</row>
    <row r="480" spans="2:27" ht="12.7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</row>
    <row r="481" spans="2:27" ht="12.7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</row>
    <row r="482" spans="2:27" ht="12.7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</row>
    <row r="483" spans="2:27" ht="12.7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</row>
    <row r="484" spans="2:27" ht="12.7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</row>
    <row r="485" spans="2:27" ht="12.7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</row>
    <row r="486" spans="2:27" ht="12.7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</row>
    <row r="487" spans="2:27" ht="12.7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</row>
    <row r="488" spans="2:27" ht="12.7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</row>
    <row r="489" spans="2:27" ht="12.7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</row>
    <row r="490" spans="2:27" ht="12.7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</row>
    <row r="491" spans="2:27" ht="12.7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</row>
    <row r="492" spans="2:27" ht="12.7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</row>
    <row r="493" spans="2:27" ht="12.7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</row>
    <row r="494" spans="2:27" ht="12.7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</row>
    <row r="495" spans="2:27" ht="12.7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</row>
    <row r="496" spans="2:27" ht="12.7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</row>
    <row r="497" spans="2:27" ht="12.7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</row>
    <row r="498" spans="2:27" ht="12.7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</row>
    <row r="499" spans="2:27" ht="12.7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</row>
    <row r="500" spans="2:27" ht="12.7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</row>
    <row r="501" spans="2:27" ht="12.7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</row>
    <row r="502" spans="2:27" ht="12.7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</row>
    <row r="503" spans="2:27" ht="12.7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</row>
    <row r="504" spans="2:27" ht="12.7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</row>
    <row r="505" spans="2:27" ht="12.7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</row>
    <row r="506" spans="2:27" ht="12.7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</row>
    <row r="507" spans="2:27" ht="12.7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</row>
    <row r="508" spans="2:27" ht="12.7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</row>
    <row r="509" spans="2:27" ht="12.7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</row>
    <row r="510" spans="2:27" ht="12.7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</row>
    <row r="511" spans="2:27" ht="12.7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</row>
    <row r="512" spans="2:27" ht="12.7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</row>
    <row r="513" spans="2:27" ht="12.7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</row>
    <row r="514" spans="2:27" ht="12.7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</row>
    <row r="515" spans="2:27" ht="12.7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</row>
    <row r="516" spans="2:27" ht="12.7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</row>
    <row r="517" spans="2:27" ht="12.7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</row>
    <row r="518" spans="2:27" ht="12.7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</row>
    <row r="519" spans="2:27" ht="12.7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</row>
    <row r="520" spans="2:27" ht="12.7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</row>
    <row r="521" spans="2:27" ht="12.7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</row>
    <row r="522" spans="2:27" ht="12.7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</row>
    <row r="523" spans="2:27" ht="12.7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</row>
    <row r="524" spans="2:27" ht="12.7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</row>
    <row r="525" spans="2:27" ht="12.7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</row>
    <row r="526" spans="2:27" ht="12.7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</row>
    <row r="527" spans="2:27" ht="12.7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</row>
    <row r="528" spans="2:27" ht="12.7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</row>
    <row r="529" spans="2:27" ht="12.7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</row>
    <row r="530" spans="2:27" ht="12.7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</row>
    <row r="531" spans="2:27" ht="12.7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</row>
    <row r="532" spans="2:27" ht="12.7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</row>
    <row r="533" spans="2:27" ht="12.7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</row>
    <row r="534" spans="2:27" ht="12.7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</row>
    <row r="535" spans="2:27" ht="12.7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</row>
    <row r="536" spans="2:27" ht="12.7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</row>
    <row r="537" spans="2:27" ht="12.7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</row>
    <row r="538" spans="2:27" ht="12.7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</row>
    <row r="539" spans="2:27" ht="12.7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</row>
    <row r="540" spans="2:27" ht="12.7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</row>
    <row r="541" spans="2:27" ht="12.7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</row>
    <row r="542" spans="2:27" ht="12.7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</row>
    <row r="543" spans="2:27" ht="12.7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</row>
    <row r="544" spans="2:27" ht="12.7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</row>
    <row r="545" spans="2:27" ht="12.7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</row>
    <row r="546" spans="2:27" ht="12.7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</row>
    <row r="547" spans="2:27" ht="12.7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</row>
    <row r="548" spans="2:27" ht="12.7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</row>
    <row r="549" spans="2:27" ht="12.7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</row>
    <row r="550" spans="2:27" ht="12.7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</row>
    <row r="551" spans="2:27" ht="12.7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</row>
    <row r="552" spans="2:27" ht="12.7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</row>
    <row r="553" spans="2:27" ht="12.7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</row>
    <row r="554" spans="2:27" ht="12.7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</row>
    <row r="555" spans="2:27" ht="12.7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</row>
    <row r="556" spans="2:27" ht="12.7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</row>
    <row r="557" spans="2:27" ht="12.7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</row>
    <row r="558" spans="2:27" ht="12.7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</row>
    <row r="559" spans="2:27" ht="12.7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</row>
    <row r="560" spans="2:27" ht="12.7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</row>
    <row r="561" spans="2:27" ht="12.7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</row>
    <row r="562" spans="2:27" ht="12.7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</row>
    <row r="563" spans="2:27" ht="12.7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</row>
    <row r="564" spans="2:27" ht="12.7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</row>
    <row r="565" spans="2:27" ht="12.7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</row>
    <row r="566" spans="2:27" ht="12.7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</row>
    <row r="567" spans="2:27" ht="12.7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</row>
    <row r="568" spans="2:27" ht="12.7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</row>
    <row r="569" spans="2:27" ht="12.7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</row>
    <row r="570" spans="2:27" ht="12.7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</row>
    <row r="571" spans="2:27" ht="12.7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</row>
    <row r="572" spans="2:27" ht="12.7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</row>
    <row r="573" spans="2:27" ht="12.7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</row>
    <row r="574" spans="2:27" ht="12.7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</row>
    <row r="575" spans="2:27" ht="12.7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</row>
    <row r="576" spans="2:27" ht="12.7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</row>
    <row r="577" spans="2:27" ht="12.7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</row>
    <row r="578" spans="2:27" ht="12.7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</row>
    <row r="579" spans="2:27" ht="12.7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</row>
    <row r="580" spans="2:27" ht="12.7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</row>
    <row r="581" spans="2:27" ht="12.7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</row>
    <row r="582" spans="2:27" ht="12.7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</row>
    <row r="583" spans="2:27" ht="12.7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</row>
    <row r="584" spans="2:27" ht="12.7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</row>
    <row r="585" spans="2:27" ht="12.7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</row>
    <row r="586" spans="2:27" ht="12.7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</row>
    <row r="587" spans="2:27" ht="12.7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</row>
    <row r="588" spans="2:27" ht="12.7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</row>
    <row r="589" spans="2:27" ht="12.7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</row>
    <row r="590" spans="2:27" ht="12.7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</row>
    <row r="591" spans="2:27" ht="12.7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</row>
    <row r="592" spans="2:27" ht="12.7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</row>
    <row r="593" spans="2:27" ht="12.7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</row>
    <row r="594" spans="2:27" ht="12.7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</row>
    <row r="595" spans="2:27" ht="12.7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</row>
    <row r="596" spans="2:27" ht="12.7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</row>
    <row r="597" spans="2:27" ht="12.7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</row>
    <row r="598" spans="2:27" ht="12.7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</row>
    <row r="599" spans="2:27" ht="12.7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</row>
    <row r="600" spans="2:27" ht="12.75"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</row>
    <row r="601" spans="2:27" ht="12.75"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</row>
    <row r="602" spans="2:27" ht="12.75"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</row>
    <row r="603" spans="2:27" ht="12.75"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</row>
    <row r="604" spans="2:27" ht="12.75"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</row>
    <row r="605" spans="2:27" ht="12.75"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</row>
    <row r="606" spans="2:27" ht="12.75"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</row>
    <row r="607" spans="2:27" ht="12.75"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</row>
    <row r="608" spans="2:27" ht="12.75"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</row>
    <row r="609" spans="2:27" ht="12.75"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</row>
    <row r="610" spans="2:27" ht="12.75"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</row>
    <row r="611" spans="2:27" ht="12.75"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</row>
    <row r="612" spans="2:27" ht="12.75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</row>
    <row r="613" spans="2:27" ht="12.75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</row>
    <row r="614" spans="2:27" ht="12.75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</row>
    <row r="615" spans="2:27" ht="12.75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</row>
    <row r="616" spans="2:27" ht="12.75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</row>
    <row r="617" spans="2:27" ht="12.75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</row>
    <row r="618" spans="2:27" ht="12.75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</row>
    <row r="619" spans="2:27" ht="12.75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</row>
    <row r="620" spans="2:27" ht="12.75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</row>
    <row r="621" spans="2:27" ht="12.75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</row>
    <row r="622" spans="2:27" ht="12.75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</row>
    <row r="623" spans="2:27" ht="12.75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</row>
    <row r="624" spans="2:27" ht="12.75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</row>
    <row r="625" spans="2:27" ht="12.75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</row>
    <row r="626" spans="2:27" ht="12.75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</row>
    <row r="627" spans="2:27" ht="12.75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</row>
    <row r="628" spans="2:27" ht="12.75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</row>
    <row r="629" spans="2:27" ht="12.75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</row>
    <row r="630" spans="2:27" ht="12.75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</row>
    <row r="631" spans="2:27" ht="12.75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</row>
    <row r="632" spans="2:27" ht="12.75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</row>
    <row r="633" spans="2:27" ht="12.75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</row>
    <row r="634" spans="2:27" ht="12.75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</row>
    <row r="635" spans="2:27" ht="12.75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</row>
    <row r="636" spans="2:27" ht="12.75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</row>
    <row r="637" spans="2:27" ht="12.75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</row>
    <row r="638" spans="2:27" ht="12.75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</row>
    <row r="639" spans="2:27" ht="12.75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</row>
    <row r="640" spans="2:27" ht="12.75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</row>
    <row r="641" spans="2:27" ht="12.75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</row>
    <row r="642" spans="2:27" ht="12.75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</row>
    <row r="643" spans="2:27" ht="12.75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</row>
    <row r="644" spans="2:27" ht="12.75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</row>
    <row r="645" spans="2:27" ht="12.75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</row>
    <row r="646" spans="2:27" ht="12.75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</row>
    <row r="647" spans="2:27" ht="12.75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</row>
    <row r="648" spans="2:27" ht="12.75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</row>
    <row r="649" spans="2:27" ht="12.75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</row>
    <row r="650" spans="2:27" ht="12.75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</row>
    <row r="651" spans="2:27" ht="12.75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</row>
    <row r="652" spans="2:27" ht="12.75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</row>
    <row r="653" spans="2:27" ht="12.75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</row>
    <row r="654" spans="2:27" ht="12.75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</row>
    <row r="655" spans="2:27" ht="12.75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</row>
    <row r="656" spans="2:27" ht="12.75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</row>
    <row r="657" spans="2:27" ht="12.75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</row>
    <row r="658" spans="2:27" ht="12.75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</row>
    <row r="659" spans="2:27" ht="12.75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</row>
    <row r="660" spans="2:27" ht="12.75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</row>
    <row r="661" spans="2:27" ht="12.75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</row>
    <row r="662" spans="2:27" ht="12.75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</row>
    <row r="663" spans="2:27" ht="12.75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</row>
    <row r="664" spans="2:27" ht="12.75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</row>
    <row r="665" spans="2:27" ht="12.75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</row>
    <row r="666" spans="2:27" ht="12.75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</row>
    <row r="667" spans="2:27" ht="12.75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</row>
    <row r="668" spans="2:27" ht="12.75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</row>
    <row r="669" spans="2:27" ht="12.75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</row>
    <row r="670" spans="2:27" ht="12.75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</row>
    <row r="671" spans="2:27" ht="12.75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</row>
    <row r="672" spans="2:27" ht="12.75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</row>
    <row r="673" spans="2:27" ht="12.75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</row>
    <row r="674" spans="2:27" ht="12.75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</row>
    <row r="675" spans="2:27" ht="12.75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</row>
    <row r="676" spans="2:27" ht="12.75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</row>
    <row r="677" spans="2:27" ht="12.75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</row>
    <row r="678" spans="2:27" ht="12.75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</row>
    <row r="679" spans="2:27" ht="12.75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</row>
    <row r="680" spans="2:27" ht="12.75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</row>
    <row r="681" spans="2:27" ht="12.75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</row>
    <row r="682" spans="2:27" ht="12.75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</row>
    <row r="683" spans="2:27" ht="12.75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</row>
    <row r="684" spans="2:27" ht="12.75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</row>
    <row r="685" spans="2:27" ht="12.75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</row>
    <row r="686" spans="2:27" ht="12.75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</row>
    <row r="687" spans="2:27" ht="12.75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</row>
    <row r="688" spans="2:27" ht="12.75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</row>
    <row r="689" spans="2:27" ht="12.75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</row>
    <row r="690" spans="2:27" ht="12.75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</row>
    <row r="691" spans="2:27" ht="12.75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</row>
    <row r="692" spans="2:27" ht="12.75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</row>
    <row r="693" spans="2:27" ht="12.75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</row>
    <row r="694" spans="2:27" ht="12.75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</row>
    <row r="695" spans="2:27" ht="12.75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</row>
    <row r="696" spans="2:27" ht="12.75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</row>
    <row r="697" spans="2:27" ht="12.75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</row>
    <row r="698" spans="2:27" ht="12.75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</row>
    <row r="699" spans="2:27" ht="12.75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</row>
    <row r="700" spans="2:27" ht="12.75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</row>
    <row r="701" spans="2:27" ht="12.75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</row>
    <row r="702" spans="2:27" ht="12.75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</row>
    <row r="703" spans="2:27" ht="12.75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</row>
    <row r="704" spans="2:27" ht="12.75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</row>
    <row r="705" spans="2:27" ht="12.75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</row>
    <row r="706" spans="2:27" ht="12.75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</row>
    <row r="707" spans="2:27" ht="12.75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</row>
    <row r="708" spans="2:27" ht="12.75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</row>
    <row r="709" spans="2:27" ht="12.75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</row>
    <row r="710" spans="2:27" ht="12.75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</row>
    <row r="711" spans="2:27" ht="12.75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</row>
    <row r="712" spans="2:27" ht="12.75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</row>
    <row r="713" spans="2:27" ht="12.75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</row>
    <row r="714" spans="2:27" ht="12.75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</row>
    <row r="715" spans="2:27" ht="12.75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</row>
    <row r="716" spans="2:27" ht="12.75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</row>
    <row r="717" spans="2:27" ht="12.75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</row>
    <row r="718" spans="2:27" ht="12.75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</row>
    <row r="719" spans="2:27" ht="12.75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</row>
    <row r="720" spans="2:27" ht="12.75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</row>
    <row r="721" spans="2:27" ht="12.75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</row>
    <row r="722" spans="2:27" ht="12.75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</row>
    <row r="723" spans="2:27" ht="12.75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</row>
    <row r="724" spans="2:27" ht="12.75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</row>
    <row r="725" spans="2:27" ht="12.75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</row>
    <row r="726" spans="2:27" ht="12.75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</row>
    <row r="727" spans="2:27" ht="12.75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</row>
    <row r="728" spans="2:27" ht="12.75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</row>
    <row r="729" spans="2:27" ht="12.75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</row>
    <row r="730" spans="2:27" ht="12.75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</row>
    <row r="731" spans="2:27" ht="12.75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</row>
    <row r="732" spans="2:27" ht="12.75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</row>
    <row r="733" spans="2:27" ht="12.75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</row>
    <row r="734" spans="2:27" ht="12.75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</row>
    <row r="735" spans="2:27" ht="12.75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</row>
    <row r="736" spans="2:27" ht="12.75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</row>
    <row r="737" spans="2:27" ht="12.75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</row>
    <row r="738" spans="2:27" ht="12.75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</row>
    <row r="739" spans="2:27" ht="12.75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</row>
    <row r="740" spans="2:27" ht="12.75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</row>
    <row r="741" spans="2:27" ht="12.75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</row>
    <row r="742" spans="2:27" ht="12.75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</row>
    <row r="743" spans="2:27" ht="12.75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</row>
    <row r="744" spans="2:27" ht="12.75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</row>
    <row r="745" spans="2:27" ht="12.75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</row>
    <row r="746" spans="2:27" ht="12.75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</row>
    <row r="747" spans="2:27" ht="12.75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</row>
    <row r="748" spans="2:27" ht="12.75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</row>
    <row r="749" spans="2:27" ht="12.75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</row>
    <row r="750" spans="2:27" ht="12.75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</row>
    <row r="751" spans="2:27" ht="12.75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</row>
    <row r="752" spans="2:27" ht="12.75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</row>
    <row r="753" spans="2:27" ht="12.75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</row>
    <row r="754" spans="2:27" ht="12.75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</row>
    <row r="755" spans="2:27" ht="12.75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</row>
    <row r="756" spans="2:27" ht="12.75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</row>
    <row r="757" spans="2:27" ht="12.75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</row>
    <row r="758" spans="2:27" ht="12.75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</row>
    <row r="759" spans="2:27" ht="12.75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</row>
    <row r="760" spans="2:27" ht="12.75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</row>
    <row r="761" spans="2:27" ht="12.75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</row>
    <row r="762" spans="2:27" ht="12.75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</row>
    <row r="763" spans="2:27" ht="12.75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</row>
    <row r="764" spans="2:27" ht="12.75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</row>
    <row r="765" spans="2:27" ht="12.75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</row>
    <row r="766" spans="2:27" ht="12.75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</row>
    <row r="767" spans="2:27" ht="12.75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</row>
    <row r="768" spans="2:27" ht="12.75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</row>
    <row r="769" spans="2:27" ht="12.75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</row>
    <row r="770" spans="2:27" ht="12.75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</row>
    <row r="771" spans="2:27" ht="12.75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</row>
    <row r="772" spans="2:27" ht="12.75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</row>
    <row r="773" spans="2:27" ht="12.75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</row>
    <row r="774" spans="2:27" ht="12.75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</row>
    <row r="775" spans="2:27" ht="12.75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</row>
    <row r="776" spans="2:27" ht="12.75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</row>
    <row r="777" spans="2:27" ht="12.75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</row>
    <row r="778" spans="2:27" ht="12.75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</row>
    <row r="779" spans="2:27" ht="12.75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</row>
    <row r="780" spans="2:27" ht="12.75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</row>
    <row r="781" spans="2:27" ht="12.75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</row>
    <row r="782" spans="2:27" ht="12.75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</row>
    <row r="783" spans="2:27" ht="12.75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</row>
    <row r="784" spans="2:27" ht="12.75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</row>
    <row r="785" spans="2:27" ht="12.75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</row>
    <row r="786" spans="2:27" ht="12.75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</row>
    <row r="787" spans="2:27" ht="12.75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</row>
    <row r="788" spans="2:27" ht="12.75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</row>
    <row r="789" spans="2:27" ht="12.75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</row>
    <row r="790" spans="2:27" ht="12.75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</row>
    <row r="791" spans="2:27" ht="12.75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</row>
    <row r="792" spans="2:27" ht="12.75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</row>
    <row r="793" spans="2:27" ht="12.75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</row>
    <row r="794" spans="2:27" ht="12.75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</row>
    <row r="795" spans="2:27" ht="12.75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</row>
    <row r="796" spans="2:27" ht="12.75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</row>
    <row r="797" spans="2:27" ht="12.75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</row>
    <row r="798" spans="2:27" ht="12.75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</row>
    <row r="799" spans="2:27" ht="12.75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</row>
    <row r="800" spans="2:27" ht="12.75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</row>
    <row r="801" spans="2:27" ht="12.75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</row>
    <row r="802" spans="2:27" ht="12.75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</row>
    <row r="803" spans="2:27" ht="12.75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</row>
    <row r="804" spans="2:27" ht="12.75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</row>
    <row r="805" spans="2:27" ht="12.75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</row>
    <row r="806" spans="2:27" ht="12.75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</row>
    <row r="807" spans="2:27" ht="12.75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</row>
    <row r="808" spans="2:27" ht="12.75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</row>
    <row r="809" spans="2:27" ht="12.75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</row>
    <row r="810" spans="2:27" ht="12.75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</row>
    <row r="811" spans="2:27" ht="12.75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</row>
    <row r="812" spans="2:27" ht="12.75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</row>
    <row r="813" spans="2:27" ht="12.75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</row>
    <row r="814" spans="2:27" ht="12.75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</row>
    <row r="815" spans="2:27" ht="12.75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</row>
    <row r="816" spans="2:27" ht="12.75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</row>
    <row r="817" spans="2:27" ht="12.75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</row>
    <row r="818" spans="2:27" ht="12.75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</row>
    <row r="819" spans="2:27" ht="12.75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</row>
    <row r="820" spans="2:27" ht="12.75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</row>
    <row r="821" spans="2:27" ht="12.75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</row>
    <row r="822" spans="2:27" ht="12.75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</row>
    <row r="823" spans="2:27" ht="12.75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</row>
    <row r="824" spans="2:27" ht="12.75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</row>
    <row r="825" spans="2:27" ht="12.75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</row>
    <row r="826" spans="2:27" ht="12.75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</row>
    <row r="827" spans="2:27" ht="12.75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</row>
    <row r="828" spans="2:27" ht="12.75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</row>
    <row r="829" spans="2:27" ht="12.75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</row>
    <row r="830" spans="2:27" ht="12.75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</row>
    <row r="831" spans="2:27" ht="12.75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</row>
    <row r="832" spans="2:27" ht="12.75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</row>
    <row r="833" spans="2:27" ht="12.75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</row>
    <row r="834" spans="2:27" ht="12.75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</row>
    <row r="835" spans="2:27" ht="12.75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</row>
    <row r="836" spans="2:27" ht="12.75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</row>
    <row r="837" spans="2:27" ht="12.75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</row>
    <row r="838" spans="2:27" ht="12.75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</row>
    <row r="839" spans="2:27" ht="12.75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</row>
    <row r="840" spans="2:27" ht="12.75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</row>
    <row r="841" spans="2:27" ht="12.75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</row>
    <row r="842" spans="2:27" ht="12.75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</row>
    <row r="843" spans="2:27" ht="12.75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</row>
    <row r="844" spans="2:27" ht="12.75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</row>
    <row r="845" spans="2:27" ht="12.75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</row>
    <row r="846" spans="2:27" ht="12.75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</row>
    <row r="847" spans="2:27" ht="12.75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</row>
    <row r="848" spans="2:27" ht="12.75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</row>
    <row r="849" spans="2:27" ht="12.75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</row>
    <row r="850" spans="2:27" ht="12.75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</row>
    <row r="851" spans="2:27" ht="12.75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</row>
    <row r="852" spans="2:27" ht="12.75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</row>
    <row r="853" spans="2:27" ht="12.75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</row>
    <row r="854" spans="2:27" ht="12.75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</row>
    <row r="855" spans="2:27" ht="12.75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</row>
    <row r="856" spans="2:27" ht="12.75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</row>
    <row r="857" spans="2:27" ht="12.75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</row>
    <row r="858" spans="2:27" ht="12.75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</row>
    <row r="859" spans="2:27" ht="12.75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</row>
    <row r="860" spans="2:27" ht="12.75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</row>
    <row r="861" spans="2:27" ht="12.75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</row>
    <row r="862" spans="2:27" ht="12.75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</row>
    <row r="863" spans="2:27" ht="12.75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</row>
    <row r="864" spans="2:27" ht="12.75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</row>
    <row r="865" spans="2:27" ht="12.75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</row>
    <row r="866" spans="2:27" ht="12.75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</row>
    <row r="867" spans="2:27" ht="12.75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</row>
    <row r="868" spans="2:27" ht="12.75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</row>
    <row r="869" spans="2:27" ht="12.75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</row>
    <row r="870" spans="2:27" ht="12.75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</row>
    <row r="871" spans="2:27" ht="12.75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</row>
    <row r="872" spans="2:27" ht="12.75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</row>
    <row r="873" spans="2:27" ht="12.75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</row>
    <row r="874" spans="2:27" ht="12.75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</row>
    <row r="875" spans="2:27" ht="12.75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</row>
    <row r="876" spans="2:27" ht="12.75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</row>
    <row r="877" spans="2:27" ht="12.75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</row>
    <row r="878" spans="2:27" ht="12.75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</row>
    <row r="879" spans="2:27" ht="12.75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</row>
    <row r="880" spans="2:27" ht="12.75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</row>
    <row r="881" spans="2:27" ht="12.75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</row>
    <row r="882" spans="2:27" ht="12.75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</row>
    <row r="883" spans="2:27" ht="12.75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</row>
    <row r="884" spans="2:27" ht="12.75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</row>
    <row r="885" spans="2:27" ht="12.75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</row>
    <row r="886" spans="2:27" ht="12.75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</row>
    <row r="887" spans="2:27" ht="12.75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</row>
    <row r="888" spans="2:27" ht="12.75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</row>
    <row r="889" spans="2:27" ht="12.75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</row>
    <row r="890" spans="2:27" ht="12.75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</row>
    <row r="891" spans="2:27" ht="12.75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</row>
    <row r="892" spans="2:27" ht="12.75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</row>
    <row r="893" spans="2:27" ht="12.75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</row>
    <row r="894" spans="2:27" ht="12.75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</row>
    <row r="895" spans="2:27" ht="12.75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</row>
    <row r="896" spans="2:27" ht="12.75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</row>
    <row r="897" spans="2:27" ht="12.75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</row>
    <row r="898" spans="2:27" ht="12.75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</row>
    <row r="899" spans="2:27" ht="12.75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</row>
    <row r="900" spans="2:27" ht="12.75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</row>
    <row r="901" spans="2:27" ht="12.75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</row>
    <row r="902" spans="2:27" ht="12.75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</row>
    <row r="903" spans="2:27" ht="12.75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</row>
  </sheetData>
  <mergeCells count="14">
    <mergeCell ref="B2:AD2"/>
    <mergeCell ref="B3:AD3"/>
    <mergeCell ref="B4:AD4"/>
    <mergeCell ref="B12:B13"/>
    <mergeCell ref="AC12:AD12"/>
    <mergeCell ref="C12:N12"/>
    <mergeCell ref="O12:O13"/>
    <mergeCell ref="P12:AA12"/>
    <mergeCell ref="AB12:AB13"/>
    <mergeCell ref="B5:AE5"/>
    <mergeCell ref="B10:AE10"/>
    <mergeCell ref="B9:AE9"/>
    <mergeCell ref="B8:AE8"/>
    <mergeCell ref="B7:AE7"/>
  </mergeCells>
  <printOptions horizontalCentered="1"/>
  <pageMargins left="0.3937007874015748" right="0.3937007874015748" top="0.5905511811023623" bottom="0.7874015748031497" header="0" footer="0.31496062992125984"/>
  <pageSetup fitToHeight="1" fitToWidth="1" horizontalDpi="600" verticalDpi="600" orientation="landscape" paperSize="5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2010-04-29T19:43:33Z</dcterms:created>
  <dcterms:modified xsi:type="dcterms:W3CDTF">2010-05-04T12:53:11Z</dcterms:modified>
  <cp:category/>
  <cp:version/>
  <cp:contentType/>
  <cp:contentStatus/>
</cp:coreProperties>
</file>