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GII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'DGII'!$A$1:$AE$57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fullCalcOnLoad="1"/>
</workbook>
</file>

<file path=xl/sharedStrings.xml><?xml version="1.0" encoding="utf-8"?>
<sst xmlns="http://schemas.openxmlformats.org/spreadsheetml/2006/main" count="244" uniqueCount="67">
  <si>
    <t xml:space="preserve"> CUADRO No.2</t>
  </si>
  <si>
    <t>INGRESOS FISCALES COMPARADOS POR PARTIDAS, DIRECCION GENERAL DE IMPUESTOS INTERNOS</t>
  </si>
  <si>
    <t>ENERO-DICIEMBRE 2011/2010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</si>
  <si>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</si>
  <si>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t xml:space="preserve">      PARTIDAS</t>
  </si>
  <si>
    <t xml:space="preserve">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</si>
  <si>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</si>
  <si>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</si>
  <si>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</si>
  <si>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</si>
  <si>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</si>
  <si>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</si>
  <si>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</si>
  <si>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</si>
  <si>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</si>
  <si>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</si>
  <si>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</si>
  <si>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</si>
  <si>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</si>
  <si>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 xml:space="preserve">   %</t>
  </si>
  <si>
    <t>I) INGRESOS TRIBUTARIOS</t>
  </si>
  <si>
    <t>1) IMPUESTOS SOBRE LOS INGRESOS</t>
  </si>
  <si>
    <t>- Impuestos sobre la Renta de las Personas</t>
  </si>
  <si>
    <t>- Impuestos sobre Los Ingresos de las Empresas</t>
  </si>
  <si>
    <t xml:space="preserve">                            </t>
  </si>
  <si>
    <t>- Otros Impuestos sobre los Ingresos</t>
  </si>
  <si>
    <t>2)  IMPUESTOS SOBRE LA PROPIEDAD</t>
  </si>
  <si>
    <t>- Operaciones Inmobiliarias</t>
  </si>
  <si>
    <t>- 17% Registro de Propiedad de Vehículos</t>
  </si>
  <si>
    <t>- Impuestos sobre los Activos</t>
  </si>
  <si>
    <t>- Impuestos sobre los Activos Financieros (Ley No.139-11)</t>
  </si>
  <si>
    <t>-</t>
  </si>
  <si>
    <t>- Actos Traslativos</t>
  </si>
  <si>
    <t xml:space="preserve">- Impuestos a las Viviendas Suntuarias </t>
  </si>
  <si>
    <t>- Impuesto sobre Sucesiones</t>
  </si>
  <si>
    <t>-  Otros</t>
  </si>
  <si>
    <t>3) IMPUESTOS SOBRE MERCANCIAS Y SERVICIOS</t>
  </si>
  <si>
    <t>- Impuestos Transferencias de Bienes Industrializados Y Servicios</t>
  </si>
  <si>
    <t>- ITBIS</t>
  </si>
  <si>
    <t>- Otros</t>
  </si>
  <si>
    <t>- Impuestos sobre Mercancías</t>
  </si>
  <si>
    <t>- Impuestos Selectivos a Productos Derivados del Alcohol</t>
  </si>
  <si>
    <t>- Impuesto Selectivo a las Cervezas</t>
  </si>
  <si>
    <t>- Impuesto Selectivo al Tabaco y los Cigarrillos</t>
  </si>
  <si>
    <t>- Impuestos sobre Hidrocarburos (Ley No.112-00)</t>
  </si>
  <si>
    <t>- Impuestos Selectivos sobre Hidrocarburos (Ley No.557-05)</t>
  </si>
  <si>
    <t>- Impuestos sobre los Servicios</t>
  </si>
  <si>
    <t xml:space="preserve">- Impuesto sobre Cheques </t>
  </si>
  <si>
    <t xml:space="preserve">- Impuesto Selectivo sobre las Telecomunicaciones </t>
  </si>
  <si>
    <t>- Impuesto Selectivo sobre Polizas de Seguros</t>
  </si>
  <si>
    <t>- Impuestos sobre el Uso de Bienes y Licencias</t>
  </si>
  <si>
    <t>- Derecho de Circulación Vehículos de Motor</t>
  </si>
  <si>
    <t>- Licencias sobre las  Máquinas Tragamonedas</t>
  </si>
  <si>
    <t>- Impuesto Específico a Banca de Apuestas</t>
  </si>
  <si>
    <t>4)  IMPUESTOS SOBRE EL COMERCIO EXTERIOR</t>
  </si>
  <si>
    <t xml:space="preserve">- Salida de Pasajeros al Exterior por Aeropuertos </t>
  </si>
  <si>
    <t>II)  INGRESOS NO TRIBUTARIOS</t>
  </si>
  <si>
    <t>- Tarjetas de Turismo</t>
  </si>
  <si>
    <t>III)  INGRESOS A ESPECIFICAR</t>
  </si>
  <si>
    <t>IV)  INGRESOS DE CAPITAL</t>
  </si>
  <si>
    <t xml:space="preserve">   TOTAL </t>
  </si>
  <si>
    <t xml:space="preserve">   Fondos Especiales y de Terceros</t>
  </si>
  <si>
    <t xml:space="preserve">(1) Cifras sujetas a rectificación. </t>
  </si>
  <si>
    <t xml:space="preserve">       Incluye los US$ expresados en RD$ a la tasa oficial.</t>
  </si>
  <si>
    <t xml:space="preserve">       Excluye los Fondos Especiales y de Terceros e Ingresos de otras Direcciones e Instituciones.</t>
  </si>
  <si>
    <t>FUENTE: Ministerio de Hacienda (SIGEF), Informe de Ejecución de Ingresos.</t>
  </si>
  <si>
    <t>C:\Documents and Settings\fperez\My Documents\Ingresos Mensuales 2004\Enero 2004.xls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</si>
</sst>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_);\(0\)"/>
    <numFmt numFmtId="165" formatCode="#,##0.0_);\(#,##0.0\)"/>
    <numFmt numFmtId="166" formatCode="_(* #,##0.0_);_(* \(#,##0.0\);_(* &quot;-&quot;??_);_(@_)"/>
    <numFmt numFmtId="167" formatCode="* _(#,##0.0_)\ _P_-;* \(#,##0.0\)\ _P_-;_-* &quot;-&quot;??\ _P_-;_-@_-"/>
    <numFmt numFmtId="168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b/>
      <sz val="7"/>
      <name val="Arial"/>
      <family val="2"/>
    </font>
    <font>
      <sz val="10"/>
      <name val="Antique Olive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9" fillId="25" borderId="0" applyNumberFormat="0" applyBorder="0" applyAlignment="0" applyProtection="0"/>
    <xf numFmtId="0" fontId="42" fillId="26" borderId="0" applyNumberFormat="0" applyBorder="0" applyAlignment="0" applyProtection="0"/>
    <xf numFmtId="0" fontId="19" fillId="17" borderId="0" applyNumberFormat="0" applyBorder="0" applyAlignment="0" applyProtection="0"/>
    <xf numFmtId="0" fontId="42" fillId="27" borderId="0" applyNumberFormat="0" applyBorder="0" applyAlignment="0" applyProtection="0"/>
    <xf numFmtId="0" fontId="19" fillId="19" borderId="0" applyNumberFormat="0" applyBorder="0" applyAlignment="0" applyProtection="0"/>
    <xf numFmtId="0" fontId="42" fillId="28" borderId="0" applyNumberFormat="0" applyBorder="0" applyAlignment="0" applyProtection="0"/>
    <xf numFmtId="0" fontId="19" fillId="29" borderId="0" applyNumberFormat="0" applyBorder="0" applyAlignment="0" applyProtection="0"/>
    <xf numFmtId="0" fontId="42" fillId="30" borderId="0" applyNumberFormat="0" applyBorder="0" applyAlignment="0" applyProtection="0"/>
    <xf numFmtId="0" fontId="1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1">
      <alignment/>
      <protection hidden="1"/>
    </xf>
    <xf numFmtId="0" fontId="21" fillId="34" borderId="1" applyNumberFormat="0" applyFont="0" applyBorder="0" applyAlignment="0" applyProtection="0"/>
    <xf numFmtId="167" fontId="5" fillId="0" borderId="2" applyBorder="0">
      <alignment horizontal="center" vertical="center"/>
      <protection/>
    </xf>
    <xf numFmtId="0" fontId="43" fillId="35" borderId="0" applyNumberFormat="0" applyBorder="0" applyAlignment="0" applyProtection="0"/>
    <xf numFmtId="0" fontId="22" fillId="7" borderId="0" applyNumberFormat="0" applyBorder="0" applyAlignment="0" applyProtection="0"/>
    <xf numFmtId="0" fontId="44" fillId="36" borderId="3" applyNumberFormat="0" applyAlignment="0" applyProtection="0"/>
    <xf numFmtId="0" fontId="23" fillId="34" borderId="4" applyNumberFormat="0" applyAlignment="0" applyProtection="0"/>
    <xf numFmtId="0" fontId="45" fillId="37" borderId="5" applyNumberFormat="0" applyAlignment="0" applyProtection="0"/>
    <xf numFmtId="0" fontId="24" fillId="38" borderId="6" applyNumberFormat="0" applyAlignment="0" applyProtection="0"/>
    <xf numFmtId="0" fontId="46" fillId="0" borderId="7" applyNumberFormat="0" applyFill="0" applyAlignment="0" applyProtection="0"/>
    <xf numFmtId="0" fontId="25" fillId="0" borderId="8" applyNumberFormat="0" applyFill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9" fillId="40" borderId="0" applyNumberFormat="0" applyBorder="0" applyAlignment="0" applyProtection="0"/>
    <xf numFmtId="0" fontId="42" fillId="41" borderId="0" applyNumberFormat="0" applyBorder="0" applyAlignment="0" applyProtection="0"/>
    <xf numFmtId="0" fontId="19" fillId="42" borderId="0" applyNumberFormat="0" applyBorder="0" applyAlignment="0" applyProtection="0"/>
    <xf numFmtId="0" fontId="42" fillId="43" borderId="0" applyNumberFormat="0" applyBorder="0" applyAlignment="0" applyProtection="0"/>
    <xf numFmtId="0" fontId="19" fillId="44" borderId="0" applyNumberFormat="0" applyBorder="0" applyAlignment="0" applyProtection="0"/>
    <xf numFmtId="0" fontId="42" fillId="45" borderId="0" applyNumberFormat="0" applyBorder="0" applyAlignment="0" applyProtection="0"/>
    <xf numFmtId="0" fontId="19" fillId="29" borderId="0" applyNumberFormat="0" applyBorder="0" applyAlignment="0" applyProtection="0"/>
    <xf numFmtId="0" fontId="42" fillId="46" borderId="0" applyNumberFormat="0" applyBorder="0" applyAlignment="0" applyProtection="0"/>
    <xf numFmtId="0" fontId="19" fillId="31" borderId="0" applyNumberFormat="0" applyBorder="0" applyAlignment="0" applyProtection="0"/>
    <xf numFmtId="0" fontId="42" fillId="47" borderId="0" applyNumberFormat="0" applyBorder="0" applyAlignment="0" applyProtection="0"/>
    <xf numFmtId="0" fontId="19" fillId="48" borderId="0" applyNumberFormat="0" applyBorder="0" applyAlignment="0" applyProtection="0"/>
    <xf numFmtId="0" fontId="48" fillId="49" borderId="3" applyNumberFormat="0" applyAlignment="0" applyProtection="0"/>
    <xf numFmtId="0" fontId="27" fillId="13" borderId="4" applyNumberFormat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1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39" fontId="3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1" applyNumberFormat="0" applyFill="0" applyBorder="0" applyAlignment="0" applyProtection="0"/>
    <xf numFmtId="0" fontId="51" fillId="36" borderId="11" applyNumberFormat="0" applyAlignment="0" applyProtection="0"/>
    <xf numFmtId="0" fontId="33" fillId="34" borderId="12" applyNumberFormat="0" applyAlignment="0" applyProtection="0"/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36" fillId="0" borderId="14" applyNumberFormat="0" applyFill="0" applyAlignment="0" applyProtection="0"/>
    <xf numFmtId="0" fontId="5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34" borderId="1">
      <alignment/>
      <protection/>
    </xf>
    <xf numFmtId="0" fontId="57" fillId="0" borderId="19" applyNumberFormat="0" applyFill="0" applyAlignment="0" applyProtection="0"/>
    <xf numFmtId="0" fontId="40" fillId="0" borderId="20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8" fillId="0" borderId="21" xfId="0" applyNumberFormat="1" applyFont="1" applyFill="1" applyBorder="1" applyAlignment="1" applyProtection="1">
      <alignment horizontal="center"/>
      <protection/>
    </xf>
    <xf numFmtId="164" fontId="8" fillId="0" borderId="22" xfId="0" applyNumberFormat="1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165" fontId="8" fillId="0" borderId="1" xfId="0" applyNumberFormat="1" applyFont="1" applyFill="1" applyBorder="1" applyAlignment="1" applyProtection="1">
      <alignment/>
      <protection/>
    </xf>
    <xf numFmtId="165" fontId="8" fillId="0" borderId="24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49" fontId="11" fillId="0" borderId="0" xfId="0" applyNumberFormat="1" applyFont="1" applyFill="1" applyBorder="1" applyAlignment="1" applyProtection="1">
      <alignment horizontal="left" indent="2"/>
      <protection/>
    </xf>
    <xf numFmtId="165" fontId="11" fillId="0" borderId="1" xfId="0" applyNumberFormat="1" applyFont="1" applyFill="1" applyBorder="1" applyAlignment="1">
      <alignment/>
    </xf>
    <xf numFmtId="165" fontId="11" fillId="0" borderId="24" xfId="0" applyNumberFormat="1" applyFont="1" applyFill="1" applyBorder="1" applyAlignment="1" applyProtection="1">
      <alignment/>
      <protection/>
    </xf>
    <xf numFmtId="165" fontId="11" fillId="0" borderId="1" xfId="0" applyNumberFormat="1" applyFont="1" applyFill="1" applyBorder="1" applyAlignment="1" applyProtection="1">
      <alignment/>
      <protection/>
    </xf>
    <xf numFmtId="165" fontId="11" fillId="0" borderId="25" xfId="0" applyNumberFormat="1" applyFont="1" applyFill="1" applyBorder="1" applyAlignment="1" applyProtection="1">
      <alignment/>
      <protection/>
    </xf>
    <xf numFmtId="165" fontId="10" fillId="0" borderId="1" xfId="0" applyNumberFormat="1" applyFont="1" applyBorder="1" applyAlignment="1">
      <alignment/>
    </xf>
    <xf numFmtId="165" fontId="10" fillId="0" borderId="1" xfId="0" applyNumberFormat="1" applyFont="1" applyFill="1" applyBorder="1" applyAlignment="1">
      <alignment/>
    </xf>
    <xf numFmtId="165" fontId="11" fillId="0" borderId="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Border="1" applyAlignment="1" applyProtection="1">
      <alignment horizontal="left" indent="4"/>
      <protection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 applyProtection="1">
      <alignment horizontal="left" indent="2"/>
      <protection/>
    </xf>
    <xf numFmtId="49" fontId="11" fillId="0" borderId="0" xfId="0" applyNumberFormat="1" applyFont="1" applyFill="1" applyBorder="1" applyAlignment="1" applyProtection="1">
      <alignment horizontal="left" indent="3"/>
      <protection/>
    </xf>
    <xf numFmtId="165" fontId="0" fillId="0" borderId="0" xfId="0" applyNumberFormat="1" applyFont="1" applyBorder="1" applyAlignment="1">
      <alignment/>
    </xf>
    <xf numFmtId="166" fontId="0" fillId="0" borderId="0" xfId="83" applyNumberFormat="1" applyFont="1" applyBorder="1" applyAlignment="1">
      <alignment/>
    </xf>
    <xf numFmtId="165" fontId="11" fillId="0" borderId="24" xfId="0" applyNumberFormat="1" applyFont="1" applyFill="1" applyBorder="1" applyAlignment="1">
      <alignment/>
    </xf>
    <xf numFmtId="165" fontId="11" fillId="0" borderId="25" xfId="0" applyNumberFormat="1" applyFont="1" applyFill="1" applyBorder="1" applyAlignment="1">
      <alignment/>
    </xf>
    <xf numFmtId="165" fontId="10" fillId="0" borderId="25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25" xfId="0" applyNumberFormat="1" applyFont="1" applyBorder="1" applyAlignment="1">
      <alignment/>
    </xf>
    <xf numFmtId="165" fontId="9" fillId="0" borderId="26" xfId="0" applyNumberFormat="1" applyFont="1" applyBorder="1" applyAlignment="1">
      <alignment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165" fontId="8" fillId="0" borderId="21" xfId="0" applyNumberFormat="1" applyFont="1" applyFill="1" applyBorder="1" applyAlignment="1" applyProtection="1">
      <alignment vertical="center"/>
      <protection/>
    </xf>
    <xf numFmtId="165" fontId="8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28" xfId="0" applyFont="1" applyFill="1" applyBorder="1" applyAlignment="1" applyProtection="1">
      <alignment/>
      <protection/>
    </xf>
    <xf numFmtId="165" fontId="8" fillId="0" borderId="29" xfId="0" applyNumberFormat="1" applyFont="1" applyFill="1" applyBorder="1" applyAlignment="1" applyProtection="1">
      <alignment vertical="center"/>
      <protection/>
    </xf>
    <xf numFmtId="165" fontId="8" fillId="0" borderId="30" xfId="0" applyNumberFormat="1" applyFont="1" applyFill="1" applyBorder="1" applyAlignment="1" applyProtection="1">
      <alignment vertical="center"/>
      <protection/>
    </xf>
    <xf numFmtId="165" fontId="9" fillId="0" borderId="29" xfId="0" applyNumberFormat="1" applyFont="1" applyBorder="1" applyAlignment="1">
      <alignment vertical="center"/>
    </xf>
    <xf numFmtId="165" fontId="8" fillId="0" borderId="31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/>
      <protection/>
    </xf>
    <xf numFmtId="165" fontId="0" fillId="0" borderId="0" xfId="83" applyNumberFormat="1" applyFont="1" applyAlignment="1">
      <alignment/>
    </xf>
    <xf numFmtId="0" fontId="13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65" fontId="1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79" applyFont="1" applyAlignment="1" applyProtection="1">
      <alignment/>
      <protection/>
    </xf>
    <xf numFmtId="165" fontId="12" fillId="0" borderId="0" xfId="0" applyNumberFormat="1" applyFont="1" applyFill="1" applyBorder="1" applyAlignment="1">
      <alignment/>
    </xf>
    <xf numFmtId="165" fontId="17" fillId="0" borderId="0" xfId="79" applyNumberFormat="1" applyFont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16" fillId="0" borderId="0" xfId="79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</cellXfs>
  <cellStyles count="11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Array" xfId="51"/>
    <cellStyle name="Array Enter" xfId="52"/>
    <cellStyle name="base paren" xfId="53"/>
    <cellStyle name="Buena" xfId="54"/>
    <cellStyle name="Buena 2" xfId="55"/>
    <cellStyle name="Cálculo" xfId="56"/>
    <cellStyle name="Cálculo 2" xfId="57"/>
    <cellStyle name="Celda de comprobación" xfId="58"/>
    <cellStyle name="Celda de comprobación 2" xfId="59"/>
    <cellStyle name="Celda vinculada" xfId="60"/>
    <cellStyle name="Celda vinculada 2" xfId="61"/>
    <cellStyle name="Comma 2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Hyperlink" xfId="79"/>
    <cellStyle name="Incorrecto" xfId="80"/>
    <cellStyle name="Incorrecto 2" xfId="81"/>
    <cellStyle name="MacroCode" xfId="82"/>
    <cellStyle name="Comma" xfId="83"/>
    <cellStyle name="Comma [0]" xfId="84"/>
    <cellStyle name="Millares 2" xfId="85"/>
    <cellStyle name="Millares 2 2" xfId="86"/>
    <cellStyle name="Millares 3" xfId="87"/>
    <cellStyle name="Millares 3 2" xfId="88"/>
    <cellStyle name="Millares 4" xfId="89"/>
    <cellStyle name="Millares 5" xfId="90"/>
    <cellStyle name="Millares 6" xfId="91"/>
    <cellStyle name="Millares 7" xfId="92"/>
    <cellStyle name="Millares 7 2" xfId="93"/>
    <cellStyle name="Currency" xfId="94"/>
    <cellStyle name="Currency [0]" xfId="95"/>
    <cellStyle name="Neutral" xfId="96"/>
    <cellStyle name="Neutral 2" xfId="97"/>
    <cellStyle name="Normal 2" xfId="98"/>
    <cellStyle name="Normal 3" xfId="99"/>
    <cellStyle name="Normal 3 2" xfId="100"/>
    <cellStyle name="Normal 3 3" xfId="101"/>
    <cellStyle name="Normal 4" xfId="102"/>
    <cellStyle name="Normal 5" xfId="103"/>
    <cellStyle name="Normal 6" xfId="104"/>
    <cellStyle name="Normal 6 2" xfId="105"/>
    <cellStyle name="Notas" xfId="106"/>
    <cellStyle name="Notas 2" xfId="107"/>
    <cellStyle name="Percent" xfId="108"/>
    <cellStyle name="Porcentual 2" xfId="109"/>
    <cellStyle name="Porcentual 2 2" xfId="110"/>
    <cellStyle name="Porcentual 3" xfId="111"/>
    <cellStyle name="Red Text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opGrey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7"/>
  <sheetViews>
    <sheetView showGridLines="0" tabSelected="1" zoomScalePageLayoutView="0" workbookViewId="0" topLeftCell="A7">
      <pane xSplit="2" ySplit="2" topLeftCell="AA3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AC53" sqref="AC53"/>
    </sheetView>
  </sheetViews>
  <sheetFormatPr defaultColWidth="11.421875" defaultRowHeight="12.75"/>
  <cols>
    <col min="1" max="1" width="0.85546875" style="0" customWidth="1"/>
    <col min="2" max="2" width="73.8515625" style="0" customWidth="1"/>
    <col min="3" max="10" width="11.28125" style="0" customWidth="1"/>
    <col min="11" max="13" width="15.00390625" style="0" customWidth="1"/>
    <col min="14" max="14" width="14.7109375" style="0" customWidth="1"/>
    <col min="15" max="15" width="11.28125" style="0" customWidth="1"/>
    <col min="16" max="23" width="12.28125" style="0" customWidth="1"/>
    <col min="24" max="26" width="15.57421875" style="0" customWidth="1"/>
    <col min="27" max="27" width="14.28125" style="0" customWidth="1"/>
    <col min="28" max="28" width="10.8515625" style="0" customWidth="1"/>
    <col min="29" max="29" width="10.421875" style="0" customWidth="1"/>
    <col min="30" max="30" width="10.7109375" style="0" customWidth="1"/>
    <col min="31" max="31" width="1.1484375" style="25" customWidth="1"/>
  </cols>
  <sheetData>
    <row r="1" spans="2:83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2:83" ht="1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2:83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2:83" ht="28.5" customHeight="1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2:83" ht="15.75" customHeight="1">
      <c r="B5" s="69" t="s">
        <v>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2:83" ht="16.5"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2:83" ht="15.75" customHeight="1">
      <c r="B7" s="70" t="s">
        <v>4</v>
      </c>
      <c r="C7" s="72">
        <v>2010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>
        <v>2010</v>
      </c>
      <c r="P7" s="73">
        <v>2011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4">
        <v>2011</v>
      </c>
      <c r="AC7" s="77" t="s">
        <v>5</v>
      </c>
      <c r="AD7" s="78"/>
      <c r="AE7" s="2"/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2:83" ht="20.25" customHeight="1" thickBot="1">
      <c r="B8" s="71"/>
      <c r="C8" s="7" t="s">
        <v>6</v>
      </c>
      <c r="D8" s="8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5"/>
      <c r="P8" s="7" t="s">
        <v>6</v>
      </c>
      <c r="Q8" s="7" t="s">
        <v>7</v>
      </c>
      <c r="R8" s="7" t="s">
        <v>8</v>
      </c>
      <c r="S8" s="7" t="s">
        <v>9</v>
      </c>
      <c r="T8" s="7" t="s">
        <v>10</v>
      </c>
      <c r="U8" s="7" t="s">
        <v>11</v>
      </c>
      <c r="V8" s="7" t="s">
        <v>12</v>
      </c>
      <c r="W8" s="7" t="s">
        <v>13</v>
      </c>
      <c r="X8" s="7" t="s">
        <v>14</v>
      </c>
      <c r="Y8" s="7" t="s">
        <v>15</v>
      </c>
      <c r="Z8" s="7" t="s">
        <v>16</v>
      </c>
      <c r="AA8" s="7" t="s">
        <v>17</v>
      </c>
      <c r="AB8" s="76"/>
      <c r="AC8" s="9" t="s">
        <v>18</v>
      </c>
      <c r="AD8" s="10" t="s">
        <v>19</v>
      </c>
      <c r="AE8" s="2"/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2:83" ht="22.5" customHeight="1" thickTop="1">
      <c r="B9" s="11" t="s">
        <v>20</v>
      </c>
      <c r="C9" s="12">
        <f aca="true" t="shared" si="0" ref="C9:AB9">ROUND(+C10+C14+C23+C44,1)</f>
        <v>15237.3</v>
      </c>
      <c r="D9" s="13">
        <f t="shared" si="0"/>
        <v>13347.4</v>
      </c>
      <c r="E9" s="12">
        <f t="shared" si="0"/>
        <v>15820.6</v>
      </c>
      <c r="F9" s="12">
        <f t="shared" si="0"/>
        <v>18510.8</v>
      </c>
      <c r="G9" s="12">
        <f t="shared" si="0"/>
        <v>15680.3</v>
      </c>
      <c r="H9" s="12">
        <f t="shared" si="0"/>
        <v>14786.5</v>
      </c>
      <c r="I9" s="12">
        <f t="shared" si="0"/>
        <v>14804.1</v>
      </c>
      <c r="J9" s="12">
        <f t="shared" si="0"/>
        <v>13614.3</v>
      </c>
      <c r="K9" s="12">
        <f>ROUND(+K10+K14+K23+K44,1)</f>
        <v>16485.9</v>
      </c>
      <c r="L9" s="12">
        <f>ROUND(+L10+L14+L23+L44,1)</f>
        <v>14050.7</v>
      </c>
      <c r="M9" s="12">
        <f>ROUND(+M10+M14+M23+M44,1)</f>
        <v>13676.3</v>
      </c>
      <c r="N9" s="12">
        <f t="shared" si="0"/>
        <v>16072.1</v>
      </c>
      <c r="O9" s="12">
        <f t="shared" si="0"/>
        <v>182086.3</v>
      </c>
      <c r="P9" s="12">
        <f t="shared" si="0"/>
        <v>17268.8</v>
      </c>
      <c r="Q9" s="12">
        <f t="shared" si="0"/>
        <v>13993.1</v>
      </c>
      <c r="R9" s="12">
        <f t="shared" si="0"/>
        <v>15749.9</v>
      </c>
      <c r="S9" s="12">
        <f t="shared" si="0"/>
        <v>18803.3</v>
      </c>
      <c r="T9" s="12">
        <f t="shared" si="0"/>
        <v>18778.9</v>
      </c>
      <c r="U9" s="12">
        <f t="shared" si="0"/>
        <v>17017.9</v>
      </c>
      <c r="V9" s="12">
        <f t="shared" si="0"/>
        <v>18268.9</v>
      </c>
      <c r="W9" s="12">
        <f t="shared" si="0"/>
        <v>15540.1</v>
      </c>
      <c r="X9" s="12">
        <f>ROUND(+X10+X14+X23+X44,1)</f>
        <v>16870.3</v>
      </c>
      <c r="Y9" s="12">
        <f>ROUND(+Y10+Y14+Y23+Y44,1)</f>
        <v>17131.5</v>
      </c>
      <c r="Z9" s="12">
        <f>ROUND(+Z10+Z14+Z23+Z44,1)</f>
        <v>16487.5</v>
      </c>
      <c r="AA9" s="12">
        <f t="shared" si="0"/>
        <v>18706.5</v>
      </c>
      <c r="AB9" s="12">
        <f t="shared" si="0"/>
        <v>204616.7</v>
      </c>
      <c r="AC9" s="14">
        <f aca="true" t="shared" si="1" ref="AC9:AC43">+AB9-O9</f>
        <v>22530.400000000023</v>
      </c>
      <c r="AD9" s="14">
        <f aca="true" t="shared" si="2" ref="AD9:AD43">+AC9/O9*100</f>
        <v>12.373473457366108</v>
      </c>
      <c r="AE9" s="2"/>
      <c r="AF9" s="3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2:83" ht="21.75" customHeight="1">
      <c r="B10" s="15" t="s">
        <v>21</v>
      </c>
      <c r="C10" s="12">
        <f aca="true" t="shared" si="3" ref="C10:AB10">SUM(C11:C13)</f>
        <v>4641.5</v>
      </c>
      <c r="D10" s="13">
        <f t="shared" si="3"/>
        <v>3670</v>
      </c>
      <c r="E10" s="12">
        <f t="shared" si="3"/>
        <v>4043.5</v>
      </c>
      <c r="F10" s="12">
        <f t="shared" si="3"/>
        <v>6996</v>
      </c>
      <c r="G10" s="12">
        <f t="shared" si="3"/>
        <v>5162.6</v>
      </c>
      <c r="H10" s="12">
        <f t="shared" si="3"/>
        <v>4772.3</v>
      </c>
      <c r="I10" s="12">
        <f t="shared" si="3"/>
        <v>4094.7999999999997</v>
      </c>
      <c r="J10" s="12">
        <f t="shared" si="3"/>
        <v>3423.3</v>
      </c>
      <c r="K10" s="12">
        <f t="shared" si="3"/>
        <v>5345.9</v>
      </c>
      <c r="L10" s="12">
        <f t="shared" si="3"/>
        <v>3669</v>
      </c>
      <c r="M10" s="12">
        <f t="shared" si="3"/>
        <v>3395.7</v>
      </c>
      <c r="N10" s="12">
        <f t="shared" si="3"/>
        <v>4428.799999999999</v>
      </c>
      <c r="O10" s="12">
        <f t="shared" si="3"/>
        <v>53643.399999999994</v>
      </c>
      <c r="P10" s="12">
        <f t="shared" si="3"/>
        <v>5453</v>
      </c>
      <c r="Q10" s="12">
        <f t="shared" si="3"/>
        <v>3921.7</v>
      </c>
      <c r="R10" s="12">
        <f t="shared" si="3"/>
        <v>3970.7</v>
      </c>
      <c r="S10" s="12">
        <f t="shared" si="3"/>
        <v>7229.3</v>
      </c>
      <c r="T10" s="12">
        <f t="shared" si="3"/>
        <v>7437.299999999999</v>
      </c>
      <c r="U10" s="12">
        <f t="shared" si="3"/>
        <v>5674.6</v>
      </c>
      <c r="V10" s="12">
        <f t="shared" si="3"/>
        <v>7607.3</v>
      </c>
      <c r="W10" s="12">
        <f t="shared" si="3"/>
        <v>4455.2</v>
      </c>
      <c r="X10" s="12">
        <f t="shared" si="3"/>
        <v>4387.1</v>
      </c>
      <c r="Y10" s="12">
        <f t="shared" si="3"/>
        <v>4711.5</v>
      </c>
      <c r="Z10" s="12">
        <f t="shared" si="3"/>
        <v>4694.3</v>
      </c>
      <c r="AA10" s="12">
        <f t="shared" si="3"/>
        <v>5663</v>
      </c>
      <c r="AB10" s="12">
        <f t="shared" si="3"/>
        <v>65205</v>
      </c>
      <c r="AC10" s="14">
        <f t="shared" si="1"/>
        <v>11561.600000000006</v>
      </c>
      <c r="AD10" s="14">
        <f t="shared" si="2"/>
        <v>21.55269800199094</v>
      </c>
      <c r="AE10" s="2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2:83" ht="18" customHeight="1">
      <c r="B11" s="16" t="s">
        <v>22</v>
      </c>
      <c r="C11" s="17">
        <v>1850.5</v>
      </c>
      <c r="D11" s="18">
        <v>1371.7</v>
      </c>
      <c r="E11" s="19">
        <v>1640.9</v>
      </c>
      <c r="F11" s="19">
        <v>1361.7</v>
      </c>
      <c r="G11" s="20">
        <v>1522</v>
      </c>
      <c r="H11" s="20">
        <v>1371.4</v>
      </c>
      <c r="I11" s="20">
        <v>1236.9</v>
      </c>
      <c r="J11" s="20">
        <v>1252.6</v>
      </c>
      <c r="K11" s="20">
        <v>1319.4</v>
      </c>
      <c r="L11" s="20">
        <v>1248.7</v>
      </c>
      <c r="M11" s="20">
        <v>1302</v>
      </c>
      <c r="N11" s="20">
        <v>1609.9</v>
      </c>
      <c r="O11" s="21">
        <f>SUM(C11:N11)</f>
        <v>17087.7</v>
      </c>
      <c r="P11" s="17">
        <v>2207.1</v>
      </c>
      <c r="Q11" s="19">
        <v>1646.3</v>
      </c>
      <c r="R11" s="20">
        <v>1787.5</v>
      </c>
      <c r="S11" s="20">
        <v>1655.4</v>
      </c>
      <c r="T11" s="20">
        <v>1918.2</v>
      </c>
      <c r="U11" s="20">
        <v>1648.1</v>
      </c>
      <c r="V11" s="20">
        <v>1414.4</v>
      </c>
      <c r="W11" s="20">
        <v>1576.6</v>
      </c>
      <c r="X11" s="20">
        <v>1517.4</v>
      </c>
      <c r="Y11" s="20">
        <v>1488.5</v>
      </c>
      <c r="Z11" s="20">
        <v>1695.9</v>
      </c>
      <c r="AA11" s="20">
        <v>2117.4</v>
      </c>
      <c r="AB11" s="22">
        <f>SUM(P11:AA11)</f>
        <v>20672.800000000003</v>
      </c>
      <c r="AC11" s="23">
        <f t="shared" si="1"/>
        <v>3585.100000000002</v>
      </c>
      <c r="AD11" s="23">
        <f t="shared" si="2"/>
        <v>20.980588376434522</v>
      </c>
      <c r="AE11" s="2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2:83" ht="15.75" customHeight="1">
      <c r="B12" s="16" t="s">
        <v>23</v>
      </c>
      <c r="C12" s="17">
        <v>1501.7</v>
      </c>
      <c r="D12" s="18">
        <v>1733</v>
      </c>
      <c r="E12" s="19">
        <v>1646.8</v>
      </c>
      <c r="F12" s="19">
        <v>4050.4</v>
      </c>
      <c r="G12" s="20">
        <v>2246.8</v>
      </c>
      <c r="H12" s="20">
        <v>1592.4</v>
      </c>
      <c r="I12" s="20">
        <v>1568.3</v>
      </c>
      <c r="J12" s="20">
        <v>1377.9</v>
      </c>
      <c r="K12" s="20">
        <v>1473.1</v>
      </c>
      <c r="L12" s="20">
        <v>1471.5</v>
      </c>
      <c r="M12" s="20">
        <v>1319.2</v>
      </c>
      <c r="N12" s="20">
        <v>1494.3</v>
      </c>
      <c r="O12" s="21">
        <f>SUM(C12:N12)</f>
        <v>21475.399999999998</v>
      </c>
      <c r="P12" s="17">
        <v>1632.8</v>
      </c>
      <c r="Q12" s="19">
        <v>1656.2</v>
      </c>
      <c r="R12" s="20">
        <v>1567.4</v>
      </c>
      <c r="S12" s="20">
        <v>3461.1</v>
      </c>
      <c r="T12" s="20">
        <v>3500</v>
      </c>
      <c r="U12" s="20">
        <v>1924.2</v>
      </c>
      <c r="V12" s="20">
        <v>1806.3</v>
      </c>
      <c r="W12" s="20">
        <v>1807.3</v>
      </c>
      <c r="X12" s="20">
        <v>1673.3</v>
      </c>
      <c r="Y12" s="20">
        <v>2055.1</v>
      </c>
      <c r="Z12" s="20">
        <v>1936.9</v>
      </c>
      <c r="AA12" s="20">
        <v>2062</v>
      </c>
      <c r="AB12" s="22">
        <f>SUM(P12:AA12)</f>
        <v>25082.6</v>
      </c>
      <c r="AC12" s="23">
        <f t="shared" si="1"/>
        <v>3607.2000000000007</v>
      </c>
      <c r="AD12" s="23">
        <f t="shared" si="2"/>
        <v>16.796893189416735</v>
      </c>
      <c r="AE12" s="2"/>
      <c r="AF12" s="3"/>
      <c r="AG12" s="4" t="s">
        <v>24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2:83" ht="15.75" customHeight="1">
      <c r="B13" s="16" t="s">
        <v>25</v>
      </c>
      <c r="C13" s="17">
        <v>1289.3</v>
      </c>
      <c r="D13" s="18">
        <v>565.3</v>
      </c>
      <c r="E13" s="19">
        <v>755.8</v>
      </c>
      <c r="F13" s="19">
        <v>1583.9</v>
      </c>
      <c r="G13" s="20">
        <v>1393.8</v>
      </c>
      <c r="H13" s="20">
        <v>1808.5</v>
      </c>
      <c r="I13" s="20">
        <v>1289.6</v>
      </c>
      <c r="J13" s="20">
        <v>792.8</v>
      </c>
      <c r="K13" s="20">
        <v>2553.4</v>
      </c>
      <c r="L13" s="20">
        <v>948.8</v>
      </c>
      <c r="M13" s="20">
        <v>774.5</v>
      </c>
      <c r="N13" s="20">
        <v>1324.6</v>
      </c>
      <c r="O13" s="21">
        <f>SUM(C13:N13)</f>
        <v>15080.299999999997</v>
      </c>
      <c r="P13" s="17">
        <v>1613.1</v>
      </c>
      <c r="Q13" s="19">
        <v>619.2</v>
      </c>
      <c r="R13" s="20">
        <v>615.8</v>
      </c>
      <c r="S13" s="20">
        <v>2112.8</v>
      </c>
      <c r="T13" s="20">
        <v>2019.1</v>
      </c>
      <c r="U13" s="20">
        <v>2102.3</v>
      </c>
      <c r="V13" s="20">
        <v>4386.6</v>
      </c>
      <c r="W13" s="20">
        <v>1071.3</v>
      </c>
      <c r="X13" s="20">
        <v>1196.4</v>
      </c>
      <c r="Y13" s="20">
        <v>1167.9</v>
      </c>
      <c r="Z13" s="20">
        <v>1061.5</v>
      </c>
      <c r="AA13" s="20">
        <v>1483.6</v>
      </c>
      <c r="AB13" s="22">
        <f>SUM(P13:AA13)</f>
        <v>19449.6</v>
      </c>
      <c r="AC13" s="23">
        <f t="shared" si="1"/>
        <v>4369.300000000001</v>
      </c>
      <c r="AD13" s="23">
        <f t="shared" si="2"/>
        <v>28.97356153392175</v>
      </c>
      <c r="AE13" s="2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2:83" ht="22.5" customHeight="1">
      <c r="B14" s="15" t="s">
        <v>26</v>
      </c>
      <c r="C14" s="12">
        <f aca="true" t="shared" si="4" ref="C14:N14">ROUND(SUM(C15:C22),1)</f>
        <v>637.9</v>
      </c>
      <c r="D14" s="13">
        <f t="shared" si="4"/>
        <v>929.8</v>
      </c>
      <c r="E14" s="12">
        <f t="shared" si="4"/>
        <v>1240.8</v>
      </c>
      <c r="F14" s="12">
        <f t="shared" si="4"/>
        <v>1582.5</v>
      </c>
      <c r="G14" s="12">
        <f t="shared" si="4"/>
        <v>1067.7</v>
      </c>
      <c r="H14" s="12">
        <f t="shared" si="4"/>
        <v>1070.4</v>
      </c>
      <c r="I14" s="12">
        <f t="shared" si="4"/>
        <v>972.7</v>
      </c>
      <c r="J14" s="12">
        <f t="shared" si="4"/>
        <v>960.1</v>
      </c>
      <c r="K14" s="12">
        <f t="shared" si="4"/>
        <v>1105.8</v>
      </c>
      <c r="L14" s="12">
        <f t="shared" si="4"/>
        <v>1602.6</v>
      </c>
      <c r="M14" s="12">
        <f t="shared" si="4"/>
        <v>931.3</v>
      </c>
      <c r="N14" s="12">
        <f t="shared" si="4"/>
        <v>1141.2</v>
      </c>
      <c r="O14" s="12">
        <f>SUM(O15:O22)</f>
        <v>13242.81694405</v>
      </c>
      <c r="P14" s="12">
        <f>ROUND(SUM(P15:P22),1)</f>
        <v>731</v>
      </c>
      <c r="Q14" s="12">
        <f>ROUND(SUM(Q15:Q22),1)</f>
        <v>900.5</v>
      </c>
      <c r="R14" s="12">
        <f>ROUND(SUM(R15:R22),1)</f>
        <v>1431.8</v>
      </c>
      <c r="S14" s="12">
        <f>ROUND(SUM(S15:S22),1)</f>
        <v>1191.1</v>
      </c>
      <c r="T14" s="12">
        <f aca="true" t="shared" si="5" ref="T14:AA14">ROUND(SUM(T15:T22),1)</f>
        <v>1658.6</v>
      </c>
      <c r="U14" s="12">
        <f t="shared" si="5"/>
        <v>1020</v>
      </c>
      <c r="V14" s="12">
        <f t="shared" si="5"/>
        <v>880.4</v>
      </c>
      <c r="W14" s="12">
        <f t="shared" si="5"/>
        <v>1392.9</v>
      </c>
      <c r="X14" s="12">
        <f t="shared" si="5"/>
        <v>1378</v>
      </c>
      <c r="Y14" s="12">
        <f t="shared" si="5"/>
        <v>2148.3</v>
      </c>
      <c r="Z14" s="12">
        <f>ROUND(SUM(Z15:Z22),1)</f>
        <v>1488</v>
      </c>
      <c r="AA14" s="12">
        <f t="shared" si="5"/>
        <v>1433.9</v>
      </c>
      <c r="AB14" s="12">
        <f>ROUND(SUM(AB15:AB22),1)</f>
        <v>15654.5</v>
      </c>
      <c r="AC14" s="14">
        <f t="shared" si="1"/>
        <v>2411.6830559499995</v>
      </c>
      <c r="AD14" s="14">
        <f t="shared" si="2"/>
        <v>18.211254192663056</v>
      </c>
      <c r="AE14" s="2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2:83" ht="18" customHeight="1">
      <c r="B15" s="16" t="s">
        <v>27</v>
      </c>
      <c r="C15" s="17">
        <v>166.2</v>
      </c>
      <c r="D15" s="18">
        <v>338.8</v>
      </c>
      <c r="E15" s="19">
        <v>356</v>
      </c>
      <c r="F15" s="19">
        <v>285.5</v>
      </c>
      <c r="G15" s="20">
        <v>279.1</v>
      </c>
      <c r="H15" s="20">
        <v>394.6</v>
      </c>
      <c r="I15" s="20">
        <v>335.4</v>
      </c>
      <c r="J15" s="20">
        <v>380.4</v>
      </c>
      <c r="K15" s="20">
        <v>320.3</v>
      </c>
      <c r="L15" s="20">
        <v>321.3</v>
      </c>
      <c r="M15" s="20">
        <v>288</v>
      </c>
      <c r="N15" s="20">
        <v>397.9</v>
      </c>
      <c r="O15" s="21">
        <f aca="true" t="shared" si="6" ref="O15:O22">SUM(C15:N15)</f>
        <v>3863.5000000000005</v>
      </c>
      <c r="P15" s="17">
        <v>190.1</v>
      </c>
      <c r="Q15" s="19">
        <v>267.4</v>
      </c>
      <c r="R15" s="19">
        <v>383.9</v>
      </c>
      <c r="S15" s="20">
        <v>301</v>
      </c>
      <c r="T15" s="20">
        <v>354.5</v>
      </c>
      <c r="U15" s="20">
        <v>324.4</v>
      </c>
      <c r="V15" s="20">
        <v>286.2</v>
      </c>
      <c r="W15" s="20">
        <v>362.9</v>
      </c>
      <c r="X15" s="20">
        <v>307</v>
      </c>
      <c r="Y15" s="20">
        <v>304</v>
      </c>
      <c r="Z15" s="20">
        <v>332.2</v>
      </c>
      <c r="AA15" s="20">
        <v>349.3</v>
      </c>
      <c r="AB15" s="22">
        <f aca="true" t="shared" si="7" ref="AB15:AB22">SUM(P15:AA15)</f>
        <v>3762.9</v>
      </c>
      <c r="AC15" s="23">
        <f t="shared" si="1"/>
        <v>-100.60000000000036</v>
      </c>
      <c r="AD15" s="23">
        <f t="shared" si="2"/>
        <v>-2.603856606703775</v>
      </c>
      <c r="AE15" s="2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2:83" ht="15.75" customHeight="1">
      <c r="B16" s="16" t="s">
        <v>28</v>
      </c>
      <c r="C16" s="17">
        <v>270</v>
      </c>
      <c r="D16" s="18">
        <v>354.9</v>
      </c>
      <c r="E16" s="19">
        <v>386.71019322</v>
      </c>
      <c r="F16" s="19">
        <v>377.6</v>
      </c>
      <c r="G16" s="20">
        <v>336.9</v>
      </c>
      <c r="H16" s="20">
        <v>372.9</v>
      </c>
      <c r="I16" s="20">
        <v>340.3</v>
      </c>
      <c r="J16" s="20">
        <v>293.3</v>
      </c>
      <c r="K16" s="20">
        <v>413</v>
      </c>
      <c r="L16" s="20">
        <v>300.4</v>
      </c>
      <c r="M16" s="20">
        <v>364.2</v>
      </c>
      <c r="N16" s="20">
        <v>423.5</v>
      </c>
      <c r="O16" s="21">
        <f t="shared" si="6"/>
        <v>4233.71019322</v>
      </c>
      <c r="P16" s="17">
        <v>299.5</v>
      </c>
      <c r="Q16" s="19">
        <v>350.3</v>
      </c>
      <c r="R16" s="19">
        <v>477.8</v>
      </c>
      <c r="S16" s="20">
        <v>305.9</v>
      </c>
      <c r="T16" s="20">
        <v>401.1</v>
      </c>
      <c r="U16" s="20">
        <v>385</v>
      </c>
      <c r="V16" s="20">
        <v>303.5</v>
      </c>
      <c r="W16" s="20">
        <v>297.6</v>
      </c>
      <c r="X16" s="20">
        <v>273.1</v>
      </c>
      <c r="Y16" s="20">
        <v>347.9</v>
      </c>
      <c r="Z16" s="20">
        <v>420</v>
      </c>
      <c r="AA16" s="20">
        <v>406.7</v>
      </c>
      <c r="AB16" s="22">
        <f t="shared" si="7"/>
        <v>4268.4</v>
      </c>
      <c r="AC16" s="23">
        <f t="shared" si="1"/>
        <v>34.689806779999344</v>
      </c>
      <c r="AD16" s="23">
        <f t="shared" si="2"/>
        <v>0.8193713125558928</v>
      </c>
      <c r="AE16" s="2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2:83" ht="15.75" customHeight="1">
      <c r="B17" s="16" t="s">
        <v>29</v>
      </c>
      <c r="C17" s="17">
        <v>84.8</v>
      </c>
      <c r="D17" s="18">
        <v>48.2</v>
      </c>
      <c r="E17" s="19">
        <v>95.60675083</v>
      </c>
      <c r="F17" s="19">
        <v>662.2</v>
      </c>
      <c r="G17" s="20">
        <v>276.6</v>
      </c>
      <c r="H17" s="20">
        <v>104</v>
      </c>
      <c r="I17" s="20">
        <v>109.5</v>
      </c>
      <c r="J17" s="20">
        <v>67</v>
      </c>
      <c r="K17" s="20">
        <v>63.4</v>
      </c>
      <c r="L17" s="20">
        <v>796.9</v>
      </c>
      <c r="M17" s="20">
        <v>83.4</v>
      </c>
      <c r="N17" s="20">
        <v>56.9</v>
      </c>
      <c r="O17" s="21">
        <f t="shared" si="6"/>
        <v>2448.5067508300003</v>
      </c>
      <c r="P17" s="17">
        <v>102.5</v>
      </c>
      <c r="Q17" s="19">
        <v>68.5</v>
      </c>
      <c r="R17" s="19">
        <v>82.7</v>
      </c>
      <c r="S17" s="20">
        <v>349.3</v>
      </c>
      <c r="T17" s="20">
        <v>673.5</v>
      </c>
      <c r="U17" s="20">
        <v>100.4</v>
      </c>
      <c r="V17" s="20">
        <v>105.9</v>
      </c>
      <c r="W17" s="20">
        <v>82.7</v>
      </c>
      <c r="X17" s="20">
        <v>77.2</v>
      </c>
      <c r="Y17" s="20">
        <v>918.8</v>
      </c>
      <c r="Z17" s="20">
        <v>154.6</v>
      </c>
      <c r="AA17" s="20">
        <v>73.8</v>
      </c>
      <c r="AB17" s="22">
        <f t="shared" si="7"/>
        <v>2789.9</v>
      </c>
      <c r="AC17" s="23">
        <f t="shared" si="1"/>
        <v>341.39324916999976</v>
      </c>
      <c r="AD17" s="23">
        <f t="shared" si="2"/>
        <v>13.942916394013352</v>
      </c>
      <c r="AE17" s="2"/>
      <c r="AF17" s="3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2:83" ht="15.75" customHeight="1">
      <c r="B18" s="16" t="s">
        <v>30</v>
      </c>
      <c r="C18" s="17">
        <v>0</v>
      </c>
      <c r="D18" s="18">
        <v>0</v>
      </c>
      <c r="E18" s="19">
        <v>0</v>
      </c>
      <c r="F18" s="1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1">
        <f t="shared" si="6"/>
        <v>0</v>
      </c>
      <c r="P18" s="17">
        <v>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0">
        <v>365.2</v>
      </c>
      <c r="X18" s="20">
        <v>364</v>
      </c>
      <c r="Y18" s="20">
        <v>364.6</v>
      </c>
      <c r="Z18" s="20">
        <v>365.6</v>
      </c>
      <c r="AA18" s="20">
        <v>356.1</v>
      </c>
      <c r="AB18" s="22">
        <f t="shared" si="7"/>
        <v>1815.5</v>
      </c>
      <c r="AC18" s="23">
        <f t="shared" si="1"/>
        <v>1815.5</v>
      </c>
      <c r="AD18" s="24" t="s">
        <v>31</v>
      </c>
      <c r="AE18" s="2"/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2:83" ht="15.75" customHeight="1">
      <c r="B19" s="16" t="s">
        <v>32</v>
      </c>
      <c r="C19" s="17">
        <v>35.5</v>
      </c>
      <c r="D19" s="18">
        <v>40.5</v>
      </c>
      <c r="E19" s="19">
        <v>51.6</v>
      </c>
      <c r="F19" s="19">
        <v>41.9</v>
      </c>
      <c r="G19" s="20">
        <v>40.7</v>
      </c>
      <c r="H19" s="20">
        <v>40.7</v>
      </c>
      <c r="I19" s="20">
        <v>45.2</v>
      </c>
      <c r="J19" s="20">
        <v>44.6</v>
      </c>
      <c r="K19" s="20">
        <v>44.7</v>
      </c>
      <c r="L19" s="20">
        <v>42.8</v>
      </c>
      <c r="M19" s="20">
        <v>47.8</v>
      </c>
      <c r="N19" s="20">
        <v>56.5</v>
      </c>
      <c r="O19" s="21">
        <f t="shared" si="6"/>
        <v>532.5</v>
      </c>
      <c r="P19" s="17">
        <v>35.5</v>
      </c>
      <c r="Q19" s="19">
        <v>43.9</v>
      </c>
      <c r="R19" s="19">
        <v>52.5</v>
      </c>
      <c r="S19" s="20">
        <v>43.4</v>
      </c>
      <c r="T19" s="20">
        <v>45.9</v>
      </c>
      <c r="U19" s="20">
        <v>45.7</v>
      </c>
      <c r="V19" s="20">
        <v>45.7</v>
      </c>
      <c r="W19" s="20">
        <v>46.4</v>
      </c>
      <c r="X19" s="20">
        <v>51.7</v>
      </c>
      <c r="Y19" s="20">
        <v>48.5</v>
      </c>
      <c r="Z19" s="20">
        <v>54.8</v>
      </c>
      <c r="AA19" s="20">
        <v>58.3</v>
      </c>
      <c r="AB19" s="22">
        <f t="shared" si="7"/>
        <v>572.3</v>
      </c>
      <c r="AC19" s="23">
        <f t="shared" si="1"/>
        <v>39.799999999999955</v>
      </c>
      <c r="AD19" s="23">
        <f t="shared" si="2"/>
        <v>7.47417840375586</v>
      </c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2:83" ht="15.75" customHeight="1">
      <c r="B20" s="16" t="s">
        <v>33</v>
      </c>
      <c r="C20" s="17">
        <v>15.1</v>
      </c>
      <c r="D20" s="18">
        <v>34.9</v>
      </c>
      <c r="E20" s="19">
        <v>165.9</v>
      </c>
      <c r="F20" s="19">
        <v>32.1</v>
      </c>
      <c r="G20" s="20">
        <v>23.2</v>
      </c>
      <c r="H20" s="20">
        <v>20.2</v>
      </c>
      <c r="I20" s="20">
        <v>20.2</v>
      </c>
      <c r="J20" s="20">
        <v>31.1</v>
      </c>
      <c r="K20" s="20">
        <v>140</v>
      </c>
      <c r="L20" s="20">
        <v>28.7</v>
      </c>
      <c r="M20" s="20">
        <v>23.6</v>
      </c>
      <c r="N20" s="20">
        <v>20</v>
      </c>
      <c r="O20" s="21">
        <f t="shared" si="6"/>
        <v>555</v>
      </c>
      <c r="P20" s="17">
        <v>17.9</v>
      </c>
      <c r="Q20" s="19">
        <v>49.8</v>
      </c>
      <c r="R20" s="19">
        <v>174.8</v>
      </c>
      <c r="S20" s="20">
        <v>36.1</v>
      </c>
      <c r="T20" s="20">
        <v>27.8</v>
      </c>
      <c r="U20" s="20">
        <v>29.4</v>
      </c>
      <c r="V20" s="20">
        <v>22.4</v>
      </c>
      <c r="W20" s="20">
        <v>30.6</v>
      </c>
      <c r="X20" s="20">
        <v>156.8</v>
      </c>
      <c r="Y20" s="20">
        <v>33.3</v>
      </c>
      <c r="Z20" s="20">
        <v>26.8</v>
      </c>
      <c r="AA20" s="20">
        <v>23.4</v>
      </c>
      <c r="AB20" s="22">
        <f t="shared" si="7"/>
        <v>629.0999999999999</v>
      </c>
      <c r="AC20" s="23">
        <f t="shared" si="1"/>
        <v>74.09999999999991</v>
      </c>
      <c r="AD20" s="23">
        <f t="shared" si="2"/>
        <v>13.351351351351335</v>
      </c>
      <c r="AE20" s="2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2:83" ht="15.75" customHeight="1">
      <c r="B21" s="16" t="s">
        <v>34</v>
      </c>
      <c r="C21" s="22">
        <v>11.5</v>
      </c>
      <c r="D21" s="18">
        <v>10</v>
      </c>
      <c r="E21" s="19">
        <v>15.8</v>
      </c>
      <c r="F21" s="19">
        <v>20.5</v>
      </c>
      <c r="G21" s="19">
        <v>14.5</v>
      </c>
      <c r="H21" s="19">
        <v>17.9</v>
      </c>
      <c r="I21" s="19">
        <v>23.4</v>
      </c>
      <c r="J21" s="19">
        <v>57.3</v>
      </c>
      <c r="K21" s="19">
        <v>15.9</v>
      </c>
      <c r="L21" s="20">
        <v>12.6</v>
      </c>
      <c r="M21" s="20">
        <v>14.5</v>
      </c>
      <c r="N21" s="20">
        <v>17</v>
      </c>
      <c r="O21" s="21">
        <f t="shared" si="6"/>
        <v>230.89999999999998</v>
      </c>
      <c r="P21" s="22">
        <v>13.6</v>
      </c>
      <c r="Q21" s="19">
        <v>11.3</v>
      </c>
      <c r="R21" s="19">
        <v>22.7</v>
      </c>
      <c r="S21" s="20">
        <v>18.2</v>
      </c>
      <c r="T21" s="20">
        <v>32.9</v>
      </c>
      <c r="U21" s="20">
        <v>17.5</v>
      </c>
      <c r="V21" s="20">
        <v>14.9</v>
      </c>
      <c r="W21" s="20">
        <v>17.3</v>
      </c>
      <c r="X21" s="20">
        <v>24.4</v>
      </c>
      <c r="Y21" s="20">
        <v>20.9</v>
      </c>
      <c r="Z21" s="20">
        <v>24.7</v>
      </c>
      <c r="AA21" s="20">
        <v>18.7</v>
      </c>
      <c r="AB21" s="22">
        <f t="shared" si="7"/>
        <v>237.1</v>
      </c>
      <c r="AC21" s="23">
        <f t="shared" si="1"/>
        <v>6.200000000000017</v>
      </c>
      <c r="AD21" s="23">
        <f t="shared" si="2"/>
        <v>2.6851450844521514</v>
      </c>
      <c r="AE21" s="2"/>
      <c r="AF21" s="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2:83" ht="15.75" customHeight="1">
      <c r="B22" s="16" t="s">
        <v>35</v>
      </c>
      <c r="C22" s="22">
        <v>54.8</v>
      </c>
      <c r="D22" s="18">
        <v>102.5</v>
      </c>
      <c r="E22" s="19">
        <v>169.2</v>
      </c>
      <c r="F22" s="19">
        <v>162.7</v>
      </c>
      <c r="G22" s="19">
        <v>96.7</v>
      </c>
      <c r="H22" s="19">
        <v>120.1</v>
      </c>
      <c r="I22" s="19">
        <v>98.7</v>
      </c>
      <c r="J22" s="19">
        <v>86.4</v>
      </c>
      <c r="K22" s="19">
        <v>108.5</v>
      </c>
      <c r="L22" s="19">
        <v>99.9</v>
      </c>
      <c r="M22" s="20">
        <f>124.3-14.5</f>
        <v>109.8</v>
      </c>
      <c r="N22" s="20">
        <v>169.4</v>
      </c>
      <c r="O22" s="21">
        <f t="shared" si="6"/>
        <v>1378.7</v>
      </c>
      <c r="P22" s="22">
        <v>71.9</v>
      </c>
      <c r="Q22" s="19">
        <v>109.3</v>
      </c>
      <c r="R22" s="19">
        <v>237.40000000000003</v>
      </c>
      <c r="S22" s="20">
        <v>137.2</v>
      </c>
      <c r="T22" s="20">
        <v>122.9</v>
      </c>
      <c r="U22" s="20">
        <v>117.6</v>
      </c>
      <c r="V22" s="20">
        <v>101.8</v>
      </c>
      <c r="W22" s="20">
        <v>190.2</v>
      </c>
      <c r="X22" s="20">
        <v>123.8</v>
      </c>
      <c r="Y22" s="20">
        <f>131.2-20.9</f>
        <v>110.29999999999998</v>
      </c>
      <c r="Z22" s="20">
        <f>134-24.7</f>
        <v>109.3</v>
      </c>
      <c r="AA22" s="20">
        <v>147.60000000000002</v>
      </c>
      <c r="AB22" s="22">
        <f t="shared" si="7"/>
        <v>1579.2999999999997</v>
      </c>
      <c r="AC22" s="23">
        <f t="shared" si="1"/>
        <v>200.59999999999968</v>
      </c>
      <c r="AD22" s="23">
        <f t="shared" si="2"/>
        <v>14.549938347718841</v>
      </c>
      <c r="AE22" s="2"/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2:83" s="25" customFormat="1" ht="20.25" customHeight="1">
      <c r="B23" s="15" t="s">
        <v>36</v>
      </c>
      <c r="C23" s="12">
        <f aca="true" t="shared" si="8" ref="C23:N23">ROUND(+C24+C27+C34+C39,1)</f>
        <v>9630.9</v>
      </c>
      <c r="D23" s="13">
        <f t="shared" si="8"/>
        <v>8394.9</v>
      </c>
      <c r="E23" s="12">
        <f t="shared" si="8"/>
        <v>10198.8</v>
      </c>
      <c r="F23" s="12">
        <f t="shared" si="8"/>
        <v>9587.5</v>
      </c>
      <c r="G23" s="12">
        <f t="shared" si="8"/>
        <v>9178.4</v>
      </c>
      <c r="H23" s="12">
        <f t="shared" si="8"/>
        <v>8690.7</v>
      </c>
      <c r="I23" s="12">
        <f t="shared" si="8"/>
        <v>9448.7</v>
      </c>
      <c r="J23" s="12">
        <f t="shared" si="8"/>
        <v>8890.2</v>
      </c>
      <c r="K23" s="12">
        <f>ROUND(+K24+K27+K34+K39,1)</f>
        <v>9752.8</v>
      </c>
      <c r="L23" s="12">
        <f>ROUND(+L24+L27+L34+L39,1)</f>
        <v>8569.6</v>
      </c>
      <c r="M23" s="12">
        <f>ROUND(+M24+M27+M34+M39,1)</f>
        <v>9126.5</v>
      </c>
      <c r="N23" s="12">
        <f t="shared" si="8"/>
        <v>10266.1</v>
      </c>
      <c r="O23" s="12">
        <f>+O24+O27+O34+O39</f>
        <v>111735.09999999999</v>
      </c>
      <c r="P23" s="12">
        <f>ROUND(+P24+P27+P34+P39,1)</f>
        <v>10733.5</v>
      </c>
      <c r="Q23" s="12">
        <f>ROUND(+Q24+Q27+Q34+Q39,1)</f>
        <v>8827.9</v>
      </c>
      <c r="R23" s="12">
        <f>ROUND(+R24+R27+R34+R39,1)</f>
        <v>9993.9</v>
      </c>
      <c r="S23" s="12">
        <f>ROUND(+S24+S27+S34+S39,1)</f>
        <v>10017</v>
      </c>
      <c r="T23" s="12">
        <f aca="true" t="shared" si="9" ref="T23:AA23">ROUND(+T24+T27+T34+T39,1)</f>
        <v>9377.6</v>
      </c>
      <c r="U23" s="12">
        <f t="shared" si="9"/>
        <v>10069</v>
      </c>
      <c r="V23" s="12">
        <f t="shared" si="9"/>
        <v>9480</v>
      </c>
      <c r="W23" s="12">
        <f t="shared" si="9"/>
        <v>9331.3</v>
      </c>
      <c r="X23" s="12">
        <f t="shared" si="9"/>
        <v>10801.7</v>
      </c>
      <c r="Y23" s="12">
        <f t="shared" si="9"/>
        <v>10048.1</v>
      </c>
      <c r="Z23" s="12">
        <f>ROUND(+Z24+Z27+Z34+Z39,1)</f>
        <v>10059.8</v>
      </c>
      <c r="AA23" s="12">
        <f t="shared" si="9"/>
        <v>11336.6</v>
      </c>
      <c r="AB23" s="12">
        <f>ROUND(+AB24+AB27+AB34+AB39,1)</f>
        <v>120076.4</v>
      </c>
      <c r="AC23" s="14">
        <f t="shared" si="1"/>
        <v>8341.300000000003</v>
      </c>
      <c r="AD23" s="14">
        <f t="shared" si="2"/>
        <v>7.465245925407507</v>
      </c>
      <c r="AE23" s="2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2:83" s="25" customFormat="1" ht="24" customHeight="1">
      <c r="B24" s="26" t="s">
        <v>37</v>
      </c>
      <c r="C24" s="12">
        <f aca="true" t="shared" si="10" ref="C24:AB24">+C25+C26</f>
        <v>4487.2</v>
      </c>
      <c r="D24" s="13">
        <f t="shared" si="10"/>
        <v>3796.5</v>
      </c>
      <c r="E24" s="12">
        <f t="shared" si="10"/>
        <v>4011.5</v>
      </c>
      <c r="F24" s="12">
        <f t="shared" si="10"/>
        <v>4130.7</v>
      </c>
      <c r="G24" s="12">
        <f t="shared" si="10"/>
        <v>3873.8</v>
      </c>
      <c r="H24" s="12">
        <f t="shared" si="10"/>
        <v>3630.7999999999997</v>
      </c>
      <c r="I24" s="12">
        <f t="shared" si="10"/>
        <v>3619.1</v>
      </c>
      <c r="J24" s="12">
        <f t="shared" si="10"/>
        <v>3750.2000000000003</v>
      </c>
      <c r="K24" s="12">
        <f t="shared" si="10"/>
        <v>3742.1</v>
      </c>
      <c r="L24" s="12">
        <f t="shared" si="10"/>
        <v>3337.2000000000003</v>
      </c>
      <c r="M24" s="12">
        <f t="shared" si="10"/>
        <v>3366</v>
      </c>
      <c r="N24" s="12">
        <f t="shared" si="10"/>
        <v>3603.8999999999996</v>
      </c>
      <c r="O24" s="12">
        <f t="shared" si="10"/>
        <v>45349</v>
      </c>
      <c r="P24" s="12">
        <f t="shared" si="10"/>
        <v>4347.2</v>
      </c>
      <c r="Q24" s="12">
        <f t="shared" si="10"/>
        <v>3626.9</v>
      </c>
      <c r="R24" s="12">
        <f t="shared" si="10"/>
        <v>3727.2</v>
      </c>
      <c r="S24" s="12">
        <f t="shared" si="10"/>
        <v>4008.1000000000004</v>
      </c>
      <c r="T24" s="12">
        <f t="shared" si="10"/>
        <v>3911.8</v>
      </c>
      <c r="U24" s="12">
        <f t="shared" si="10"/>
        <v>3687.3</v>
      </c>
      <c r="V24" s="12">
        <f t="shared" si="10"/>
        <v>3573.5</v>
      </c>
      <c r="W24" s="12">
        <f t="shared" si="10"/>
        <v>3837.8</v>
      </c>
      <c r="X24" s="12">
        <f t="shared" si="10"/>
        <v>3785.7</v>
      </c>
      <c r="Y24" s="12">
        <f t="shared" si="10"/>
        <v>3924.7</v>
      </c>
      <c r="Z24" s="12">
        <f t="shared" si="10"/>
        <v>3605.4</v>
      </c>
      <c r="AA24" s="12">
        <f t="shared" si="10"/>
        <v>4321.7</v>
      </c>
      <c r="AB24" s="12">
        <f t="shared" si="10"/>
        <v>46357.299999999996</v>
      </c>
      <c r="AC24" s="14">
        <f t="shared" si="1"/>
        <v>1008.2999999999956</v>
      </c>
      <c r="AD24" s="14">
        <f t="shared" si="2"/>
        <v>2.22342278771306</v>
      </c>
      <c r="AE24" s="2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2:83" s="25" customFormat="1" ht="18" customHeight="1">
      <c r="B25" s="27" t="s">
        <v>38</v>
      </c>
      <c r="C25" s="22">
        <v>4442.5</v>
      </c>
      <c r="D25" s="18">
        <v>3747.5</v>
      </c>
      <c r="E25" s="19">
        <v>3961</v>
      </c>
      <c r="F25" s="19">
        <v>4088.5</v>
      </c>
      <c r="G25" s="19">
        <v>3816.9</v>
      </c>
      <c r="H25" s="19">
        <v>3576.6</v>
      </c>
      <c r="I25" s="19">
        <v>3572.7</v>
      </c>
      <c r="J25" s="19">
        <v>3681.9</v>
      </c>
      <c r="K25" s="19">
        <v>3695.6</v>
      </c>
      <c r="L25" s="19">
        <v>3264.8</v>
      </c>
      <c r="M25" s="19">
        <v>3315.6</v>
      </c>
      <c r="N25" s="19">
        <v>3540.2</v>
      </c>
      <c r="O25" s="21">
        <f>SUM(C25:N25)</f>
        <v>44703.8</v>
      </c>
      <c r="P25" s="22">
        <v>4302.9</v>
      </c>
      <c r="Q25" s="19">
        <v>3579.5</v>
      </c>
      <c r="R25" s="19">
        <v>3644.5</v>
      </c>
      <c r="S25" s="19">
        <v>3950.8</v>
      </c>
      <c r="T25" s="19">
        <v>3853.5</v>
      </c>
      <c r="U25" s="19">
        <v>3626</v>
      </c>
      <c r="V25" s="19">
        <v>3530.8</v>
      </c>
      <c r="W25" s="19">
        <v>3792</v>
      </c>
      <c r="X25" s="19">
        <v>3730.7</v>
      </c>
      <c r="Y25" s="19">
        <v>3818.7</v>
      </c>
      <c r="Z25" s="19">
        <v>3551.9</v>
      </c>
      <c r="AA25" s="19">
        <v>4257.9</v>
      </c>
      <c r="AB25" s="22">
        <f>SUM(P25:AA25)</f>
        <v>45639.2</v>
      </c>
      <c r="AC25" s="23">
        <f t="shared" si="1"/>
        <v>935.3999999999942</v>
      </c>
      <c r="AD25" s="23">
        <f t="shared" si="2"/>
        <v>2.092439568895696</v>
      </c>
      <c r="AE25" s="2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2:83" s="25" customFormat="1" ht="18" customHeight="1">
      <c r="B26" s="27" t="s">
        <v>39</v>
      </c>
      <c r="C26" s="22">
        <v>44.7</v>
      </c>
      <c r="D26" s="18">
        <v>49</v>
      </c>
      <c r="E26" s="19">
        <v>50.5</v>
      </c>
      <c r="F26" s="19">
        <v>42.2</v>
      </c>
      <c r="G26" s="19">
        <v>56.9</v>
      </c>
      <c r="H26" s="19">
        <v>54.2</v>
      </c>
      <c r="I26" s="19">
        <v>46.4</v>
      </c>
      <c r="J26" s="19">
        <v>68.3</v>
      </c>
      <c r="K26" s="19">
        <v>46.5</v>
      </c>
      <c r="L26" s="19">
        <v>72.4</v>
      </c>
      <c r="M26" s="19">
        <v>50.4</v>
      </c>
      <c r="N26" s="19">
        <v>63.7</v>
      </c>
      <c r="O26" s="21">
        <f>SUM(C26:N26)</f>
        <v>645.2</v>
      </c>
      <c r="P26" s="22">
        <v>44.3</v>
      </c>
      <c r="Q26" s="19">
        <v>47.4</v>
      </c>
      <c r="R26" s="19">
        <v>82.7</v>
      </c>
      <c r="S26" s="19">
        <v>57.3</v>
      </c>
      <c r="T26" s="19">
        <v>58.3</v>
      </c>
      <c r="U26" s="19">
        <v>61.3</v>
      </c>
      <c r="V26" s="19">
        <v>42.7</v>
      </c>
      <c r="W26" s="19">
        <v>45.8</v>
      </c>
      <c r="X26" s="19">
        <v>55</v>
      </c>
      <c r="Y26" s="19">
        <v>106</v>
      </c>
      <c r="Z26" s="19">
        <v>53.5</v>
      </c>
      <c r="AA26" s="19">
        <v>63.8</v>
      </c>
      <c r="AB26" s="22">
        <f>SUM(P26:AA26)</f>
        <v>718.0999999999999</v>
      </c>
      <c r="AC26" s="23">
        <f t="shared" si="1"/>
        <v>72.89999999999986</v>
      </c>
      <c r="AD26" s="23">
        <f t="shared" si="2"/>
        <v>11.298822070675737</v>
      </c>
      <c r="AE26" s="2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2:83" s="25" customFormat="1" ht="21" customHeight="1">
      <c r="B27" s="26" t="s">
        <v>40</v>
      </c>
      <c r="C27" s="12">
        <f aca="true" t="shared" si="11" ref="C27:AB27">SUM(C28:C33)</f>
        <v>4042.1000000000004</v>
      </c>
      <c r="D27" s="13">
        <f t="shared" si="11"/>
        <v>3600.4</v>
      </c>
      <c r="E27" s="12">
        <f t="shared" si="11"/>
        <v>5127.300000000001</v>
      </c>
      <c r="F27" s="12">
        <f t="shared" si="11"/>
        <v>4288</v>
      </c>
      <c r="G27" s="12">
        <f t="shared" si="11"/>
        <v>4258.399999999999</v>
      </c>
      <c r="H27" s="12">
        <f t="shared" si="11"/>
        <v>4037.3</v>
      </c>
      <c r="I27" s="12">
        <f t="shared" si="11"/>
        <v>4707.8</v>
      </c>
      <c r="J27" s="12">
        <f t="shared" si="11"/>
        <v>4030.1</v>
      </c>
      <c r="K27" s="12">
        <f t="shared" si="11"/>
        <v>4767.4</v>
      </c>
      <c r="L27" s="12">
        <f t="shared" si="11"/>
        <v>3927.3999999999996</v>
      </c>
      <c r="M27" s="12">
        <f t="shared" si="11"/>
        <v>4175.099999999999</v>
      </c>
      <c r="N27" s="12">
        <f t="shared" si="11"/>
        <v>5379.6</v>
      </c>
      <c r="O27" s="12">
        <f t="shared" si="11"/>
        <v>52340.899999999994</v>
      </c>
      <c r="P27" s="12">
        <f t="shared" si="11"/>
        <v>5253.2</v>
      </c>
      <c r="Q27" s="12">
        <f t="shared" si="11"/>
        <v>4191.6</v>
      </c>
      <c r="R27" s="12">
        <f t="shared" si="11"/>
        <v>5213.500000000001</v>
      </c>
      <c r="S27" s="12">
        <f t="shared" si="11"/>
        <v>4800.8</v>
      </c>
      <c r="T27" s="12">
        <f t="shared" si="11"/>
        <v>4338.5</v>
      </c>
      <c r="U27" s="12">
        <f t="shared" si="11"/>
        <v>5330</v>
      </c>
      <c r="V27" s="12">
        <f t="shared" si="11"/>
        <v>4649.400000000001</v>
      </c>
      <c r="W27" s="12">
        <f t="shared" si="11"/>
        <v>4274.3</v>
      </c>
      <c r="X27" s="12">
        <f t="shared" si="11"/>
        <v>5572.599999999999</v>
      </c>
      <c r="Y27" s="12">
        <f t="shared" si="11"/>
        <v>4716.8</v>
      </c>
      <c r="Z27" s="12">
        <f t="shared" si="11"/>
        <v>4665.9</v>
      </c>
      <c r="AA27" s="12">
        <f t="shared" si="11"/>
        <v>5664.599999999999</v>
      </c>
      <c r="AB27" s="12">
        <f t="shared" si="11"/>
        <v>58671.200000000004</v>
      </c>
      <c r="AC27" s="14">
        <f t="shared" si="1"/>
        <v>6330.30000000001</v>
      </c>
      <c r="AD27" s="14">
        <f t="shared" si="2"/>
        <v>12.094365973836926</v>
      </c>
      <c r="AE27" s="2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2:83" s="25" customFormat="1" ht="16.5" customHeight="1">
      <c r="B28" s="27" t="s">
        <v>41</v>
      </c>
      <c r="C28" s="22">
        <v>521.5</v>
      </c>
      <c r="D28" s="18">
        <v>313.1</v>
      </c>
      <c r="E28" s="19">
        <v>333.6</v>
      </c>
      <c r="F28" s="19">
        <v>399</v>
      </c>
      <c r="G28" s="19">
        <v>344.9</v>
      </c>
      <c r="H28" s="19">
        <v>358.3</v>
      </c>
      <c r="I28" s="19">
        <v>380.5</v>
      </c>
      <c r="J28" s="19">
        <v>379.4</v>
      </c>
      <c r="K28" s="19">
        <v>295.5</v>
      </c>
      <c r="L28" s="19">
        <v>316.4</v>
      </c>
      <c r="M28" s="19">
        <v>384.5</v>
      </c>
      <c r="N28" s="19">
        <v>509.3</v>
      </c>
      <c r="O28" s="21">
        <f aca="true" t="shared" si="12" ref="O28:O33">SUM(C28:N28)</f>
        <v>4536</v>
      </c>
      <c r="P28" s="22">
        <v>701.3</v>
      </c>
      <c r="Q28" s="19">
        <v>345.8</v>
      </c>
      <c r="R28" s="19">
        <v>376.6</v>
      </c>
      <c r="S28" s="19">
        <v>334.4</v>
      </c>
      <c r="T28" s="19">
        <v>359.2</v>
      </c>
      <c r="U28" s="19">
        <v>296.4</v>
      </c>
      <c r="V28" s="19">
        <v>310.6</v>
      </c>
      <c r="W28" s="19">
        <v>294.2</v>
      </c>
      <c r="X28" s="19">
        <v>369</v>
      </c>
      <c r="Y28" s="19">
        <v>330.7</v>
      </c>
      <c r="Z28" s="19">
        <v>385.4</v>
      </c>
      <c r="AA28" s="19">
        <v>534.2</v>
      </c>
      <c r="AB28" s="22">
        <f aca="true" t="shared" si="13" ref="AB28:AB33">SUM(P28:AA28)</f>
        <v>4637.799999999999</v>
      </c>
      <c r="AC28" s="23">
        <f t="shared" si="1"/>
        <v>101.79999999999927</v>
      </c>
      <c r="AD28" s="23">
        <f t="shared" si="2"/>
        <v>2.244268077601395</v>
      </c>
      <c r="AE28" s="2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2:83" s="25" customFormat="1" ht="16.5" customHeight="1">
      <c r="B29" s="27" t="s">
        <v>42</v>
      </c>
      <c r="C29" s="22">
        <v>1073</v>
      </c>
      <c r="D29" s="18">
        <v>522.1</v>
      </c>
      <c r="E29" s="19">
        <v>634.8</v>
      </c>
      <c r="F29" s="19">
        <v>853.7</v>
      </c>
      <c r="G29" s="19">
        <v>710.3</v>
      </c>
      <c r="H29" s="19">
        <v>744.5</v>
      </c>
      <c r="I29" s="19">
        <v>672.6</v>
      </c>
      <c r="J29" s="19">
        <v>745.7</v>
      </c>
      <c r="K29" s="19">
        <v>789.5</v>
      </c>
      <c r="L29" s="19">
        <v>759.3</v>
      </c>
      <c r="M29" s="19">
        <v>742.9</v>
      </c>
      <c r="N29" s="19">
        <v>816</v>
      </c>
      <c r="O29" s="21">
        <f t="shared" si="12"/>
        <v>9064.4</v>
      </c>
      <c r="P29" s="22">
        <v>1062.6</v>
      </c>
      <c r="Q29" s="19">
        <v>587.9</v>
      </c>
      <c r="R29" s="19">
        <v>712.6</v>
      </c>
      <c r="S29" s="19">
        <v>832.2</v>
      </c>
      <c r="T29" s="19">
        <v>853.3</v>
      </c>
      <c r="U29" s="19">
        <v>775.1</v>
      </c>
      <c r="V29" s="19">
        <v>803.8</v>
      </c>
      <c r="W29" s="19">
        <v>762.8</v>
      </c>
      <c r="X29" s="19">
        <v>814.9</v>
      </c>
      <c r="Y29" s="19">
        <v>777.9</v>
      </c>
      <c r="Z29" s="19">
        <v>755.9</v>
      </c>
      <c r="AA29" s="19">
        <v>908.4</v>
      </c>
      <c r="AB29" s="22">
        <f t="shared" si="13"/>
        <v>9647.4</v>
      </c>
      <c r="AC29" s="23">
        <f t="shared" si="1"/>
        <v>583</v>
      </c>
      <c r="AD29" s="23">
        <f t="shared" si="2"/>
        <v>6.431754997572924</v>
      </c>
      <c r="AE29" s="2"/>
      <c r="AF29" s="3"/>
      <c r="AG29" s="2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2:83" s="25" customFormat="1" ht="16.5" customHeight="1">
      <c r="B30" s="27" t="s">
        <v>43</v>
      </c>
      <c r="C30" s="22">
        <v>467.9</v>
      </c>
      <c r="D30" s="18">
        <v>263.3</v>
      </c>
      <c r="E30" s="19">
        <v>315.5</v>
      </c>
      <c r="F30" s="19">
        <v>358.3</v>
      </c>
      <c r="G30" s="19">
        <v>318.1</v>
      </c>
      <c r="H30" s="19">
        <v>341.8</v>
      </c>
      <c r="I30" s="19">
        <v>311.1</v>
      </c>
      <c r="J30" s="19">
        <v>336.2</v>
      </c>
      <c r="K30" s="19">
        <v>353.5</v>
      </c>
      <c r="L30" s="19">
        <v>333</v>
      </c>
      <c r="M30" s="19">
        <v>312.5</v>
      </c>
      <c r="N30" s="19">
        <v>381.5</v>
      </c>
      <c r="O30" s="21">
        <f t="shared" si="12"/>
        <v>4092.7</v>
      </c>
      <c r="P30" s="22">
        <v>464.5</v>
      </c>
      <c r="Q30" s="19">
        <v>295.1</v>
      </c>
      <c r="R30" s="19">
        <v>260.5</v>
      </c>
      <c r="S30" s="19">
        <v>343.3</v>
      </c>
      <c r="T30" s="19">
        <v>320</v>
      </c>
      <c r="U30" s="19">
        <v>326.3</v>
      </c>
      <c r="V30" s="19">
        <v>337.5</v>
      </c>
      <c r="W30" s="19">
        <v>329.2</v>
      </c>
      <c r="X30" s="19">
        <v>350.6</v>
      </c>
      <c r="Y30" s="19">
        <v>343.7</v>
      </c>
      <c r="Z30" s="19">
        <v>315.4</v>
      </c>
      <c r="AA30" s="19">
        <v>367.1</v>
      </c>
      <c r="AB30" s="22">
        <f t="shared" si="13"/>
        <v>4053.1999999999994</v>
      </c>
      <c r="AC30" s="23">
        <f t="shared" si="1"/>
        <v>-39.500000000000455</v>
      </c>
      <c r="AD30" s="23">
        <f t="shared" si="2"/>
        <v>-0.9651330417572863</v>
      </c>
      <c r="AE30" s="2"/>
      <c r="AF30" s="28"/>
      <c r="AG30" s="3"/>
      <c r="AH30" s="29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2:83" s="25" customFormat="1" ht="16.5" customHeight="1">
      <c r="B31" s="27" t="s">
        <v>44</v>
      </c>
      <c r="C31" s="17">
        <v>1228.5</v>
      </c>
      <c r="D31" s="18">
        <v>1375.1</v>
      </c>
      <c r="E31" s="19">
        <v>2137.8</v>
      </c>
      <c r="F31" s="19">
        <v>1546.6</v>
      </c>
      <c r="G31" s="19">
        <v>1699.8</v>
      </c>
      <c r="H31" s="19">
        <v>1531.9</v>
      </c>
      <c r="I31" s="19">
        <v>1943.7</v>
      </c>
      <c r="J31" s="19">
        <v>1516.4</v>
      </c>
      <c r="K31" s="19">
        <v>2008.2</v>
      </c>
      <c r="L31" s="19">
        <v>1519.7</v>
      </c>
      <c r="M31" s="19">
        <v>1586</v>
      </c>
      <c r="N31" s="19">
        <v>2098.4</v>
      </c>
      <c r="O31" s="21">
        <f t="shared" si="12"/>
        <v>20192.100000000002</v>
      </c>
      <c r="P31" s="17">
        <v>1678.2</v>
      </c>
      <c r="Q31" s="19">
        <v>1612.8</v>
      </c>
      <c r="R31" s="19">
        <v>2027.4</v>
      </c>
      <c r="S31" s="19">
        <v>1670.2</v>
      </c>
      <c r="T31" s="19">
        <v>1460.7</v>
      </c>
      <c r="U31" s="19">
        <v>2109.2</v>
      </c>
      <c r="V31" s="19">
        <v>1693.5</v>
      </c>
      <c r="W31" s="19">
        <v>1577.9</v>
      </c>
      <c r="X31" s="19">
        <v>2330</v>
      </c>
      <c r="Y31" s="19">
        <v>1920.1</v>
      </c>
      <c r="Z31" s="19">
        <v>1812.7</v>
      </c>
      <c r="AA31" s="19">
        <v>2160.2</v>
      </c>
      <c r="AB31" s="22">
        <f t="shared" si="13"/>
        <v>22052.9</v>
      </c>
      <c r="AC31" s="23">
        <f t="shared" si="1"/>
        <v>1860.7999999999993</v>
      </c>
      <c r="AD31" s="23">
        <f t="shared" si="2"/>
        <v>9.215485264038902</v>
      </c>
      <c r="AE31" s="2"/>
      <c r="AF31" s="28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2:83" s="25" customFormat="1" ht="16.5" customHeight="1">
      <c r="B32" s="27" t="s">
        <v>45</v>
      </c>
      <c r="C32" s="17">
        <v>744.2</v>
      </c>
      <c r="D32" s="18">
        <v>1125.4</v>
      </c>
      <c r="E32" s="19">
        <v>1702</v>
      </c>
      <c r="F32" s="19">
        <v>1125.7</v>
      </c>
      <c r="G32" s="19">
        <v>1184.1</v>
      </c>
      <c r="H32" s="19">
        <v>1059.4</v>
      </c>
      <c r="I32" s="19">
        <v>1393.3</v>
      </c>
      <c r="J32" s="19">
        <v>1051.6</v>
      </c>
      <c r="K32" s="19">
        <v>1318.2</v>
      </c>
      <c r="L32" s="19">
        <v>995.5</v>
      </c>
      <c r="M32" s="19">
        <v>1145.3</v>
      </c>
      <c r="N32" s="19">
        <v>1560.9</v>
      </c>
      <c r="O32" s="21">
        <f t="shared" si="12"/>
        <v>14405.599999999999</v>
      </c>
      <c r="P32" s="17">
        <v>1328</v>
      </c>
      <c r="Q32" s="19">
        <v>1348.9</v>
      </c>
      <c r="R32" s="19">
        <v>1835.6</v>
      </c>
      <c r="S32" s="19">
        <v>1620</v>
      </c>
      <c r="T32" s="19">
        <v>1344</v>
      </c>
      <c r="U32" s="19">
        <v>1822.1</v>
      </c>
      <c r="V32" s="19">
        <v>1503.7</v>
      </c>
      <c r="W32" s="19">
        <v>1307.8</v>
      </c>
      <c r="X32" s="19">
        <v>1706.4</v>
      </c>
      <c r="Y32" s="19">
        <v>1343.6</v>
      </c>
      <c r="Z32" s="19">
        <v>1396.2</v>
      </c>
      <c r="AA32" s="19">
        <v>1694</v>
      </c>
      <c r="AB32" s="22">
        <f t="shared" si="13"/>
        <v>18250.3</v>
      </c>
      <c r="AC32" s="23">
        <f t="shared" si="1"/>
        <v>3844.7000000000007</v>
      </c>
      <c r="AD32" s="23">
        <f t="shared" si="2"/>
        <v>26.68892652857223</v>
      </c>
      <c r="AE32" s="2"/>
      <c r="AF32" s="28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2:83" s="25" customFormat="1" ht="16.5" customHeight="1">
      <c r="B33" s="27" t="s">
        <v>39</v>
      </c>
      <c r="C33" s="22">
        <v>7</v>
      </c>
      <c r="D33" s="18">
        <v>1.4</v>
      </c>
      <c r="E33" s="19">
        <v>3.6</v>
      </c>
      <c r="F33" s="19">
        <v>4.7</v>
      </c>
      <c r="G33" s="19">
        <v>1.2</v>
      </c>
      <c r="H33" s="19">
        <v>1.4</v>
      </c>
      <c r="I33" s="19">
        <v>6.6</v>
      </c>
      <c r="J33" s="19">
        <v>0.8</v>
      </c>
      <c r="K33" s="19">
        <v>2.5</v>
      </c>
      <c r="L33" s="19">
        <v>3.5</v>
      </c>
      <c r="M33" s="19">
        <v>3.9</v>
      </c>
      <c r="N33" s="19">
        <v>13.5</v>
      </c>
      <c r="O33" s="21">
        <f t="shared" si="12"/>
        <v>50.1</v>
      </c>
      <c r="P33" s="22">
        <v>18.6</v>
      </c>
      <c r="Q33" s="19">
        <v>1.1</v>
      </c>
      <c r="R33" s="19">
        <v>0.8</v>
      </c>
      <c r="S33" s="19">
        <v>0.7</v>
      </c>
      <c r="T33" s="19">
        <v>1.3</v>
      </c>
      <c r="U33" s="19">
        <v>0.9</v>
      </c>
      <c r="V33" s="19">
        <v>0.3</v>
      </c>
      <c r="W33" s="19">
        <v>2.4</v>
      </c>
      <c r="X33" s="19">
        <v>1.7</v>
      </c>
      <c r="Y33" s="19">
        <v>0.8</v>
      </c>
      <c r="Z33" s="19">
        <v>0.3</v>
      </c>
      <c r="AA33" s="19">
        <v>0.7</v>
      </c>
      <c r="AB33" s="22">
        <f t="shared" si="13"/>
        <v>29.6</v>
      </c>
      <c r="AC33" s="23">
        <f t="shared" si="1"/>
        <v>-20.5</v>
      </c>
      <c r="AD33" s="23">
        <f t="shared" si="2"/>
        <v>-40.91816367265469</v>
      </c>
      <c r="AE33" s="2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2:83" s="25" customFormat="1" ht="21" customHeight="1">
      <c r="B34" s="26" t="s">
        <v>46</v>
      </c>
      <c r="C34" s="12">
        <f aca="true" t="shared" si="14" ref="C34:AB34">SUM(C35:C38)</f>
        <v>1041.3</v>
      </c>
      <c r="D34" s="13">
        <f t="shared" si="14"/>
        <v>936.2</v>
      </c>
      <c r="E34" s="12">
        <f t="shared" si="14"/>
        <v>991.4</v>
      </c>
      <c r="F34" s="12">
        <f t="shared" si="14"/>
        <v>1108.3999999999999</v>
      </c>
      <c r="G34" s="12">
        <f t="shared" si="14"/>
        <v>988.5999999999999</v>
      </c>
      <c r="H34" s="12">
        <f t="shared" si="14"/>
        <v>959.6000000000001</v>
      </c>
      <c r="I34" s="12">
        <f t="shared" si="14"/>
        <v>1061.5</v>
      </c>
      <c r="J34" s="12">
        <f t="shared" si="14"/>
        <v>1000</v>
      </c>
      <c r="K34" s="12">
        <f>SUM(K35:K38)</f>
        <v>1001.3000000000001</v>
      </c>
      <c r="L34" s="12">
        <f>SUM(L35:L38)</f>
        <v>1047.2</v>
      </c>
      <c r="M34" s="12">
        <f>SUM(M35:M38)</f>
        <v>957.2</v>
      </c>
      <c r="N34" s="12">
        <f t="shared" si="14"/>
        <v>1147.5</v>
      </c>
      <c r="O34" s="12">
        <f t="shared" si="14"/>
        <v>12240.2</v>
      </c>
      <c r="P34" s="12">
        <f t="shared" si="14"/>
        <v>1064</v>
      </c>
      <c r="Q34" s="12">
        <f t="shared" si="14"/>
        <v>943.5000000000001</v>
      </c>
      <c r="R34" s="12">
        <f t="shared" si="14"/>
        <v>989.8000000000001</v>
      </c>
      <c r="S34" s="12">
        <f t="shared" si="14"/>
        <v>1144.0000000000002</v>
      </c>
      <c r="T34" s="12">
        <f t="shared" si="14"/>
        <v>1059</v>
      </c>
      <c r="U34" s="12">
        <f t="shared" si="14"/>
        <v>989.1</v>
      </c>
      <c r="V34" s="12">
        <f t="shared" si="14"/>
        <v>1193.3</v>
      </c>
      <c r="W34" s="12">
        <f t="shared" si="14"/>
        <v>1005.1999999999998</v>
      </c>
      <c r="X34" s="12">
        <f>SUM(X35:X38)</f>
        <v>1117</v>
      </c>
      <c r="Y34" s="12">
        <f>SUM(Y35:Y38)</f>
        <v>1006.9000000000001</v>
      </c>
      <c r="Z34" s="12">
        <f>SUM(Z35:Z38)</f>
        <v>1003.8000000000001</v>
      </c>
      <c r="AA34" s="12">
        <f>SUM(AA35:AA38)</f>
        <v>1166.7</v>
      </c>
      <c r="AB34" s="12">
        <f t="shared" si="14"/>
        <v>12682.300000000001</v>
      </c>
      <c r="AC34" s="14">
        <f t="shared" si="1"/>
        <v>442.10000000000036</v>
      </c>
      <c r="AD34" s="14">
        <f t="shared" si="2"/>
        <v>3.611869087106422</v>
      </c>
      <c r="AE34" s="2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2:83" s="25" customFormat="1" ht="15.75" customHeight="1">
      <c r="B35" s="27" t="s">
        <v>47</v>
      </c>
      <c r="C35" s="17">
        <v>339</v>
      </c>
      <c r="D35" s="18">
        <v>324.1</v>
      </c>
      <c r="E35" s="19">
        <v>387.3</v>
      </c>
      <c r="F35" s="19">
        <v>351.1</v>
      </c>
      <c r="G35" s="19">
        <v>332.4</v>
      </c>
      <c r="H35" s="19">
        <v>300.8</v>
      </c>
      <c r="I35" s="19">
        <v>381.7</v>
      </c>
      <c r="J35" s="19">
        <v>306</v>
      </c>
      <c r="K35" s="19">
        <v>334</v>
      </c>
      <c r="L35" s="19">
        <v>400.9</v>
      </c>
      <c r="M35" s="19">
        <v>331.8</v>
      </c>
      <c r="N35" s="19">
        <v>472.6</v>
      </c>
      <c r="O35" s="17">
        <f>SUM(C35:N35)</f>
        <v>4261.700000000001</v>
      </c>
      <c r="P35" s="17">
        <v>286.1</v>
      </c>
      <c r="Q35" s="19">
        <v>344.8</v>
      </c>
      <c r="R35" s="19">
        <v>357.5</v>
      </c>
      <c r="S35" s="19">
        <v>433.8</v>
      </c>
      <c r="T35" s="19">
        <v>365.9</v>
      </c>
      <c r="U35" s="19">
        <v>335.6</v>
      </c>
      <c r="V35" s="19">
        <v>446.5</v>
      </c>
      <c r="W35" s="19">
        <v>327.4</v>
      </c>
      <c r="X35" s="19">
        <v>427.5</v>
      </c>
      <c r="Y35" s="20">
        <v>329.6</v>
      </c>
      <c r="Z35" s="20">
        <v>337.4</v>
      </c>
      <c r="AA35" s="20">
        <v>499.7</v>
      </c>
      <c r="AB35" s="17">
        <f>SUM(P35:AA35)</f>
        <v>4491.8</v>
      </c>
      <c r="AC35" s="23">
        <f t="shared" si="1"/>
        <v>230.09999999999945</v>
      </c>
      <c r="AD35" s="23">
        <f t="shared" si="2"/>
        <v>5.399253818898548</v>
      </c>
      <c r="AE35" s="2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2:83" s="25" customFormat="1" ht="15.75" customHeight="1">
      <c r="B36" s="27" t="s">
        <v>48</v>
      </c>
      <c r="C36" s="17">
        <v>397.5</v>
      </c>
      <c r="D36" s="18">
        <v>413.8</v>
      </c>
      <c r="E36" s="19">
        <v>371.3</v>
      </c>
      <c r="F36" s="19">
        <v>429.7</v>
      </c>
      <c r="G36" s="19">
        <v>410.2</v>
      </c>
      <c r="H36" s="19">
        <v>403.3</v>
      </c>
      <c r="I36" s="19">
        <v>410.2</v>
      </c>
      <c r="J36" s="19">
        <v>408</v>
      </c>
      <c r="K36" s="19">
        <v>412.2</v>
      </c>
      <c r="L36" s="19">
        <v>395.8</v>
      </c>
      <c r="M36" s="19">
        <v>392.4</v>
      </c>
      <c r="N36" s="19">
        <v>441.2</v>
      </c>
      <c r="O36" s="17">
        <f>SUM(C36:N36)</f>
        <v>4885.599999999999</v>
      </c>
      <c r="P36" s="17">
        <v>451.3</v>
      </c>
      <c r="Q36" s="19">
        <v>382.4</v>
      </c>
      <c r="R36" s="19">
        <v>393.7</v>
      </c>
      <c r="S36" s="19">
        <v>409.9</v>
      </c>
      <c r="T36" s="19">
        <v>421.6</v>
      </c>
      <c r="U36" s="19">
        <v>400.5</v>
      </c>
      <c r="V36" s="19">
        <v>425</v>
      </c>
      <c r="W36" s="19">
        <v>403.2</v>
      </c>
      <c r="X36" s="19">
        <v>417</v>
      </c>
      <c r="Y36" s="20">
        <v>409.6</v>
      </c>
      <c r="Z36" s="20">
        <v>412.8</v>
      </c>
      <c r="AA36" s="20">
        <v>419.6</v>
      </c>
      <c r="AB36" s="17">
        <f>SUM(P36:AA36)</f>
        <v>4946.6</v>
      </c>
      <c r="AC36" s="23">
        <f t="shared" si="1"/>
        <v>61.00000000000091</v>
      </c>
      <c r="AD36" s="23">
        <f t="shared" si="2"/>
        <v>1.2485672179466374</v>
      </c>
      <c r="AE36" s="2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2:83" s="25" customFormat="1" ht="15.75" customHeight="1">
      <c r="B37" s="27" t="s">
        <v>49</v>
      </c>
      <c r="C37" s="17">
        <v>304.8</v>
      </c>
      <c r="D37" s="30">
        <v>197.4</v>
      </c>
      <c r="E37" s="17">
        <v>232.5</v>
      </c>
      <c r="F37" s="17">
        <v>325.8</v>
      </c>
      <c r="G37" s="17">
        <v>245.9</v>
      </c>
      <c r="H37" s="17">
        <v>254.8</v>
      </c>
      <c r="I37" s="17">
        <v>269.3</v>
      </c>
      <c r="J37" s="17">
        <v>286</v>
      </c>
      <c r="K37" s="17">
        <v>254.6</v>
      </c>
      <c r="L37" s="17">
        <v>250.5</v>
      </c>
      <c r="M37" s="17">
        <v>232.9</v>
      </c>
      <c r="N37" s="17">
        <v>233.7</v>
      </c>
      <c r="O37" s="17">
        <f>SUM(C37:N37)</f>
        <v>3088.2</v>
      </c>
      <c r="P37" s="17">
        <v>326.5</v>
      </c>
      <c r="Q37" s="17">
        <v>216.2</v>
      </c>
      <c r="R37" s="17">
        <v>237.9</v>
      </c>
      <c r="S37" s="17">
        <v>300.1</v>
      </c>
      <c r="T37" s="17">
        <v>271.4</v>
      </c>
      <c r="U37" s="17">
        <v>253</v>
      </c>
      <c r="V37" s="17">
        <v>318.3</v>
      </c>
      <c r="W37" s="17">
        <v>273.8</v>
      </c>
      <c r="X37" s="17">
        <v>272.1</v>
      </c>
      <c r="Y37" s="31">
        <v>267.7</v>
      </c>
      <c r="Z37" s="31">
        <v>253.4</v>
      </c>
      <c r="AA37" s="31">
        <v>247.4</v>
      </c>
      <c r="AB37" s="17">
        <f>SUM(P37:AA37)</f>
        <v>3237.7999999999997</v>
      </c>
      <c r="AC37" s="23">
        <f t="shared" si="1"/>
        <v>149.5999999999999</v>
      </c>
      <c r="AD37" s="23">
        <f t="shared" si="2"/>
        <v>4.844245839000062</v>
      </c>
      <c r="AE37" s="2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2:83" s="25" customFormat="1" ht="15.75" customHeight="1">
      <c r="B38" s="27" t="s">
        <v>39</v>
      </c>
      <c r="C38" s="17">
        <v>0</v>
      </c>
      <c r="D38" s="18">
        <v>0.9</v>
      </c>
      <c r="E38" s="19">
        <v>0.3</v>
      </c>
      <c r="F38" s="19">
        <v>1.8</v>
      </c>
      <c r="G38" s="19">
        <v>0.1</v>
      </c>
      <c r="H38" s="19">
        <v>0.7</v>
      </c>
      <c r="I38" s="19">
        <v>0.3</v>
      </c>
      <c r="J38" s="19">
        <v>0</v>
      </c>
      <c r="K38" s="19">
        <v>0.5</v>
      </c>
      <c r="L38" s="19">
        <v>0</v>
      </c>
      <c r="M38" s="19">
        <v>0.1</v>
      </c>
      <c r="N38" s="19">
        <v>0</v>
      </c>
      <c r="O38" s="17">
        <f>SUM(C38:N38)</f>
        <v>4.699999999999999</v>
      </c>
      <c r="P38" s="17">
        <v>0.1</v>
      </c>
      <c r="Q38" s="19">
        <v>0.1</v>
      </c>
      <c r="R38" s="19">
        <v>0.7</v>
      </c>
      <c r="S38" s="19">
        <v>0.2</v>
      </c>
      <c r="T38" s="19">
        <v>0.1</v>
      </c>
      <c r="U38" s="19">
        <v>0</v>
      </c>
      <c r="V38" s="19">
        <v>3.5</v>
      </c>
      <c r="W38" s="19">
        <v>0.8</v>
      </c>
      <c r="X38" s="19">
        <v>0.4</v>
      </c>
      <c r="Y38" s="19">
        <v>0</v>
      </c>
      <c r="Z38" s="19">
        <v>0.2</v>
      </c>
      <c r="AA38" s="19">
        <v>0</v>
      </c>
      <c r="AB38" s="17">
        <f>SUM(P38:AA38)</f>
        <v>6.1000000000000005</v>
      </c>
      <c r="AC38" s="23">
        <f t="shared" si="1"/>
        <v>1.4000000000000012</v>
      </c>
      <c r="AD38" s="23">
        <f t="shared" si="2"/>
        <v>29.787234042553223</v>
      </c>
      <c r="AE38" s="2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2:83" s="25" customFormat="1" ht="21" customHeight="1">
      <c r="B39" s="15" t="s">
        <v>50</v>
      </c>
      <c r="C39" s="12">
        <f aca="true" t="shared" si="15" ref="C39:N39">ROUND(SUM(C40:C43),1)</f>
        <v>60.3</v>
      </c>
      <c r="D39" s="13">
        <f t="shared" si="15"/>
        <v>61.8</v>
      </c>
      <c r="E39" s="12">
        <f t="shared" si="15"/>
        <v>68.6</v>
      </c>
      <c r="F39" s="12">
        <f t="shared" si="15"/>
        <v>60.4</v>
      </c>
      <c r="G39" s="12">
        <f t="shared" si="15"/>
        <v>57.6</v>
      </c>
      <c r="H39" s="12">
        <f t="shared" si="15"/>
        <v>63</v>
      </c>
      <c r="I39" s="12">
        <f t="shared" si="15"/>
        <v>60.3</v>
      </c>
      <c r="J39" s="12">
        <f t="shared" si="15"/>
        <v>109.9</v>
      </c>
      <c r="K39" s="12">
        <f>ROUND(SUM(K40:K43),1)</f>
        <v>242</v>
      </c>
      <c r="L39" s="12">
        <f>ROUND(SUM(L40:L43),1)</f>
        <v>257.8</v>
      </c>
      <c r="M39" s="12">
        <f>ROUND(SUM(M40:M43),1)</f>
        <v>628.2</v>
      </c>
      <c r="N39" s="12">
        <f t="shared" si="15"/>
        <v>135.1</v>
      </c>
      <c r="O39" s="12">
        <f>SUM(O40:O43)</f>
        <v>1805.0000000000002</v>
      </c>
      <c r="P39" s="12">
        <f>ROUND(SUM(P40:P43),1)</f>
        <v>69.1</v>
      </c>
      <c r="Q39" s="12">
        <f>ROUND(SUM(Q40:Q43),1)</f>
        <v>65.9</v>
      </c>
      <c r="R39" s="12">
        <f>ROUND(SUM(R40:R43),1)</f>
        <v>63.4</v>
      </c>
      <c r="S39" s="12">
        <f>ROUND(SUM(S40:S43),1)</f>
        <v>64.1</v>
      </c>
      <c r="T39" s="12">
        <f aca="true" t="shared" si="16" ref="T39:AA39">ROUND(SUM(T40:T43),1)</f>
        <v>68.3</v>
      </c>
      <c r="U39" s="12">
        <f t="shared" si="16"/>
        <v>62.6</v>
      </c>
      <c r="V39" s="12">
        <f t="shared" si="16"/>
        <v>63.8</v>
      </c>
      <c r="W39" s="12">
        <f t="shared" si="16"/>
        <v>214</v>
      </c>
      <c r="X39" s="12">
        <f t="shared" si="16"/>
        <v>326.4</v>
      </c>
      <c r="Y39" s="12">
        <f t="shared" si="16"/>
        <v>399.7</v>
      </c>
      <c r="Z39" s="12">
        <f>ROUND(SUM(Z40:Z43),1)</f>
        <v>784.7</v>
      </c>
      <c r="AA39" s="12">
        <f t="shared" si="16"/>
        <v>183.6</v>
      </c>
      <c r="AB39" s="12">
        <f>ROUND(SUM(AB40:AB43),1)</f>
        <v>2365.6</v>
      </c>
      <c r="AC39" s="14">
        <f t="shared" si="1"/>
        <v>560.5999999999997</v>
      </c>
      <c r="AD39" s="14">
        <f t="shared" si="2"/>
        <v>31.058171745152336</v>
      </c>
      <c r="AE39" s="2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2:83" s="25" customFormat="1" ht="15.75" customHeight="1">
      <c r="B40" s="27" t="s">
        <v>51</v>
      </c>
      <c r="C40" s="22">
        <v>22.6</v>
      </c>
      <c r="D40" s="18">
        <v>22.7</v>
      </c>
      <c r="E40" s="19">
        <v>24.1</v>
      </c>
      <c r="F40" s="19">
        <v>16.5</v>
      </c>
      <c r="G40" s="19">
        <v>16.2</v>
      </c>
      <c r="H40" s="19">
        <v>17.1</v>
      </c>
      <c r="I40" s="19">
        <v>17.1</v>
      </c>
      <c r="J40" s="19">
        <v>62</v>
      </c>
      <c r="K40" s="19">
        <v>194.6</v>
      </c>
      <c r="L40" s="19">
        <v>212.3</v>
      </c>
      <c r="M40" s="19">
        <v>580.2</v>
      </c>
      <c r="N40" s="19">
        <v>89.7</v>
      </c>
      <c r="O40" s="21">
        <f>SUM(C40:N40)</f>
        <v>1275.1000000000001</v>
      </c>
      <c r="P40" s="22">
        <v>22.4</v>
      </c>
      <c r="Q40" s="19">
        <v>20.4</v>
      </c>
      <c r="R40" s="19">
        <v>19.3</v>
      </c>
      <c r="S40" s="19">
        <v>18.5</v>
      </c>
      <c r="T40" s="19">
        <v>19.3</v>
      </c>
      <c r="U40" s="19">
        <v>14.8</v>
      </c>
      <c r="V40" s="19">
        <v>15.2</v>
      </c>
      <c r="W40" s="19">
        <v>91.2</v>
      </c>
      <c r="X40" s="19">
        <v>164.9</v>
      </c>
      <c r="Y40" s="19">
        <v>241.8</v>
      </c>
      <c r="Z40" s="19">
        <v>625.1</v>
      </c>
      <c r="AA40" s="19">
        <v>47.2</v>
      </c>
      <c r="AB40" s="22">
        <f>SUM(P40:AA40)</f>
        <v>1300.1000000000001</v>
      </c>
      <c r="AC40" s="23">
        <f t="shared" si="1"/>
        <v>25</v>
      </c>
      <c r="AD40" s="23">
        <f t="shared" si="2"/>
        <v>1.9606305387812717</v>
      </c>
      <c r="AE40" s="2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2:83" s="25" customFormat="1" ht="16.5" customHeight="1">
      <c r="B41" s="27" t="s">
        <v>52</v>
      </c>
      <c r="C41" s="22">
        <v>32.9</v>
      </c>
      <c r="D41" s="18">
        <v>34</v>
      </c>
      <c r="E41" s="19">
        <v>38.8</v>
      </c>
      <c r="F41" s="19">
        <v>38.7</v>
      </c>
      <c r="G41" s="19">
        <v>36.9</v>
      </c>
      <c r="H41" s="19">
        <v>40.5</v>
      </c>
      <c r="I41" s="19">
        <v>37.6</v>
      </c>
      <c r="J41" s="19">
        <v>41.8</v>
      </c>
      <c r="K41" s="19">
        <v>41</v>
      </c>
      <c r="L41" s="19">
        <v>39.1</v>
      </c>
      <c r="M41" s="19">
        <v>38.9</v>
      </c>
      <c r="N41" s="19">
        <v>37.7</v>
      </c>
      <c r="O41" s="21">
        <f>SUM(C41:N41)</f>
        <v>457.90000000000003</v>
      </c>
      <c r="P41" s="22">
        <v>41.7</v>
      </c>
      <c r="Q41" s="19">
        <v>39.9</v>
      </c>
      <c r="R41" s="19">
        <v>37.7</v>
      </c>
      <c r="S41" s="19">
        <v>40.2</v>
      </c>
      <c r="T41" s="19">
        <v>43.2</v>
      </c>
      <c r="U41" s="19">
        <v>41.9</v>
      </c>
      <c r="V41" s="19">
        <v>42.8</v>
      </c>
      <c r="W41" s="19">
        <v>44.9</v>
      </c>
      <c r="X41" s="19">
        <v>49.2</v>
      </c>
      <c r="Y41" s="19">
        <v>52.1</v>
      </c>
      <c r="Z41" s="19">
        <v>50.2</v>
      </c>
      <c r="AA41" s="19">
        <v>44.3</v>
      </c>
      <c r="AB41" s="22">
        <f>SUM(P41:AA41)</f>
        <v>528.0999999999999</v>
      </c>
      <c r="AC41" s="23">
        <f t="shared" si="1"/>
        <v>70.19999999999987</v>
      </c>
      <c r="AD41" s="23">
        <f t="shared" si="2"/>
        <v>15.330858265996913</v>
      </c>
      <c r="AE41" s="2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2:83" s="25" customFormat="1" ht="16.5" customHeight="1">
      <c r="B42" s="27" t="s">
        <v>53</v>
      </c>
      <c r="C42" s="22">
        <v>0</v>
      </c>
      <c r="D42" s="18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1">
        <v>0</v>
      </c>
      <c r="P42" s="22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69.7</v>
      </c>
      <c r="X42" s="19">
        <v>104.9</v>
      </c>
      <c r="Y42" s="19">
        <v>98.5</v>
      </c>
      <c r="Z42" s="19">
        <v>98</v>
      </c>
      <c r="AA42" s="19">
        <v>84.6</v>
      </c>
      <c r="AB42" s="22">
        <f>SUM(P42:AA42)</f>
        <v>455.70000000000005</v>
      </c>
      <c r="AC42" s="23">
        <f t="shared" si="1"/>
        <v>455.70000000000005</v>
      </c>
      <c r="AD42" s="24" t="s">
        <v>31</v>
      </c>
      <c r="AE42" s="2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2:83" s="25" customFormat="1" ht="16.5" customHeight="1">
      <c r="B43" s="27" t="s">
        <v>39</v>
      </c>
      <c r="C43" s="22">
        <v>4.8</v>
      </c>
      <c r="D43" s="18">
        <v>5.1</v>
      </c>
      <c r="E43" s="19">
        <v>5.7</v>
      </c>
      <c r="F43" s="19">
        <v>5.2</v>
      </c>
      <c r="G43" s="19">
        <v>4.5</v>
      </c>
      <c r="H43" s="19">
        <v>5.4</v>
      </c>
      <c r="I43" s="19">
        <v>5.6</v>
      </c>
      <c r="J43" s="19">
        <v>6.1</v>
      </c>
      <c r="K43" s="19">
        <v>6.4</v>
      </c>
      <c r="L43" s="19">
        <v>6.4</v>
      </c>
      <c r="M43" s="19">
        <v>9.1</v>
      </c>
      <c r="N43" s="19">
        <v>7.7</v>
      </c>
      <c r="O43" s="21">
        <f>SUM(C43:N43)</f>
        <v>72</v>
      </c>
      <c r="P43" s="22">
        <v>5</v>
      </c>
      <c r="Q43" s="19">
        <v>5.6</v>
      </c>
      <c r="R43" s="19">
        <v>6.4</v>
      </c>
      <c r="S43" s="19">
        <v>5.4</v>
      </c>
      <c r="T43" s="19">
        <v>5.8</v>
      </c>
      <c r="U43" s="19">
        <v>5.9</v>
      </c>
      <c r="V43" s="19">
        <v>5.8</v>
      </c>
      <c r="W43" s="19">
        <v>8.2</v>
      </c>
      <c r="X43" s="19">
        <v>7.4</v>
      </c>
      <c r="Y43" s="19">
        <v>7.3</v>
      </c>
      <c r="Z43" s="19">
        <v>11.4</v>
      </c>
      <c r="AA43" s="19">
        <v>7.5</v>
      </c>
      <c r="AB43" s="22">
        <f>SUM(P43:AA43)</f>
        <v>81.69999999999999</v>
      </c>
      <c r="AC43" s="23">
        <f t="shared" si="1"/>
        <v>9.699999999999989</v>
      </c>
      <c r="AD43" s="23">
        <f t="shared" si="2"/>
        <v>13.472222222222207</v>
      </c>
      <c r="AE43" s="2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2:83" s="25" customFormat="1" ht="24.75" customHeight="1">
      <c r="B44" s="15" t="s">
        <v>54</v>
      </c>
      <c r="C44" s="12">
        <f aca="true" t="shared" si="17" ref="C44:N44">SUM(C45:C46)</f>
        <v>327</v>
      </c>
      <c r="D44" s="13">
        <f t="shared" si="17"/>
        <v>352.70000000000005</v>
      </c>
      <c r="E44" s="12">
        <f t="shared" si="17"/>
        <v>337.5</v>
      </c>
      <c r="F44" s="12">
        <f t="shared" si="17"/>
        <v>344.8</v>
      </c>
      <c r="G44" s="12">
        <f t="shared" si="17"/>
        <v>271.59999999999997</v>
      </c>
      <c r="H44" s="12">
        <f t="shared" si="17"/>
        <v>253.10000000000002</v>
      </c>
      <c r="I44" s="12">
        <f t="shared" si="17"/>
        <v>287.9</v>
      </c>
      <c r="J44" s="12">
        <f t="shared" si="17"/>
        <v>340.70000000000005</v>
      </c>
      <c r="K44" s="12">
        <f t="shared" si="17"/>
        <v>281.4</v>
      </c>
      <c r="L44" s="12">
        <f t="shared" si="17"/>
        <v>209.5</v>
      </c>
      <c r="M44" s="12">
        <f t="shared" si="17"/>
        <v>222.8</v>
      </c>
      <c r="N44" s="12">
        <f t="shared" si="17"/>
        <v>236</v>
      </c>
      <c r="O44" s="12">
        <f>SUM(O45:O46)</f>
        <v>3465</v>
      </c>
      <c r="P44" s="12">
        <f aca="true" t="shared" si="18" ref="P44:AD44">SUM(P45:P46)</f>
        <v>351.3</v>
      </c>
      <c r="Q44" s="12">
        <f t="shared" si="18"/>
        <v>343</v>
      </c>
      <c r="R44" s="12">
        <f t="shared" si="18"/>
        <v>353.5</v>
      </c>
      <c r="S44" s="12">
        <f t="shared" si="18"/>
        <v>365.9</v>
      </c>
      <c r="T44" s="12">
        <f t="shared" si="18"/>
        <v>305.4</v>
      </c>
      <c r="U44" s="12">
        <f t="shared" si="18"/>
        <v>254.29999999999998</v>
      </c>
      <c r="V44" s="12">
        <f t="shared" si="18"/>
        <v>301.2</v>
      </c>
      <c r="W44" s="12">
        <f t="shared" si="18"/>
        <v>360.7</v>
      </c>
      <c r="X44" s="12">
        <f t="shared" si="18"/>
        <v>303.5</v>
      </c>
      <c r="Y44" s="12">
        <f>SUM(Y45:Y46)</f>
        <v>223.60000000000002</v>
      </c>
      <c r="Z44" s="12">
        <f>SUM(Z45:Z46)</f>
        <v>245.4</v>
      </c>
      <c r="AA44" s="12">
        <f>SUM(AA45:AA46)</f>
        <v>273</v>
      </c>
      <c r="AB44" s="12">
        <f t="shared" si="18"/>
        <v>3680.8</v>
      </c>
      <c r="AC44" s="13">
        <f t="shared" si="18"/>
        <v>215.79999999999998</v>
      </c>
      <c r="AD44" s="14">
        <f t="shared" si="18"/>
        <v>39.450872967043544</v>
      </c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2:83" s="25" customFormat="1" ht="15" customHeight="1">
      <c r="B45" s="27" t="s">
        <v>55</v>
      </c>
      <c r="C45" s="22">
        <v>323.3</v>
      </c>
      <c r="D45" s="18">
        <v>352.6</v>
      </c>
      <c r="E45" s="19">
        <v>328.4</v>
      </c>
      <c r="F45" s="19">
        <v>344.5</v>
      </c>
      <c r="G45" s="19">
        <v>263.9</v>
      </c>
      <c r="H45" s="19">
        <v>252.8</v>
      </c>
      <c r="I45" s="19">
        <v>281.2</v>
      </c>
      <c r="J45" s="19">
        <v>340.6</v>
      </c>
      <c r="K45" s="19">
        <v>281.2</v>
      </c>
      <c r="L45" s="19">
        <v>201.5</v>
      </c>
      <c r="M45" s="20">
        <v>222.5</v>
      </c>
      <c r="N45" s="20">
        <v>235.8</v>
      </c>
      <c r="O45" s="21">
        <f>SUM(C45:N45)</f>
        <v>3428.3</v>
      </c>
      <c r="P45" s="22">
        <v>342</v>
      </c>
      <c r="Q45" s="19">
        <v>342.8</v>
      </c>
      <c r="R45" s="19">
        <v>353.3</v>
      </c>
      <c r="S45" s="19">
        <v>359</v>
      </c>
      <c r="T45" s="19">
        <v>305.2</v>
      </c>
      <c r="U45" s="19">
        <v>254.1</v>
      </c>
      <c r="V45" s="19">
        <v>297.7</v>
      </c>
      <c r="W45" s="19">
        <v>353.8</v>
      </c>
      <c r="X45" s="19">
        <v>288.3</v>
      </c>
      <c r="Y45" s="19">
        <v>223.3</v>
      </c>
      <c r="Z45" s="19">
        <v>239.6</v>
      </c>
      <c r="AA45" s="19">
        <v>272.7</v>
      </c>
      <c r="AB45" s="22">
        <f>SUM(P45:AA45)</f>
        <v>3631.8</v>
      </c>
      <c r="AC45" s="23">
        <f aca="true" t="shared" si="19" ref="AC45:AC51">+AB45-O45</f>
        <v>203.5</v>
      </c>
      <c r="AD45" s="23">
        <f>+AC45/O45*100</f>
        <v>5.935886591021789</v>
      </c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2:83" s="25" customFormat="1" ht="15" customHeight="1">
      <c r="B46" s="27" t="s">
        <v>39</v>
      </c>
      <c r="C46" s="22">
        <v>3.7</v>
      </c>
      <c r="D46" s="18">
        <v>0.1</v>
      </c>
      <c r="E46" s="19">
        <v>9.1</v>
      </c>
      <c r="F46" s="19">
        <v>0.3</v>
      </c>
      <c r="G46" s="19">
        <v>7.7</v>
      </c>
      <c r="H46" s="19">
        <v>0.3</v>
      </c>
      <c r="I46" s="19">
        <v>6.7</v>
      </c>
      <c r="J46" s="19">
        <v>0.1</v>
      </c>
      <c r="K46" s="19">
        <v>0.2</v>
      </c>
      <c r="L46" s="19">
        <v>8</v>
      </c>
      <c r="M46" s="19">
        <v>0.3</v>
      </c>
      <c r="N46" s="19">
        <v>0.2</v>
      </c>
      <c r="O46" s="21">
        <f>SUM(C46:N46)</f>
        <v>36.7</v>
      </c>
      <c r="P46" s="22">
        <v>9.3</v>
      </c>
      <c r="Q46" s="19">
        <v>0.2</v>
      </c>
      <c r="R46" s="19">
        <v>0.2</v>
      </c>
      <c r="S46" s="19">
        <v>6.9</v>
      </c>
      <c r="T46" s="19">
        <v>0.2</v>
      </c>
      <c r="U46" s="19">
        <v>0.2</v>
      </c>
      <c r="V46" s="19">
        <v>3.5</v>
      </c>
      <c r="W46" s="19">
        <v>6.9</v>
      </c>
      <c r="X46" s="19">
        <v>15.2</v>
      </c>
      <c r="Y46" s="19">
        <v>0.3</v>
      </c>
      <c r="Z46" s="19">
        <v>5.8</v>
      </c>
      <c r="AA46" s="19">
        <v>0.3</v>
      </c>
      <c r="AB46" s="22">
        <f>SUM(P46:AA46)</f>
        <v>48.999999999999986</v>
      </c>
      <c r="AC46" s="23">
        <f t="shared" si="19"/>
        <v>12.299999999999983</v>
      </c>
      <c r="AD46" s="23">
        <f>+AC46/O46*100</f>
        <v>33.51498637602175</v>
      </c>
      <c r="AE46" s="2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2:83" ht="24.75" customHeight="1">
      <c r="B47" s="11" t="s">
        <v>56</v>
      </c>
      <c r="C47" s="12">
        <f aca="true" t="shared" si="20" ref="C47:AB47">SUM(C48:C49)</f>
        <v>90</v>
      </c>
      <c r="D47" s="13">
        <f t="shared" si="20"/>
        <v>119.03</v>
      </c>
      <c r="E47" s="12">
        <f t="shared" si="20"/>
        <v>141.1</v>
      </c>
      <c r="F47" s="12">
        <f t="shared" si="20"/>
        <v>105.10000000000001</v>
      </c>
      <c r="G47" s="12">
        <f t="shared" si="20"/>
        <v>112.6</v>
      </c>
      <c r="H47" s="12">
        <f t="shared" si="20"/>
        <v>121.5</v>
      </c>
      <c r="I47" s="12">
        <f t="shared" si="20"/>
        <v>124.5</v>
      </c>
      <c r="J47" s="12">
        <f t="shared" si="20"/>
        <v>108.80000000000001</v>
      </c>
      <c r="K47" s="12">
        <f t="shared" si="20"/>
        <v>101</v>
      </c>
      <c r="L47" s="12">
        <f t="shared" si="20"/>
        <v>93.4</v>
      </c>
      <c r="M47" s="12">
        <f t="shared" si="20"/>
        <v>141.6</v>
      </c>
      <c r="N47" s="12">
        <f t="shared" si="20"/>
        <v>127.39999999999999</v>
      </c>
      <c r="O47" s="12">
        <f t="shared" si="20"/>
        <v>1386.0299999999997</v>
      </c>
      <c r="P47" s="12">
        <f t="shared" si="20"/>
        <v>156.2</v>
      </c>
      <c r="Q47" s="12">
        <f t="shared" si="20"/>
        <v>137.2</v>
      </c>
      <c r="R47" s="12">
        <f t="shared" si="20"/>
        <v>147.6</v>
      </c>
      <c r="S47" s="12">
        <f t="shared" si="20"/>
        <v>117.30000000000001</v>
      </c>
      <c r="T47" s="12">
        <f t="shared" si="20"/>
        <v>109.30000000000001</v>
      </c>
      <c r="U47" s="12">
        <f t="shared" si="20"/>
        <v>119.3</v>
      </c>
      <c r="V47" s="12">
        <f t="shared" si="20"/>
        <v>136</v>
      </c>
      <c r="W47" s="12">
        <f t="shared" si="20"/>
        <v>116.80000000000001</v>
      </c>
      <c r="X47" s="12">
        <f t="shared" si="20"/>
        <v>89.4</v>
      </c>
      <c r="Y47" s="12">
        <f t="shared" si="20"/>
        <v>117.6</v>
      </c>
      <c r="Z47" s="12">
        <f t="shared" si="20"/>
        <v>143.5</v>
      </c>
      <c r="AA47" s="12">
        <f t="shared" si="20"/>
        <v>150</v>
      </c>
      <c r="AB47" s="12">
        <f t="shared" si="20"/>
        <v>1540.1999999999998</v>
      </c>
      <c r="AC47" s="14">
        <f t="shared" si="19"/>
        <v>154.17000000000007</v>
      </c>
      <c r="AD47" s="14">
        <f>+AC47/O47*100</f>
        <v>11.123135862860119</v>
      </c>
      <c r="AE47" s="2"/>
      <c r="AF47" s="3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2:83" ht="15.75" customHeight="1">
      <c r="B48" s="27" t="s">
        <v>57</v>
      </c>
      <c r="C48" s="17">
        <v>81.2</v>
      </c>
      <c r="D48" s="18">
        <v>108.73</v>
      </c>
      <c r="E48" s="19">
        <v>92.1</v>
      </c>
      <c r="F48" s="19">
        <v>93.4</v>
      </c>
      <c r="G48" s="19">
        <v>82.3</v>
      </c>
      <c r="H48" s="19">
        <v>96.9</v>
      </c>
      <c r="I48" s="19">
        <v>95.9</v>
      </c>
      <c r="J48" s="19">
        <v>92.4</v>
      </c>
      <c r="K48" s="19">
        <v>89.6</v>
      </c>
      <c r="L48" s="19">
        <v>80.5</v>
      </c>
      <c r="M48" s="19">
        <v>121.6</v>
      </c>
      <c r="N48" s="19">
        <v>106.6</v>
      </c>
      <c r="O48" s="21">
        <f>SUM(C48:N48)</f>
        <v>1141.2299999999998</v>
      </c>
      <c r="P48" s="17">
        <v>140.5</v>
      </c>
      <c r="Q48" s="19">
        <v>119.2</v>
      </c>
      <c r="R48" s="20">
        <v>127.7</v>
      </c>
      <c r="S48" s="20">
        <v>103.9</v>
      </c>
      <c r="T48" s="20">
        <v>87.9</v>
      </c>
      <c r="U48" s="20">
        <v>101</v>
      </c>
      <c r="V48" s="20">
        <v>115.5</v>
      </c>
      <c r="W48" s="20">
        <v>96.4</v>
      </c>
      <c r="X48" s="20">
        <v>75.7</v>
      </c>
      <c r="Y48" s="20">
        <v>108.6</v>
      </c>
      <c r="Z48" s="20">
        <v>127.9</v>
      </c>
      <c r="AA48" s="20">
        <v>133.5</v>
      </c>
      <c r="AB48" s="22">
        <f>SUM(P48:AA48)</f>
        <v>1337.8</v>
      </c>
      <c r="AC48" s="23">
        <f t="shared" si="19"/>
        <v>196.57000000000016</v>
      </c>
      <c r="AD48" s="23">
        <f>+AC48/O48*100</f>
        <v>17.22439823698993</v>
      </c>
      <c r="AE48" s="2"/>
      <c r="AF48" s="3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2:83" ht="15" customHeight="1">
      <c r="B49" s="27" t="s">
        <v>39</v>
      </c>
      <c r="C49" s="22">
        <v>8.8</v>
      </c>
      <c r="D49" s="18">
        <v>10.3</v>
      </c>
      <c r="E49" s="19">
        <v>49</v>
      </c>
      <c r="F49" s="19">
        <v>11.7</v>
      </c>
      <c r="G49" s="19">
        <v>30.3</v>
      </c>
      <c r="H49" s="19">
        <v>24.599999999999994</v>
      </c>
      <c r="I49" s="19">
        <f>124.5-I48</f>
        <v>28.599999999999994</v>
      </c>
      <c r="J49" s="19">
        <v>16.4</v>
      </c>
      <c r="K49" s="19">
        <v>11.4</v>
      </c>
      <c r="L49" s="19">
        <v>12.9</v>
      </c>
      <c r="M49" s="19">
        <v>20</v>
      </c>
      <c r="N49" s="19">
        <v>20.8</v>
      </c>
      <c r="O49" s="21">
        <f>SUM(C49:N49)</f>
        <v>244.8</v>
      </c>
      <c r="P49" s="32">
        <v>15.7</v>
      </c>
      <c r="Q49" s="19">
        <v>18</v>
      </c>
      <c r="R49" s="19">
        <v>19.9</v>
      </c>
      <c r="S49" s="18">
        <v>13.4</v>
      </c>
      <c r="T49" s="18">
        <v>21.4</v>
      </c>
      <c r="U49" s="18">
        <v>18.3</v>
      </c>
      <c r="V49" s="18">
        <v>20.5</v>
      </c>
      <c r="W49" s="18">
        <v>20.4</v>
      </c>
      <c r="X49" s="18">
        <v>13.7</v>
      </c>
      <c r="Y49" s="18">
        <v>9</v>
      </c>
      <c r="Z49" s="18">
        <v>15.6</v>
      </c>
      <c r="AA49" s="18">
        <v>16.5</v>
      </c>
      <c r="AB49" s="22">
        <f>SUM(P49:AA49)</f>
        <v>202.39999999999998</v>
      </c>
      <c r="AC49" s="23">
        <f t="shared" si="19"/>
        <v>-42.400000000000034</v>
      </c>
      <c r="AD49" s="23">
        <f>+AC49/O49*100</f>
        <v>-17.32026143790851</v>
      </c>
      <c r="AE49" s="2"/>
      <c r="AF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2:83" ht="18.75" customHeight="1">
      <c r="B50" s="11" t="s">
        <v>58</v>
      </c>
      <c r="C50" s="33">
        <v>0.1</v>
      </c>
      <c r="D50" s="13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33">
        <f>SUM(C50:N50)</f>
        <v>0.1</v>
      </c>
      <c r="P50" s="34">
        <v>0</v>
      </c>
      <c r="Q50" s="12">
        <v>0</v>
      </c>
      <c r="R50" s="12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33">
        <f>SUM(P50:AA50)</f>
        <v>0</v>
      </c>
      <c r="AC50" s="14">
        <f t="shared" si="19"/>
        <v>-0.1</v>
      </c>
      <c r="AD50" s="14">
        <v>0</v>
      </c>
      <c r="AE50" s="2"/>
      <c r="AF50" s="3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2:83" ht="18.75" customHeight="1">
      <c r="B51" s="11" t="s">
        <v>59</v>
      </c>
      <c r="C51" s="33">
        <v>0</v>
      </c>
      <c r="D51" s="13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0.1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33">
        <f>SUM(C51:N51)</f>
        <v>0.1</v>
      </c>
      <c r="P51" s="33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0.1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35">
        <f>SUM(P51:AA51)</f>
        <v>0.1</v>
      </c>
      <c r="AC51" s="14">
        <f t="shared" si="19"/>
        <v>0</v>
      </c>
      <c r="AD51" s="14">
        <v>0</v>
      </c>
      <c r="AE51" s="2">
        <v>0</v>
      </c>
      <c r="AF51" s="3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2:83" ht="21.75" customHeight="1" thickBot="1">
      <c r="B52" s="36" t="s">
        <v>60</v>
      </c>
      <c r="C52" s="37">
        <f>ROUND(+C47+C9+C50,1)</f>
        <v>15327.4</v>
      </c>
      <c r="D52" s="38">
        <f aca="true" t="shared" si="21" ref="D52:AB52">ROUND(+D47+D9+D50+D51,1)</f>
        <v>13466.4</v>
      </c>
      <c r="E52" s="37">
        <f t="shared" si="21"/>
        <v>15961.7</v>
      </c>
      <c r="F52" s="37">
        <f t="shared" si="21"/>
        <v>18615.9</v>
      </c>
      <c r="G52" s="37">
        <f t="shared" si="21"/>
        <v>15792.9</v>
      </c>
      <c r="H52" s="37">
        <f t="shared" si="21"/>
        <v>14908</v>
      </c>
      <c r="I52" s="37">
        <f t="shared" si="21"/>
        <v>14928.7</v>
      </c>
      <c r="J52" s="37">
        <f t="shared" si="21"/>
        <v>13723.1</v>
      </c>
      <c r="K52" s="37">
        <f>ROUND(+K47+K9+K50+K51,1)</f>
        <v>16586.9</v>
      </c>
      <c r="L52" s="37">
        <f>ROUND(+L47+L9+L50+L51,1)</f>
        <v>14144.1</v>
      </c>
      <c r="M52" s="37">
        <f>ROUND(+M47+M9+M50+M51,1)</f>
        <v>13817.9</v>
      </c>
      <c r="N52" s="37">
        <f t="shared" si="21"/>
        <v>16199.5</v>
      </c>
      <c r="O52" s="37">
        <f t="shared" si="21"/>
        <v>183472.5</v>
      </c>
      <c r="P52" s="37">
        <f t="shared" si="21"/>
        <v>17425</v>
      </c>
      <c r="Q52" s="37">
        <f t="shared" si="21"/>
        <v>14130.3</v>
      </c>
      <c r="R52" s="37">
        <f t="shared" si="21"/>
        <v>15897.5</v>
      </c>
      <c r="S52" s="37">
        <f t="shared" si="21"/>
        <v>18920.6</v>
      </c>
      <c r="T52" s="37">
        <f t="shared" si="21"/>
        <v>18888.2</v>
      </c>
      <c r="U52" s="37">
        <f t="shared" si="21"/>
        <v>17137.3</v>
      </c>
      <c r="V52" s="37">
        <f t="shared" si="21"/>
        <v>18404.9</v>
      </c>
      <c r="W52" s="37">
        <f t="shared" si="21"/>
        <v>15656.9</v>
      </c>
      <c r="X52" s="37">
        <f>ROUND(+X47+X9+X50+X51,1)</f>
        <v>16959.7</v>
      </c>
      <c r="Y52" s="37">
        <f>ROUND(+Y47+Y9+Y50+Y51,1)</f>
        <v>17249.1</v>
      </c>
      <c r="Z52" s="37">
        <f>ROUND(+Z47+Z9+Z50+Z51,1)</f>
        <v>16631</v>
      </c>
      <c r="AA52" s="37">
        <f t="shared" si="21"/>
        <v>18856.5</v>
      </c>
      <c r="AB52" s="37">
        <f t="shared" si="21"/>
        <v>206157</v>
      </c>
      <c r="AC52" s="37">
        <f>+AB52-O52</f>
        <v>22684.5</v>
      </c>
      <c r="AD52" s="38">
        <f>+AC52/O52*100</f>
        <v>12.363978252871684</v>
      </c>
      <c r="AE52" s="2"/>
      <c r="AF52" s="3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21.75" customHeight="1" thickTop="1">
      <c r="A53" s="39"/>
      <c r="B53" s="40" t="s">
        <v>61</v>
      </c>
      <c r="C53" s="41">
        <v>1.4</v>
      </c>
      <c r="D53" s="42">
        <v>5.6</v>
      </c>
      <c r="E53" s="41">
        <v>2.9</v>
      </c>
      <c r="F53" s="41">
        <v>13.4</v>
      </c>
      <c r="G53" s="41">
        <v>10.5</v>
      </c>
      <c r="H53" s="41">
        <v>8.1</v>
      </c>
      <c r="I53" s="41">
        <v>3.8</v>
      </c>
      <c r="J53" s="41">
        <v>2.5</v>
      </c>
      <c r="K53" s="41">
        <v>13.4</v>
      </c>
      <c r="L53" s="41">
        <v>2.7</v>
      </c>
      <c r="M53" s="41">
        <v>29.1</v>
      </c>
      <c r="N53" s="41">
        <v>6.9</v>
      </c>
      <c r="O53" s="43">
        <f>SUM(C53:N53)</f>
        <v>100.30000000000001</v>
      </c>
      <c r="P53" s="41">
        <v>2.6</v>
      </c>
      <c r="Q53" s="44">
        <v>2.6</v>
      </c>
      <c r="R53" s="44">
        <v>3.5</v>
      </c>
      <c r="S53" s="44">
        <v>9.6</v>
      </c>
      <c r="T53" s="44">
        <v>6.7</v>
      </c>
      <c r="U53" s="44">
        <v>2.5</v>
      </c>
      <c r="V53" s="44">
        <v>2.9</v>
      </c>
      <c r="W53" s="44">
        <v>3.5</v>
      </c>
      <c r="X53" s="44">
        <v>17.1</v>
      </c>
      <c r="Y53" s="44">
        <v>11.6</v>
      </c>
      <c r="Z53" s="44">
        <v>8.5</v>
      </c>
      <c r="AA53" s="44">
        <v>3.4</v>
      </c>
      <c r="AB53" s="44">
        <f>SUM(P53:AA53)</f>
        <v>74.5</v>
      </c>
      <c r="AC53" s="42">
        <f>+AB53-O53</f>
        <v>-25.80000000000001</v>
      </c>
      <c r="AD53" s="42">
        <f>+AC53/O53*100</f>
        <v>-25.722831505483555</v>
      </c>
      <c r="AE53" s="2"/>
      <c r="AF53" s="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2:83" ht="16.5" customHeight="1">
      <c r="B54" s="45" t="s">
        <v>62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"/>
      <c r="AD54" s="4"/>
      <c r="AE54" s="2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2:83" ht="13.5" customHeight="1">
      <c r="B55" s="47" t="s">
        <v>63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E55" s="2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2:83" ht="13.5" customHeight="1">
      <c r="B56" s="47" t="s">
        <v>64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D56" s="2"/>
      <c r="AE56" s="2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2:31" s="50" customFormat="1" ht="22.5" customHeight="1">
      <c r="B57" s="51" t="s">
        <v>65</v>
      </c>
      <c r="C57" s="52"/>
      <c r="D57" s="52"/>
      <c r="O57" s="5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D57" s="55"/>
      <c r="AE57" s="55"/>
    </row>
    <row r="58" spans="2:83" ht="5.25" customHeight="1">
      <c r="B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"/>
      <c r="AC58" s="2"/>
      <c r="AD58" s="2"/>
      <c r="AE58" s="2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2:256" s="58" customFormat="1" ht="12.75">
      <c r="B59" s="59"/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62"/>
      <c r="AC59" s="2"/>
      <c r="AD59" s="2"/>
      <c r="AE59" s="6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 t="s">
        <v>66</v>
      </c>
      <c r="CT59" s="59" t="s">
        <v>66</v>
      </c>
      <c r="CU59" s="59" t="s">
        <v>66</v>
      </c>
      <c r="CV59" s="59" t="s">
        <v>66</v>
      </c>
      <c r="CW59" s="59" t="s">
        <v>66</v>
      </c>
      <c r="CX59" s="59" t="s">
        <v>66</v>
      </c>
      <c r="CY59" s="59" t="s">
        <v>66</v>
      </c>
      <c r="CZ59" s="59" t="s">
        <v>66</v>
      </c>
      <c r="DA59" s="59" t="s">
        <v>66</v>
      </c>
      <c r="DB59" s="59" t="s">
        <v>66</v>
      </c>
      <c r="DC59" s="59" t="s">
        <v>66</v>
      </c>
      <c r="DD59" s="59" t="s">
        <v>66</v>
      </c>
      <c r="DE59" s="59" t="s">
        <v>66</v>
      </c>
      <c r="DF59" s="59" t="s">
        <v>66</v>
      </c>
      <c r="DG59" s="59" t="s">
        <v>66</v>
      </c>
      <c r="DH59" s="59" t="s">
        <v>66</v>
      </c>
      <c r="DI59" s="59" t="s">
        <v>66</v>
      </c>
      <c r="DJ59" s="59" t="s">
        <v>66</v>
      </c>
      <c r="DK59" s="59" t="s">
        <v>66</v>
      </c>
      <c r="DL59" s="59" t="s">
        <v>66</v>
      </c>
      <c r="DM59" s="59" t="s">
        <v>66</v>
      </c>
      <c r="DN59" s="59" t="s">
        <v>66</v>
      </c>
      <c r="DO59" s="59" t="s">
        <v>66</v>
      </c>
      <c r="DP59" s="59" t="s">
        <v>66</v>
      </c>
      <c r="DQ59" s="59" t="s">
        <v>66</v>
      </c>
      <c r="DR59" s="59" t="s">
        <v>66</v>
      </c>
      <c r="DS59" s="59" t="s">
        <v>66</v>
      </c>
      <c r="DT59" s="59" t="s">
        <v>66</v>
      </c>
      <c r="DU59" s="59" t="s">
        <v>66</v>
      </c>
      <c r="DV59" s="59" t="s">
        <v>66</v>
      </c>
      <c r="DW59" s="59" t="s">
        <v>66</v>
      </c>
      <c r="DX59" s="59" t="s">
        <v>66</v>
      </c>
      <c r="DY59" s="59" t="s">
        <v>66</v>
      </c>
      <c r="DZ59" s="59" t="s">
        <v>66</v>
      </c>
      <c r="EA59" s="59" t="s">
        <v>66</v>
      </c>
      <c r="EB59" s="59" t="s">
        <v>66</v>
      </c>
      <c r="EC59" s="59" t="s">
        <v>66</v>
      </c>
      <c r="ED59" s="59" t="s">
        <v>66</v>
      </c>
      <c r="EE59" s="59" t="s">
        <v>66</v>
      </c>
      <c r="EF59" s="59" t="s">
        <v>66</v>
      </c>
      <c r="EG59" s="59" t="s">
        <v>66</v>
      </c>
      <c r="EH59" s="59" t="s">
        <v>66</v>
      </c>
      <c r="EI59" s="59" t="s">
        <v>66</v>
      </c>
      <c r="EJ59" s="59" t="s">
        <v>66</v>
      </c>
      <c r="EK59" s="59" t="s">
        <v>66</v>
      </c>
      <c r="EL59" s="59" t="s">
        <v>66</v>
      </c>
      <c r="EM59" s="59" t="s">
        <v>66</v>
      </c>
      <c r="EN59" s="59" t="s">
        <v>66</v>
      </c>
      <c r="EO59" s="59" t="s">
        <v>66</v>
      </c>
      <c r="EP59" s="59" t="s">
        <v>66</v>
      </c>
      <c r="EQ59" s="59" t="s">
        <v>66</v>
      </c>
      <c r="ER59" s="59" t="s">
        <v>66</v>
      </c>
      <c r="ES59" s="59" t="s">
        <v>66</v>
      </c>
      <c r="ET59" s="59" t="s">
        <v>66</v>
      </c>
      <c r="EU59" s="59" t="s">
        <v>66</v>
      </c>
      <c r="EV59" s="59" t="s">
        <v>66</v>
      </c>
      <c r="EW59" s="59" t="s">
        <v>66</v>
      </c>
      <c r="EX59" s="59" t="s">
        <v>66</v>
      </c>
      <c r="EY59" s="59" t="s">
        <v>66</v>
      </c>
      <c r="EZ59" s="59" t="s">
        <v>66</v>
      </c>
      <c r="FA59" s="59" t="s">
        <v>66</v>
      </c>
      <c r="FB59" s="59" t="s">
        <v>66</v>
      </c>
      <c r="FC59" s="59" t="s">
        <v>66</v>
      </c>
      <c r="FD59" s="59" t="s">
        <v>66</v>
      </c>
      <c r="FE59" s="59" t="s">
        <v>66</v>
      </c>
      <c r="FF59" s="59" t="s">
        <v>66</v>
      </c>
      <c r="FG59" s="59" t="s">
        <v>66</v>
      </c>
      <c r="FH59" s="59" t="s">
        <v>66</v>
      </c>
      <c r="FI59" s="59" t="s">
        <v>66</v>
      </c>
      <c r="FJ59" s="59" t="s">
        <v>66</v>
      </c>
      <c r="FK59" s="59" t="s">
        <v>66</v>
      </c>
      <c r="FL59" s="59" t="s">
        <v>66</v>
      </c>
      <c r="FM59" s="59" t="s">
        <v>66</v>
      </c>
      <c r="FN59" s="59" t="s">
        <v>66</v>
      </c>
      <c r="FO59" s="59" t="s">
        <v>66</v>
      </c>
      <c r="FP59" s="59" t="s">
        <v>66</v>
      </c>
      <c r="FQ59" s="59" t="s">
        <v>66</v>
      </c>
      <c r="FR59" s="59" t="s">
        <v>66</v>
      </c>
      <c r="FS59" s="59" t="s">
        <v>66</v>
      </c>
      <c r="FT59" s="59" t="s">
        <v>66</v>
      </c>
      <c r="FU59" s="59" t="s">
        <v>66</v>
      </c>
      <c r="FV59" s="59" t="s">
        <v>66</v>
      </c>
      <c r="FW59" s="59" t="s">
        <v>66</v>
      </c>
      <c r="FX59" s="59" t="s">
        <v>66</v>
      </c>
      <c r="FY59" s="59" t="s">
        <v>66</v>
      </c>
      <c r="FZ59" s="59" t="s">
        <v>66</v>
      </c>
      <c r="GA59" s="59" t="s">
        <v>66</v>
      </c>
      <c r="GB59" s="59" t="s">
        <v>66</v>
      </c>
      <c r="GC59" s="59" t="s">
        <v>66</v>
      </c>
      <c r="GD59" s="59" t="s">
        <v>66</v>
      </c>
      <c r="GE59" s="59" t="s">
        <v>66</v>
      </c>
      <c r="GF59" s="59" t="s">
        <v>66</v>
      </c>
      <c r="GG59" s="59" t="s">
        <v>66</v>
      </c>
      <c r="GH59" s="59" t="s">
        <v>66</v>
      </c>
      <c r="GI59" s="59" t="s">
        <v>66</v>
      </c>
      <c r="GJ59" s="59" t="s">
        <v>66</v>
      </c>
      <c r="GK59" s="59" t="s">
        <v>66</v>
      </c>
      <c r="GL59" s="59" t="s">
        <v>66</v>
      </c>
      <c r="GM59" s="59" t="s">
        <v>66</v>
      </c>
      <c r="GN59" s="59" t="s">
        <v>66</v>
      </c>
      <c r="GO59" s="59" t="s">
        <v>66</v>
      </c>
      <c r="GP59" s="59" t="s">
        <v>66</v>
      </c>
      <c r="GQ59" s="59" t="s">
        <v>66</v>
      </c>
      <c r="GR59" s="59" t="s">
        <v>66</v>
      </c>
      <c r="GS59" s="59" t="s">
        <v>66</v>
      </c>
      <c r="GT59" s="59" t="s">
        <v>66</v>
      </c>
      <c r="GU59" s="59" t="s">
        <v>66</v>
      </c>
      <c r="GV59" s="59" t="s">
        <v>66</v>
      </c>
      <c r="GW59" s="59" t="s">
        <v>66</v>
      </c>
      <c r="GX59" s="59" t="s">
        <v>66</v>
      </c>
      <c r="GY59" s="59" t="s">
        <v>66</v>
      </c>
      <c r="GZ59" s="59" t="s">
        <v>66</v>
      </c>
      <c r="HA59" s="59" t="s">
        <v>66</v>
      </c>
      <c r="HB59" s="59" t="s">
        <v>66</v>
      </c>
      <c r="HC59" s="59" t="s">
        <v>66</v>
      </c>
      <c r="HD59" s="59" t="s">
        <v>66</v>
      </c>
      <c r="HE59" s="59" t="s">
        <v>66</v>
      </c>
      <c r="HF59" s="59" t="s">
        <v>66</v>
      </c>
      <c r="HG59" s="59" t="s">
        <v>66</v>
      </c>
      <c r="HH59" s="59" t="s">
        <v>66</v>
      </c>
      <c r="HI59" s="59" t="s">
        <v>66</v>
      </c>
      <c r="HJ59" s="59" t="s">
        <v>66</v>
      </c>
      <c r="HK59" s="59" t="s">
        <v>66</v>
      </c>
      <c r="HL59" s="59" t="s">
        <v>66</v>
      </c>
      <c r="HM59" s="59" t="s">
        <v>66</v>
      </c>
      <c r="HN59" s="59" t="s">
        <v>66</v>
      </c>
      <c r="HO59" s="59" t="s">
        <v>66</v>
      </c>
      <c r="HP59" s="59" t="s">
        <v>66</v>
      </c>
      <c r="HQ59" s="59" t="s">
        <v>66</v>
      </c>
      <c r="HR59" s="59" t="s">
        <v>66</v>
      </c>
      <c r="HS59" s="59" t="s">
        <v>66</v>
      </c>
      <c r="HT59" s="59" t="s">
        <v>66</v>
      </c>
      <c r="HU59" s="59" t="s">
        <v>66</v>
      </c>
      <c r="HV59" s="59" t="s">
        <v>66</v>
      </c>
      <c r="HW59" s="59" t="s">
        <v>66</v>
      </c>
      <c r="HX59" s="59" t="s">
        <v>66</v>
      </c>
      <c r="HY59" s="59" t="s">
        <v>66</v>
      </c>
      <c r="HZ59" s="59" t="s">
        <v>66</v>
      </c>
      <c r="IA59" s="59" t="s">
        <v>66</v>
      </c>
      <c r="IB59" s="59" t="s">
        <v>66</v>
      </c>
      <c r="IC59" s="59" t="s">
        <v>66</v>
      </c>
      <c r="ID59" s="59" t="s">
        <v>66</v>
      </c>
      <c r="IE59" s="59" t="s">
        <v>66</v>
      </c>
      <c r="IF59" s="59" t="s">
        <v>66</v>
      </c>
      <c r="IG59" s="59" t="s">
        <v>66</v>
      </c>
      <c r="IH59" s="59" t="s">
        <v>66</v>
      </c>
      <c r="II59" s="59" t="s">
        <v>66</v>
      </c>
      <c r="IJ59" s="59" t="s">
        <v>66</v>
      </c>
      <c r="IK59" s="59" t="s">
        <v>66</v>
      </c>
      <c r="IL59" s="59" t="s">
        <v>66</v>
      </c>
      <c r="IM59" s="59" t="s">
        <v>66</v>
      </c>
      <c r="IN59" s="59" t="s">
        <v>66</v>
      </c>
      <c r="IO59" s="59" t="s">
        <v>66</v>
      </c>
      <c r="IP59" s="59" t="s">
        <v>66</v>
      </c>
      <c r="IQ59" s="59" t="s">
        <v>66</v>
      </c>
      <c r="IR59" s="59" t="s">
        <v>66</v>
      </c>
      <c r="IS59" s="59" t="s">
        <v>66</v>
      </c>
      <c r="IT59" s="59" t="s">
        <v>66</v>
      </c>
      <c r="IU59" s="59" t="s">
        <v>66</v>
      </c>
      <c r="IV59" s="59" t="s">
        <v>66</v>
      </c>
    </row>
    <row r="60" spans="2:83" ht="12.75">
      <c r="B60" s="64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2"/>
      <c r="AD60" s="59"/>
      <c r="AE60" s="2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2:83" ht="12.75">
      <c r="B61" s="6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AB61" s="2"/>
      <c r="AC61" s="2"/>
      <c r="AD61" s="2"/>
      <c r="AE61" s="2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2:83" ht="12.75">
      <c r="B62" s="6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AB62" s="59"/>
      <c r="AC62" s="59"/>
      <c r="AD62" s="2"/>
      <c r="AE62" s="2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2:8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62"/>
      <c r="AB63" s="62"/>
      <c r="AC63" s="2"/>
      <c r="AD63" s="2"/>
      <c r="AE63" s="2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2:8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62"/>
      <c r="AB64" s="62"/>
      <c r="AC64" s="2"/>
      <c r="AD64" s="2"/>
      <c r="AE64" s="2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2:8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2:83" ht="12.75">
      <c r="B66" s="6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62"/>
      <c r="AB66" s="2"/>
      <c r="AC66" s="2"/>
      <c r="AD66" s="2"/>
      <c r="AE66" s="2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2:83" ht="12.75">
      <c r="B67" s="6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2:83" ht="12.75">
      <c r="B68" s="6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2:8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2:83" ht="12.75">
      <c r="B70" s="6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2:8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2:83" ht="12.75">
      <c r="B72" s="6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2:83" ht="12.75">
      <c r="B73" s="6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2:8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2:8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2:8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2:8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2:8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2:8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2:8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2:8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2:8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2:8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2:8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2:8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2:8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2:8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2:8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2:8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2:8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2:8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2:8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2:8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2:8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2:8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2:8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2:8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2:8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2:8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2:8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2:8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2:8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2:8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2:8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2:8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2:8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2:8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2:8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2:8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2:8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2:8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2:8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2:8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2:8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2:8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2:8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2:8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2:8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2:8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2:8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2:8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2:8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2:8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2:8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2:8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2:8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2:8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2:8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2:8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2:8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2:8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2:8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2:8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</row>
    <row r="134" spans="2:8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</row>
    <row r="135" spans="2:83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</row>
    <row r="136" spans="2:8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</row>
    <row r="137" spans="2:8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</row>
    <row r="138" spans="2:8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</row>
    <row r="139" spans="2:8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</row>
    <row r="140" spans="2:8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</row>
    <row r="141" spans="2:8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2:8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2:8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</row>
    <row r="144" spans="2:8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2:8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</row>
    <row r="146" spans="2:8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</row>
    <row r="147" spans="2:8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2:8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2:8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</row>
    <row r="150" spans="2:8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</row>
    <row r="151" spans="2:8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2:8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</row>
    <row r="153" spans="2:8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2:8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</row>
    <row r="155" spans="2:8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2:8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</row>
    <row r="157" spans="2:8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</row>
    <row r="158" spans="2:8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2:8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  <row r="160" spans="2:8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</row>
    <row r="161" spans="2:8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</row>
    <row r="162" spans="2:8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</row>
    <row r="163" spans="2:8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</row>
    <row r="164" spans="2:8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</row>
    <row r="165" spans="2:8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</row>
    <row r="166" spans="2:8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</row>
    <row r="167" spans="2:8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</row>
    <row r="168" spans="2:8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</row>
    <row r="169" spans="2:8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</row>
    <row r="170" spans="2:8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</row>
    <row r="171" spans="2:8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</row>
    <row r="172" spans="2:8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</row>
    <row r="173" spans="2:8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</row>
    <row r="174" spans="2:8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</row>
    <row r="175" spans="2:8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</row>
    <row r="176" spans="2:8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</row>
    <row r="177" spans="2:8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</row>
    <row r="178" spans="2:8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</row>
    <row r="179" spans="2:8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</row>
    <row r="180" spans="2:8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</row>
    <row r="181" spans="2:8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</row>
    <row r="182" spans="2:8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</row>
    <row r="183" spans="2:8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</row>
    <row r="184" spans="2:8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</row>
    <row r="185" spans="2:8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</row>
    <row r="186" spans="2:8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</row>
    <row r="187" spans="2:8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</row>
    <row r="188" spans="2:8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</row>
    <row r="189" spans="2:8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</row>
    <row r="190" spans="2:8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</row>
    <row r="191" spans="2:8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</row>
    <row r="192" spans="2:8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</row>
    <row r="193" spans="2:8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</row>
    <row r="194" spans="2:8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</row>
    <row r="195" spans="2:8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</row>
    <row r="196" spans="2:8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</row>
    <row r="197" spans="2:8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</row>
    <row r="198" spans="2:8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</row>
    <row r="199" spans="2:8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</row>
    <row r="200" spans="2:8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</row>
    <row r="201" spans="2:8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</row>
    <row r="202" spans="2:8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</row>
    <row r="203" spans="2:8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</row>
    <row r="204" spans="2:8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</row>
    <row r="205" spans="2:8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</row>
    <row r="206" spans="2:8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</row>
    <row r="207" spans="2:8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</row>
    <row r="208" spans="2:8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</row>
    <row r="209" spans="2:8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</row>
    <row r="210" spans="2:8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</row>
    <row r="211" spans="2:8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</row>
    <row r="212" spans="2:8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</row>
    <row r="213" spans="2:8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</row>
    <row r="214" spans="2:8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</row>
    <row r="215" spans="2:8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</row>
    <row r="216" spans="2:8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</row>
    <row r="217" spans="2:8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</row>
    <row r="218" spans="2:8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</row>
    <row r="219" spans="2:8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</row>
    <row r="220" spans="2:8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</row>
    <row r="221" spans="2:8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</row>
    <row r="222" spans="2:8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</row>
    <row r="223" spans="2:8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</row>
    <row r="224" spans="2:8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</row>
    <row r="225" spans="2:8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</row>
    <row r="226" spans="2:8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</row>
    <row r="227" spans="2:8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</row>
    <row r="228" spans="2:8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</row>
    <row r="229" spans="2:8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</row>
    <row r="230" spans="2:8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</row>
    <row r="231" spans="2:8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</row>
    <row r="232" spans="2:8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</row>
    <row r="233" spans="2:8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</row>
    <row r="234" spans="2:8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</row>
    <row r="235" spans="2:8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</row>
    <row r="236" spans="2:8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</row>
    <row r="237" spans="2:8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</row>
    <row r="238" spans="2:8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</row>
    <row r="239" spans="2:8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</row>
    <row r="240" spans="2:8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</row>
    <row r="241" spans="2:8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</row>
    <row r="242" spans="2:8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</row>
    <row r="243" spans="2:8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</row>
    <row r="244" spans="2:8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</row>
    <row r="245" spans="2:8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</row>
    <row r="246" spans="2:8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</row>
    <row r="247" spans="2:8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</row>
    <row r="248" spans="2:8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</row>
    <row r="249" spans="2:8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</row>
    <row r="250" spans="2:8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</row>
    <row r="251" spans="2:8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</row>
    <row r="252" spans="2:8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</row>
    <row r="253" spans="2:8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</row>
    <row r="254" spans="2:8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</row>
    <row r="255" spans="2:8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</row>
    <row r="256" spans="2:8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</row>
    <row r="257" spans="2:8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</row>
    <row r="258" spans="2:8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</row>
    <row r="259" spans="2:8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</row>
    <row r="260" spans="2:8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</row>
    <row r="261" spans="2:8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</row>
    <row r="262" spans="2:8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</row>
    <row r="263" spans="2:8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</row>
    <row r="264" spans="2:8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</row>
    <row r="265" spans="2:8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</row>
    <row r="266" spans="2:8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</row>
    <row r="267" spans="2:8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</row>
    <row r="268" spans="2:8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</row>
    <row r="269" spans="2:8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</row>
    <row r="270" spans="2:8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</row>
    <row r="271" spans="2:8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</row>
    <row r="272" spans="2:8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</row>
    <row r="273" spans="2:8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</row>
    <row r="274" spans="2:8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</row>
    <row r="275" spans="2:8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</row>
    <row r="276" spans="2:8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</row>
    <row r="277" spans="2:8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</row>
    <row r="278" spans="2:8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</row>
    <row r="279" spans="2:8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</row>
    <row r="280" spans="2:8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</row>
    <row r="281" spans="2:8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</row>
    <row r="282" spans="2:8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</row>
    <row r="283" spans="2:8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</row>
    <row r="284" spans="2:8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</row>
    <row r="285" spans="2:8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</row>
    <row r="286" spans="2:8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</row>
    <row r="287" spans="2:8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</row>
    <row r="288" spans="2:8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</row>
    <row r="289" spans="2:8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</row>
    <row r="290" spans="2:8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</row>
    <row r="291" spans="2:8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</row>
    <row r="292" spans="2:8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</row>
    <row r="293" spans="2:8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</row>
    <row r="294" spans="2:8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</row>
    <row r="295" spans="2:8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</row>
    <row r="296" spans="2:8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</row>
    <row r="297" spans="2:8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</row>
    <row r="298" spans="2:8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</row>
    <row r="299" spans="2:8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</row>
    <row r="300" spans="2:8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</row>
    <row r="301" spans="2:8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</row>
    <row r="302" spans="2:8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</row>
    <row r="303" spans="2:8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</row>
    <row r="304" spans="2:8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</row>
    <row r="305" spans="2:8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</row>
    <row r="306" spans="2:8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</row>
    <row r="307" spans="2:8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</row>
    <row r="308" spans="2:8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</row>
    <row r="309" spans="2:8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</row>
    <row r="310" spans="2:8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</row>
    <row r="311" spans="2:8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</row>
    <row r="312" spans="2:8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</row>
    <row r="313" spans="2:8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</row>
    <row r="314" spans="2:8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</row>
    <row r="315" spans="2:8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</row>
    <row r="316" spans="2:8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</row>
    <row r="317" spans="2:31" ht="12.75">
      <c r="B317" s="65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</row>
    <row r="318" spans="2:31" ht="12.75">
      <c r="B318" s="65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</row>
    <row r="319" spans="2:31" ht="12.75">
      <c r="B319" s="65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</row>
    <row r="320" spans="2:31" ht="12.75">
      <c r="B320" s="65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</row>
    <row r="321" spans="2:31" ht="12.75">
      <c r="B321" s="65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</row>
    <row r="322" spans="2:31" ht="12.75">
      <c r="B322" s="65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</row>
    <row r="323" spans="2:31" ht="12.75">
      <c r="B323" s="65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</row>
    <row r="324" spans="2:31" ht="12.75">
      <c r="B324" s="65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</row>
    <row r="325" spans="2:31" ht="12.75">
      <c r="B325" s="65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</row>
    <row r="326" spans="2:31" ht="12.75"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</row>
    <row r="327" spans="2:31" ht="12.75">
      <c r="B327" s="65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</row>
    <row r="328" spans="2:31" ht="12.75">
      <c r="B328" s="65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</row>
    <row r="329" spans="2:31" ht="12.75">
      <c r="B329" s="65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</row>
    <row r="330" spans="2:31" ht="12.75">
      <c r="B330" s="65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</row>
    <row r="331" spans="2:31" ht="12.75">
      <c r="B331" s="65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</row>
    <row r="332" spans="2:31" ht="12.75">
      <c r="B332" s="65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</row>
    <row r="333" spans="2:31" ht="12.75">
      <c r="B333" s="65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</row>
    <row r="334" spans="2:31" ht="12.75">
      <c r="B334" s="65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</row>
    <row r="335" spans="2:31" ht="12.75">
      <c r="B335" s="65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</row>
    <row r="336" spans="2:31" ht="12.75">
      <c r="B336" s="65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</row>
    <row r="337" spans="2:31" ht="12.75">
      <c r="B337" s="65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</row>
    <row r="338" spans="2:31" ht="12.75">
      <c r="B338" s="65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</row>
    <row r="339" spans="2:31" ht="12.75">
      <c r="B339" s="65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</row>
    <row r="340" spans="2:31" ht="12.75">
      <c r="B340" s="65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</row>
    <row r="341" spans="2:31" ht="12.75">
      <c r="B341" s="65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</row>
    <row r="342" spans="2:31" ht="12.75">
      <c r="B342" s="65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</row>
    <row r="343" spans="2:31" ht="12.75">
      <c r="B343" s="65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</row>
    <row r="344" spans="2:31" ht="12.75">
      <c r="B344" s="65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</row>
    <row r="345" spans="2:31" ht="12.75">
      <c r="B345" s="65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</row>
    <row r="346" spans="2:31" ht="12.75">
      <c r="B346" s="65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</row>
    <row r="347" spans="2:31" ht="12.75">
      <c r="B347" s="65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</row>
    <row r="348" spans="2:31" ht="12.75">
      <c r="B348" s="65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</row>
    <row r="349" spans="2:31" ht="12.75">
      <c r="B349" s="65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</row>
    <row r="350" spans="2:31" ht="12.75">
      <c r="B350" s="65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</row>
    <row r="351" spans="2:31" ht="12.75">
      <c r="B351" s="65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</row>
    <row r="352" spans="2:31" ht="12.75">
      <c r="B352" s="65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</row>
    <row r="353" spans="2:31" ht="12.75">
      <c r="B353" s="65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</row>
    <row r="354" spans="2:31" ht="12.75">
      <c r="B354" s="65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</row>
    <row r="355" spans="2:31" ht="12.75">
      <c r="B355" s="65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</row>
    <row r="356" spans="2:31" ht="12.75">
      <c r="B356" s="65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</row>
    <row r="357" spans="2:31" ht="12.75">
      <c r="B357" s="65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</row>
    <row r="358" spans="2:31" ht="12.75">
      <c r="B358" s="65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</row>
    <row r="359" spans="2:31" ht="12.75">
      <c r="B359" s="65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</row>
    <row r="360" spans="2:31" ht="12.75">
      <c r="B360" s="65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</row>
    <row r="361" spans="2:31" ht="12.75">
      <c r="B361" s="65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</row>
    <row r="362" spans="2:31" ht="12.75">
      <c r="B362" s="65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</row>
    <row r="363" spans="2:31" ht="12.75">
      <c r="B363" s="65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</row>
    <row r="364" spans="2:31" ht="12.75">
      <c r="B364" s="65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</row>
    <row r="365" spans="2:31" ht="12.75">
      <c r="B365" s="65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</row>
    <row r="366" spans="2:31" ht="12.75">
      <c r="B366" s="65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</row>
    <row r="367" spans="2:31" ht="12.75">
      <c r="B367" s="65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</row>
    <row r="368" spans="2:31" ht="12.75">
      <c r="B368" s="65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</row>
    <row r="369" spans="2:31" ht="12.75">
      <c r="B369" s="65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</row>
    <row r="370" spans="2:31" ht="12.75">
      <c r="B370" s="65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</row>
    <row r="371" spans="2:31" ht="12.75">
      <c r="B371" s="65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</row>
    <row r="372" spans="2:31" ht="12.75">
      <c r="B372" s="65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</row>
    <row r="373" spans="2:31" ht="12.75">
      <c r="B373" s="65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</row>
    <row r="374" spans="2:31" ht="12.75">
      <c r="B374" s="65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</row>
    <row r="375" spans="2:31" ht="12.75">
      <c r="B375" s="65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</row>
    <row r="376" spans="2:31" ht="12.75">
      <c r="B376" s="65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</row>
    <row r="377" spans="2:31" ht="12.75">
      <c r="B377" s="65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</row>
    <row r="378" spans="2:31" ht="12.75">
      <c r="B378" s="65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</row>
    <row r="379" spans="2:31" ht="12.75">
      <c r="B379" s="65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</row>
    <row r="380" spans="2:31" ht="12.75">
      <c r="B380" s="65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</row>
    <row r="381" spans="2:31" ht="12.75">
      <c r="B381" s="65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</row>
    <row r="382" spans="2:31" ht="12.75">
      <c r="B382" s="65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</row>
    <row r="383" spans="2:31" ht="12.75">
      <c r="B383" s="65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</row>
    <row r="384" spans="2:31" ht="12.75">
      <c r="B384" s="65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</row>
    <row r="385" spans="2:31" ht="12.75">
      <c r="B385" s="65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</row>
    <row r="386" spans="2:30" ht="12.75">
      <c r="B386" s="65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</row>
    <row r="387" spans="2:30" ht="12.75">
      <c r="B387" s="65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</row>
    <row r="388" spans="2:30" ht="12.75">
      <c r="B388" s="65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</row>
    <row r="389" spans="2:30" ht="12.75">
      <c r="B389" s="65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</row>
    <row r="390" spans="2:30" ht="12.75">
      <c r="B390" s="65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</row>
    <row r="391" spans="2:30" ht="12.75">
      <c r="B391" s="65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</row>
    <row r="392" spans="2:30" ht="12.75">
      <c r="B392" s="65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</row>
    <row r="393" spans="2:30" ht="12.75">
      <c r="B393" s="65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</row>
    <row r="394" spans="2:30" ht="12.75">
      <c r="B394" s="65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</row>
    <row r="395" spans="2:30" ht="12.75">
      <c r="B395" s="65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</row>
    <row r="396" spans="2:30" ht="12.75">
      <c r="B396" s="65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</row>
    <row r="397" spans="2:30" ht="12.75">
      <c r="B397" s="65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</row>
    <row r="398" spans="2:30" ht="12.75">
      <c r="B398" s="65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</row>
    <row r="399" spans="2:30" ht="12.75">
      <c r="B399" s="65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</row>
    <row r="400" spans="2:30" ht="12.75">
      <c r="B400" s="65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</row>
    <row r="401" spans="2:30" ht="12.75">
      <c r="B401" s="65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</row>
    <row r="402" spans="2:30" ht="12.75">
      <c r="B402" s="65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</row>
    <row r="403" spans="2:30" ht="12.75">
      <c r="B403" s="65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</row>
    <row r="404" spans="2:30" ht="12.75">
      <c r="B404" s="65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</row>
    <row r="405" spans="2:30" ht="12.75">
      <c r="B405" s="65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</row>
    <row r="406" spans="2:30" ht="12.7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</row>
    <row r="407" spans="2:30" ht="12.7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</row>
    <row r="408" spans="2:30" ht="12.7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</row>
    <row r="409" spans="2:30" ht="12.7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</row>
    <row r="410" spans="2:30" ht="12.7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</row>
    <row r="411" spans="2:30" ht="12.7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</row>
    <row r="412" spans="2:30" ht="12.7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</row>
    <row r="413" spans="2:30" ht="12.7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</row>
    <row r="414" spans="2:30" ht="12.7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</row>
    <row r="415" spans="2:30" ht="12.7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</row>
    <row r="416" spans="2:30" ht="12.7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</row>
    <row r="417" spans="2:30" ht="12.7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</row>
    <row r="418" spans="2:30" ht="12.7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</row>
    <row r="419" spans="2:30" ht="12.7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</row>
    <row r="420" spans="2:30" ht="12.7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</row>
    <row r="421" spans="2:30" ht="12.7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</row>
    <row r="422" spans="2:30" ht="12.7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</row>
    <row r="423" spans="2:30" ht="12.7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</row>
    <row r="424" spans="2:30" ht="12.7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</row>
    <row r="425" spans="2:30" ht="12.7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</row>
    <row r="426" spans="2:30" ht="12.7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</row>
    <row r="427" spans="2:30" ht="12.7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</row>
    <row r="428" spans="2:30" ht="12.7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</row>
    <row r="429" spans="2:30" ht="12.7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</row>
    <row r="430" spans="2:30" ht="12.7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</row>
    <row r="431" spans="2:30" ht="12.7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</row>
    <row r="432" spans="2:30" ht="12.7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</row>
    <row r="433" spans="2:30" ht="12.7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</row>
    <row r="434" spans="2:30" ht="12.7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</row>
    <row r="435" spans="2:30" ht="12.7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</row>
    <row r="436" spans="2:30" ht="12.7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</row>
    <row r="437" spans="2:30" ht="12.7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</row>
    <row r="438" spans="2:30" ht="12.7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</row>
    <row r="439" spans="2:30" ht="12.7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</row>
    <row r="440" spans="2:30" ht="12.7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</row>
    <row r="441" spans="2:30" ht="12.7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</row>
    <row r="442" spans="2:30" ht="12.7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</row>
    <row r="443" spans="2:30" ht="12.7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</row>
    <row r="444" spans="2:30" ht="12.7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</row>
    <row r="445" spans="2:30" ht="12.7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</row>
    <row r="446" spans="2:30" ht="12.7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</row>
    <row r="447" spans="2:30" ht="12.7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</row>
    <row r="448" spans="2:27" ht="12.7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</row>
    <row r="449" spans="2:27" ht="12.7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</row>
    <row r="450" spans="2:27" ht="12.7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</row>
    <row r="451" spans="2:27" ht="12.7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</row>
    <row r="452" spans="2:27" ht="12.7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</row>
    <row r="453" spans="2:27" ht="12.7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</row>
    <row r="454" spans="2:27" ht="12.7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</row>
    <row r="455" spans="2:27" ht="12.7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</row>
    <row r="456" spans="2:27" ht="12.7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</row>
    <row r="457" spans="2:27" ht="12.7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</row>
    <row r="458" spans="2:27" ht="12.7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</row>
    <row r="459" spans="2:27" ht="12.7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</row>
    <row r="460" spans="2:27" ht="12.7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</row>
    <row r="461" spans="2:27" ht="12.7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</row>
    <row r="462" spans="2:27" ht="12.7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</row>
    <row r="463" spans="2:27" ht="12.7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</row>
    <row r="464" spans="2:27" ht="12.7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</row>
    <row r="465" spans="2:27" ht="12.7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</row>
    <row r="466" spans="2:27" ht="12.7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</row>
    <row r="467" spans="2:27" ht="12.7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</row>
    <row r="468" spans="2:27" ht="12.7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</row>
    <row r="469" spans="2:27" ht="12.7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</row>
    <row r="470" spans="2:27" ht="12.7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</row>
    <row r="471" spans="2:27" ht="12.7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</row>
    <row r="472" spans="2:27" ht="12.7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</row>
    <row r="473" spans="2:27" ht="12.7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</row>
    <row r="474" spans="2:27" ht="12.7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</row>
    <row r="475" spans="2:27" ht="12.7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</row>
    <row r="476" spans="2:27" ht="12.7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</row>
    <row r="477" spans="2:27" ht="12.7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</row>
    <row r="478" spans="2:27" ht="12.7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</row>
    <row r="479" spans="2:27" ht="12.7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</row>
    <row r="480" spans="2:27" ht="12.7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</row>
    <row r="481" spans="2:27" ht="12.7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</row>
    <row r="482" spans="2:27" ht="12.7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</row>
    <row r="483" spans="2:27" ht="12.7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</row>
    <row r="484" spans="2:27" ht="12.7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</row>
    <row r="485" spans="2:27" ht="12.7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</row>
    <row r="486" spans="2:27" ht="12.7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</row>
    <row r="487" spans="2:27" ht="12.7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</row>
    <row r="488" spans="2:27" ht="12.7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</row>
    <row r="489" spans="2:27" ht="12.7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</row>
    <row r="490" spans="2:27" ht="12.7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</row>
    <row r="491" spans="2:27" ht="12.7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</row>
    <row r="492" spans="2:27" ht="12.7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</row>
    <row r="493" spans="2:27" ht="12.7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</row>
    <row r="494" spans="2:27" ht="12.7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</row>
    <row r="495" spans="2:27" ht="12.7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</row>
    <row r="496" spans="2:27" ht="12.7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</row>
    <row r="497" spans="2:27" ht="12.7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</row>
    <row r="498" spans="2:27" ht="12.7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</row>
    <row r="499" spans="2:27" ht="12.7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</row>
    <row r="500" spans="2:27" ht="12.7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</row>
    <row r="501" spans="2:27" ht="12.7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</row>
    <row r="502" spans="2:27" ht="12.7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</row>
    <row r="503" spans="2:27" ht="12.7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</row>
    <row r="504" spans="2:27" ht="12.7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</row>
    <row r="505" spans="2:27" ht="12.7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</row>
    <row r="506" spans="2:27" ht="12.7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</row>
    <row r="507" spans="2:27" ht="12.7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</row>
    <row r="508" spans="2:27" ht="12.7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</row>
    <row r="509" spans="2:27" ht="12.7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</row>
    <row r="510" spans="2:27" ht="12.7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</row>
    <row r="511" spans="2:27" ht="12.7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</row>
    <row r="512" spans="2:27" ht="12.7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</row>
    <row r="513" spans="2:27" ht="12.7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</row>
    <row r="514" spans="2:27" ht="12.7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</row>
    <row r="515" spans="2:27" ht="12.7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</row>
    <row r="516" spans="2:27" ht="12.7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</row>
    <row r="517" spans="2:27" ht="12.7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</row>
    <row r="518" spans="2:27" ht="12.7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</row>
    <row r="519" spans="2:27" ht="12.7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</row>
    <row r="520" spans="2:27" ht="12.7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</row>
    <row r="521" spans="2:27" ht="12.7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</row>
    <row r="522" spans="2:27" ht="12.7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</row>
    <row r="523" spans="2:27" ht="12.7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</row>
    <row r="524" spans="2:27" ht="12.7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</row>
    <row r="525" spans="2:27" ht="12.7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</row>
    <row r="526" spans="2:27" ht="12.7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</row>
    <row r="527" spans="2:27" ht="12.7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</row>
    <row r="528" spans="2:27" ht="12.7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</row>
    <row r="529" spans="2:27" ht="12.7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</row>
    <row r="530" spans="2:27" ht="12.7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</row>
    <row r="531" spans="2:27" ht="12.7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</row>
    <row r="532" spans="2:27" ht="12.7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</row>
    <row r="533" spans="2:27" ht="12.7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</row>
    <row r="534" spans="2:27" ht="12.7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</row>
    <row r="535" spans="2:27" ht="12.7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</row>
    <row r="536" spans="2:27" ht="12.7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</row>
    <row r="537" spans="2:27" ht="12.7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</row>
    <row r="538" spans="2:27" ht="12.7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</row>
    <row r="539" spans="2:27" ht="12.7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</row>
    <row r="540" spans="2:27" ht="12.7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</row>
    <row r="541" spans="2:27" ht="12.7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</row>
    <row r="542" spans="2:27" ht="12.7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</row>
    <row r="543" spans="2:27" ht="12.7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</row>
    <row r="544" spans="2:27" ht="12.7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</row>
    <row r="545" spans="2:27" ht="12.7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</row>
    <row r="546" spans="2:27" ht="12.7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</row>
    <row r="547" spans="2:27" ht="12.7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</row>
    <row r="548" spans="2:27" ht="12.7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</row>
    <row r="549" spans="2:27" ht="12.7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</row>
    <row r="550" spans="2:27" ht="12.7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</row>
    <row r="551" spans="2:27" ht="12.7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</row>
    <row r="552" spans="2:27" ht="12.7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</row>
    <row r="553" spans="2:27" ht="12.7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</row>
    <row r="554" spans="2:27" ht="12.7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</row>
    <row r="555" spans="2:27" ht="12.7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</row>
    <row r="556" spans="2:27" ht="12.7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</row>
    <row r="557" spans="2:27" ht="12.7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</row>
    <row r="558" spans="2:27" ht="12.7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</row>
    <row r="559" spans="2:27" ht="12.7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</row>
    <row r="560" spans="2:27" ht="12.7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</row>
    <row r="561" spans="2:27" ht="12.7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</row>
    <row r="562" spans="2:27" ht="12.7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</row>
    <row r="563" spans="2:27" ht="12.7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</row>
    <row r="564" spans="2:27" ht="12.7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</row>
    <row r="565" spans="2:27" ht="12.7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</row>
    <row r="566" spans="2:27" ht="12.7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</row>
    <row r="567" spans="2:27" ht="12.7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</row>
    <row r="568" spans="2:27" ht="12.7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</row>
    <row r="569" spans="2:27" ht="12.7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</row>
    <row r="570" spans="2:27" ht="12.7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</row>
    <row r="571" spans="2:27" ht="12.7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</row>
    <row r="572" spans="2:27" ht="12.7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</row>
    <row r="573" spans="2:27" ht="12.7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</row>
    <row r="574" spans="2:27" ht="12.7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</row>
    <row r="575" spans="2:27" ht="12.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</row>
    <row r="576" spans="2:27" ht="12.7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</row>
    <row r="577" spans="2:27" ht="12.7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</row>
    <row r="578" spans="2:27" ht="12.7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</row>
    <row r="579" spans="2:27" ht="12.7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</row>
    <row r="580" spans="2:27" ht="12.7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</row>
    <row r="581" spans="2:27" ht="12.7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</row>
    <row r="582" spans="2:27" ht="12.7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</row>
    <row r="583" spans="2:27" ht="12.7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</row>
    <row r="584" spans="2:27" ht="12.7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</row>
    <row r="585" spans="2:27" ht="12.7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</row>
    <row r="586" spans="2:27" ht="12.7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</row>
    <row r="587" spans="2:27" ht="12.7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</row>
    <row r="588" spans="2:27" ht="12.7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</row>
    <row r="589" spans="2:27" ht="12.7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</row>
    <row r="590" spans="2:27" ht="12.7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</row>
    <row r="591" spans="2:27" ht="12.7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</row>
    <row r="592" spans="2:27" ht="12.7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</row>
    <row r="593" spans="2:27" ht="12.7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</row>
    <row r="594" spans="2:27" ht="12.7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</row>
    <row r="595" spans="2:27" ht="12.7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</row>
    <row r="596" spans="2:27" ht="12.7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</row>
    <row r="597" spans="2:27" ht="12.7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</row>
    <row r="598" spans="2:27" ht="12.7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</row>
    <row r="599" spans="2:27" ht="12.7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</row>
    <row r="600" spans="2:27" ht="12.7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</row>
    <row r="601" spans="2:27" ht="12.7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</row>
    <row r="602" spans="2:27" ht="12.7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</row>
    <row r="603" spans="2:27" ht="12.7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</row>
    <row r="604" spans="2:27" ht="12.7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</row>
    <row r="605" spans="2:27" ht="12.7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</row>
    <row r="606" spans="2:27" ht="12.7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</row>
    <row r="607" spans="2:27" ht="12.7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</row>
    <row r="608" spans="2:27" ht="12.7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</row>
    <row r="609" spans="2:27" ht="12.7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</row>
    <row r="610" spans="2:27" ht="12.7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</row>
    <row r="611" spans="2:27" ht="12.7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</row>
    <row r="612" spans="2:27" ht="12.7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</row>
    <row r="613" spans="2:27" ht="12.7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</row>
    <row r="614" spans="2:27" ht="12.7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</row>
    <row r="615" spans="2:27" ht="12.7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</row>
    <row r="616" spans="2:27" ht="12.7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</row>
    <row r="617" spans="2:27" ht="12.7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</row>
    <row r="618" spans="2:27" ht="12.7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</row>
    <row r="619" spans="2:27" ht="12.7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</row>
    <row r="620" spans="2:27" ht="12.7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</row>
    <row r="621" spans="2:27" ht="12.7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</row>
    <row r="622" spans="2:27" ht="12.7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</row>
    <row r="623" spans="2:27" ht="12.7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</row>
    <row r="624" spans="2:27" ht="12.7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</row>
    <row r="625" spans="2:27" ht="12.7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</row>
    <row r="626" spans="2:27" ht="12.7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</row>
    <row r="627" spans="2:27" ht="12.7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</row>
    <row r="628" spans="2:27" ht="12.7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</row>
    <row r="629" spans="2:27" ht="12.7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</row>
    <row r="630" spans="2:27" ht="12.7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</row>
    <row r="631" spans="2:27" ht="12.7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</row>
    <row r="632" spans="2:27" ht="12.7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</row>
    <row r="633" spans="2:27" ht="12.7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</row>
    <row r="634" spans="2:27" ht="12.7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</row>
    <row r="635" spans="2:27" ht="12.7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</row>
    <row r="636" spans="2:27" ht="12.7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</row>
    <row r="637" spans="2:27" ht="12.7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</row>
    <row r="638" spans="2:27" ht="12.7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</row>
    <row r="639" spans="2:27" ht="12.7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</row>
    <row r="640" spans="2:27" ht="12.7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</row>
    <row r="641" spans="2:27" ht="12.7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</row>
    <row r="642" spans="2:27" ht="12.7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</row>
    <row r="643" spans="2:27" ht="12.7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</row>
    <row r="644" spans="2:27" ht="12.7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</row>
    <row r="645" spans="2:27" ht="12.7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</row>
    <row r="646" spans="2:27" ht="12.7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</row>
    <row r="647" spans="2:27" ht="12.7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</row>
    <row r="648" spans="2:27" ht="12.7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</row>
    <row r="649" spans="2:27" ht="12.7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</row>
    <row r="650" spans="2:27" ht="12.7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</row>
    <row r="651" spans="2:27" ht="12.7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</row>
    <row r="652" spans="2:27" ht="12.7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</row>
    <row r="653" spans="2:27" ht="12.7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</row>
    <row r="654" spans="2:27" ht="12.7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</row>
    <row r="655" spans="2:27" ht="12.7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</row>
    <row r="656" spans="2:27" ht="12.75"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</row>
    <row r="657" spans="2:27" ht="12.75"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</row>
    <row r="658" spans="2:27" ht="12.75"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</row>
    <row r="659" spans="2:27" ht="12.75"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</row>
    <row r="660" spans="2:27" ht="12.75"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</row>
    <row r="661" spans="2:27" ht="12.75"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</row>
    <row r="662" spans="2:27" ht="12.75"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</row>
    <row r="663" spans="2:27" ht="12.75"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</row>
    <row r="664" spans="2:27" ht="12.75"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</row>
    <row r="665" spans="2:27" ht="12.75"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</row>
    <row r="666" spans="2:27" ht="12.75"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</row>
    <row r="667" spans="2:27" ht="12.75"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2:27" ht="12.75"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</row>
    <row r="669" spans="2:27" ht="12.75"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</row>
    <row r="670" spans="2:27" ht="12.75"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</row>
    <row r="671" spans="2:27" ht="12.75"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</row>
    <row r="672" spans="2:27" ht="12.75"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</row>
    <row r="673" spans="2:27" ht="12.75"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</row>
    <row r="674" spans="2:27" ht="12.75"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</row>
    <row r="675" spans="2:27" ht="12.75"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</row>
    <row r="676" spans="2:27" ht="12.75"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</row>
    <row r="677" spans="2:27" ht="12.75"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</row>
    <row r="678" spans="2:27" ht="12.75"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</row>
    <row r="679" spans="2:27" ht="12.75"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</row>
    <row r="680" spans="2:27" ht="12.75"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</row>
    <row r="681" spans="2:27" ht="12.75"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</row>
    <row r="682" spans="2:27" ht="12.75"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</row>
    <row r="683" spans="2:27" ht="12.75"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</row>
    <row r="684" spans="2:27" ht="12.75"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</row>
    <row r="685" spans="2:27" ht="12.75"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</row>
    <row r="686" spans="2:27" ht="12.75"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</row>
    <row r="687" spans="2:27" ht="12.75"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</row>
    <row r="688" spans="2:27" ht="12.75"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</row>
    <row r="689" spans="2:27" ht="12.75"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</row>
    <row r="690" spans="2:27" ht="12.75"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</row>
    <row r="691" spans="2:27" ht="12.75"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</row>
    <row r="692" spans="2:27" ht="12.75"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</row>
    <row r="693" spans="2:27" ht="12.75"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</row>
    <row r="694" spans="2:27" ht="12.75"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</row>
    <row r="695" spans="2:27" ht="12.75"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</row>
    <row r="696" spans="2:27" ht="12.75"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</row>
    <row r="697" spans="2:27" ht="12.75"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</row>
    <row r="698" spans="2:27" ht="12.75"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</row>
    <row r="699" spans="2:27" ht="12.75"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</row>
    <row r="700" spans="2:27" ht="12.75"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</row>
    <row r="701" spans="2:27" ht="12.75"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</row>
    <row r="702" spans="2:27" ht="12.75"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</row>
    <row r="703" spans="2:27" ht="12.75"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</row>
    <row r="704" spans="2:27" ht="12.75"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</row>
    <row r="705" spans="2:27" ht="12.75"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</row>
    <row r="706" spans="2:27" ht="12.75"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</row>
    <row r="707" spans="2:27" ht="12.75"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</row>
    <row r="708" spans="2:27" ht="12.75"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</row>
    <row r="709" spans="2:27" ht="12.75"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</row>
    <row r="710" spans="2:27" ht="12.75"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</row>
    <row r="711" spans="2:27" ht="12.75"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</row>
    <row r="712" spans="2:27" ht="12.75"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</row>
    <row r="713" spans="2:27" ht="12.75"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</row>
    <row r="714" spans="2:27" ht="12.75"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</row>
    <row r="715" spans="2:27" ht="12.75"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</row>
    <row r="716" spans="2:27" ht="12.75"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</row>
    <row r="717" spans="2:27" ht="12.75"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</row>
    <row r="718" spans="2:27" ht="12.75"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</row>
    <row r="719" spans="2:27" ht="12.75"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</row>
    <row r="720" spans="2:27" ht="12.75"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</row>
    <row r="721" spans="2:27" ht="12.75"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2:27" ht="12.75"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</row>
    <row r="723" spans="2:27" ht="12.75"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</row>
    <row r="724" spans="2:27" ht="12.75"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</row>
    <row r="725" spans="2:27" ht="12.75"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</row>
    <row r="726" spans="2:27" ht="12.75"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</row>
    <row r="727" spans="2:27" ht="12.75"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</row>
    <row r="728" spans="2:27" ht="12.75"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</row>
    <row r="729" spans="2:27" ht="12.75"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</row>
    <row r="730" spans="2:27" ht="12.75"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</row>
    <row r="731" spans="2:27" ht="12.75"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</row>
    <row r="732" spans="2:27" ht="12.75"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</row>
    <row r="733" spans="2:27" ht="12.75"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</row>
    <row r="734" spans="2:27" ht="12.75"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</row>
    <row r="735" spans="2:27" ht="12.75"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</row>
    <row r="736" spans="2:27" ht="12.75"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</row>
    <row r="737" spans="2:27" ht="12.75"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</row>
    <row r="738" spans="2:27" ht="12.75"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</row>
    <row r="739" spans="2:27" ht="12.75"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</row>
    <row r="740" spans="2:27" ht="12.75"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</row>
    <row r="741" spans="2:27" ht="12.75"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</row>
    <row r="742" spans="2:27" ht="12.75"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</row>
    <row r="743" spans="2:27" ht="12.75"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</row>
    <row r="744" spans="2:27" ht="12.75"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</row>
    <row r="745" spans="2:27" ht="12.75"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</row>
    <row r="746" spans="2:27" ht="12.75"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</row>
    <row r="747" spans="2:27" ht="12.75"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</row>
    <row r="748" spans="2:27" ht="12.75"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</row>
    <row r="749" spans="2:27" ht="12.75"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</row>
    <row r="750" spans="2:27" ht="12.75"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</row>
    <row r="751" spans="2:27" ht="12.75"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</row>
    <row r="752" spans="2:27" ht="12.75"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</row>
    <row r="753" spans="2:27" ht="12.75"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</row>
    <row r="754" spans="2:27" ht="12.75"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</row>
    <row r="755" spans="2:27" ht="12.75"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</row>
    <row r="756" spans="2:27" ht="12.75"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</row>
    <row r="757" spans="2:27" ht="12.75"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</row>
    <row r="758" spans="2:27" ht="12.75"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</row>
    <row r="759" spans="2:27" ht="12.75"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</row>
    <row r="760" spans="2:27" ht="12.75"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</row>
    <row r="761" spans="2:27" ht="12.75"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</row>
    <row r="762" spans="2:27" ht="12.75"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</row>
    <row r="763" spans="2:27" ht="12.75"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</row>
    <row r="764" spans="2:27" ht="12.75"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</row>
    <row r="765" spans="2:27" ht="12.75"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</row>
    <row r="766" spans="2:27" ht="12.75"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</row>
    <row r="767" spans="2:27" ht="12.75"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</row>
    <row r="768" spans="2:27" ht="12.75"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</row>
    <row r="769" spans="2:27" ht="12.75"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</row>
    <row r="770" spans="2:27" ht="12.75"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</row>
    <row r="771" spans="2:27" ht="12.75"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</row>
    <row r="772" spans="2:27" ht="12.75"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</row>
    <row r="773" spans="2:27" ht="12.75"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</row>
    <row r="774" spans="2:27" ht="12.75"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</row>
    <row r="775" spans="2:27" ht="12.75"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</row>
    <row r="776" spans="2:27" ht="12.75"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</row>
    <row r="777" spans="2:27" ht="12.75"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</row>
    <row r="778" spans="2:27" ht="12.75"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</row>
    <row r="779" spans="2:27" ht="12.75"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</row>
    <row r="780" spans="2:27" ht="12.75"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</row>
    <row r="781" spans="2:27" ht="12.75"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</row>
    <row r="782" spans="2:27" ht="12.75"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</row>
    <row r="783" spans="2:27" ht="12.75"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</row>
    <row r="784" spans="2:27" ht="12.75"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</row>
    <row r="785" spans="2:27" ht="12.75"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</row>
    <row r="786" spans="2:27" ht="12.75"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</row>
    <row r="787" spans="2:27" ht="12.75"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</row>
    <row r="788" spans="2:27" ht="12.75"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</row>
    <row r="789" spans="2:27" ht="12.75"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</row>
    <row r="790" spans="2:27" ht="12.75"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</row>
    <row r="791" spans="2:27" ht="12.75"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</row>
    <row r="792" spans="2:27" ht="12.75"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</row>
    <row r="793" spans="2:27" ht="12.75"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</row>
    <row r="794" spans="2:27" ht="12.75"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</row>
    <row r="795" spans="2:27" ht="12.75"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</row>
    <row r="796" spans="2:27" ht="12.75"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</row>
    <row r="797" spans="2:27" ht="12.75"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</row>
    <row r="798" spans="2:27" ht="12.75"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</row>
    <row r="799" spans="2:27" ht="12.75"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</row>
    <row r="800" spans="2:27" ht="12.75"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</row>
    <row r="801" spans="2:27" ht="12.75"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</row>
    <row r="802" spans="2:27" ht="12.75"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</row>
    <row r="803" spans="2:27" ht="12.75"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</row>
    <row r="804" spans="2:27" ht="12.75"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</row>
    <row r="805" spans="2:27" ht="12.75"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</row>
    <row r="806" spans="2:27" ht="12.75"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</row>
    <row r="807" spans="2:27" ht="12.75"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</row>
    <row r="808" spans="2:27" ht="12.75"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</row>
    <row r="809" spans="2:27" ht="12.75"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</row>
    <row r="810" spans="2:27" ht="12.75"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</row>
    <row r="811" spans="2:27" ht="12.75"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</row>
    <row r="812" spans="2:27" ht="12.75"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</row>
    <row r="813" spans="2:27" ht="12.75"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</row>
    <row r="814" spans="2:27" ht="12.75"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</row>
    <row r="815" spans="2:27" ht="12.75"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</row>
    <row r="816" spans="2:27" ht="12.75"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</row>
    <row r="817" spans="2:27" ht="12.75"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</row>
    <row r="818" spans="2:27" ht="12.75"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</row>
    <row r="819" spans="2:27" ht="12.75"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</row>
    <row r="820" spans="2:27" ht="12.75"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</row>
    <row r="821" spans="2:27" ht="12.75"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</row>
    <row r="822" spans="2:27" ht="12.75"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</row>
    <row r="823" spans="2:27" ht="12.75"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</row>
    <row r="824" spans="2:27" ht="12.75"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</row>
    <row r="825" spans="2:27" ht="12.75"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</row>
    <row r="826" spans="2:27" ht="12.75"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</row>
    <row r="827" spans="2:27" ht="12.75"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</row>
    <row r="828" spans="2:27" ht="12.75"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</row>
    <row r="829" spans="2:27" ht="12.75"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</row>
    <row r="830" spans="2:27" ht="12.75"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</row>
    <row r="831" spans="2:27" ht="12.75"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</row>
    <row r="832" spans="2:27" ht="12.75"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</row>
    <row r="833" spans="2:27" ht="12.75"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</row>
    <row r="834" spans="2:27" ht="12.75"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</row>
    <row r="835" spans="2:27" ht="12.75"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</row>
    <row r="836" spans="2:27" ht="12.75"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</row>
    <row r="837" spans="2:27" ht="12.75"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</row>
    <row r="838" spans="2:27" ht="12.75"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</row>
    <row r="839" spans="2:27" ht="12.75"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</row>
    <row r="840" spans="2:27" ht="12.75"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</row>
    <row r="841" spans="2:27" ht="12.75"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</row>
    <row r="842" spans="2:27" ht="12.75"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</row>
    <row r="843" spans="2:27" ht="12.75"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</row>
    <row r="844" spans="2:27" ht="12.75"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</row>
    <row r="845" spans="2:27" ht="12.75"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</row>
    <row r="846" spans="2:27" ht="12.75"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</row>
    <row r="847" spans="2:27" ht="12.75"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</row>
    <row r="848" spans="2:27" ht="12.75"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</row>
    <row r="849" spans="2:27" ht="12.75"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</row>
    <row r="850" spans="2:27" ht="12.75"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</row>
    <row r="851" spans="2:27" ht="12.75"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</row>
    <row r="852" spans="2:27" ht="12.75"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</row>
    <row r="853" spans="2:27" ht="12.75"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</row>
    <row r="854" spans="2:27" ht="12.75"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</row>
    <row r="855" spans="2:27" ht="12.75"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</row>
    <row r="856" spans="2:27" ht="12.75"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</row>
    <row r="857" spans="2:27" ht="12.75"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</row>
    <row r="858" spans="2:27" ht="12.75"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</row>
    <row r="859" spans="2:27" ht="12.75"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</row>
    <row r="860" spans="2:27" ht="12.75"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</row>
    <row r="861" spans="2:27" ht="12.75"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</row>
    <row r="862" spans="2:27" ht="12.75"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</row>
    <row r="863" spans="2:27" ht="12.75"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</row>
    <row r="864" spans="2:27" ht="12.75"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</row>
    <row r="865" spans="2:27" ht="12.75"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</row>
    <row r="866" spans="2:27" ht="12.75"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</row>
    <row r="867" spans="2:27" ht="12.75"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</row>
    <row r="868" spans="2:27" ht="12.75"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</row>
    <row r="869" spans="2:27" ht="12.75"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</row>
    <row r="870" spans="2:27" ht="12.75"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</row>
    <row r="871" spans="2:27" ht="12.75"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</row>
    <row r="872" spans="2:27" ht="12.75"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</row>
    <row r="873" spans="2:27" ht="12.75"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</row>
    <row r="874" spans="2:27" ht="12.75"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</row>
    <row r="875" spans="2:27" ht="12.75"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</row>
    <row r="876" spans="2:27" ht="12.75"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</row>
    <row r="877" spans="2:27" ht="12.75"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</row>
    <row r="878" spans="2:27" ht="12.75"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</row>
    <row r="879" spans="2:27" ht="12.75"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</row>
    <row r="880" spans="2:27" ht="12.75"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</row>
    <row r="881" spans="2:27" ht="12.75"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</row>
    <row r="882" spans="2:27" ht="12.75"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</row>
    <row r="883" spans="2:27" ht="12.75"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</row>
    <row r="884" spans="2:27" ht="12.75"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</row>
    <row r="885" spans="2:27" ht="12.75"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</row>
    <row r="886" spans="2:27" ht="12.75"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</row>
    <row r="887" spans="2:27" ht="12.75"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</row>
    <row r="888" spans="2:27" ht="12.75"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</row>
    <row r="889" spans="2:27" ht="12.75"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</row>
    <row r="890" spans="2:27" ht="12.75"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</row>
    <row r="891" spans="2:27" ht="12.75"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</row>
    <row r="892" spans="2:27" ht="12.75"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</row>
    <row r="893" spans="2:27" ht="12.75"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</row>
    <row r="894" spans="2:27" ht="12.75"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</row>
    <row r="895" spans="2:27" ht="12.75"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</row>
    <row r="896" spans="2:27" ht="12.75"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</row>
    <row r="897" spans="2:27" ht="12.75"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</row>
  </sheetData>
  <sheetProtection/>
  <mergeCells count="10">
    <mergeCell ref="B2:AE2"/>
    <mergeCell ref="B4:AE4"/>
    <mergeCell ref="B5:AE5"/>
    <mergeCell ref="B6:AE6"/>
    <mergeCell ref="B7:B8"/>
    <mergeCell ref="C7:N7"/>
    <mergeCell ref="O7:O8"/>
    <mergeCell ref="P7:AA7"/>
    <mergeCell ref="AB7:AB8"/>
    <mergeCell ref="AC7:AD7"/>
  </mergeCells>
  <printOptions horizontalCentered="1"/>
  <pageMargins left="0" right="0" top="0.1968503937007874" bottom="0.1968503937007874" header="0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yramirez</cp:lastModifiedBy>
  <dcterms:created xsi:type="dcterms:W3CDTF">2012-03-20T15:11:47Z</dcterms:created>
  <dcterms:modified xsi:type="dcterms:W3CDTF">2012-03-26T13:27:40Z</dcterms:modified>
  <cp:category/>
  <cp:version/>
  <cp:contentType/>
  <cp:contentStatus/>
</cp:coreProperties>
</file>