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SORERIA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'[1]C'!#REF!</definedName>
    <definedName name="__123Graph_B" localSheetId="0" hidden="1">'[2]FLUJO'!$B$7929:$C$7929</definedName>
    <definedName name="__123Graph_B" hidden="1">'[2]FLUJO'!$B$7929:$C$7929</definedName>
    <definedName name="__123Graph_C" localSheetId="0" hidden="1">'[2]FLUJO'!$B$7936:$C$7936</definedName>
    <definedName name="__123Graph_C" hidden="1">'[2]FLUJO'!$B$7936:$C$7936</definedName>
    <definedName name="__123Graph_D" hidden="1">'[2]FLUJO'!$B$7942:$C$7942</definedName>
    <definedName name="__123Graph_E" hidden="1">'[1]C'!#REF!</definedName>
    <definedName name="__123Graph_F" hidden="1">'[1]C'!#REF!</definedName>
    <definedName name="__123Graph_X" hidden="1">'[2]FLUJO'!$B$7906:$C$7906</definedName>
    <definedName name="_1">#N/A</definedName>
    <definedName name="_1987">#N/A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255</definedName>
    <definedName name="_PTA1">#REF!</definedName>
    <definedName name="_ROS1">#N/A</definedName>
    <definedName name="_ROS2">#N/A</definedName>
    <definedName name="_ROS3">#N/A</definedName>
    <definedName name="_ROS4">#N/A</definedName>
    <definedName name="_SAR1">#REF!</definedName>
    <definedName name="_Sort" hidden="1">#REF!</definedName>
    <definedName name="A">#REF!</definedName>
    <definedName name="AccessDatabase" hidden="1">"\\De2kp-42538\BOLETIN\Claga\CLAGA2000.mdb"</definedName>
    <definedName name="ACUMULADO">#N/A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Button_13">"CLAGA2000_Consolidado_2001_List"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ORMATO">#N/A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UENTE" localSheetId="0">#REF!</definedName>
    <definedName name="FUENTE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OCTUBRE">#N/A</definedName>
    <definedName name="POTENCIAL">#REF!</definedName>
    <definedName name="PP">#REF!</definedName>
    <definedName name="Print_Area_MI">#REF!</definedName>
    <definedName name="Print_Titles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OS">#N/A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D">#REF!</definedName>
    <definedName name="TD1A">#REF!</definedName>
    <definedName name="_xlnm.Print_Titles" localSheetId="0">'TESORERIA'!$6:$11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</definedNames>
  <calcPr fullCalcOnLoad="1"/>
</workbook>
</file>

<file path=xl/sharedStrings.xml><?xml version="1.0" encoding="utf-8"?>
<sst xmlns="http://schemas.openxmlformats.org/spreadsheetml/2006/main" count="309" uniqueCount="71">
  <si>
    <t>MINISTERIO DE HACIENDA</t>
  </si>
  <si>
    <t>DIRECCION GENERAL DE POLITICA Y LEGISLACION TRIBUTARIA</t>
  </si>
  <si>
    <t>DEPARTAMENTO DE ESTUDIOS Y POLITICA TRIBUTARIA</t>
  </si>
  <si>
    <t>CUADRO No.4</t>
  </si>
  <si>
    <t>TESORERÍA NACIONAL</t>
  </si>
  <si>
    <t xml:space="preserve"> INGRESOS FISCALES POR PARTIDAS</t>
  </si>
  <si>
    <t>1990-2011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</si>
  <si>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</si>
  <si>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t>PARTIDAS</t>
  </si>
  <si>
    <t>I-  INGRESOS CORRIENTES</t>
  </si>
  <si>
    <t>II-  INGRESOS TRIBUTARIOS</t>
  </si>
  <si>
    <t>1) IMPUESTOS SOBRE MERCANCIAS Y SERVICIOS</t>
  </si>
  <si>
    <t>Impuestos Sobre los Servicios</t>
  </si>
  <si>
    <t>-</t>
  </si>
  <si>
    <t>- Impuesto para Contribuir al Desarrollo de las Telecomunicaciones</t>
  </si>
  <si>
    <t xml:space="preserve">Impuestos sobre Mercancías </t>
  </si>
  <si>
    <t xml:space="preserve">- Diferencial de Petróleo </t>
  </si>
  <si>
    <t>- Impuestos a los Hodrocarburos</t>
  </si>
  <si>
    <t>- GLP</t>
  </si>
  <si>
    <t>- Otros</t>
  </si>
  <si>
    <t>Impuestos Sobre el Uso de Bienes y Licencias</t>
  </si>
  <si>
    <t>- Licencias para Portar Armas de Fuego</t>
  </si>
  <si>
    <t>- Licencias para Operar Maquinas de Apuestas</t>
  </si>
  <si>
    <t>2) OTROS IMPUESTOS</t>
  </si>
  <si>
    <t>- Imps. s/los premios mayores de la Loteria Nacional L-149</t>
  </si>
  <si>
    <t>- Recargo 5% a las Exportaciones-Bancentral</t>
  </si>
  <si>
    <t>- Derechos Consulares</t>
  </si>
  <si>
    <t>3) CONTRIBUCION A LA SEGURIDAD SOCIAL</t>
  </si>
  <si>
    <t>III. INGRESOS NO TRIBUTARIOS</t>
  </si>
  <si>
    <t>1) Transferencias Corrientes</t>
  </si>
  <si>
    <t>- Lotería Nacional</t>
  </si>
  <si>
    <t>2) Otros Ingresos</t>
  </si>
  <si>
    <t>- Ventas de Mercancías del Estado</t>
  </si>
  <si>
    <t>- PROMESE</t>
  </si>
  <si>
    <t xml:space="preserve">- Otras Ventas del Gobierno General </t>
  </si>
  <si>
    <t xml:space="preserve">- Otras </t>
  </si>
  <si>
    <t>- Ventas de Servicios del Estado</t>
  </si>
  <si>
    <t>- Derechos Aeroportuarios</t>
  </si>
  <si>
    <t>- Peaje</t>
  </si>
  <si>
    <t>- Tasas por Expedición y Renovación de Pasaportes</t>
  </si>
  <si>
    <t>- Otras Ventas de Servicios de la Administración Central</t>
  </si>
  <si>
    <t xml:space="preserve">- Otros </t>
  </si>
  <si>
    <t>- Rentas de Propiedad</t>
  </si>
  <si>
    <t>- Dividendos por Inversiones Empresariales</t>
  </si>
  <si>
    <t>- Dividendos de la Refinería</t>
  </si>
  <si>
    <t>- Dividendos Banco de Reservas</t>
  </si>
  <si>
    <t>- Intereses</t>
  </si>
  <si>
    <t>- Conseciones</t>
  </si>
  <si>
    <t xml:space="preserve">- Conseción para explotar la Falconbridge </t>
  </si>
  <si>
    <t>- Ingresos Diversos</t>
  </si>
  <si>
    <t>- Otros Ingresos No Específicados</t>
  </si>
  <si>
    <t>- Presupuesto Liquidado</t>
  </si>
  <si>
    <t>- Ajustes de Períodos Anteriores</t>
  </si>
  <si>
    <t>IV.  INGRESOS DE CAPITAL</t>
  </si>
  <si>
    <t>- Ventas de Activos No Financieros</t>
  </si>
  <si>
    <t>- Transferencias de Capital</t>
  </si>
  <si>
    <t>TOTAL</t>
  </si>
  <si>
    <t>DONACIONES</t>
  </si>
  <si>
    <t>FUENTES FINANCIERAS</t>
  </si>
  <si>
    <r>
      <t xml:space="preserve">- </t>
    </r>
    <r>
      <rPr>
        <u val="single"/>
        <sz val="11"/>
        <color indexed="8"/>
        <rFont val="Arial"/>
        <family val="2"/>
      </rPr>
      <t xml:space="preserve"> Activos Financieros</t>
    </r>
  </si>
  <si>
    <r>
      <t xml:space="preserve">- </t>
    </r>
    <r>
      <rPr>
        <u val="single"/>
        <sz val="11"/>
        <color indexed="8"/>
        <rFont val="Arial"/>
        <family val="2"/>
      </rPr>
      <t xml:space="preserve"> Pasivos Financieros</t>
    </r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</si>
  <si>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</si>
  <si>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</si>
  <si>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</si>
  <si>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</si>
  <si>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</si>
  <si>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</si>
  <si>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(2) Incluye los dolares convertidos a la tasa oficial. </t>
  </si>
  <si>
    <t>(2) Difiere de los Estados Financieros de  la Tesorería Nacional, debido a que este Departamento incluye del 1990 al 2006 Préstamos y las Donaciones, según cifras suministradas por el Banco Central;</t>
  </si>
  <si>
    <t xml:space="preserve">     además, para ambos años se rectifico el Peaje con el de la SEOPC y se incluyó la Comisión Cambiaria. A partir del 2007 se utilizan los datos de SIGEF.</t>
  </si>
  <si>
    <t>FUENTES: Ministerio de Hacienda (SIGEF), Informe de Ejecución de Ingresos; Tesorería Nacional, Estados Financieros, Banco Central y SEOPC.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</si>
</sst>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gath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  <family val="0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23" fillId="25" borderId="0" applyNumberFormat="0" applyBorder="0" applyAlignment="0" applyProtection="0"/>
    <xf numFmtId="0" fontId="46" fillId="26" borderId="0" applyNumberFormat="0" applyBorder="0" applyAlignment="0" applyProtection="0"/>
    <xf numFmtId="0" fontId="23" fillId="17" borderId="0" applyNumberFormat="0" applyBorder="0" applyAlignment="0" applyProtection="0"/>
    <xf numFmtId="0" fontId="46" fillId="27" borderId="0" applyNumberFormat="0" applyBorder="0" applyAlignment="0" applyProtection="0"/>
    <xf numFmtId="0" fontId="23" fillId="19" borderId="0" applyNumberFormat="0" applyBorder="0" applyAlignment="0" applyProtection="0"/>
    <xf numFmtId="0" fontId="46" fillId="28" borderId="0" applyNumberFormat="0" applyBorder="0" applyAlignment="0" applyProtection="0"/>
    <xf numFmtId="0" fontId="23" fillId="29" borderId="0" applyNumberFormat="0" applyBorder="0" applyAlignment="0" applyProtection="0"/>
    <xf numFmtId="0" fontId="46" fillId="30" borderId="0" applyNumberFormat="0" applyBorder="0" applyAlignment="0" applyProtection="0"/>
    <xf numFmtId="0" fontId="23" fillId="31" borderId="0" applyNumberFormat="0" applyBorder="0" applyAlignment="0" applyProtection="0"/>
    <xf numFmtId="0" fontId="46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1">
      <alignment/>
      <protection hidden="1"/>
    </xf>
    <xf numFmtId="0" fontId="25" fillId="34" borderId="1" applyNumberFormat="0" applyFont="0" applyBorder="0" applyAlignment="0" applyProtection="0"/>
    <xf numFmtId="166" fontId="4" fillId="0" borderId="2" applyBorder="0">
      <alignment horizontal="center" vertical="center"/>
      <protection/>
    </xf>
    <xf numFmtId="0" fontId="47" fillId="35" borderId="0" applyNumberFormat="0" applyBorder="0" applyAlignment="0" applyProtection="0"/>
    <xf numFmtId="0" fontId="26" fillId="7" borderId="0" applyNumberFormat="0" applyBorder="0" applyAlignment="0" applyProtection="0"/>
    <xf numFmtId="0" fontId="48" fillId="36" borderId="3" applyNumberFormat="0" applyAlignment="0" applyProtection="0"/>
    <xf numFmtId="0" fontId="27" fillId="34" borderId="4" applyNumberFormat="0" applyAlignment="0" applyProtection="0"/>
    <xf numFmtId="0" fontId="49" fillId="37" borderId="5" applyNumberFormat="0" applyAlignment="0" applyProtection="0"/>
    <xf numFmtId="0" fontId="28" fillId="38" borderId="6" applyNumberFormat="0" applyAlignment="0" applyProtection="0"/>
    <xf numFmtId="0" fontId="50" fillId="0" borderId="7" applyNumberFormat="0" applyFill="0" applyAlignment="0" applyProtection="0"/>
    <xf numFmtId="0" fontId="29" fillId="0" borderId="8" applyNumberFormat="0" applyFill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2" borderId="0" applyNumberFormat="0" applyBorder="0" applyAlignment="0" applyProtection="0"/>
    <xf numFmtId="0" fontId="46" fillId="43" borderId="0" applyNumberFormat="0" applyBorder="0" applyAlignment="0" applyProtection="0"/>
    <xf numFmtId="0" fontId="23" fillId="44" borderId="0" applyNumberFormat="0" applyBorder="0" applyAlignment="0" applyProtection="0"/>
    <xf numFmtId="0" fontId="46" fillId="45" borderId="0" applyNumberFormat="0" applyBorder="0" applyAlignment="0" applyProtection="0"/>
    <xf numFmtId="0" fontId="23" fillId="29" borderId="0" applyNumberFormat="0" applyBorder="0" applyAlignment="0" applyProtection="0"/>
    <xf numFmtId="0" fontId="46" fillId="46" borderId="0" applyNumberFormat="0" applyBorder="0" applyAlignment="0" applyProtection="0"/>
    <xf numFmtId="0" fontId="23" fillId="31" borderId="0" applyNumberFormat="0" applyBorder="0" applyAlignment="0" applyProtection="0"/>
    <xf numFmtId="0" fontId="46" fillId="47" borderId="0" applyNumberFormat="0" applyBorder="0" applyAlignment="0" applyProtection="0"/>
    <xf numFmtId="0" fontId="23" fillId="48" borderId="0" applyNumberFormat="0" applyBorder="0" applyAlignment="0" applyProtection="0"/>
    <xf numFmtId="0" fontId="52" fillId="49" borderId="3" applyNumberFormat="0" applyAlignment="0" applyProtection="0"/>
    <xf numFmtId="0" fontId="31" fillId="13" borderId="4" applyNumberFormat="0" applyAlignment="0" applyProtection="0"/>
    <xf numFmtId="0" fontId="21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32" fillId="5" borderId="0" applyNumberFormat="0" applyBorder="0" applyAlignment="0" applyProtection="0"/>
    <xf numFmtId="0" fontId="33" fillId="0" borderId="1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34" fillId="52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17" fillId="0" borderId="0">
      <alignment vertical="top"/>
      <protection/>
    </xf>
    <xf numFmtId="39" fontId="3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6" fillId="0" borderId="1" applyNumberFormat="0" applyFill="0" applyBorder="0" applyAlignment="0" applyProtection="0"/>
    <xf numFmtId="0" fontId="55" fillId="36" borderId="11" applyNumberFormat="0" applyAlignment="0" applyProtection="0"/>
    <xf numFmtId="0" fontId="37" fillId="34" borderId="12" applyNumberFormat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40" fillId="0" borderId="14" applyNumberFormat="0" applyFill="0" applyAlignment="0" applyProtection="0"/>
    <xf numFmtId="0" fontId="6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30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3" fillId="34" borderId="1">
      <alignment/>
      <protection/>
    </xf>
    <xf numFmtId="0" fontId="61" fillId="0" borderId="19" applyNumberFormat="0" applyFill="0" applyAlignment="0" applyProtection="0"/>
    <xf numFmtId="0" fontId="44" fillId="0" borderId="20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113" applyBorder="1">
      <alignment/>
      <protection/>
    </xf>
    <xf numFmtId="0" fontId="0" fillId="0" borderId="0" xfId="113">
      <alignment/>
      <protection/>
    </xf>
    <xf numFmtId="0" fontId="0" fillId="0" borderId="0" xfId="113" applyFont="1">
      <alignment/>
      <protection/>
    </xf>
    <xf numFmtId="0" fontId="2" fillId="0" borderId="0" xfId="113" applyFont="1" applyFill="1">
      <alignment/>
      <protection/>
    </xf>
    <xf numFmtId="0" fontId="4" fillId="0" borderId="0" xfId="113" applyFont="1">
      <alignment/>
      <protection/>
    </xf>
    <xf numFmtId="0" fontId="0" fillId="0" borderId="0" xfId="113" applyFont="1" applyBorder="1">
      <alignment/>
      <protection/>
    </xf>
    <xf numFmtId="0" fontId="4" fillId="0" borderId="0" xfId="113" applyFont="1" applyBorder="1">
      <alignment/>
      <protection/>
    </xf>
    <xf numFmtId="164" fontId="7" fillId="0" borderId="0" xfId="113" applyNumberFormat="1" applyFont="1" applyFill="1" applyAlignment="1" applyProtection="1">
      <alignment/>
      <protection/>
    </xf>
    <xf numFmtId="0" fontId="7" fillId="0" borderId="0" xfId="113" applyFont="1" applyFill="1">
      <alignment/>
      <protection/>
    </xf>
    <xf numFmtId="0" fontId="8" fillId="0" borderId="21" xfId="113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49" fontId="8" fillId="0" borderId="0" xfId="113" applyNumberFormat="1" applyFont="1" applyFill="1" applyBorder="1" applyAlignment="1" applyProtection="1">
      <alignment/>
      <protection/>
    </xf>
    <xf numFmtId="164" fontId="8" fillId="0" borderId="1" xfId="113" applyNumberFormat="1" applyFont="1" applyFill="1" applyBorder="1" applyProtection="1">
      <alignment/>
      <protection/>
    </xf>
    <xf numFmtId="164" fontId="8" fillId="0" borderId="24" xfId="113" applyNumberFormat="1" applyFont="1" applyFill="1" applyBorder="1" applyProtection="1">
      <alignment/>
      <protection/>
    </xf>
    <xf numFmtId="164" fontId="8" fillId="0" borderId="25" xfId="113" applyNumberFormat="1" applyFont="1" applyFill="1" applyBorder="1" applyProtection="1">
      <alignment/>
      <protection/>
    </xf>
    <xf numFmtId="49" fontId="8" fillId="0" borderId="0" xfId="113" applyNumberFormat="1" applyFont="1" applyFill="1" applyBorder="1" applyAlignment="1" applyProtection="1">
      <alignment horizontal="left" indent="1"/>
      <protection/>
    </xf>
    <xf numFmtId="49" fontId="9" fillId="0" borderId="0" xfId="113" applyNumberFormat="1" applyFont="1" applyFill="1" applyBorder="1" applyAlignment="1" applyProtection="1">
      <alignment horizontal="left" indent="2"/>
      <protection/>
    </xf>
    <xf numFmtId="164" fontId="9" fillId="0" borderId="1" xfId="113" applyNumberFormat="1" applyFont="1" applyFill="1" applyBorder="1" applyAlignment="1" applyProtection="1">
      <alignment horizontal="left" indent="4"/>
      <protection/>
    </xf>
    <xf numFmtId="164" fontId="9" fillId="0" borderId="24" xfId="113" applyNumberFormat="1" applyFont="1" applyFill="1" applyBorder="1" applyProtection="1">
      <alignment/>
      <protection/>
    </xf>
    <xf numFmtId="49" fontId="10" fillId="0" borderId="0" xfId="113" applyNumberFormat="1" applyFont="1" applyFill="1" applyBorder="1" applyAlignment="1" applyProtection="1">
      <alignment horizontal="left" indent="3"/>
      <protection/>
    </xf>
    <xf numFmtId="164" fontId="10" fillId="0" borderId="1" xfId="113" applyNumberFormat="1" applyFont="1" applyFill="1" applyBorder="1" applyAlignment="1" applyProtection="1">
      <alignment horizontal="left" indent="4"/>
      <protection/>
    </xf>
    <xf numFmtId="164" fontId="10" fillId="0" borderId="24" xfId="113" applyNumberFormat="1" applyFont="1" applyFill="1" applyBorder="1" applyProtection="1">
      <alignment/>
      <protection/>
    </xf>
    <xf numFmtId="164" fontId="10" fillId="0" borderId="1" xfId="113" applyNumberFormat="1" applyFont="1" applyFill="1" applyBorder="1" applyProtection="1">
      <alignment/>
      <protection/>
    </xf>
    <xf numFmtId="164" fontId="10" fillId="0" borderId="25" xfId="0" applyNumberFormat="1" applyFont="1" applyFill="1" applyBorder="1" applyAlignment="1" applyProtection="1">
      <alignment/>
      <protection/>
    </xf>
    <xf numFmtId="164" fontId="10" fillId="0" borderId="25" xfId="113" applyNumberFormat="1" applyFont="1" applyFill="1" applyBorder="1" applyAlignment="1" applyProtection="1">
      <alignment horizontal="left" indent="4"/>
      <protection/>
    </xf>
    <xf numFmtId="164" fontId="10" fillId="0" borderId="1" xfId="113" applyNumberFormat="1" applyFont="1" applyFill="1" applyBorder="1" applyAlignment="1" applyProtection="1">
      <alignment horizontal="left" indent="6"/>
      <protection/>
    </xf>
    <xf numFmtId="164" fontId="10" fillId="0" borderId="1" xfId="113" applyNumberFormat="1" applyFont="1" applyFill="1" applyBorder="1" applyAlignment="1" applyProtection="1">
      <alignment horizontal="left" indent="5"/>
      <protection/>
    </xf>
    <xf numFmtId="164" fontId="10" fillId="0" borderId="24" xfId="113" applyNumberFormat="1" applyFont="1" applyFill="1" applyBorder="1" applyAlignment="1" applyProtection="1">
      <alignment horizontal="left" indent="5"/>
      <protection/>
    </xf>
    <xf numFmtId="164" fontId="10" fillId="0" borderId="25" xfId="113" applyNumberFormat="1" applyFont="1" applyFill="1" applyBorder="1" applyAlignment="1" applyProtection="1">
      <alignment horizontal="left" indent="5"/>
      <protection/>
    </xf>
    <xf numFmtId="164" fontId="10" fillId="0" borderId="25" xfId="113" applyNumberFormat="1" applyFont="1" applyFill="1" applyBorder="1" applyProtection="1">
      <alignment/>
      <protection/>
    </xf>
    <xf numFmtId="164" fontId="10" fillId="0" borderId="26" xfId="0" applyNumberFormat="1" applyFont="1" applyFill="1" applyBorder="1" applyAlignment="1" applyProtection="1">
      <alignment/>
      <protection/>
    </xf>
    <xf numFmtId="164" fontId="10" fillId="0" borderId="25" xfId="0" applyNumberFormat="1" applyFont="1" applyFill="1" applyBorder="1" applyAlignment="1" applyProtection="1">
      <alignment horizontal="right"/>
      <protection/>
    </xf>
    <xf numFmtId="164" fontId="10" fillId="0" borderId="1" xfId="113" applyNumberFormat="1" applyFont="1" applyFill="1" applyBorder="1" applyAlignment="1" applyProtection="1">
      <alignment/>
      <protection/>
    </xf>
    <xf numFmtId="164" fontId="8" fillId="0" borderId="1" xfId="113" applyNumberFormat="1" applyFont="1" applyFill="1" applyBorder="1">
      <alignment/>
      <protection/>
    </xf>
    <xf numFmtId="164" fontId="8" fillId="0" borderId="25" xfId="113" applyNumberFormat="1" applyFont="1" applyFill="1" applyBorder="1">
      <alignment/>
      <protection/>
    </xf>
    <xf numFmtId="164" fontId="8" fillId="0" borderId="24" xfId="113" applyNumberFormat="1" applyFont="1" applyFill="1" applyBorder="1">
      <alignment/>
      <protection/>
    </xf>
    <xf numFmtId="49" fontId="8" fillId="0" borderId="0" xfId="111" applyNumberFormat="1" applyFont="1" applyFill="1" applyBorder="1" applyAlignment="1" applyProtection="1">
      <alignment horizontal="left" indent="1"/>
      <protection/>
    </xf>
    <xf numFmtId="164" fontId="8" fillId="0" borderId="25" xfId="113" applyNumberFormat="1" applyFont="1" applyFill="1" applyBorder="1" applyAlignment="1" applyProtection="1">
      <alignment/>
      <protection/>
    </xf>
    <xf numFmtId="49" fontId="10" fillId="0" borderId="0" xfId="111" applyNumberFormat="1" applyFont="1" applyFill="1" applyBorder="1" applyAlignment="1" applyProtection="1">
      <alignment horizontal="left" indent="3"/>
      <protection/>
    </xf>
    <xf numFmtId="164" fontId="8" fillId="0" borderId="25" xfId="0" applyNumberFormat="1" applyFont="1" applyFill="1" applyBorder="1" applyAlignment="1" applyProtection="1">
      <alignment/>
      <protection/>
    </xf>
    <xf numFmtId="49" fontId="10" fillId="0" borderId="0" xfId="113" applyNumberFormat="1" applyFont="1" applyFill="1" applyBorder="1" applyAlignment="1" applyProtection="1">
      <alignment horizontal="left" indent="2"/>
      <protection/>
    </xf>
    <xf numFmtId="49" fontId="8" fillId="0" borderId="0" xfId="113" applyNumberFormat="1" applyFont="1" applyFill="1" applyBorder="1" applyAlignment="1" applyProtection="1">
      <alignment horizontal="left" indent="2"/>
      <protection/>
    </xf>
    <xf numFmtId="164" fontId="10" fillId="0" borderId="1" xfId="0" applyNumberFormat="1" applyFont="1" applyFill="1" applyBorder="1" applyAlignment="1" applyProtection="1">
      <alignment/>
      <protection/>
    </xf>
    <xf numFmtId="164" fontId="10" fillId="0" borderId="24" xfId="113" applyNumberFormat="1" applyFont="1" applyFill="1" applyBorder="1" applyAlignment="1" applyProtection="1">
      <alignment horizontal="left" indent="6"/>
      <protection/>
    </xf>
    <xf numFmtId="49" fontId="12" fillId="0" borderId="0" xfId="0" applyNumberFormat="1" applyFont="1" applyFill="1" applyBorder="1" applyAlignment="1" applyProtection="1">
      <alignment horizontal="left" indent="3"/>
      <protection/>
    </xf>
    <xf numFmtId="49" fontId="8" fillId="0" borderId="0" xfId="113" applyNumberFormat="1" applyFont="1" applyFill="1" applyBorder="1" applyAlignment="1" applyProtection="1">
      <alignment horizontal="left" indent="3"/>
      <protection/>
    </xf>
    <xf numFmtId="49" fontId="10" fillId="0" borderId="0" xfId="113" applyNumberFormat="1" applyFont="1" applyFill="1" applyBorder="1" applyAlignment="1" applyProtection="1">
      <alignment horizontal="left" indent="4"/>
      <protection/>
    </xf>
    <xf numFmtId="164" fontId="13" fillId="0" borderId="1" xfId="113" applyNumberFormat="1" applyFont="1" applyFill="1" applyBorder="1">
      <alignment/>
      <protection/>
    </xf>
    <xf numFmtId="164" fontId="13" fillId="0" borderId="24" xfId="113" applyNumberFormat="1" applyFont="1" applyFill="1" applyBorder="1">
      <alignment/>
      <protection/>
    </xf>
    <xf numFmtId="164" fontId="13" fillId="0" borderId="1" xfId="113" applyNumberFormat="1" applyFont="1" applyBorder="1">
      <alignment/>
      <protection/>
    </xf>
    <xf numFmtId="164" fontId="13" fillId="0" borderId="24" xfId="113" applyNumberFormat="1" applyFont="1" applyBorder="1">
      <alignment/>
      <protection/>
    </xf>
    <xf numFmtId="164" fontId="14" fillId="0" borderId="1" xfId="113" applyNumberFormat="1" applyFont="1" applyBorder="1">
      <alignment/>
      <protection/>
    </xf>
    <xf numFmtId="164" fontId="14" fillId="0" borderId="24" xfId="113" applyNumberFormat="1" applyFont="1" applyBorder="1">
      <alignment/>
      <protection/>
    </xf>
    <xf numFmtId="164" fontId="12" fillId="0" borderId="1" xfId="112" applyNumberFormat="1" applyFont="1" applyFill="1" applyBorder="1" applyProtection="1">
      <alignment/>
      <protection/>
    </xf>
    <xf numFmtId="164" fontId="10" fillId="0" borderId="1" xfId="112" applyNumberFormat="1" applyFont="1" applyFill="1" applyBorder="1" applyProtection="1">
      <alignment/>
      <protection/>
    </xf>
    <xf numFmtId="164" fontId="12" fillId="0" borderId="24" xfId="112" applyNumberFormat="1" applyFont="1" applyFill="1" applyBorder="1" applyProtection="1">
      <alignment/>
      <protection/>
    </xf>
    <xf numFmtId="164" fontId="10" fillId="0" borderId="1" xfId="113" applyNumberFormat="1" applyFont="1" applyFill="1" applyBorder="1">
      <alignment/>
      <protection/>
    </xf>
    <xf numFmtId="164" fontId="10" fillId="0" borderId="24" xfId="113" applyNumberFormat="1" applyFont="1" applyFill="1" applyBorder="1">
      <alignment/>
      <protection/>
    </xf>
    <xf numFmtId="49" fontId="8" fillId="0" borderId="27" xfId="113" applyNumberFormat="1" applyFont="1" applyFill="1" applyBorder="1" applyAlignment="1" applyProtection="1">
      <alignment horizontal="center" vertical="center"/>
      <protection/>
    </xf>
    <xf numFmtId="164" fontId="8" fillId="0" borderId="28" xfId="113" applyNumberFormat="1" applyFont="1" applyFill="1" applyBorder="1" applyAlignment="1">
      <alignment vertical="center"/>
      <protection/>
    </xf>
    <xf numFmtId="164" fontId="8" fillId="0" borderId="29" xfId="113" applyNumberFormat="1" applyFont="1" applyFill="1" applyBorder="1" applyAlignment="1">
      <alignment vertical="center"/>
      <protection/>
    </xf>
    <xf numFmtId="164" fontId="8" fillId="0" borderId="26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8" fillId="0" borderId="30" xfId="0" applyNumberFormat="1" applyFont="1" applyFill="1" applyBorder="1" applyAlignment="1" applyProtection="1">
      <alignment/>
      <protection/>
    </xf>
    <xf numFmtId="164" fontId="8" fillId="0" borderId="0" xfId="113" applyNumberFormat="1" applyFont="1" applyFill="1" applyBorder="1">
      <alignment/>
      <protection/>
    </xf>
    <xf numFmtId="164" fontId="8" fillId="0" borderId="1" xfId="113" applyNumberFormat="1" applyFont="1" applyFill="1" applyBorder="1" applyAlignment="1" applyProtection="1">
      <alignment/>
      <protection/>
    </xf>
    <xf numFmtId="164" fontId="8" fillId="0" borderId="24" xfId="113" applyNumberFormat="1" applyFont="1" applyFill="1" applyBorder="1" applyAlignment="1" applyProtection="1">
      <alignment/>
      <protection/>
    </xf>
    <xf numFmtId="164" fontId="8" fillId="0" borderId="0" xfId="113" applyNumberFormat="1" applyFont="1" applyFill="1" applyBorder="1" applyAlignment="1" applyProtection="1">
      <alignment/>
      <protection/>
    </xf>
    <xf numFmtId="49" fontId="10" fillId="0" borderId="0" xfId="113" applyNumberFormat="1" applyFont="1" applyFill="1" applyBorder="1" applyAlignment="1" applyProtection="1">
      <alignment horizontal="left" indent="1"/>
      <protection/>
    </xf>
    <xf numFmtId="164" fontId="15" fillId="0" borderId="1" xfId="113" applyNumberFormat="1" applyFont="1" applyFill="1" applyBorder="1">
      <alignment/>
      <protection/>
    </xf>
    <xf numFmtId="164" fontId="15" fillId="0" borderId="24" xfId="113" applyNumberFormat="1" applyFont="1" applyFill="1" applyBorder="1">
      <alignment/>
      <protection/>
    </xf>
    <xf numFmtId="164" fontId="15" fillId="0" borderId="0" xfId="113" applyNumberFormat="1" applyFont="1" applyFill="1" applyBorder="1">
      <alignment/>
      <protection/>
    </xf>
    <xf numFmtId="164" fontId="10" fillId="0" borderId="0" xfId="113" applyNumberFormat="1" applyFont="1" applyFill="1" applyBorder="1">
      <alignment/>
      <protection/>
    </xf>
    <xf numFmtId="0" fontId="0" fillId="0" borderId="0" xfId="113" applyFill="1" applyBorder="1">
      <alignment/>
      <protection/>
    </xf>
    <xf numFmtId="164" fontId="8" fillId="0" borderId="28" xfId="113" applyNumberFormat="1" applyFont="1" applyFill="1" applyBorder="1" applyAlignment="1" applyProtection="1">
      <alignment vertical="center"/>
      <protection/>
    </xf>
    <xf numFmtId="164" fontId="8" fillId="0" borderId="29" xfId="113" applyNumberFormat="1" applyFont="1" applyFill="1" applyBorder="1" applyAlignment="1" applyProtection="1">
      <alignment vertical="center"/>
      <protection/>
    </xf>
    <xf numFmtId="164" fontId="8" fillId="0" borderId="27" xfId="113" applyNumberFormat="1" applyFont="1" applyFill="1" applyBorder="1" applyAlignment="1" applyProtection="1">
      <alignment vertical="center"/>
      <protection/>
    </xf>
    <xf numFmtId="49" fontId="10" fillId="0" borderId="0" xfId="113" applyNumberFormat="1" applyFont="1" applyFill="1" applyBorder="1">
      <alignment/>
      <protection/>
    </xf>
    <xf numFmtId="0" fontId="16" fillId="0" borderId="0" xfId="113" applyFont="1" applyFill="1" applyBorder="1">
      <alignment/>
      <protection/>
    </xf>
    <xf numFmtId="0" fontId="10" fillId="0" borderId="0" xfId="113" applyFont="1" applyFill="1" applyBorder="1">
      <alignment/>
      <protection/>
    </xf>
    <xf numFmtId="0" fontId="14" fillId="0" borderId="0" xfId="113" applyFont="1" applyBorder="1">
      <alignment/>
      <protection/>
    </xf>
    <xf numFmtId="0" fontId="14" fillId="0" borderId="0" xfId="113" applyFont="1">
      <alignment/>
      <protection/>
    </xf>
    <xf numFmtId="49" fontId="17" fillId="0" borderId="0" xfId="113" applyNumberFormat="1" applyFont="1" applyFill="1" applyAlignment="1" applyProtection="1">
      <alignment/>
      <protection/>
    </xf>
    <xf numFmtId="165" fontId="10" fillId="0" borderId="0" xfId="88" applyNumberFormat="1" applyFont="1" applyFill="1" applyAlignment="1">
      <alignment/>
    </xf>
    <xf numFmtId="165" fontId="14" fillId="0" borderId="0" xfId="88" applyNumberFormat="1" applyFont="1" applyAlignment="1">
      <alignment/>
    </xf>
    <xf numFmtId="165" fontId="0" fillId="0" borderId="0" xfId="88" applyNumberFormat="1" applyFont="1" applyAlignment="1">
      <alignment/>
    </xf>
    <xf numFmtId="4" fontId="0" fillId="0" borderId="0" xfId="113" applyNumberFormat="1" applyBorder="1">
      <alignment/>
      <protection/>
    </xf>
    <xf numFmtId="165" fontId="14" fillId="0" borderId="0" xfId="113" applyNumberFormat="1" applyFont="1" applyBorder="1">
      <alignment/>
      <protection/>
    </xf>
    <xf numFmtId="43" fontId="14" fillId="0" borderId="0" xfId="113" applyNumberFormat="1" applyFont="1">
      <alignment/>
      <protection/>
    </xf>
    <xf numFmtId="164" fontId="18" fillId="55" borderId="0" xfId="111" applyNumberFormat="1" applyFont="1" applyFill="1" applyBorder="1">
      <alignment/>
      <protection/>
    </xf>
    <xf numFmtId="164" fontId="0" fillId="0" borderId="0" xfId="113" applyNumberFormat="1">
      <alignment/>
      <protection/>
    </xf>
    <xf numFmtId="164" fontId="0" fillId="0" borderId="0" xfId="113" applyNumberFormat="1" applyFont="1" applyBorder="1">
      <alignment/>
      <protection/>
    </xf>
    <xf numFmtId="4" fontId="0" fillId="0" borderId="0" xfId="113" applyNumberFormat="1" applyFont="1" applyBorder="1">
      <alignment/>
      <protection/>
    </xf>
    <xf numFmtId="0" fontId="17" fillId="0" borderId="0" xfId="0" applyFont="1" applyFill="1" applyAlignment="1" applyProtection="1">
      <alignment/>
      <protection/>
    </xf>
    <xf numFmtId="164" fontId="10" fillId="0" borderId="0" xfId="113" applyNumberFormat="1" applyFont="1" applyFill="1">
      <alignment/>
      <protection/>
    </xf>
    <xf numFmtId="165" fontId="10" fillId="0" borderId="0" xfId="113" applyNumberFormat="1" applyFont="1" applyFill="1" applyBorder="1">
      <alignment/>
      <protection/>
    </xf>
    <xf numFmtId="165" fontId="10" fillId="0" borderId="0" xfId="113" applyNumberFormat="1" applyFont="1" applyFill="1">
      <alignment/>
      <protection/>
    </xf>
    <xf numFmtId="164" fontId="19" fillId="55" borderId="0" xfId="111" applyNumberFormat="1" applyFont="1" applyFill="1" applyBorder="1">
      <alignment/>
      <protection/>
    </xf>
    <xf numFmtId="0" fontId="10" fillId="0" borderId="0" xfId="113" applyFont="1" applyFill="1">
      <alignment/>
      <protection/>
    </xf>
    <xf numFmtId="4" fontId="0" fillId="0" borderId="0" xfId="0" applyNumberFormat="1" applyFont="1" applyBorder="1" applyAlignment="1">
      <alignment/>
    </xf>
    <xf numFmtId="0" fontId="7" fillId="0" borderId="0" xfId="113" applyFont="1" applyFill="1" applyAlignment="1" applyProtection="1">
      <alignment/>
      <protection/>
    </xf>
    <xf numFmtId="0" fontId="8" fillId="0" borderId="0" xfId="113" applyFont="1" applyFill="1">
      <alignment/>
      <protection/>
    </xf>
    <xf numFmtId="165" fontId="14" fillId="0" borderId="0" xfId="113" applyNumberFormat="1" applyFont="1">
      <alignment/>
      <protection/>
    </xf>
    <xf numFmtId="164" fontId="14" fillId="0" borderId="0" xfId="113" applyNumberFormat="1" applyFont="1">
      <alignment/>
      <protection/>
    </xf>
    <xf numFmtId="164" fontId="20" fillId="0" borderId="0" xfId="0" applyNumberFormat="1" applyFont="1" applyFill="1" applyBorder="1" applyAlignment="1">
      <alignment/>
    </xf>
    <xf numFmtId="0" fontId="22" fillId="0" borderId="0" xfId="82" applyFont="1" applyAlignment="1" applyProtection="1">
      <alignment/>
      <protection/>
    </xf>
    <xf numFmtId="164" fontId="14" fillId="0" borderId="0" xfId="113" applyNumberFormat="1" applyFont="1" applyBorder="1">
      <alignment/>
      <protection/>
    </xf>
    <xf numFmtId="0" fontId="10" fillId="0" borderId="0" xfId="113" applyFont="1" applyFill="1" applyAlignment="1" applyProtection="1">
      <alignment/>
      <protection/>
    </xf>
    <xf numFmtId="0" fontId="8" fillId="0" borderId="0" xfId="113" applyFont="1" applyFill="1" applyBorder="1" applyAlignment="1" applyProtection="1">
      <alignment/>
      <protection/>
    </xf>
    <xf numFmtId="165" fontId="14" fillId="0" borderId="0" xfId="88" applyNumberFormat="1" applyFont="1" applyBorder="1" applyAlignment="1">
      <alignment/>
    </xf>
    <xf numFmtId="43" fontId="14" fillId="0" borderId="0" xfId="113" applyNumberFormat="1" applyFont="1" applyBorder="1">
      <alignment/>
      <protection/>
    </xf>
    <xf numFmtId="0" fontId="10" fillId="0" borderId="0" xfId="113" applyFont="1" applyFill="1" applyBorder="1" applyAlignment="1" applyProtection="1">
      <alignment/>
      <protection/>
    </xf>
    <xf numFmtId="0" fontId="5" fillId="0" borderId="0" xfId="113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113" applyFont="1" applyFill="1" applyAlignment="1" applyProtection="1">
      <alignment horizontal="center"/>
      <protection/>
    </xf>
    <xf numFmtId="0" fontId="2" fillId="0" borderId="0" xfId="113" applyFont="1" applyFill="1" applyAlignment="1">
      <alignment horizontal="center"/>
      <protection/>
    </xf>
    <xf numFmtId="0" fontId="2" fillId="0" borderId="0" xfId="113" applyFont="1" applyFill="1" applyAlignment="1" applyProtection="1">
      <alignment horizontal="center"/>
      <protection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Array" xfId="51"/>
    <cellStyle name="Array Enter" xfId="52"/>
    <cellStyle name="base paren" xfId="53"/>
    <cellStyle name="Buena" xfId="54"/>
    <cellStyle name="Buena 2" xfId="55"/>
    <cellStyle name="Cálculo" xfId="56"/>
    <cellStyle name="Cálculo 2" xfId="57"/>
    <cellStyle name="Celda de comprobación" xfId="58"/>
    <cellStyle name="Celda de comprobación 2" xfId="59"/>
    <cellStyle name="Celda vinculada" xfId="60"/>
    <cellStyle name="Celda vinculada 2" xfId="61"/>
    <cellStyle name="Comma 2" xfId="62"/>
    <cellStyle name="Comma 3" xfId="63"/>
    <cellStyle name="Comma 4" xfId="64"/>
    <cellStyle name="Comma 5" xfId="65"/>
    <cellStyle name="Encabezado 4" xfId="66"/>
    <cellStyle name="Encabezado 4 2" xfId="67"/>
    <cellStyle name="Énfasis1" xfId="68"/>
    <cellStyle name="Énfasis1 2" xfId="69"/>
    <cellStyle name="Énfasis2" xfId="70"/>
    <cellStyle name="Énfasis2 2" xfId="71"/>
    <cellStyle name="Énfasis3" xfId="72"/>
    <cellStyle name="Énfasis3 2" xfId="73"/>
    <cellStyle name="Énfasis4" xfId="74"/>
    <cellStyle name="Énfasis4 2" xfId="75"/>
    <cellStyle name="Énfasis5" xfId="76"/>
    <cellStyle name="Énfasis5 2" xfId="77"/>
    <cellStyle name="Énfasis6" xfId="78"/>
    <cellStyle name="Énfasis6 2" xfId="79"/>
    <cellStyle name="Entrada" xfId="80"/>
    <cellStyle name="Entrada 2" xfId="81"/>
    <cellStyle name="Hyperlink_Enero-Diciembre 2005 sigef" xfId="82"/>
    <cellStyle name="Incorrecto" xfId="83"/>
    <cellStyle name="Incorrecto 2" xfId="84"/>
    <cellStyle name="MacroCode" xfId="85"/>
    <cellStyle name="Comma" xfId="86"/>
    <cellStyle name="Comma [0]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illares 7 2" xfId="96"/>
    <cellStyle name="Millares 8" xfId="97"/>
    <cellStyle name="Currency" xfId="98"/>
    <cellStyle name="Currency [0]" xfId="99"/>
    <cellStyle name="Neutral" xfId="100"/>
    <cellStyle name="Neutral 2" xfId="101"/>
    <cellStyle name="Normal 2" xfId="102"/>
    <cellStyle name="Normal 3" xfId="103"/>
    <cellStyle name="Normal 3 2" xfId="104"/>
    <cellStyle name="Normal 3 3" xfId="105"/>
    <cellStyle name="Normal 4" xfId="106"/>
    <cellStyle name="Normal 5" xfId="107"/>
    <cellStyle name="Normal 5 2" xfId="108"/>
    <cellStyle name="Normal 6" xfId="109"/>
    <cellStyle name="Normal 6 2" xfId="110"/>
    <cellStyle name="Normal_ENERO-DICIEMBRE 1991" xfId="111"/>
    <cellStyle name="Normal_INFORME ENERO-DICIEMBRE 94" xfId="112"/>
    <cellStyle name="Normal_INGRESOS 1996-2006 2" xfId="113"/>
    <cellStyle name="Notas" xfId="114"/>
    <cellStyle name="Notas 2" xfId="115"/>
    <cellStyle name="Percent 2" xfId="116"/>
    <cellStyle name="Percent 3" xfId="117"/>
    <cellStyle name="Percent 4" xfId="118"/>
    <cellStyle name="Percent" xfId="119"/>
    <cellStyle name="Porcentual 2" xfId="120"/>
    <cellStyle name="Porcentual 2 2" xfId="121"/>
    <cellStyle name="Porcentual 3" xfId="122"/>
    <cellStyle name="Porcentual 4" xfId="123"/>
    <cellStyle name="Red Text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1" xfId="132"/>
    <cellStyle name="Título 1 2" xfId="133"/>
    <cellStyle name="Título 2" xfId="134"/>
    <cellStyle name="Título 2 2" xfId="135"/>
    <cellStyle name="Título 3" xfId="136"/>
    <cellStyle name="Título 3 2" xfId="137"/>
    <cellStyle name="Título 4" xfId="138"/>
    <cellStyle name="TopGrey" xfId="139"/>
    <cellStyle name="Total" xfId="140"/>
    <cellStyle name="Total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95_34567\c\Secto%20publico\PBSECQ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rodriguez\Local%20Settings\Temporary%20Internet%20Files\Content.IE5\TZH7UUZD\Deuda\Evoluci&#243;n%20Deuda%20Enero-Junio%20d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SECQ"/>
      <sheetName val="Sheet1"/>
      <sheetName val="A"/>
      <sheetName val="B"/>
      <sheetName val="C"/>
      <sheetName val="D"/>
      <sheetName val="TRANSF"/>
      <sheetName val="Gasto unidad proy"/>
      <sheetName val="ajus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 Deuda Ene-jun 200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1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1.421875" defaultRowHeight="12.75"/>
  <cols>
    <col min="1" max="1" width="3.421875" style="1" customWidth="1"/>
    <col min="2" max="2" width="70.421875" style="2" customWidth="1"/>
    <col min="3" max="3" width="9.421875" style="2" customWidth="1"/>
    <col min="4" max="4" width="11.28125" style="2" customWidth="1"/>
    <col min="5" max="5" width="13.28125" style="2" customWidth="1"/>
    <col min="6" max="6" width="10.140625" style="2" customWidth="1"/>
    <col min="7" max="7" width="11.57421875" style="2" customWidth="1"/>
    <col min="8" max="8" width="10.7109375" style="2" customWidth="1"/>
    <col min="9" max="9" width="12.28125" style="2" customWidth="1"/>
    <col min="10" max="10" width="11.00390625" style="2" customWidth="1"/>
    <col min="11" max="12" width="11.7109375" style="2" customWidth="1"/>
    <col min="13" max="13" width="12.57421875" style="2" customWidth="1"/>
    <col min="14" max="14" width="13.28125" style="2" customWidth="1"/>
    <col min="15" max="15" width="11.140625" style="2" customWidth="1"/>
    <col min="16" max="16" width="12.28125" style="1" customWidth="1"/>
    <col min="17" max="17" width="13.28125" style="2" customWidth="1"/>
    <col min="18" max="21" width="11.421875" style="2" customWidth="1"/>
    <col min="22" max="22" width="12.8515625" style="1" customWidth="1"/>
    <col min="23" max="16384" width="11.421875" style="2" customWidth="1"/>
  </cols>
  <sheetData>
    <row r="1" spans="2:22" ht="15.75">
      <c r="B1" s="115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2:22" ht="15.75"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2:22" ht="15.75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</row>
    <row r="4" spans="2:45" ht="24" customHeight="1">
      <c r="B4" s="116" t="s">
        <v>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6"/>
      <c r="Q5" s="3"/>
      <c r="R5" s="3"/>
      <c r="S5" s="3"/>
      <c r="T5" s="3"/>
      <c r="U5" s="3"/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22" s="5" customFormat="1" ht="24" customHeight="1">
      <c r="A6" s="7"/>
      <c r="B6" s="117" t="s">
        <v>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22" s="5" customFormat="1" ht="24" customHeight="1">
      <c r="A7" s="7"/>
      <c r="B7" s="118" t="s">
        <v>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5" customFormat="1" ht="20.25" customHeight="1">
      <c r="A8" s="7"/>
      <c r="B8" s="114" t="s">
        <v>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5" customFormat="1" ht="17.25">
      <c r="A9" s="7"/>
      <c r="B9" s="114" t="s">
        <v>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2:45" ht="3" customHeight="1" thickBo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"/>
      <c r="Q10" s="3"/>
      <c r="R10" s="3"/>
      <c r="S10" s="3"/>
      <c r="T10" s="3"/>
      <c r="U10" s="3"/>
      <c r="V10" s="6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27.75" customHeight="1" thickBot="1">
      <c r="B11" s="10" t="s">
        <v>8</v>
      </c>
      <c r="C11" s="11">
        <v>1990</v>
      </c>
      <c r="D11" s="11">
        <v>1991</v>
      </c>
      <c r="E11" s="11">
        <v>1992</v>
      </c>
      <c r="F11" s="11">
        <v>1993</v>
      </c>
      <c r="G11" s="11">
        <v>1994</v>
      </c>
      <c r="H11" s="11">
        <v>1995</v>
      </c>
      <c r="I11" s="11">
        <v>1996</v>
      </c>
      <c r="J11" s="11">
        <v>1997</v>
      </c>
      <c r="K11" s="11">
        <v>1998</v>
      </c>
      <c r="L11" s="11">
        <v>1999</v>
      </c>
      <c r="M11" s="11">
        <v>2000</v>
      </c>
      <c r="N11" s="11">
        <v>2001</v>
      </c>
      <c r="O11" s="11">
        <v>2002</v>
      </c>
      <c r="P11" s="11">
        <v>2003</v>
      </c>
      <c r="Q11" s="11">
        <v>2004</v>
      </c>
      <c r="R11" s="11">
        <v>2005</v>
      </c>
      <c r="S11" s="11">
        <v>2006</v>
      </c>
      <c r="T11" s="11">
        <v>2007</v>
      </c>
      <c r="U11" s="12">
        <v>2008</v>
      </c>
      <c r="V11" s="12">
        <v>2009</v>
      </c>
      <c r="W11" s="12">
        <v>2010</v>
      </c>
      <c r="X11" s="12">
        <v>2011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22.5" customHeight="1" thickTop="1">
      <c r="B12" s="13" t="s">
        <v>9</v>
      </c>
      <c r="C12" s="14">
        <f aca="true" t="shared" si="0" ref="C12:X12">+C13+C32</f>
        <v>717.4000000000001</v>
      </c>
      <c r="D12" s="14">
        <f t="shared" si="0"/>
        <v>1066.3</v>
      </c>
      <c r="E12" s="14">
        <f t="shared" si="0"/>
        <v>3052.3999999999996</v>
      </c>
      <c r="F12" s="14">
        <f t="shared" si="0"/>
        <v>3912.1999999999994</v>
      </c>
      <c r="G12" s="14">
        <f t="shared" si="0"/>
        <v>4158.2</v>
      </c>
      <c r="H12" s="14">
        <f t="shared" si="0"/>
        <v>5193.799999999999</v>
      </c>
      <c r="I12" s="14">
        <f t="shared" si="0"/>
        <v>5040.71861229</v>
      </c>
      <c r="J12" s="14">
        <f t="shared" si="0"/>
        <v>7477.200000000001</v>
      </c>
      <c r="K12" s="14">
        <f t="shared" si="0"/>
        <v>7800.000000000001</v>
      </c>
      <c r="L12" s="14">
        <f t="shared" si="0"/>
        <v>6076.599999999999</v>
      </c>
      <c r="M12" s="14">
        <f t="shared" si="0"/>
        <v>5981.3</v>
      </c>
      <c r="N12" s="14">
        <f t="shared" si="0"/>
        <v>9977.099999999999</v>
      </c>
      <c r="O12" s="14">
        <f t="shared" si="0"/>
        <v>11465.1</v>
      </c>
      <c r="P12" s="14">
        <f t="shared" si="0"/>
        <v>13262.966199999999</v>
      </c>
      <c r="Q12" s="14">
        <f t="shared" si="0"/>
        <v>19375.5</v>
      </c>
      <c r="R12" s="14">
        <f t="shared" si="0"/>
        <v>22148.6648</v>
      </c>
      <c r="S12" s="14">
        <f t="shared" si="0"/>
        <v>26980.0631</v>
      </c>
      <c r="T12" s="14">
        <f t="shared" si="0"/>
        <v>35845.1554741</v>
      </c>
      <c r="U12" s="14">
        <f t="shared" si="0"/>
        <v>29273.699999999997</v>
      </c>
      <c r="V12" s="15">
        <f t="shared" si="0"/>
        <v>25388.882131999995</v>
      </c>
      <c r="W12" s="15">
        <f t="shared" si="0"/>
        <v>12128.099999999999</v>
      </c>
      <c r="X12" s="15">
        <f t="shared" si="0"/>
        <v>8106.1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23.25" customHeight="1">
      <c r="B13" s="13" t="s">
        <v>10</v>
      </c>
      <c r="C13" s="14">
        <f aca="true" t="shared" si="1" ref="C13:X13">+C14+C31+C26</f>
        <v>171.3</v>
      </c>
      <c r="D13" s="14">
        <f t="shared" si="1"/>
        <v>411.90000000000003</v>
      </c>
      <c r="E13" s="14">
        <f t="shared" si="1"/>
        <v>2333.2999999999997</v>
      </c>
      <c r="F13" s="14">
        <f t="shared" si="1"/>
        <v>2960.1999999999994</v>
      </c>
      <c r="G13" s="14">
        <f t="shared" si="1"/>
        <v>2962</v>
      </c>
      <c r="H13" s="14">
        <f t="shared" si="1"/>
        <v>3652.5999999999995</v>
      </c>
      <c r="I13" s="14">
        <f t="shared" si="1"/>
        <v>3612.2186122900002</v>
      </c>
      <c r="J13" s="14">
        <f t="shared" si="1"/>
        <v>5619.900000000001</v>
      </c>
      <c r="K13" s="14">
        <f t="shared" si="1"/>
        <v>6632.500000000001</v>
      </c>
      <c r="L13" s="14">
        <f t="shared" si="1"/>
        <v>4679.099999999999</v>
      </c>
      <c r="M13" s="16">
        <f t="shared" si="1"/>
        <v>3702.3</v>
      </c>
      <c r="N13" s="14">
        <f t="shared" si="1"/>
        <v>8160.799999999999</v>
      </c>
      <c r="O13" s="14">
        <f t="shared" si="1"/>
        <v>8835.7</v>
      </c>
      <c r="P13" s="14">
        <f t="shared" si="1"/>
        <v>8941.199999999999</v>
      </c>
      <c r="Q13" s="14">
        <f t="shared" si="1"/>
        <v>11703.1</v>
      </c>
      <c r="R13" s="14">
        <f t="shared" si="1"/>
        <v>15506.4</v>
      </c>
      <c r="S13" s="14">
        <f t="shared" si="1"/>
        <v>17545.5</v>
      </c>
      <c r="T13" s="14">
        <f t="shared" si="1"/>
        <v>19349.792175770002</v>
      </c>
      <c r="U13" s="15">
        <f t="shared" si="1"/>
        <v>20147.3</v>
      </c>
      <c r="V13" s="15">
        <f t="shared" si="1"/>
        <v>20908.299999999996</v>
      </c>
      <c r="W13" s="15">
        <f t="shared" si="1"/>
        <v>2483.8</v>
      </c>
      <c r="X13" s="15">
        <f t="shared" si="1"/>
        <v>2415.6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23.25" customHeight="1">
      <c r="B14" s="17" t="s">
        <v>11</v>
      </c>
      <c r="C14" s="14">
        <f aca="true" t="shared" si="2" ref="C14:V14">+C17+C22</f>
        <v>111.8</v>
      </c>
      <c r="D14" s="14">
        <f t="shared" si="2"/>
        <v>338.6</v>
      </c>
      <c r="E14" s="14">
        <f t="shared" si="2"/>
        <v>2239.9</v>
      </c>
      <c r="F14" s="14">
        <f t="shared" si="2"/>
        <v>2844.2999999999997</v>
      </c>
      <c r="G14" s="14">
        <f t="shared" si="2"/>
        <v>2829.2999999999997</v>
      </c>
      <c r="H14" s="14">
        <f t="shared" si="2"/>
        <v>3483.7999999999997</v>
      </c>
      <c r="I14" s="14">
        <f t="shared" si="2"/>
        <v>3450.41861229</v>
      </c>
      <c r="J14" s="14">
        <f t="shared" si="2"/>
        <v>5320.700000000001</v>
      </c>
      <c r="K14" s="14">
        <f t="shared" si="2"/>
        <v>6276.500000000001</v>
      </c>
      <c r="L14" s="16">
        <f t="shared" si="2"/>
        <v>4254.4</v>
      </c>
      <c r="M14" s="16">
        <f t="shared" si="2"/>
        <v>3212</v>
      </c>
      <c r="N14" s="14">
        <f t="shared" si="2"/>
        <v>7584.099999999999</v>
      </c>
      <c r="O14" s="14">
        <f t="shared" si="2"/>
        <v>8193</v>
      </c>
      <c r="P14" s="14">
        <f t="shared" si="2"/>
        <v>8424.8</v>
      </c>
      <c r="Q14" s="14">
        <f t="shared" si="2"/>
        <v>11222.6</v>
      </c>
      <c r="R14" s="14">
        <f t="shared" si="2"/>
        <v>15372</v>
      </c>
      <c r="S14" s="14">
        <f t="shared" si="2"/>
        <v>16226.4</v>
      </c>
      <c r="T14" s="14">
        <f t="shared" si="2"/>
        <v>18370.792175770002</v>
      </c>
      <c r="U14" s="15">
        <f t="shared" si="2"/>
        <v>18315.6</v>
      </c>
      <c r="V14" s="15">
        <f t="shared" si="2"/>
        <v>19757.899999999998</v>
      </c>
      <c r="W14" s="15">
        <f>+W17+W22</f>
        <v>506.09999999999997</v>
      </c>
      <c r="X14" s="15">
        <f>+X17+X22+X15</f>
        <v>949.5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23.25" customHeight="1">
      <c r="B15" s="18" t="s">
        <v>12</v>
      </c>
      <c r="C15" s="19" t="s">
        <v>13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13</v>
      </c>
      <c r="X15" s="20">
        <f>+X16</f>
        <v>581.9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23.25" customHeight="1">
      <c r="B16" s="21" t="s">
        <v>14</v>
      </c>
      <c r="C16" s="22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22" t="s">
        <v>13</v>
      </c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  <c r="W16" s="22" t="s">
        <v>13</v>
      </c>
      <c r="X16" s="23">
        <v>581.9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23.25" customHeight="1">
      <c r="B17" s="18" t="s">
        <v>15</v>
      </c>
      <c r="C17" s="14">
        <f aca="true" t="shared" si="3" ref="C17:V17">SUM(C18:C21)</f>
        <v>104.8</v>
      </c>
      <c r="D17" s="14">
        <f t="shared" si="3"/>
        <v>302.5</v>
      </c>
      <c r="E17" s="14">
        <f t="shared" si="3"/>
        <v>2192.5</v>
      </c>
      <c r="F17" s="14">
        <f t="shared" si="3"/>
        <v>2782.9999999999995</v>
      </c>
      <c r="G17" s="14">
        <f t="shared" si="3"/>
        <v>2756.6</v>
      </c>
      <c r="H17" s="14">
        <f t="shared" si="3"/>
        <v>3400.9999999999995</v>
      </c>
      <c r="I17" s="14">
        <f t="shared" si="3"/>
        <v>3371.7186122900002</v>
      </c>
      <c r="J17" s="14">
        <f t="shared" si="3"/>
        <v>5228.6</v>
      </c>
      <c r="K17" s="14">
        <f t="shared" si="3"/>
        <v>6170.300000000001</v>
      </c>
      <c r="L17" s="16">
        <f t="shared" si="3"/>
        <v>4161.7</v>
      </c>
      <c r="M17" s="16">
        <f t="shared" si="3"/>
        <v>3143.6</v>
      </c>
      <c r="N17" s="14">
        <f t="shared" si="3"/>
        <v>7511.2</v>
      </c>
      <c r="O17" s="14">
        <f t="shared" si="3"/>
        <v>8100.8</v>
      </c>
      <c r="P17" s="14">
        <f t="shared" si="3"/>
        <v>8277.5</v>
      </c>
      <c r="Q17" s="14">
        <f t="shared" si="3"/>
        <v>11082.2</v>
      </c>
      <c r="R17" s="14">
        <f t="shared" si="3"/>
        <v>14712.1</v>
      </c>
      <c r="S17" s="14">
        <f t="shared" si="3"/>
        <v>15736.1</v>
      </c>
      <c r="T17" s="14">
        <f t="shared" si="3"/>
        <v>17838.2</v>
      </c>
      <c r="U17" s="15">
        <f t="shared" si="3"/>
        <v>17915</v>
      </c>
      <c r="V17" s="15">
        <f t="shared" si="3"/>
        <v>19213.1</v>
      </c>
      <c r="W17" s="15">
        <f>SUM(W18:W21)</f>
        <v>0</v>
      </c>
      <c r="X17" s="15">
        <f>SUM(X18:X21)</f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5" customHeight="1">
      <c r="B18" s="21" t="s">
        <v>16</v>
      </c>
      <c r="C18" s="24">
        <v>5.6</v>
      </c>
      <c r="D18" s="24">
        <v>9.3</v>
      </c>
      <c r="E18" s="24">
        <v>1870.8</v>
      </c>
      <c r="F18" s="24">
        <v>2440.1</v>
      </c>
      <c r="G18" s="24">
        <v>2468.1</v>
      </c>
      <c r="H18" s="24">
        <v>2954.2</v>
      </c>
      <c r="I18" s="24">
        <v>2896.1186122900003</v>
      </c>
      <c r="J18" s="24">
        <v>4714.6</v>
      </c>
      <c r="K18" s="24">
        <v>5611.1</v>
      </c>
      <c r="L18" s="25">
        <v>3647.7</v>
      </c>
      <c r="M18" s="26" t="s">
        <v>13</v>
      </c>
      <c r="N18" s="27" t="s">
        <v>13</v>
      </c>
      <c r="O18" s="28" t="s">
        <v>13</v>
      </c>
      <c r="P18" s="24"/>
      <c r="Q18" s="27" t="s">
        <v>13</v>
      </c>
      <c r="R18" s="28" t="s">
        <v>13</v>
      </c>
      <c r="S18" s="28" t="s">
        <v>13</v>
      </c>
      <c r="T18" s="28" t="s">
        <v>13</v>
      </c>
      <c r="U18" s="29" t="s">
        <v>13</v>
      </c>
      <c r="V18" s="29" t="s">
        <v>13</v>
      </c>
      <c r="W18" s="29" t="s">
        <v>13</v>
      </c>
      <c r="X18" s="29" t="s">
        <v>13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6.5" customHeight="1">
      <c r="B19" s="21" t="s">
        <v>17</v>
      </c>
      <c r="C19" s="22" t="s">
        <v>13</v>
      </c>
      <c r="D19" s="28" t="s">
        <v>13</v>
      </c>
      <c r="E19" s="27" t="s">
        <v>13</v>
      </c>
      <c r="F19" s="28" t="s">
        <v>13</v>
      </c>
      <c r="G19" s="28" t="s">
        <v>13</v>
      </c>
      <c r="H19" s="28" t="s">
        <v>13</v>
      </c>
      <c r="I19" s="28" t="s">
        <v>13</v>
      </c>
      <c r="J19" s="28" t="s">
        <v>13</v>
      </c>
      <c r="K19" s="28" t="s">
        <v>13</v>
      </c>
      <c r="L19" s="30" t="s">
        <v>13</v>
      </c>
      <c r="M19" s="31">
        <v>2627</v>
      </c>
      <c r="N19" s="24">
        <v>7511.2</v>
      </c>
      <c r="O19" s="24">
        <v>8100.8</v>
      </c>
      <c r="P19" s="24">
        <v>8277.5</v>
      </c>
      <c r="Q19" s="24">
        <v>11082.2</v>
      </c>
      <c r="R19" s="32">
        <v>14712.1</v>
      </c>
      <c r="S19" s="24">
        <v>15736.1</v>
      </c>
      <c r="T19" s="24">
        <v>17838.2</v>
      </c>
      <c r="U19" s="23">
        <v>17915</v>
      </c>
      <c r="V19" s="23">
        <v>19213.1</v>
      </c>
      <c r="W19" s="29" t="s">
        <v>13</v>
      </c>
      <c r="X19" s="29" t="s">
        <v>13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6.5" customHeight="1">
      <c r="B20" s="21" t="s">
        <v>18</v>
      </c>
      <c r="C20" s="24">
        <v>83.5</v>
      </c>
      <c r="D20" s="24">
        <v>293</v>
      </c>
      <c r="E20" s="24">
        <v>321.5</v>
      </c>
      <c r="F20" s="24">
        <v>342.7</v>
      </c>
      <c r="G20" s="24">
        <v>288.3</v>
      </c>
      <c r="H20" s="24">
        <v>446.7</v>
      </c>
      <c r="I20" s="24">
        <v>475.5</v>
      </c>
      <c r="J20" s="24">
        <v>513.9</v>
      </c>
      <c r="K20" s="24">
        <v>559.1</v>
      </c>
      <c r="L20" s="33">
        <v>501.2</v>
      </c>
      <c r="M20" s="31">
        <v>516.1</v>
      </c>
      <c r="N20" s="27" t="s">
        <v>13</v>
      </c>
      <c r="O20" s="28" t="s">
        <v>13</v>
      </c>
      <c r="P20" s="24"/>
      <c r="Q20" s="27" t="s">
        <v>13</v>
      </c>
      <c r="R20" s="28" t="s">
        <v>13</v>
      </c>
      <c r="S20" s="28" t="s">
        <v>13</v>
      </c>
      <c r="T20" s="28" t="s">
        <v>13</v>
      </c>
      <c r="U20" s="29" t="s">
        <v>13</v>
      </c>
      <c r="V20" s="29" t="s">
        <v>13</v>
      </c>
      <c r="W20" s="29" t="s">
        <v>13</v>
      </c>
      <c r="X20" s="29" t="s">
        <v>13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6.5" customHeight="1">
      <c r="B21" s="21" t="s">
        <v>19</v>
      </c>
      <c r="C21" s="24">
        <v>15.7</v>
      </c>
      <c r="D21" s="24">
        <v>0.2</v>
      </c>
      <c r="E21" s="28">
        <v>0.2</v>
      </c>
      <c r="F21" s="24">
        <v>0.2</v>
      </c>
      <c r="G21" s="24">
        <v>0.2</v>
      </c>
      <c r="H21" s="24">
        <v>0.1</v>
      </c>
      <c r="I21" s="24">
        <v>0.1</v>
      </c>
      <c r="J21" s="24">
        <v>0.1</v>
      </c>
      <c r="K21" s="24">
        <v>0.1</v>
      </c>
      <c r="L21" s="34">
        <v>12.8</v>
      </c>
      <c r="M21" s="34">
        <v>0.5</v>
      </c>
      <c r="N21" s="27" t="s">
        <v>13</v>
      </c>
      <c r="O21" s="28" t="s">
        <v>13</v>
      </c>
      <c r="P21" s="28" t="s">
        <v>13</v>
      </c>
      <c r="Q21" s="27" t="s">
        <v>13</v>
      </c>
      <c r="R21" s="28" t="s">
        <v>13</v>
      </c>
      <c r="S21" s="28" t="s">
        <v>13</v>
      </c>
      <c r="T21" s="28" t="s">
        <v>13</v>
      </c>
      <c r="U21" s="29" t="s">
        <v>13</v>
      </c>
      <c r="V21" s="29" t="s">
        <v>13</v>
      </c>
      <c r="W21" s="29" t="s">
        <v>13</v>
      </c>
      <c r="X21" s="29" t="s">
        <v>13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21.75" customHeight="1">
      <c r="B22" s="18" t="s">
        <v>20</v>
      </c>
      <c r="C22" s="35">
        <f aca="true" t="shared" si="4" ref="C22:Q22">SUM(C23:C24)</f>
        <v>7</v>
      </c>
      <c r="D22" s="35">
        <f t="shared" si="4"/>
        <v>36.1</v>
      </c>
      <c r="E22" s="35">
        <f t="shared" si="4"/>
        <v>47.4</v>
      </c>
      <c r="F22" s="35">
        <f t="shared" si="4"/>
        <v>61.3</v>
      </c>
      <c r="G22" s="35">
        <f t="shared" si="4"/>
        <v>72.7</v>
      </c>
      <c r="H22" s="35">
        <f t="shared" si="4"/>
        <v>82.8</v>
      </c>
      <c r="I22" s="35">
        <f t="shared" si="4"/>
        <v>78.7</v>
      </c>
      <c r="J22" s="35">
        <f t="shared" si="4"/>
        <v>92.1</v>
      </c>
      <c r="K22" s="35">
        <f t="shared" si="4"/>
        <v>106.2</v>
      </c>
      <c r="L22" s="36">
        <f t="shared" si="4"/>
        <v>92.7</v>
      </c>
      <c r="M22" s="36">
        <f t="shared" si="4"/>
        <v>68.4</v>
      </c>
      <c r="N22" s="35">
        <f t="shared" si="4"/>
        <v>72.9</v>
      </c>
      <c r="O22" s="35">
        <f t="shared" si="4"/>
        <v>92.2</v>
      </c>
      <c r="P22" s="35">
        <f t="shared" si="4"/>
        <v>147.3</v>
      </c>
      <c r="Q22" s="35">
        <f t="shared" si="4"/>
        <v>140.4</v>
      </c>
      <c r="R22" s="35">
        <f>SUM(R23:R25)</f>
        <v>659.9000000000001</v>
      </c>
      <c r="S22" s="35">
        <f>SUM(S23:S25)</f>
        <v>490.3</v>
      </c>
      <c r="T22" s="35">
        <f>SUM(T23:T24)</f>
        <v>532.59217577</v>
      </c>
      <c r="U22" s="37">
        <f>SUM(U23:U24)</f>
        <v>400.6</v>
      </c>
      <c r="V22" s="37">
        <f>SUM(V23:V24)</f>
        <v>544.8</v>
      </c>
      <c r="W22" s="37">
        <f>SUM(W23:W24)</f>
        <v>506.09999999999997</v>
      </c>
      <c r="X22" s="37">
        <f>SUM(X23:X24)</f>
        <v>367.6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8.75" customHeight="1">
      <c r="B23" s="21" t="s">
        <v>21</v>
      </c>
      <c r="C23" s="24">
        <v>7</v>
      </c>
      <c r="D23" s="24">
        <v>36.1</v>
      </c>
      <c r="E23" s="24">
        <v>47.4</v>
      </c>
      <c r="F23" s="24">
        <v>61.3</v>
      </c>
      <c r="G23" s="24">
        <v>72.7</v>
      </c>
      <c r="H23" s="24">
        <v>82.8</v>
      </c>
      <c r="I23" s="24">
        <f>71.8+6.9</f>
        <v>78.7</v>
      </c>
      <c r="J23" s="24">
        <f>85.5+6.6</f>
        <v>92.1</v>
      </c>
      <c r="K23" s="24">
        <f>97.4+8.8</f>
        <v>106.2</v>
      </c>
      <c r="L23" s="31">
        <f>9.2+83.5</f>
        <v>92.7</v>
      </c>
      <c r="M23" s="31">
        <v>68.4</v>
      </c>
      <c r="N23" s="24">
        <v>72.9</v>
      </c>
      <c r="O23" s="24">
        <v>92.2</v>
      </c>
      <c r="P23" s="24">
        <v>92.1</v>
      </c>
      <c r="Q23" s="24">
        <v>91.8</v>
      </c>
      <c r="R23" s="24">
        <v>243.9</v>
      </c>
      <c r="S23" s="24">
        <v>238.5</v>
      </c>
      <c r="T23" s="24">
        <v>315.59385</v>
      </c>
      <c r="U23" s="23">
        <v>214.1</v>
      </c>
      <c r="V23" s="23">
        <v>345.8</v>
      </c>
      <c r="W23" s="23">
        <v>295.59999999999997</v>
      </c>
      <c r="X23" s="23">
        <v>252.7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7.25" customHeight="1">
      <c r="B24" s="21" t="s">
        <v>22</v>
      </c>
      <c r="C24" s="22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22" t="s">
        <v>13</v>
      </c>
      <c r="J24" s="22" t="s">
        <v>13</v>
      </c>
      <c r="K24" s="22" t="s">
        <v>13</v>
      </c>
      <c r="L24" s="22" t="s">
        <v>13</v>
      </c>
      <c r="M24" s="22" t="s">
        <v>13</v>
      </c>
      <c r="N24" s="22" t="s">
        <v>13</v>
      </c>
      <c r="O24" s="22" t="s">
        <v>13</v>
      </c>
      <c r="P24" s="24">
        <v>55.2</v>
      </c>
      <c r="Q24" s="24">
        <v>48.6</v>
      </c>
      <c r="R24" s="24">
        <v>155.4</v>
      </c>
      <c r="S24" s="24">
        <v>204.2</v>
      </c>
      <c r="T24" s="24">
        <v>216.99832577</v>
      </c>
      <c r="U24" s="23">
        <v>186.5</v>
      </c>
      <c r="V24" s="23">
        <v>199</v>
      </c>
      <c r="W24" s="23">
        <v>210.5</v>
      </c>
      <c r="X24" s="23">
        <v>114.9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17.25" customHeight="1">
      <c r="B25" s="21" t="s">
        <v>19</v>
      </c>
      <c r="C25" s="22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22" t="s">
        <v>13</v>
      </c>
      <c r="J25" s="22" t="s">
        <v>13</v>
      </c>
      <c r="K25" s="22" t="s">
        <v>13</v>
      </c>
      <c r="L25" s="22" t="s">
        <v>13</v>
      </c>
      <c r="M25" s="22" t="s">
        <v>13</v>
      </c>
      <c r="N25" s="22" t="s">
        <v>13</v>
      </c>
      <c r="O25" s="22" t="s">
        <v>13</v>
      </c>
      <c r="P25" s="27" t="s">
        <v>13</v>
      </c>
      <c r="Q25" s="27" t="s">
        <v>13</v>
      </c>
      <c r="R25" s="24">
        <v>260.6</v>
      </c>
      <c r="S25" s="24">
        <v>47.6</v>
      </c>
      <c r="T25" s="24">
        <v>0</v>
      </c>
      <c r="U25" s="23">
        <v>0</v>
      </c>
      <c r="V25" s="23">
        <v>0</v>
      </c>
      <c r="W25" s="23">
        <v>0</v>
      </c>
      <c r="X25" s="23"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22.5" customHeight="1">
      <c r="B26" s="38" t="s">
        <v>23</v>
      </c>
      <c r="C26" s="14">
        <f aca="true" t="shared" si="5" ref="C26:H26">+C27</f>
        <v>6.3</v>
      </c>
      <c r="D26" s="14">
        <f t="shared" si="5"/>
        <v>8.5</v>
      </c>
      <c r="E26" s="14">
        <f t="shared" si="5"/>
        <v>13.2</v>
      </c>
      <c r="F26" s="14">
        <f t="shared" si="5"/>
        <v>19.2</v>
      </c>
      <c r="G26" s="14">
        <f t="shared" si="5"/>
        <v>12.9</v>
      </c>
      <c r="H26" s="14">
        <f t="shared" si="5"/>
        <v>7.7</v>
      </c>
      <c r="I26" s="14">
        <v>0</v>
      </c>
      <c r="J26" s="14">
        <v>0</v>
      </c>
      <c r="K26" s="14">
        <v>0</v>
      </c>
      <c r="L26" s="16">
        <v>0</v>
      </c>
      <c r="M26" s="39">
        <v>0</v>
      </c>
      <c r="N26" s="14">
        <v>0</v>
      </c>
      <c r="O26" s="14">
        <v>0</v>
      </c>
      <c r="P26" s="14">
        <f>+P28</f>
        <v>100</v>
      </c>
      <c r="Q26" s="14">
        <f>+Q28</f>
        <v>385.3</v>
      </c>
      <c r="R26" s="14">
        <f>+R29</f>
        <v>99.4</v>
      </c>
      <c r="S26" s="14">
        <f>+S29</f>
        <v>98.3</v>
      </c>
      <c r="T26" s="14">
        <f>+T29</f>
        <v>118.8</v>
      </c>
      <c r="U26" s="15">
        <f>+U29+U30</f>
        <v>971.8000000000001</v>
      </c>
      <c r="V26" s="15">
        <f>+V29+V30</f>
        <v>141.8</v>
      </c>
      <c r="W26" s="15">
        <f>+W29+W30</f>
        <v>132.4</v>
      </c>
      <c r="X26" s="15">
        <f>+X29+X30</f>
        <v>137.9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8" customHeight="1">
      <c r="B27" s="40" t="s">
        <v>24</v>
      </c>
      <c r="C27" s="24">
        <v>6.3</v>
      </c>
      <c r="D27" s="24">
        <v>8.5</v>
      </c>
      <c r="E27" s="24">
        <v>13.2</v>
      </c>
      <c r="F27" s="24">
        <v>19.2</v>
      </c>
      <c r="G27" s="24">
        <v>12.9</v>
      </c>
      <c r="H27" s="24">
        <v>7.7</v>
      </c>
      <c r="I27" s="22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22" t="s">
        <v>13</v>
      </c>
      <c r="O27" s="22" t="s">
        <v>13</v>
      </c>
      <c r="P27" s="28" t="s">
        <v>13</v>
      </c>
      <c r="Q27" s="28" t="s">
        <v>13</v>
      </c>
      <c r="R27" s="28" t="s">
        <v>13</v>
      </c>
      <c r="S27" s="28" t="s">
        <v>13</v>
      </c>
      <c r="T27" s="28" t="s">
        <v>13</v>
      </c>
      <c r="U27" s="29" t="s">
        <v>13</v>
      </c>
      <c r="V27" s="29" t="s">
        <v>13</v>
      </c>
      <c r="W27" s="29" t="s">
        <v>13</v>
      </c>
      <c r="X27" s="29" t="s">
        <v>13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8" customHeight="1">
      <c r="B28" s="40" t="s">
        <v>25</v>
      </c>
      <c r="C28" s="22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22" t="s">
        <v>13</v>
      </c>
      <c r="L28" s="22" t="s">
        <v>13</v>
      </c>
      <c r="M28" s="22" t="s">
        <v>13</v>
      </c>
      <c r="N28" s="22" t="s">
        <v>13</v>
      </c>
      <c r="O28" s="22" t="s">
        <v>13</v>
      </c>
      <c r="P28" s="24">
        <v>100</v>
      </c>
      <c r="Q28" s="24">
        <v>385.3</v>
      </c>
      <c r="R28" s="28" t="s">
        <v>13</v>
      </c>
      <c r="S28" s="28" t="s">
        <v>13</v>
      </c>
      <c r="T28" s="28" t="s">
        <v>13</v>
      </c>
      <c r="U28" s="29" t="s">
        <v>13</v>
      </c>
      <c r="V28" s="29" t="s">
        <v>13</v>
      </c>
      <c r="W28" s="29" t="s">
        <v>13</v>
      </c>
      <c r="X28" s="29" t="s">
        <v>13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8" customHeight="1">
      <c r="B29" s="40" t="s">
        <v>26</v>
      </c>
      <c r="C29" s="22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22" t="s">
        <v>13</v>
      </c>
      <c r="K29" s="22" t="s">
        <v>13</v>
      </c>
      <c r="L29" s="22" t="s">
        <v>13</v>
      </c>
      <c r="M29" s="22" t="s">
        <v>13</v>
      </c>
      <c r="N29" s="22" t="s">
        <v>13</v>
      </c>
      <c r="O29" s="22" t="s">
        <v>13</v>
      </c>
      <c r="P29" s="28" t="s">
        <v>13</v>
      </c>
      <c r="Q29" s="28" t="s">
        <v>13</v>
      </c>
      <c r="R29" s="24">
        <v>99.4</v>
      </c>
      <c r="S29" s="24">
        <v>98.3</v>
      </c>
      <c r="T29" s="24">
        <v>118.8</v>
      </c>
      <c r="U29" s="23">
        <v>141.1</v>
      </c>
      <c r="V29" s="23">
        <v>141.8</v>
      </c>
      <c r="W29" s="23">
        <v>132.4</v>
      </c>
      <c r="X29" s="23">
        <v>137.9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8" customHeight="1">
      <c r="B30" s="40" t="s">
        <v>19</v>
      </c>
      <c r="C30" s="22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22" t="s">
        <v>13</v>
      </c>
      <c r="L30" s="22" t="s">
        <v>13</v>
      </c>
      <c r="M30" s="22" t="s">
        <v>13</v>
      </c>
      <c r="N30" s="22" t="s">
        <v>13</v>
      </c>
      <c r="O30" s="22" t="s">
        <v>13</v>
      </c>
      <c r="P30" s="28" t="s">
        <v>13</v>
      </c>
      <c r="Q30" s="28" t="s">
        <v>13</v>
      </c>
      <c r="R30" s="28" t="s">
        <v>13</v>
      </c>
      <c r="S30" s="28" t="s">
        <v>13</v>
      </c>
      <c r="T30" s="28" t="s">
        <v>13</v>
      </c>
      <c r="U30" s="23">
        <v>830.7</v>
      </c>
      <c r="V30" s="23">
        <v>0</v>
      </c>
      <c r="W30" s="23">
        <v>0</v>
      </c>
      <c r="X30" s="23">
        <v>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8" customHeight="1">
      <c r="B31" s="17" t="s">
        <v>27</v>
      </c>
      <c r="C31" s="14">
        <v>53.2</v>
      </c>
      <c r="D31" s="14">
        <v>64.8</v>
      </c>
      <c r="E31" s="14">
        <v>80.2</v>
      </c>
      <c r="F31" s="14">
        <v>96.7</v>
      </c>
      <c r="G31" s="14">
        <v>119.8</v>
      </c>
      <c r="H31" s="14">
        <v>161.1</v>
      </c>
      <c r="I31" s="14">
        <v>161.8</v>
      </c>
      <c r="J31" s="14">
        <v>299.2</v>
      </c>
      <c r="K31" s="14">
        <v>356</v>
      </c>
      <c r="L31" s="41">
        <v>424.7</v>
      </c>
      <c r="M31" s="16">
        <v>490.3</v>
      </c>
      <c r="N31" s="14">
        <v>576.7</v>
      </c>
      <c r="O31" s="14">
        <v>642.7</v>
      </c>
      <c r="P31" s="14">
        <v>416.4</v>
      </c>
      <c r="Q31" s="14">
        <v>95.2</v>
      </c>
      <c r="R31" s="14">
        <v>35</v>
      </c>
      <c r="S31" s="14">
        <v>1220.8</v>
      </c>
      <c r="T31" s="14">
        <v>860.2</v>
      </c>
      <c r="U31" s="15">
        <v>859.9</v>
      </c>
      <c r="V31" s="15">
        <v>1008.6</v>
      </c>
      <c r="W31" s="15">
        <v>1845.3000000000002</v>
      </c>
      <c r="X31" s="15">
        <v>1328.1999999999998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24" customHeight="1">
      <c r="B32" s="13" t="s">
        <v>28</v>
      </c>
      <c r="C32" s="14">
        <f aca="true" t="shared" si="6" ref="C32:V32">+C33+C36</f>
        <v>546.1</v>
      </c>
      <c r="D32" s="14">
        <f t="shared" si="6"/>
        <v>654.4</v>
      </c>
      <c r="E32" s="14">
        <f t="shared" si="6"/>
        <v>719.1</v>
      </c>
      <c r="F32" s="14">
        <f t="shared" si="6"/>
        <v>952</v>
      </c>
      <c r="G32" s="14">
        <f t="shared" si="6"/>
        <v>1196.1999999999998</v>
      </c>
      <c r="H32" s="14">
        <f t="shared" si="6"/>
        <v>1541.2</v>
      </c>
      <c r="I32" s="14">
        <f t="shared" si="6"/>
        <v>1428.5</v>
      </c>
      <c r="J32" s="14">
        <f t="shared" si="6"/>
        <v>1857.3</v>
      </c>
      <c r="K32" s="14">
        <f t="shared" si="6"/>
        <v>1167.5000000000002</v>
      </c>
      <c r="L32" s="16">
        <f t="shared" si="6"/>
        <v>1397.5</v>
      </c>
      <c r="M32" s="16">
        <f t="shared" si="6"/>
        <v>2279</v>
      </c>
      <c r="N32" s="14">
        <f t="shared" si="6"/>
        <v>1816.3</v>
      </c>
      <c r="O32" s="14">
        <f t="shared" si="6"/>
        <v>2629.4</v>
      </c>
      <c r="P32" s="14">
        <f t="shared" si="6"/>
        <v>4321.766200000001</v>
      </c>
      <c r="Q32" s="14">
        <f t="shared" si="6"/>
        <v>7672.400000000001</v>
      </c>
      <c r="R32" s="14">
        <f t="shared" si="6"/>
        <v>6642.264800000001</v>
      </c>
      <c r="S32" s="14">
        <f t="shared" si="6"/>
        <v>9434.563100000001</v>
      </c>
      <c r="T32" s="14">
        <f t="shared" si="6"/>
        <v>16495.363298329998</v>
      </c>
      <c r="U32" s="15">
        <f t="shared" si="6"/>
        <v>9126.4</v>
      </c>
      <c r="V32" s="15">
        <f t="shared" si="6"/>
        <v>4480.5821320000005</v>
      </c>
      <c r="W32" s="15">
        <f>+W33+W36</f>
        <v>9644.3</v>
      </c>
      <c r="X32" s="15">
        <f>+X33+X36</f>
        <v>5690.5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21" customHeight="1">
      <c r="B33" s="17" t="s">
        <v>29</v>
      </c>
      <c r="C33" s="14">
        <f aca="true" t="shared" si="7" ref="C33:V33">SUM(C34:C35)</f>
        <v>166.60000000000002</v>
      </c>
      <c r="D33" s="14">
        <f t="shared" si="7"/>
        <v>157.1</v>
      </c>
      <c r="E33" s="14">
        <f t="shared" si="7"/>
        <v>278.9</v>
      </c>
      <c r="F33" s="14">
        <f t="shared" si="7"/>
        <v>351.2</v>
      </c>
      <c r="G33" s="14">
        <f t="shared" si="7"/>
        <v>281.9</v>
      </c>
      <c r="H33" s="14">
        <f t="shared" si="7"/>
        <v>95.5</v>
      </c>
      <c r="I33" s="14">
        <f t="shared" si="7"/>
        <v>105</v>
      </c>
      <c r="J33" s="14">
        <f t="shared" si="7"/>
        <v>195</v>
      </c>
      <c r="K33" s="14">
        <f t="shared" si="7"/>
        <v>170</v>
      </c>
      <c r="L33" s="16">
        <f t="shared" si="7"/>
        <v>70</v>
      </c>
      <c r="M33" s="16">
        <f t="shared" si="7"/>
        <v>10</v>
      </c>
      <c r="N33" s="14">
        <f t="shared" si="7"/>
        <v>66</v>
      </c>
      <c r="O33" s="14">
        <f t="shared" si="7"/>
        <v>5</v>
      </c>
      <c r="P33" s="14">
        <f t="shared" si="7"/>
        <v>20</v>
      </c>
      <c r="Q33" s="14">
        <f t="shared" si="7"/>
        <v>102</v>
      </c>
      <c r="R33" s="14">
        <f t="shared" si="7"/>
        <v>115.3</v>
      </c>
      <c r="S33" s="14">
        <f t="shared" si="7"/>
        <v>100</v>
      </c>
      <c r="T33" s="14">
        <f t="shared" si="7"/>
        <v>0</v>
      </c>
      <c r="U33" s="15">
        <f t="shared" si="7"/>
        <v>0</v>
      </c>
      <c r="V33" s="15">
        <f t="shared" si="7"/>
        <v>200</v>
      </c>
      <c r="W33" s="15">
        <f>SUM(W34:W35)</f>
        <v>69</v>
      </c>
      <c r="X33" s="15">
        <f>SUM(X34:X35)</f>
        <v>0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5.75" customHeight="1">
      <c r="B34" s="42" t="s">
        <v>30</v>
      </c>
      <c r="C34" s="24">
        <v>150.8</v>
      </c>
      <c r="D34" s="24">
        <v>149.7</v>
      </c>
      <c r="E34" s="24">
        <v>271.2</v>
      </c>
      <c r="F34" s="24">
        <v>334</v>
      </c>
      <c r="G34" s="24">
        <v>226.9</v>
      </c>
      <c r="H34" s="24">
        <v>95.5</v>
      </c>
      <c r="I34" s="24">
        <v>105</v>
      </c>
      <c r="J34" s="24">
        <v>195</v>
      </c>
      <c r="K34" s="24">
        <v>170</v>
      </c>
      <c r="L34" s="24">
        <v>70</v>
      </c>
      <c r="M34" s="31">
        <v>10</v>
      </c>
      <c r="N34" s="24">
        <v>66</v>
      </c>
      <c r="O34" s="24">
        <v>5</v>
      </c>
      <c r="P34" s="24">
        <v>20</v>
      </c>
      <c r="Q34" s="24">
        <v>55</v>
      </c>
      <c r="R34" s="24">
        <v>100</v>
      </c>
      <c r="S34" s="24">
        <v>100</v>
      </c>
      <c r="T34" s="24">
        <v>0</v>
      </c>
      <c r="U34" s="23">
        <v>0</v>
      </c>
      <c r="V34" s="23">
        <v>200</v>
      </c>
      <c r="W34" s="23">
        <v>69</v>
      </c>
      <c r="X34" s="23">
        <v>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.75" customHeight="1">
      <c r="B35" s="42" t="s">
        <v>19</v>
      </c>
      <c r="C35" s="24">
        <v>15.8</v>
      </c>
      <c r="D35" s="24">
        <v>7.4</v>
      </c>
      <c r="E35" s="24">
        <v>7.7</v>
      </c>
      <c r="F35" s="24">
        <v>17.2</v>
      </c>
      <c r="G35" s="24">
        <v>55</v>
      </c>
      <c r="H35" s="24">
        <v>0</v>
      </c>
      <c r="I35" s="24">
        <v>0</v>
      </c>
      <c r="J35" s="24"/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47</v>
      </c>
      <c r="R35" s="24">
        <v>15.3</v>
      </c>
      <c r="S35" s="24">
        <v>0</v>
      </c>
      <c r="T35" s="24">
        <v>0</v>
      </c>
      <c r="U35" s="23">
        <v>0</v>
      </c>
      <c r="V35" s="23">
        <v>0</v>
      </c>
      <c r="W35" s="23">
        <v>0</v>
      </c>
      <c r="X35" s="23">
        <v>0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23.25" customHeight="1">
      <c r="B36" s="17" t="s">
        <v>31</v>
      </c>
      <c r="C36" s="14">
        <f aca="true" t="shared" si="8" ref="C36:V36">+C37+C41+C47+C56</f>
        <v>379.5</v>
      </c>
      <c r="D36" s="14">
        <f t="shared" si="8"/>
        <v>497.29999999999995</v>
      </c>
      <c r="E36" s="14">
        <f t="shared" si="8"/>
        <v>440.20000000000005</v>
      </c>
      <c r="F36" s="14">
        <f t="shared" si="8"/>
        <v>600.8000000000001</v>
      </c>
      <c r="G36" s="14">
        <f t="shared" si="8"/>
        <v>914.3</v>
      </c>
      <c r="H36" s="14">
        <f t="shared" si="8"/>
        <v>1445.7</v>
      </c>
      <c r="I36" s="14">
        <f t="shared" si="8"/>
        <v>1323.5</v>
      </c>
      <c r="J36" s="14">
        <f t="shared" si="8"/>
        <v>1662.3</v>
      </c>
      <c r="K36" s="14">
        <f t="shared" si="8"/>
        <v>997.5000000000002</v>
      </c>
      <c r="L36" s="14">
        <f t="shared" si="8"/>
        <v>1327.5</v>
      </c>
      <c r="M36" s="14">
        <f t="shared" si="8"/>
        <v>2269</v>
      </c>
      <c r="N36" s="14">
        <f t="shared" si="8"/>
        <v>1750.3</v>
      </c>
      <c r="O36" s="14">
        <f t="shared" si="8"/>
        <v>2624.4</v>
      </c>
      <c r="P36" s="14">
        <f t="shared" si="8"/>
        <v>4301.766200000001</v>
      </c>
      <c r="Q36" s="14">
        <f t="shared" si="8"/>
        <v>7570.400000000001</v>
      </c>
      <c r="R36" s="14">
        <f t="shared" si="8"/>
        <v>6526.964800000001</v>
      </c>
      <c r="S36" s="14">
        <f t="shared" si="8"/>
        <v>9334.563100000001</v>
      </c>
      <c r="T36" s="14">
        <f t="shared" si="8"/>
        <v>16495.363298329998</v>
      </c>
      <c r="U36" s="15">
        <f t="shared" si="8"/>
        <v>9126.4</v>
      </c>
      <c r="V36" s="15">
        <f t="shared" si="8"/>
        <v>4280.5821320000005</v>
      </c>
      <c r="W36" s="15">
        <f>+W37+W41+W47+W56</f>
        <v>9575.3</v>
      </c>
      <c r="X36" s="15">
        <f>+X37+X41+X47+X56</f>
        <v>5690.5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22.5" customHeight="1">
      <c r="B37" s="43" t="s">
        <v>32</v>
      </c>
      <c r="C37" s="14">
        <f aca="true" t="shared" si="9" ref="C37:V37">SUM(C38:C40)</f>
        <v>18.700000000000003</v>
      </c>
      <c r="D37" s="14">
        <f t="shared" si="9"/>
        <v>20.1</v>
      </c>
      <c r="E37" s="14">
        <f t="shared" si="9"/>
        <v>18.6</v>
      </c>
      <c r="F37" s="14">
        <f t="shared" si="9"/>
        <v>23.8</v>
      </c>
      <c r="G37" s="14">
        <f t="shared" si="9"/>
        <v>11.8</v>
      </c>
      <c r="H37" s="14">
        <f t="shared" si="9"/>
        <v>24.7</v>
      </c>
      <c r="I37" s="14">
        <f t="shared" si="9"/>
        <v>17.2</v>
      </c>
      <c r="J37" s="14">
        <f t="shared" si="9"/>
        <v>23.099999999999998</v>
      </c>
      <c r="K37" s="14">
        <f t="shared" si="9"/>
        <v>35.1</v>
      </c>
      <c r="L37" s="14">
        <f t="shared" si="9"/>
        <v>41.1</v>
      </c>
      <c r="M37" s="14">
        <f t="shared" si="9"/>
        <v>56.1</v>
      </c>
      <c r="N37" s="14">
        <f t="shared" si="9"/>
        <v>103.9</v>
      </c>
      <c r="O37" s="14">
        <f t="shared" si="9"/>
        <v>219.5</v>
      </c>
      <c r="P37" s="14">
        <f t="shared" si="9"/>
        <v>515.4</v>
      </c>
      <c r="Q37" s="14">
        <f t="shared" si="9"/>
        <v>794.4000000000001</v>
      </c>
      <c r="R37" s="14">
        <f t="shared" si="9"/>
        <v>744.2</v>
      </c>
      <c r="S37" s="14">
        <f t="shared" si="9"/>
        <v>841.3</v>
      </c>
      <c r="T37" s="14">
        <f t="shared" si="9"/>
        <v>821.4000000000001</v>
      </c>
      <c r="U37" s="15">
        <f t="shared" si="9"/>
        <v>924</v>
      </c>
      <c r="V37" s="15">
        <f t="shared" si="9"/>
        <v>1022.5</v>
      </c>
      <c r="W37" s="15">
        <f>SUM(W38:W40)</f>
        <v>1169.3999999999999</v>
      </c>
      <c r="X37" s="15">
        <f>SUM(X38:X40)</f>
        <v>1099.3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8" customHeight="1">
      <c r="B38" s="21" t="s">
        <v>33</v>
      </c>
      <c r="C38" s="23">
        <v>11.8</v>
      </c>
      <c r="D38" s="44">
        <v>12.6</v>
      </c>
      <c r="E38" s="31">
        <v>1.5</v>
      </c>
      <c r="F38" s="24">
        <v>10.4</v>
      </c>
      <c r="G38" s="24">
        <v>9.1</v>
      </c>
      <c r="H38" s="24">
        <v>16</v>
      </c>
      <c r="I38" s="24">
        <v>9.1</v>
      </c>
      <c r="J38" s="24">
        <v>20.4</v>
      </c>
      <c r="K38" s="24">
        <v>30.1</v>
      </c>
      <c r="L38" s="24">
        <v>40.2</v>
      </c>
      <c r="M38" s="24">
        <v>56.1</v>
      </c>
      <c r="N38" s="24">
        <v>99</v>
      </c>
      <c r="O38" s="24">
        <v>64.4</v>
      </c>
      <c r="P38" s="24">
        <v>3.9</v>
      </c>
      <c r="Q38" s="24">
        <v>0</v>
      </c>
      <c r="R38" s="24">
        <v>675.1</v>
      </c>
      <c r="S38" s="24">
        <v>792.8</v>
      </c>
      <c r="T38" s="24">
        <v>789.2</v>
      </c>
      <c r="U38" s="23">
        <v>893.4</v>
      </c>
      <c r="V38" s="23">
        <v>967.4</v>
      </c>
      <c r="W38" s="23">
        <v>1120.3</v>
      </c>
      <c r="X38" s="23">
        <v>1061.8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8" customHeight="1">
      <c r="B39" s="21" t="s">
        <v>34</v>
      </c>
      <c r="C39" s="45" t="s">
        <v>13</v>
      </c>
      <c r="D39" s="45" t="s">
        <v>13</v>
      </c>
      <c r="E39" s="45" t="s">
        <v>13</v>
      </c>
      <c r="F39" s="45" t="s">
        <v>13</v>
      </c>
      <c r="G39" s="45" t="s">
        <v>13</v>
      </c>
      <c r="H39" s="45" t="s">
        <v>13</v>
      </c>
      <c r="I39" s="45" t="s">
        <v>13</v>
      </c>
      <c r="J39" s="45" t="s">
        <v>13</v>
      </c>
      <c r="K39" s="45" t="s">
        <v>13</v>
      </c>
      <c r="L39" s="45" t="s">
        <v>13</v>
      </c>
      <c r="M39" s="45" t="s">
        <v>13</v>
      </c>
      <c r="N39" s="45" t="s">
        <v>13</v>
      </c>
      <c r="O39" s="24">
        <v>155.1</v>
      </c>
      <c r="P39" s="24">
        <v>511.5</v>
      </c>
      <c r="Q39" s="24">
        <v>794.2</v>
      </c>
      <c r="R39" s="24">
        <v>69.1</v>
      </c>
      <c r="S39" s="24">
        <v>48.5</v>
      </c>
      <c r="T39" s="24">
        <v>32.2</v>
      </c>
      <c r="U39" s="23">
        <v>30.6</v>
      </c>
      <c r="V39" s="23">
        <v>55.1</v>
      </c>
      <c r="W39" s="23">
        <v>49.1</v>
      </c>
      <c r="X39" s="23">
        <v>37.5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20.25" customHeight="1">
      <c r="B40" s="21" t="s">
        <v>35</v>
      </c>
      <c r="C40" s="24">
        <f>5.2+1.7</f>
        <v>6.9</v>
      </c>
      <c r="D40" s="24">
        <v>7.5</v>
      </c>
      <c r="E40" s="24">
        <v>17.1</v>
      </c>
      <c r="F40" s="24">
        <v>13.4</v>
      </c>
      <c r="G40" s="24">
        <v>2.7</v>
      </c>
      <c r="H40" s="24">
        <v>8.7</v>
      </c>
      <c r="I40" s="24">
        <v>8.1</v>
      </c>
      <c r="J40" s="24">
        <f>4.8-2.1</f>
        <v>2.6999999999999997</v>
      </c>
      <c r="K40" s="24">
        <f>4.7+0.3</f>
        <v>5</v>
      </c>
      <c r="L40" s="24">
        <v>0.9</v>
      </c>
      <c r="M40" s="24">
        <v>0</v>
      </c>
      <c r="N40" s="24">
        <v>4.9</v>
      </c>
      <c r="O40" s="24">
        <v>0</v>
      </c>
      <c r="P40" s="24">
        <v>0</v>
      </c>
      <c r="Q40" s="24">
        <v>0.2</v>
      </c>
      <c r="R40" s="24">
        <v>0</v>
      </c>
      <c r="S40" s="24">
        <v>0</v>
      </c>
      <c r="T40" s="24">
        <v>0</v>
      </c>
      <c r="U40" s="23">
        <v>0</v>
      </c>
      <c r="V40" s="23">
        <v>0</v>
      </c>
      <c r="W40" s="23">
        <v>0</v>
      </c>
      <c r="X40" s="23">
        <v>0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21.75" customHeight="1">
      <c r="B41" s="43" t="s">
        <v>36</v>
      </c>
      <c r="C41" s="35">
        <f aca="true" t="shared" si="10" ref="C41:V41">SUM(C42:C46)</f>
        <v>92.6</v>
      </c>
      <c r="D41" s="35">
        <f t="shared" si="10"/>
        <v>259.7</v>
      </c>
      <c r="E41" s="35">
        <f t="shared" si="10"/>
        <v>310.90000000000003</v>
      </c>
      <c r="F41" s="35">
        <f t="shared" si="10"/>
        <v>360.3</v>
      </c>
      <c r="G41" s="35">
        <f t="shared" si="10"/>
        <v>381.4</v>
      </c>
      <c r="H41" s="35">
        <f t="shared" si="10"/>
        <v>491.3</v>
      </c>
      <c r="I41" s="35">
        <f t="shared" si="10"/>
        <v>509.3</v>
      </c>
      <c r="J41" s="35">
        <f t="shared" si="10"/>
        <v>509.7</v>
      </c>
      <c r="K41" s="35">
        <f t="shared" si="10"/>
        <v>530.3000000000001</v>
      </c>
      <c r="L41" s="35">
        <f t="shared" si="10"/>
        <v>788.9</v>
      </c>
      <c r="M41" s="35">
        <f t="shared" si="10"/>
        <v>1077</v>
      </c>
      <c r="N41" s="35">
        <f t="shared" si="10"/>
        <v>995.9</v>
      </c>
      <c r="O41" s="35">
        <f t="shared" si="10"/>
        <v>1706.9999999999998</v>
      </c>
      <c r="P41" s="35">
        <f t="shared" si="10"/>
        <v>3013.1662</v>
      </c>
      <c r="Q41" s="35">
        <f t="shared" si="10"/>
        <v>3198.3</v>
      </c>
      <c r="R41" s="35">
        <f t="shared" si="10"/>
        <v>2796.4648</v>
      </c>
      <c r="S41" s="35">
        <f t="shared" si="10"/>
        <v>3057.9</v>
      </c>
      <c r="T41" s="35">
        <f t="shared" si="10"/>
        <v>2381.66329833</v>
      </c>
      <c r="U41" s="37">
        <f t="shared" si="10"/>
        <v>1172.3000000000002</v>
      </c>
      <c r="V41" s="37">
        <f t="shared" si="10"/>
        <v>1511.582132</v>
      </c>
      <c r="W41" s="37">
        <f>SUM(W42:W46)</f>
        <v>1955.9000000000003</v>
      </c>
      <c r="X41" s="37">
        <f>SUM(X42:X46)</f>
        <v>2113.5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7.25" customHeight="1">
      <c r="B42" s="21" t="s">
        <v>37</v>
      </c>
      <c r="C42" s="24">
        <v>92.6</v>
      </c>
      <c r="D42" s="24">
        <v>239.8</v>
      </c>
      <c r="E42" s="24">
        <v>277.1</v>
      </c>
      <c r="F42" s="24">
        <v>323.5</v>
      </c>
      <c r="G42" s="24">
        <v>341.4</v>
      </c>
      <c r="H42" s="24">
        <v>448.1</v>
      </c>
      <c r="I42" s="24">
        <v>498.6</v>
      </c>
      <c r="J42" s="24">
        <v>505.2</v>
      </c>
      <c r="K42" s="24">
        <v>526.2</v>
      </c>
      <c r="L42" s="24">
        <v>629.5</v>
      </c>
      <c r="M42" s="23">
        <v>810.2</v>
      </c>
      <c r="N42" s="44">
        <v>718.8</v>
      </c>
      <c r="O42" s="31">
        <v>578.8</v>
      </c>
      <c r="P42" s="24">
        <v>851.4</v>
      </c>
      <c r="Q42" s="24">
        <v>1433.5</v>
      </c>
      <c r="R42" s="24">
        <v>1482.3</v>
      </c>
      <c r="S42" s="24">
        <v>1669.7</v>
      </c>
      <c r="T42" s="24">
        <v>805.7648503</v>
      </c>
      <c r="U42" s="23">
        <v>0</v>
      </c>
      <c r="V42" s="23">
        <v>0</v>
      </c>
      <c r="W42" s="23">
        <v>242.3</v>
      </c>
      <c r="X42" s="23">
        <v>0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7.25" customHeight="1">
      <c r="B43" s="21" t="s">
        <v>38</v>
      </c>
      <c r="C43" s="22" t="s">
        <v>13</v>
      </c>
      <c r="D43" s="28" t="s">
        <v>13</v>
      </c>
      <c r="E43" s="28" t="s">
        <v>13</v>
      </c>
      <c r="F43" s="28" t="s">
        <v>13</v>
      </c>
      <c r="G43" s="28" t="s">
        <v>13</v>
      </c>
      <c r="H43" s="28" t="s">
        <v>13</v>
      </c>
      <c r="I43" s="28" t="s">
        <v>13</v>
      </c>
      <c r="J43" s="28" t="s">
        <v>13</v>
      </c>
      <c r="K43" s="28" t="s">
        <v>13</v>
      </c>
      <c r="L43" s="24">
        <v>152.8</v>
      </c>
      <c r="M43" s="24">
        <v>258.5</v>
      </c>
      <c r="N43" s="24">
        <v>265.2</v>
      </c>
      <c r="O43" s="24">
        <v>446.4</v>
      </c>
      <c r="P43" s="24">
        <v>504.8</v>
      </c>
      <c r="Q43" s="24">
        <v>464</v>
      </c>
      <c r="R43" s="24">
        <v>462.3</v>
      </c>
      <c r="S43" s="24">
        <v>485.6</v>
      </c>
      <c r="T43" s="24">
        <v>500.4</v>
      </c>
      <c r="U43" s="23">
        <v>377.3</v>
      </c>
      <c r="V43" s="23">
        <v>367.2</v>
      </c>
      <c r="W43" s="23">
        <v>387.20000000000005</v>
      </c>
      <c r="X43" s="23">
        <v>422.7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7.25" customHeight="1">
      <c r="B44" s="21" t="s">
        <v>39</v>
      </c>
      <c r="C44" s="22" t="s">
        <v>13</v>
      </c>
      <c r="D44" s="28" t="s">
        <v>13</v>
      </c>
      <c r="E44" s="28" t="s">
        <v>13</v>
      </c>
      <c r="F44" s="28" t="s">
        <v>13</v>
      </c>
      <c r="G44" s="28" t="s">
        <v>13</v>
      </c>
      <c r="H44" s="28" t="s">
        <v>13</v>
      </c>
      <c r="I44" s="28" t="s">
        <v>13</v>
      </c>
      <c r="J44" s="28" t="s">
        <v>13</v>
      </c>
      <c r="K44" s="28" t="s">
        <v>13</v>
      </c>
      <c r="L44" s="28" t="s">
        <v>13</v>
      </c>
      <c r="M44" s="28" t="s">
        <v>13</v>
      </c>
      <c r="N44" s="28" t="s">
        <v>13</v>
      </c>
      <c r="O44" s="28" t="s">
        <v>13</v>
      </c>
      <c r="P44" s="28" t="s">
        <v>13</v>
      </c>
      <c r="Q44" s="27" t="s">
        <v>13</v>
      </c>
      <c r="R44" s="24">
        <v>471</v>
      </c>
      <c r="S44" s="24">
        <v>454.9</v>
      </c>
      <c r="T44" s="24">
        <v>529.7</v>
      </c>
      <c r="U44" s="23">
        <v>504.5</v>
      </c>
      <c r="V44" s="23">
        <v>447.28213200000005</v>
      </c>
      <c r="W44" s="23">
        <v>532.7</v>
      </c>
      <c r="X44" s="23">
        <v>542.4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7.25" customHeight="1">
      <c r="B45" s="46" t="s">
        <v>40</v>
      </c>
      <c r="C45" s="22" t="s">
        <v>13</v>
      </c>
      <c r="D45" s="28" t="s">
        <v>13</v>
      </c>
      <c r="E45" s="28" t="s">
        <v>13</v>
      </c>
      <c r="F45" s="28" t="s">
        <v>13</v>
      </c>
      <c r="G45" s="28" t="s">
        <v>13</v>
      </c>
      <c r="H45" s="28" t="s">
        <v>13</v>
      </c>
      <c r="I45" s="28" t="s">
        <v>13</v>
      </c>
      <c r="J45" s="28" t="s">
        <v>13</v>
      </c>
      <c r="K45" s="28" t="s">
        <v>13</v>
      </c>
      <c r="L45" s="28" t="s">
        <v>13</v>
      </c>
      <c r="M45" s="28" t="s">
        <v>13</v>
      </c>
      <c r="N45" s="28" t="s">
        <v>13</v>
      </c>
      <c r="O45" s="24">
        <v>667.8</v>
      </c>
      <c r="P45" s="24">
        <v>1504.5661999999998</v>
      </c>
      <c r="Q45" s="24">
        <v>1287.8</v>
      </c>
      <c r="R45" s="24">
        <v>353.06479999999993</v>
      </c>
      <c r="S45" s="24">
        <v>398.2</v>
      </c>
      <c r="T45" s="24">
        <v>510.59844803</v>
      </c>
      <c r="U45" s="23">
        <v>278.6</v>
      </c>
      <c r="V45" s="23">
        <v>685</v>
      </c>
      <c r="W45" s="23">
        <v>791.0000000000001</v>
      </c>
      <c r="X45" s="23">
        <v>1142.9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8.75" customHeight="1">
      <c r="B46" s="21" t="s">
        <v>41</v>
      </c>
      <c r="C46" s="24">
        <v>0</v>
      </c>
      <c r="D46" s="24">
        <v>19.9</v>
      </c>
      <c r="E46" s="24">
        <v>33.8</v>
      </c>
      <c r="F46" s="24">
        <v>36.8</v>
      </c>
      <c r="G46" s="24">
        <v>40</v>
      </c>
      <c r="H46" s="24">
        <v>43.2</v>
      </c>
      <c r="I46" s="24">
        <v>10.7</v>
      </c>
      <c r="J46" s="24">
        <v>4.5</v>
      </c>
      <c r="K46" s="24">
        <v>4.1</v>
      </c>
      <c r="L46" s="24">
        <v>6.6</v>
      </c>
      <c r="M46" s="24">
        <v>8.3</v>
      </c>
      <c r="N46" s="24">
        <v>11.9</v>
      </c>
      <c r="O46" s="24">
        <v>14</v>
      </c>
      <c r="P46" s="24">
        <v>152.4</v>
      </c>
      <c r="Q46" s="24">
        <v>13</v>
      </c>
      <c r="R46" s="24">
        <v>27.8</v>
      </c>
      <c r="S46" s="24">
        <v>49.5</v>
      </c>
      <c r="T46" s="24">
        <v>35.2</v>
      </c>
      <c r="U46" s="23">
        <v>11.9</v>
      </c>
      <c r="V46" s="23">
        <v>12.1</v>
      </c>
      <c r="W46" s="23">
        <v>2.6999999999999997</v>
      </c>
      <c r="X46" s="23">
        <v>5.500000000000001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22.5" customHeight="1">
      <c r="B47" s="43" t="s">
        <v>42</v>
      </c>
      <c r="C47" s="35">
        <f aca="true" t="shared" si="11" ref="C47:V47">+C48+C53+C55+C52</f>
        <v>137.5</v>
      </c>
      <c r="D47" s="35">
        <f t="shared" si="11"/>
        <v>34.9</v>
      </c>
      <c r="E47" s="35">
        <f t="shared" si="11"/>
        <v>52.2</v>
      </c>
      <c r="F47" s="35">
        <f t="shared" si="11"/>
        <v>137.5</v>
      </c>
      <c r="G47" s="35">
        <f t="shared" si="11"/>
        <v>416.2</v>
      </c>
      <c r="H47" s="35">
        <f t="shared" si="11"/>
        <v>901.7</v>
      </c>
      <c r="I47" s="35">
        <f t="shared" si="11"/>
        <v>787.3</v>
      </c>
      <c r="J47" s="35">
        <f t="shared" si="11"/>
        <v>718.8000000000001</v>
      </c>
      <c r="K47" s="35">
        <f t="shared" si="11"/>
        <v>402.90000000000003</v>
      </c>
      <c r="L47" s="35">
        <f t="shared" si="11"/>
        <v>464.7</v>
      </c>
      <c r="M47" s="35">
        <f t="shared" si="11"/>
        <v>1080.6</v>
      </c>
      <c r="N47" s="35">
        <f t="shared" si="11"/>
        <v>453.90000000000003</v>
      </c>
      <c r="O47" s="35">
        <f t="shared" si="11"/>
        <v>398.1</v>
      </c>
      <c r="P47" s="35">
        <f t="shared" si="11"/>
        <v>732.1</v>
      </c>
      <c r="Q47" s="35">
        <f t="shared" si="11"/>
        <v>3152</v>
      </c>
      <c r="R47" s="35">
        <f t="shared" si="11"/>
        <v>2530.6</v>
      </c>
      <c r="S47" s="35">
        <f t="shared" si="11"/>
        <v>5394</v>
      </c>
      <c r="T47" s="35">
        <f t="shared" si="11"/>
        <v>13211.699999999999</v>
      </c>
      <c r="U47" s="37">
        <f t="shared" si="11"/>
        <v>6937.5</v>
      </c>
      <c r="V47" s="37">
        <f t="shared" si="11"/>
        <v>1610.4</v>
      </c>
      <c r="W47" s="37">
        <f>+W48+W53+W55+W52</f>
        <v>3401</v>
      </c>
      <c r="X47" s="37">
        <f>+X48+X53+X55+X52</f>
        <v>235.89999999999998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21.75" customHeight="1">
      <c r="B48" s="47" t="s">
        <v>43</v>
      </c>
      <c r="C48" s="35">
        <f aca="true" t="shared" si="12" ref="C48:V48">SUM(C49:C51)</f>
        <v>137</v>
      </c>
      <c r="D48" s="35">
        <f t="shared" si="12"/>
        <v>34.1</v>
      </c>
      <c r="E48" s="35">
        <f t="shared" si="12"/>
        <v>52.2</v>
      </c>
      <c r="F48" s="35">
        <f t="shared" si="12"/>
        <v>59.4</v>
      </c>
      <c r="G48" s="35">
        <f t="shared" si="12"/>
        <v>115.3</v>
      </c>
      <c r="H48" s="35">
        <f t="shared" si="12"/>
        <v>176.1</v>
      </c>
      <c r="I48" s="35">
        <f t="shared" si="12"/>
        <v>199.60000000000002</v>
      </c>
      <c r="J48" s="35">
        <f t="shared" si="12"/>
        <v>293.4</v>
      </c>
      <c r="K48" s="35">
        <f t="shared" si="12"/>
        <v>276.6</v>
      </c>
      <c r="L48" s="35">
        <f t="shared" si="12"/>
        <v>318</v>
      </c>
      <c r="M48" s="35">
        <f t="shared" si="12"/>
        <v>474.1</v>
      </c>
      <c r="N48" s="35">
        <f t="shared" si="12"/>
        <v>385</v>
      </c>
      <c r="O48" s="35">
        <f t="shared" si="12"/>
        <v>344</v>
      </c>
      <c r="P48" s="35">
        <f t="shared" si="12"/>
        <v>377.9</v>
      </c>
      <c r="Q48" s="35">
        <f t="shared" si="12"/>
        <v>0</v>
      </c>
      <c r="R48" s="35">
        <f t="shared" si="12"/>
        <v>376.5</v>
      </c>
      <c r="S48" s="35">
        <f t="shared" si="12"/>
        <v>1959.3</v>
      </c>
      <c r="T48" s="35">
        <f t="shared" si="12"/>
        <v>1058.7</v>
      </c>
      <c r="U48" s="37">
        <f t="shared" si="12"/>
        <v>3107.7</v>
      </c>
      <c r="V48" s="37">
        <f t="shared" si="12"/>
        <v>1610</v>
      </c>
      <c r="W48" s="37">
        <f>SUM(W49:W51)</f>
        <v>3401</v>
      </c>
      <c r="X48" s="37">
        <f>SUM(X49:X51)</f>
        <v>0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9.5" customHeight="1">
      <c r="B49" s="48" t="s">
        <v>44</v>
      </c>
      <c r="C49" s="24">
        <v>0</v>
      </c>
      <c r="D49" s="24">
        <v>17.1</v>
      </c>
      <c r="E49" s="24">
        <v>8.5</v>
      </c>
      <c r="F49" s="24">
        <v>0</v>
      </c>
      <c r="G49" s="24">
        <v>0</v>
      </c>
      <c r="H49" s="24">
        <v>0</v>
      </c>
      <c r="I49" s="24">
        <v>0</v>
      </c>
      <c r="J49" s="24">
        <v>173.8</v>
      </c>
      <c r="K49" s="24">
        <v>164.6</v>
      </c>
      <c r="L49" s="24">
        <v>165.1</v>
      </c>
      <c r="M49" s="24">
        <v>329.8</v>
      </c>
      <c r="N49" s="24">
        <v>205.1</v>
      </c>
      <c r="O49" s="24">
        <v>216</v>
      </c>
      <c r="P49" s="24">
        <v>237.5</v>
      </c>
      <c r="Q49" s="24">
        <v>0</v>
      </c>
      <c r="R49" s="24">
        <v>376.5</v>
      </c>
      <c r="S49" s="24">
        <v>1732.3</v>
      </c>
      <c r="T49" s="24">
        <v>0</v>
      </c>
      <c r="U49" s="23">
        <v>1131.2</v>
      </c>
      <c r="V49" s="23">
        <v>0</v>
      </c>
      <c r="W49" s="23">
        <v>1651</v>
      </c>
      <c r="X49" s="23">
        <v>0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9.5" customHeight="1">
      <c r="B50" s="48" t="s">
        <v>45</v>
      </c>
      <c r="C50" s="24">
        <v>46.3</v>
      </c>
      <c r="D50" s="24">
        <v>0</v>
      </c>
      <c r="E50" s="24">
        <v>33</v>
      </c>
      <c r="F50" s="24">
        <v>58</v>
      </c>
      <c r="G50" s="24">
        <v>115.1</v>
      </c>
      <c r="H50" s="24">
        <v>105</v>
      </c>
      <c r="I50" s="24">
        <v>94.2</v>
      </c>
      <c r="J50" s="24">
        <v>50.2</v>
      </c>
      <c r="K50" s="24">
        <v>10.3</v>
      </c>
      <c r="L50" s="24">
        <v>19.4</v>
      </c>
      <c r="M50" s="24">
        <v>100</v>
      </c>
      <c r="N50" s="24">
        <v>170.4</v>
      </c>
      <c r="O50" s="24">
        <v>128</v>
      </c>
      <c r="P50" s="24">
        <v>140.4</v>
      </c>
      <c r="Q50" s="24">
        <v>0</v>
      </c>
      <c r="R50" s="24">
        <v>0</v>
      </c>
      <c r="S50" s="24">
        <v>0</v>
      </c>
      <c r="T50" s="24">
        <v>585</v>
      </c>
      <c r="U50" s="23">
        <v>1976.5</v>
      </c>
      <c r="V50" s="23">
        <v>1490</v>
      </c>
      <c r="W50" s="23">
        <v>1750</v>
      </c>
      <c r="X50" s="23">
        <v>0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9.5" customHeight="1">
      <c r="B51" s="48" t="s">
        <v>41</v>
      </c>
      <c r="C51" s="24">
        <v>90.7</v>
      </c>
      <c r="D51" s="24">
        <v>17</v>
      </c>
      <c r="E51" s="24">
        <v>10.7</v>
      </c>
      <c r="F51" s="24">
        <v>1.4</v>
      </c>
      <c r="G51" s="24">
        <v>0.2</v>
      </c>
      <c r="H51" s="24">
        <v>71.1</v>
      </c>
      <c r="I51" s="24">
        <v>105.4</v>
      </c>
      <c r="J51" s="24">
        <v>69.4</v>
      </c>
      <c r="K51" s="24">
        <v>101.7</v>
      </c>
      <c r="L51" s="24">
        <v>133.5</v>
      </c>
      <c r="M51" s="24">
        <v>44.3</v>
      </c>
      <c r="N51" s="24">
        <v>9.5</v>
      </c>
      <c r="O51" s="24">
        <v>0</v>
      </c>
      <c r="P51" s="24">
        <v>0</v>
      </c>
      <c r="Q51" s="24">
        <v>0</v>
      </c>
      <c r="R51" s="24">
        <v>0</v>
      </c>
      <c r="S51" s="24">
        <v>227</v>
      </c>
      <c r="T51" s="24">
        <v>473.7</v>
      </c>
      <c r="U51" s="23">
        <v>0</v>
      </c>
      <c r="V51" s="23">
        <v>120</v>
      </c>
      <c r="W51" s="23">
        <v>0</v>
      </c>
      <c r="X51" s="23">
        <v>0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24" customHeight="1">
      <c r="B52" s="47" t="s">
        <v>46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0.5</v>
      </c>
      <c r="S52" s="14">
        <v>0</v>
      </c>
      <c r="T52" s="14">
        <v>202.8</v>
      </c>
      <c r="U52" s="15">
        <v>38.9</v>
      </c>
      <c r="V52" s="15">
        <v>0</v>
      </c>
      <c r="W52" s="15">
        <v>0</v>
      </c>
      <c r="X52" s="15">
        <v>0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20.25" customHeight="1">
      <c r="B53" s="47" t="s">
        <v>47</v>
      </c>
      <c r="C53" s="35">
        <f aca="true" t="shared" si="13" ref="C53:X53">+C54</f>
        <v>0</v>
      </c>
      <c r="D53" s="35">
        <f t="shared" si="13"/>
        <v>0.8</v>
      </c>
      <c r="E53" s="35">
        <f t="shared" si="13"/>
        <v>0</v>
      </c>
      <c r="F53" s="35">
        <f t="shared" si="13"/>
        <v>76.6</v>
      </c>
      <c r="G53" s="35">
        <f t="shared" si="13"/>
        <v>299.7</v>
      </c>
      <c r="H53" s="35">
        <f t="shared" si="13"/>
        <v>725.2</v>
      </c>
      <c r="I53" s="35">
        <f t="shared" si="13"/>
        <v>586.9</v>
      </c>
      <c r="J53" s="35">
        <f t="shared" si="13"/>
        <v>424.3</v>
      </c>
      <c r="K53" s="35">
        <f t="shared" si="13"/>
        <v>126.1</v>
      </c>
      <c r="L53" s="35">
        <f t="shared" si="13"/>
        <v>146.7</v>
      </c>
      <c r="M53" s="35">
        <f t="shared" si="13"/>
        <v>606.5</v>
      </c>
      <c r="N53" s="35">
        <f t="shared" si="13"/>
        <v>68.3</v>
      </c>
      <c r="O53" s="35">
        <f t="shared" si="13"/>
        <v>54.1</v>
      </c>
      <c r="P53" s="35">
        <f t="shared" si="13"/>
        <v>346.8</v>
      </c>
      <c r="Q53" s="35">
        <f t="shared" si="13"/>
        <v>3129.1</v>
      </c>
      <c r="R53" s="35">
        <f t="shared" si="13"/>
        <v>1986.7</v>
      </c>
      <c r="S53" s="35">
        <f t="shared" si="13"/>
        <v>3278.2</v>
      </c>
      <c r="T53" s="35">
        <f t="shared" si="13"/>
        <v>11879.3</v>
      </c>
      <c r="U53" s="37">
        <f t="shared" si="13"/>
        <v>3779.8</v>
      </c>
      <c r="V53" s="37">
        <f t="shared" si="13"/>
        <v>0</v>
      </c>
      <c r="W53" s="37">
        <f t="shared" si="13"/>
        <v>0</v>
      </c>
      <c r="X53" s="37">
        <f t="shared" si="13"/>
        <v>235.89999999999998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6.5" customHeight="1">
      <c r="B54" s="48" t="s">
        <v>48</v>
      </c>
      <c r="C54" s="24">
        <v>0</v>
      </c>
      <c r="D54" s="24">
        <v>0.8</v>
      </c>
      <c r="E54" s="24">
        <v>0</v>
      </c>
      <c r="F54" s="24">
        <v>76.6</v>
      </c>
      <c r="G54" s="24">
        <v>299.7</v>
      </c>
      <c r="H54" s="24">
        <v>725.2</v>
      </c>
      <c r="I54" s="24">
        <v>586.9</v>
      </c>
      <c r="J54" s="24">
        <v>424.3</v>
      </c>
      <c r="K54" s="24">
        <v>126.1</v>
      </c>
      <c r="L54" s="24">
        <v>146.7</v>
      </c>
      <c r="M54" s="24">
        <v>606.5</v>
      </c>
      <c r="N54" s="23">
        <v>68.3</v>
      </c>
      <c r="O54" s="44">
        <v>54.1</v>
      </c>
      <c r="P54" s="31">
        <v>346.8</v>
      </c>
      <c r="Q54" s="24">
        <v>3129.1</v>
      </c>
      <c r="R54" s="24">
        <v>1986.7</v>
      </c>
      <c r="S54" s="24">
        <v>3278.2</v>
      </c>
      <c r="T54" s="24">
        <v>11879.3</v>
      </c>
      <c r="U54" s="23">
        <v>3779.8</v>
      </c>
      <c r="V54" s="23">
        <v>0</v>
      </c>
      <c r="W54" s="23">
        <v>0</v>
      </c>
      <c r="X54" s="23">
        <v>235.89999999999998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21" customHeight="1">
      <c r="B55" s="47" t="s">
        <v>41</v>
      </c>
      <c r="C55" s="49">
        <v>0.5</v>
      </c>
      <c r="D55" s="49">
        <v>0</v>
      </c>
      <c r="E55" s="49">
        <v>0</v>
      </c>
      <c r="F55" s="49">
        <v>1.5</v>
      </c>
      <c r="G55" s="49">
        <v>1.2</v>
      </c>
      <c r="H55" s="49">
        <v>0.4</v>
      </c>
      <c r="I55" s="49">
        <v>0.8</v>
      </c>
      <c r="J55" s="49">
        <v>1.1</v>
      </c>
      <c r="K55" s="49">
        <v>0.2</v>
      </c>
      <c r="L55" s="49">
        <v>0</v>
      </c>
      <c r="M55" s="49">
        <v>0</v>
      </c>
      <c r="N55" s="49">
        <v>0.6</v>
      </c>
      <c r="O55" s="49">
        <v>0</v>
      </c>
      <c r="P55" s="49">
        <v>7.4</v>
      </c>
      <c r="Q55" s="49">
        <v>22.9</v>
      </c>
      <c r="R55" s="49">
        <v>166.9</v>
      </c>
      <c r="S55" s="49">
        <v>156.5</v>
      </c>
      <c r="T55" s="49">
        <v>70.9</v>
      </c>
      <c r="U55" s="50">
        <v>11.1</v>
      </c>
      <c r="V55" s="50">
        <v>0.4</v>
      </c>
      <c r="W55" s="50">
        <v>0</v>
      </c>
      <c r="X55" s="50">
        <v>0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21.75" customHeight="1">
      <c r="B56" s="43" t="s">
        <v>49</v>
      </c>
      <c r="C56" s="51">
        <f aca="true" t="shared" si="14" ref="C56:V56">SUM(C57:C60)</f>
        <v>130.7</v>
      </c>
      <c r="D56" s="51">
        <f t="shared" si="14"/>
        <v>182.6</v>
      </c>
      <c r="E56" s="51">
        <f t="shared" si="14"/>
        <v>58.5</v>
      </c>
      <c r="F56" s="51">
        <f t="shared" si="14"/>
        <v>79.2</v>
      </c>
      <c r="G56" s="51">
        <f t="shared" si="14"/>
        <v>104.9</v>
      </c>
      <c r="H56" s="51">
        <f t="shared" si="14"/>
        <v>28</v>
      </c>
      <c r="I56" s="51">
        <f t="shared" si="14"/>
        <v>9.7</v>
      </c>
      <c r="J56" s="51">
        <f t="shared" si="14"/>
        <v>410.7</v>
      </c>
      <c r="K56" s="51">
        <f t="shared" si="14"/>
        <v>29.2</v>
      </c>
      <c r="L56" s="51">
        <f t="shared" si="14"/>
        <v>32.8</v>
      </c>
      <c r="M56" s="51">
        <f t="shared" si="14"/>
        <v>55.3</v>
      </c>
      <c r="N56" s="51">
        <f t="shared" si="14"/>
        <v>196.6</v>
      </c>
      <c r="O56" s="51">
        <f t="shared" si="14"/>
        <v>299.8</v>
      </c>
      <c r="P56" s="51">
        <f t="shared" si="14"/>
        <v>41.1</v>
      </c>
      <c r="Q56" s="51">
        <f t="shared" si="14"/>
        <v>425.69999999999993</v>
      </c>
      <c r="R56" s="51">
        <f t="shared" si="14"/>
        <v>455.7</v>
      </c>
      <c r="S56" s="51">
        <f t="shared" si="14"/>
        <v>41.3631</v>
      </c>
      <c r="T56" s="51">
        <f t="shared" si="14"/>
        <v>80.6</v>
      </c>
      <c r="U56" s="52">
        <f t="shared" si="14"/>
        <v>92.6</v>
      </c>
      <c r="V56" s="52">
        <f t="shared" si="14"/>
        <v>136.1</v>
      </c>
      <c r="W56" s="52">
        <f>SUM(W57:W60)</f>
        <v>3049</v>
      </c>
      <c r="X56" s="52">
        <f>SUM(X57:X60)</f>
        <v>2241.8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9.5" customHeight="1">
      <c r="B57" s="21" t="s">
        <v>50</v>
      </c>
      <c r="C57" s="53">
        <v>114.3</v>
      </c>
      <c r="D57" s="53">
        <v>175.9</v>
      </c>
      <c r="E57" s="53">
        <v>49.1</v>
      </c>
      <c r="F57" s="53">
        <v>70.7</v>
      </c>
      <c r="G57" s="53">
        <v>99.9</v>
      </c>
      <c r="H57" s="53">
        <v>16</v>
      </c>
      <c r="I57" s="53">
        <v>6.8</v>
      </c>
      <c r="J57" s="53">
        <v>394</v>
      </c>
      <c r="K57" s="53">
        <v>21.5</v>
      </c>
      <c r="L57" s="53">
        <v>28.9</v>
      </c>
      <c r="M57" s="53">
        <v>28.4</v>
      </c>
      <c r="N57" s="53">
        <v>137.3</v>
      </c>
      <c r="O57" s="53">
        <v>242.4</v>
      </c>
      <c r="P57" s="53">
        <v>26.3</v>
      </c>
      <c r="Q57" s="53">
        <v>204.7</v>
      </c>
      <c r="R57" s="53">
        <v>51.5</v>
      </c>
      <c r="S57" s="53">
        <v>0.3631</v>
      </c>
      <c r="T57" s="53">
        <v>1</v>
      </c>
      <c r="U57" s="54">
        <v>0.4</v>
      </c>
      <c r="V57" s="54">
        <v>15.5</v>
      </c>
      <c r="W57" s="54">
        <v>0</v>
      </c>
      <c r="X57" s="54">
        <v>0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9.5" customHeight="1">
      <c r="B58" s="21" t="s">
        <v>51</v>
      </c>
      <c r="C58" s="53">
        <v>16.4</v>
      </c>
      <c r="D58" s="53">
        <v>6.7</v>
      </c>
      <c r="E58" s="53">
        <v>9.4</v>
      </c>
      <c r="F58" s="53">
        <v>8.5</v>
      </c>
      <c r="G58" s="53">
        <v>5</v>
      </c>
      <c r="H58" s="53">
        <v>12</v>
      </c>
      <c r="I58" s="53">
        <v>2.9</v>
      </c>
      <c r="J58" s="53">
        <v>16.7</v>
      </c>
      <c r="K58" s="53">
        <v>7.7</v>
      </c>
      <c r="L58" s="53">
        <v>3.9</v>
      </c>
      <c r="M58" s="53">
        <v>12.9</v>
      </c>
      <c r="N58" s="53">
        <v>58.1</v>
      </c>
      <c r="O58" s="53">
        <v>57.3</v>
      </c>
      <c r="P58" s="53">
        <v>14.1</v>
      </c>
      <c r="Q58" s="53">
        <v>208.6</v>
      </c>
      <c r="R58" s="53">
        <v>0</v>
      </c>
      <c r="S58" s="53">
        <v>2.4</v>
      </c>
      <c r="T58" s="53">
        <v>4.6</v>
      </c>
      <c r="U58" s="54">
        <v>0</v>
      </c>
      <c r="V58" s="54">
        <v>0</v>
      </c>
      <c r="W58" s="54">
        <v>0</v>
      </c>
      <c r="X58" s="54">
        <v>0</v>
      </c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9.5" customHeight="1">
      <c r="B59" s="21" t="s">
        <v>52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377</v>
      </c>
      <c r="S59" s="53">
        <v>0</v>
      </c>
      <c r="T59" s="53">
        <v>48.5</v>
      </c>
      <c r="U59" s="54">
        <v>57.6</v>
      </c>
      <c r="V59" s="54">
        <v>61.6</v>
      </c>
      <c r="W59" s="54">
        <v>44.4</v>
      </c>
      <c r="X59" s="54">
        <v>40.4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9.5" customHeight="1">
      <c r="B60" s="21" t="s">
        <v>19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14</v>
      </c>
      <c r="N60" s="53">
        <v>1.2</v>
      </c>
      <c r="O60" s="53">
        <v>0.1</v>
      </c>
      <c r="P60" s="53">
        <v>0.7</v>
      </c>
      <c r="Q60" s="53">
        <v>12.4</v>
      </c>
      <c r="R60" s="53">
        <v>27.2</v>
      </c>
      <c r="S60" s="53">
        <v>38.6</v>
      </c>
      <c r="T60" s="53">
        <v>26.5</v>
      </c>
      <c r="U60" s="54">
        <v>34.6</v>
      </c>
      <c r="V60" s="54">
        <v>59</v>
      </c>
      <c r="W60" s="54">
        <v>3004.6</v>
      </c>
      <c r="X60" s="54">
        <f>0.6+2200.8</f>
        <v>2201.4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20.25" customHeight="1">
      <c r="A61" s="13"/>
      <c r="B61" s="13" t="s">
        <v>53</v>
      </c>
      <c r="C61" s="35">
        <f aca="true" t="shared" si="15" ref="C61:V61">+C62+C63+C64</f>
        <v>34.1</v>
      </c>
      <c r="D61" s="35">
        <f t="shared" si="15"/>
        <v>69.7</v>
      </c>
      <c r="E61" s="35">
        <f t="shared" si="15"/>
        <v>209.1</v>
      </c>
      <c r="F61" s="35">
        <f t="shared" si="15"/>
        <v>495.8</v>
      </c>
      <c r="G61" s="35">
        <f t="shared" si="15"/>
        <v>410.40000000000003</v>
      </c>
      <c r="H61" s="35">
        <f t="shared" si="15"/>
        <v>120.7</v>
      </c>
      <c r="I61" s="35">
        <f t="shared" si="15"/>
        <v>260.7</v>
      </c>
      <c r="J61" s="35">
        <f t="shared" si="15"/>
        <v>97</v>
      </c>
      <c r="K61" s="35">
        <f t="shared" si="15"/>
        <v>174.39999999999998</v>
      </c>
      <c r="L61" s="35">
        <f t="shared" si="15"/>
        <v>40</v>
      </c>
      <c r="M61" s="35">
        <f t="shared" si="15"/>
        <v>21.200000000000003</v>
      </c>
      <c r="N61" s="35">
        <f t="shared" si="15"/>
        <v>14.1</v>
      </c>
      <c r="O61" s="35">
        <f t="shared" si="15"/>
        <v>26.099999999999998</v>
      </c>
      <c r="P61" s="35">
        <f t="shared" si="15"/>
        <v>39.3</v>
      </c>
      <c r="Q61" s="35">
        <f t="shared" si="15"/>
        <v>1.8</v>
      </c>
      <c r="R61" s="35">
        <f t="shared" si="15"/>
        <v>0.1</v>
      </c>
      <c r="S61" s="35">
        <f t="shared" si="15"/>
        <v>32</v>
      </c>
      <c r="T61" s="35">
        <f t="shared" si="15"/>
        <v>0</v>
      </c>
      <c r="U61" s="37">
        <f t="shared" si="15"/>
        <v>0</v>
      </c>
      <c r="V61" s="37">
        <f t="shared" si="15"/>
        <v>0</v>
      </c>
      <c r="W61" s="37">
        <f>+W62+W63+W64</f>
        <v>14.1</v>
      </c>
      <c r="X61" s="37">
        <f>+X62+X63+X64</f>
        <v>6.6</v>
      </c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20.25" customHeight="1">
      <c r="B62" s="42" t="s">
        <v>54</v>
      </c>
      <c r="C62" s="55">
        <v>33.4</v>
      </c>
      <c r="D62" s="56">
        <v>47.2</v>
      </c>
      <c r="E62" s="56">
        <v>149</v>
      </c>
      <c r="F62" s="55">
        <v>88.7</v>
      </c>
      <c r="G62" s="55">
        <v>32.8</v>
      </c>
      <c r="H62" s="56">
        <v>32.4</v>
      </c>
      <c r="I62" s="55">
        <v>177.5</v>
      </c>
      <c r="J62" s="55">
        <v>11.4</v>
      </c>
      <c r="K62" s="55">
        <v>11.5</v>
      </c>
      <c r="L62" s="55">
        <v>9</v>
      </c>
      <c r="M62" s="55">
        <v>20.6</v>
      </c>
      <c r="N62" s="55">
        <v>13.4</v>
      </c>
      <c r="O62" s="55">
        <v>25.4</v>
      </c>
      <c r="P62" s="55">
        <v>38.4</v>
      </c>
      <c r="Q62" s="55">
        <v>0.8</v>
      </c>
      <c r="R62" s="55">
        <v>0.1</v>
      </c>
      <c r="S62" s="55">
        <v>31.2</v>
      </c>
      <c r="T62" s="55">
        <v>0</v>
      </c>
      <c r="U62" s="57">
        <v>0</v>
      </c>
      <c r="V62" s="57">
        <v>0</v>
      </c>
      <c r="W62" s="57">
        <v>14.1</v>
      </c>
      <c r="X62" s="57">
        <v>6.6</v>
      </c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6.5" customHeight="1">
      <c r="B63" s="42" t="s">
        <v>55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3.1</v>
      </c>
      <c r="I63" s="58">
        <v>0.2</v>
      </c>
      <c r="J63" s="58">
        <v>0</v>
      </c>
      <c r="K63" s="58">
        <v>11.2</v>
      </c>
      <c r="L63" s="58">
        <v>0</v>
      </c>
      <c r="M63" s="58">
        <v>0.6</v>
      </c>
      <c r="N63" s="58">
        <v>0.7</v>
      </c>
      <c r="O63" s="58">
        <v>0.7</v>
      </c>
      <c r="P63" s="58">
        <v>0.9</v>
      </c>
      <c r="Q63" s="58">
        <v>1</v>
      </c>
      <c r="R63" s="58">
        <v>0</v>
      </c>
      <c r="S63" s="58">
        <v>0.8</v>
      </c>
      <c r="T63" s="58">
        <v>0</v>
      </c>
      <c r="U63" s="59">
        <v>0</v>
      </c>
      <c r="V63" s="59">
        <v>0</v>
      </c>
      <c r="W63" s="59">
        <v>0</v>
      </c>
      <c r="X63" s="59">
        <v>0</v>
      </c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6.5" customHeight="1">
      <c r="B64" s="42" t="s">
        <v>19</v>
      </c>
      <c r="C64" s="58">
        <v>0.7</v>
      </c>
      <c r="D64" s="58">
        <v>22.5</v>
      </c>
      <c r="E64" s="58">
        <v>60.1</v>
      </c>
      <c r="F64" s="58">
        <v>407.1</v>
      </c>
      <c r="G64" s="58">
        <v>377.6</v>
      </c>
      <c r="H64" s="58">
        <v>85.2</v>
      </c>
      <c r="I64" s="58">
        <v>83</v>
      </c>
      <c r="J64" s="58">
        <v>85.6</v>
      </c>
      <c r="K64" s="58">
        <v>151.7</v>
      </c>
      <c r="L64" s="58">
        <v>31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9">
        <v>0</v>
      </c>
      <c r="V64" s="59">
        <v>0</v>
      </c>
      <c r="W64" s="59">
        <v>0</v>
      </c>
      <c r="X64" s="59">
        <v>0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25.5" customHeight="1">
      <c r="B65" s="60" t="s">
        <v>56</v>
      </c>
      <c r="C65" s="61">
        <f aca="true" t="shared" si="16" ref="C65:X65">+C12+C61</f>
        <v>751.5000000000001</v>
      </c>
      <c r="D65" s="61">
        <f t="shared" si="16"/>
        <v>1136</v>
      </c>
      <c r="E65" s="61">
        <f t="shared" si="16"/>
        <v>3261.4999999999995</v>
      </c>
      <c r="F65" s="61">
        <f t="shared" si="16"/>
        <v>4407.999999999999</v>
      </c>
      <c r="G65" s="61">
        <f t="shared" si="16"/>
        <v>4568.599999999999</v>
      </c>
      <c r="H65" s="61">
        <f t="shared" si="16"/>
        <v>5314.499999999999</v>
      </c>
      <c r="I65" s="61">
        <f t="shared" si="16"/>
        <v>5301.41861229</v>
      </c>
      <c r="J65" s="61">
        <f t="shared" si="16"/>
        <v>7574.200000000001</v>
      </c>
      <c r="K65" s="61">
        <f t="shared" si="16"/>
        <v>7974.400000000001</v>
      </c>
      <c r="L65" s="61">
        <f t="shared" si="16"/>
        <v>6116.599999999999</v>
      </c>
      <c r="M65" s="61">
        <f t="shared" si="16"/>
        <v>6002.5</v>
      </c>
      <c r="N65" s="61">
        <f t="shared" si="16"/>
        <v>9991.199999999999</v>
      </c>
      <c r="O65" s="61">
        <f t="shared" si="16"/>
        <v>11491.2</v>
      </c>
      <c r="P65" s="61">
        <f t="shared" si="16"/>
        <v>13302.266199999998</v>
      </c>
      <c r="Q65" s="61">
        <f t="shared" si="16"/>
        <v>19377.3</v>
      </c>
      <c r="R65" s="61">
        <f t="shared" si="16"/>
        <v>22148.764799999997</v>
      </c>
      <c r="S65" s="61">
        <f t="shared" si="16"/>
        <v>27012.0631</v>
      </c>
      <c r="T65" s="61">
        <f t="shared" si="16"/>
        <v>35845.1554741</v>
      </c>
      <c r="U65" s="62">
        <f t="shared" si="16"/>
        <v>29273.699999999997</v>
      </c>
      <c r="V65" s="62">
        <f t="shared" si="16"/>
        <v>25388.882131999995</v>
      </c>
      <c r="W65" s="62">
        <f t="shared" si="16"/>
        <v>12142.199999999999</v>
      </c>
      <c r="X65" s="62">
        <f t="shared" si="16"/>
        <v>8112.700000000001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24.75" customHeight="1">
      <c r="B66" s="13" t="s">
        <v>57</v>
      </c>
      <c r="C66" s="35">
        <v>50</v>
      </c>
      <c r="D66" s="35">
        <v>229</v>
      </c>
      <c r="E66" s="63">
        <v>270</v>
      </c>
      <c r="F66" s="35">
        <v>411.9</v>
      </c>
      <c r="G66" s="35">
        <v>243.5</v>
      </c>
      <c r="H66" s="35">
        <v>155.7</v>
      </c>
      <c r="I66" s="35">
        <v>122.6</v>
      </c>
      <c r="J66" s="35">
        <v>417.7</v>
      </c>
      <c r="K66" s="35">
        <v>383.4</v>
      </c>
      <c r="L66" s="37">
        <v>424.4</v>
      </c>
      <c r="M66" s="64">
        <v>436.3</v>
      </c>
      <c r="N66" s="36">
        <v>416.39199999999994</v>
      </c>
      <c r="O66" s="35">
        <v>516.1</v>
      </c>
      <c r="P66" s="35">
        <v>925.8</v>
      </c>
      <c r="Q66" s="35">
        <v>1990.8</v>
      </c>
      <c r="R66" s="35">
        <v>2617.3</v>
      </c>
      <c r="S66" s="37">
        <v>3374.2</v>
      </c>
      <c r="T66" s="65">
        <v>2082.8</v>
      </c>
      <c r="U66" s="66">
        <v>1972.3</v>
      </c>
      <c r="V66" s="37">
        <v>2805.1</v>
      </c>
      <c r="W66" s="37">
        <v>3820.8</v>
      </c>
      <c r="X66" s="37">
        <v>1925.8000000000002</v>
      </c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22.5" customHeight="1">
      <c r="B67" s="13" t="s">
        <v>58</v>
      </c>
      <c r="C67" s="67">
        <f aca="true" t="shared" si="17" ref="C67:V67">+C68+C69</f>
        <v>234.4</v>
      </c>
      <c r="D67" s="67">
        <f t="shared" si="17"/>
        <v>256.6</v>
      </c>
      <c r="E67" s="67">
        <f t="shared" si="17"/>
        <v>163.1</v>
      </c>
      <c r="F67" s="67">
        <f t="shared" si="17"/>
        <v>251.2</v>
      </c>
      <c r="G67" s="67">
        <f t="shared" si="17"/>
        <v>461.6</v>
      </c>
      <c r="H67" s="67">
        <f t="shared" si="17"/>
        <v>376.7</v>
      </c>
      <c r="I67" s="67">
        <f t="shared" si="17"/>
        <v>277.6</v>
      </c>
      <c r="J67" s="67">
        <f t="shared" si="17"/>
        <v>417.7</v>
      </c>
      <c r="K67" s="67">
        <f t="shared" si="17"/>
        <v>577.5</v>
      </c>
      <c r="L67" s="67">
        <f t="shared" si="17"/>
        <v>2744.5</v>
      </c>
      <c r="M67" s="67">
        <f t="shared" si="17"/>
        <v>2444.9</v>
      </c>
      <c r="N67" s="67">
        <f t="shared" si="17"/>
        <v>7995.9</v>
      </c>
      <c r="O67" s="67">
        <f t="shared" si="17"/>
        <v>9805.9</v>
      </c>
      <c r="P67" s="67">
        <f t="shared" si="17"/>
        <v>16446.3</v>
      </c>
      <c r="Q67" s="67">
        <f t="shared" si="17"/>
        <v>7955.7</v>
      </c>
      <c r="R67" s="67">
        <f t="shared" si="17"/>
        <v>22447.7</v>
      </c>
      <c r="S67" s="68">
        <f t="shared" si="17"/>
        <v>44063.846487619994</v>
      </c>
      <c r="T67" s="67">
        <f t="shared" si="17"/>
        <v>33365.6</v>
      </c>
      <c r="U67" s="69">
        <f t="shared" si="17"/>
        <v>81170.41339999999</v>
      </c>
      <c r="V67" s="68">
        <f t="shared" si="17"/>
        <v>101684.29999999999</v>
      </c>
      <c r="W67" s="68">
        <f>+W68+W69</f>
        <v>121711.70000000001</v>
      </c>
      <c r="X67" s="68">
        <f>+X68+X69</f>
        <v>127646.50000000001</v>
      </c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6.5" customHeight="1">
      <c r="B68" s="70" t="s">
        <v>59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300</v>
      </c>
      <c r="S68" s="72">
        <v>258.1</v>
      </c>
      <c r="T68" s="71">
        <v>0</v>
      </c>
      <c r="U68" s="73">
        <v>29.4</v>
      </c>
      <c r="V68" s="72">
        <v>63.4</v>
      </c>
      <c r="W68" s="72">
        <v>3716</v>
      </c>
      <c r="X68" s="72">
        <v>680.3000000000001</v>
      </c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6.5" customHeight="1">
      <c r="B69" s="70" t="s">
        <v>60</v>
      </c>
      <c r="C69" s="71">
        <f aca="true" t="shared" si="18" ref="C69:V69">+C70+C71+C72</f>
        <v>234.4</v>
      </c>
      <c r="D69" s="71">
        <f t="shared" si="18"/>
        <v>256.6</v>
      </c>
      <c r="E69" s="71">
        <f t="shared" si="18"/>
        <v>163.1</v>
      </c>
      <c r="F69" s="71">
        <f t="shared" si="18"/>
        <v>251.2</v>
      </c>
      <c r="G69" s="71">
        <f t="shared" si="18"/>
        <v>461.6</v>
      </c>
      <c r="H69" s="71">
        <f t="shared" si="18"/>
        <v>376.7</v>
      </c>
      <c r="I69" s="71">
        <f t="shared" si="18"/>
        <v>277.6</v>
      </c>
      <c r="J69" s="71">
        <f t="shared" si="18"/>
        <v>417.7</v>
      </c>
      <c r="K69" s="71">
        <f t="shared" si="18"/>
        <v>577.5</v>
      </c>
      <c r="L69" s="71">
        <f t="shared" si="18"/>
        <v>2744.5</v>
      </c>
      <c r="M69" s="71">
        <f t="shared" si="18"/>
        <v>2444.9</v>
      </c>
      <c r="N69" s="71">
        <f t="shared" si="18"/>
        <v>7995.9</v>
      </c>
      <c r="O69" s="71">
        <f t="shared" si="18"/>
        <v>9805.9</v>
      </c>
      <c r="P69" s="71">
        <f t="shared" si="18"/>
        <v>16446.3</v>
      </c>
      <c r="Q69" s="71">
        <f t="shared" si="18"/>
        <v>7955.7</v>
      </c>
      <c r="R69" s="71">
        <f t="shared" si="18"/>
        <v>22147.7</v>
      </c>
      <c r="S69" s="72">
        <f t="shared" si="18"/>
        <v>43805.746487619996</v>
      </c>
      <c r="T69" s="71">
        <f t="shared" si="18"/>
        <v>33365.6</v>
      </c>
      <c r="U69" s="73">
        <f t="shared" si="18"/>
        <v>81141.0134</v>
      </c>
      <c r="V69" s="72">
        <f t="shared" si="18"/>
        <v>101620.9</v>
      </c>
      <c r="W69" s="72">
        <f>+W70+W71+W72</f>
        <v>117995.70000000001</v>
      </c>
      <c r="X69" s="72">
        <f>+X70+X71+X72</f>
        <v>126966.20000000001</v>
      </c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8.75" customHeight="1">
      <c r="B70" s="43" t="s">
        <v>61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953.1</v>
      </c>
      <c r="N70" s="35">
        <v>3182.2</v>
      </c>
      <c r="O70" s="35">
        <v>1435.6</v>
      </c>
      <c r="P70" s="35">
        <v>0</v>
      </c>
      <c r="Q70" s="35">
        <v>3607.7</v>
      </c>
      <c r="R70" s="35">
        <v>2738.3</v>
      </c>
      <c r="S70" s="37">
        <v>5651.2</v>
      </c>
      <c r="T70" s="35">
        <v>3164.3</v>
      </c>
      <c r="U70" s="66">
        <v>17001.1834</v>
      </c>
      <c r="V70" s="37">
        <v>22155.5</v>
      </c>
      <c r="W70" s="37">
        <v>0</v>
      </c>
      <c r="X70" s="37">
        <v>14769.9</v>
      </c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8.75" customHeight="1">
      <c r="B71" s="43" t="s">
        <v>62</v>
      </c>
      <c r="C71" s="35">
        <v>234.4</v>
      </c>
      <c r="D71" s="35">
        <v>256.6</v>
      </c>
      <c r="E71" s="35">
        <v>163.1</v>
      </c>
      <c r="F71" s="35">
        <v>251.2</v>
      </c>
      <c r="G71" s="35">
        <v>461.6</v>
      </c>
      <c r="H71" s="35">
        <v>376.7</v>
      </c>
      <c r="I71" s="35">
        <v>277.6</v>
      </c>
      <c r="J71" s="35">
        <v>417.7</v>
      </c>
      <c r="K71" s="35">
        <v>577.5</v>
      </c>
      <c r="L71" s="35">
        <v>2744.5</v>
      </c>
      <c r="M71" s="35">
        <v>1491.8</v>
      </c>
      <c r="N71" s="35">
        <v>1670.3</v>
      </c>
      <c r="O71" s="35">
        <v>2964.3</v>
      </c>
      <c r="P71" s="35">
        <v>5419.9</v>
      </c>
      <c r="Q71" s="35">
        <v>4348</v>
      </c>
      <c r="R71" s="35">
        <v>17525.4</v>
      </c>
      <c r="S71" s="37">
        <v>27217</v>
      </c>
      <c r="T71" s="35">
        <v>28431.5</v>
      </c>
      <c r="U71" s="66">
        <v>48973.9</v>
      </c>
      <c r="V71" s="37">
        <v>60545.4</v>
      </c>
      <c r="W71" s="37">
        <v>60620.4</v>
      </c>
      <c r="X71" s="37">
        <v>58011.200000000004</v>
      </c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8.75" customHeight="1">
      <c r="B72" s="43" t="s">
        <v>63</v>
      </c>
      <c r="C72" s="35">
        <f aca="true" t="shared" si="19" ref="C72:V72">+C73+C74</f>
        <v>0</v>
      </c>
      <c r="D72" s="35">
        <f t="shared" si="19"/>
        <v>0</v>
      </c>
      <c r="E72" s="35">
        <f t="shared" si="19"/>
        <v>0</v>
      </c>
      <c r="F72" s="35">
        <f t="shared" si="19"/>
        <v>0</v>
      </c>
      <c r="G72" s="35">
        <f t="shared" si="19"/>
        <v>0</v>
      </c>
      <c r="H72" s="35">
        <f t="shared" si="19"/>
        <v>0</v>
      </c>
      <c r="I72" s="35">
        <f t="shared" si="19"/>
        <v>0</v>
      </c>
      <c r="J72" s="35">
        <f t="shared" si="19"/>
        <v>0</v>
      </c>
      <c r="K72" s="35">
        <f t="shared" si="19"/>
        <v>0</v>
      </c>
      <c r="L72" s="35">
        <f t="shared" si="19"/>
        <v>0</v>
      </c>
      <c r="M72" s="35">
        <f t="shared" si="19"/>
        <v>0</v>
      </c>
      <c r="N72" s="35">
        <f t="shared" si="19"/>
        <v>3143.4</v>
      </c>
      <c r="O72" s="35">
        <f t="shared" si="19"/>
        <v>5406</v>
      </c>
      <c r="P72" s="35">
        <f t="shared" si="19"/>
        <v>11026.4</v>
      </c>
      <c r="Q72" s="35">
        <f t="shared" si="19"/>
        <v>0</v>
      </c>
      <c r="R72" s="35">
        <f t="shared" si="19"/>
        <v>1884</v>
      </c>
      <c r="S72" s="37">
        <f t="shared" si="19"/>
        <v>10937.546487620002</v>
      </c>
      <c r="T72" s="35">
        <f t="shared" si="19"/>
        <v>1769.8</v>
      </c>
      <c r="U72" s="66">
        <f t="shared" si="19"/>
        <v>15165.93</v>
      </c>
      <c r="V72" s="37">
        <f t="shared" si="19"/>
        <v>18920</v>
      </c>
      <c r="W72" s="37">
        <f>+W73+W74</f>
        <v>57375.3</v>
      </c>
      <c r="X72" s="37">
        <f>+X73+X74</f>
        <v>54185.100000000006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6.5" customHeight="1">
      <c r="B73" s="40" t="s">
        <v>64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390.6</v>
      </c>
      <c r="S73" s="59">
        <v>1057</v>
      </c>
      <c r="T73" s="58">
        <v>1769.8</v>
      </c>
      <c r="U73" s="74">
        <v>15165.93</v>
      </c>
      <c r="V73" s="59">
        <v>18920</v>
      </c>
      <c r="W73" s="59">
        <v>29902.5</v>
      </c>
      <c r="X73" s="59">
        <v>25527.200000000004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6.5" customHeight="1">
      <c r="B74" s="40" t="s">
        <v>65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3143.4</v>
      </c>
      <c r="O74" s="58">
        <v>5406</v>
      </c>
      <c r="P74" s="58">
        <v>11026.4</v>
      </c>
      <c r="Q74" s="58">
        <v>0</v>
      </c>
      <c r="R74" s="58">
        <v>1493.4</v>
      </c>
      <c r="S74" s="59">
        <v>9880.546487620002</v>
      </c>
      <c r="T74" s="58">
        <v>0</v>
      </c>
      <c r="U74" s="74">
        <v>0</v>
      </c>
      <c r="V74" s="59">
        <v>0</v>
      </c>
      <c r="W74" s="59">
        <v>27472.800000000003</v>
      </c>
      <c r="X74" s="59">
        <v>28657.899999999998</v>
      </c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9.5" customHeight="1">
      <c r="A75" s="75"/>
      <c r="B75" s="60" t="s">
        <v>56</v>
      </c>
      <c r="C75" s="76">
        <f aca="true" t="shared" si="20" ref="C75:V75">+C67+C66+C65</f>
        <v>1035.9</v>
      </c>
      <c r="D75" s="76">
        <f t="shared" si="20"/>
        <v>1621.6</v>
      </c>
      <c r="E75" s="76">
        <f t="shared" si="20"/>
        <v>3694.5999999999995</v>
      </c>
      <c r="F75" s="76">
        <f t="shared" si="20"/>
        <v>5071.0999999999985</v>
      </c>
      <c r="G75" s="76">
        <f t="shared" si="20"/>
        <v>5273.7</v>
      </c>
      <c r="H75" s="76">
        <f t="shared" si="20"/>
        <v>5846.899999999999</v>
      </c>
      <c r="I75" s="76">
        <f t="shared" si="20"/>
        <v>5701.61861229</v>
      </c>
      <c r="J75" s="76">
        <f t="shared" si="20"/>
        <v>8409.6</v>
      </c>
      <c r="K75" s="76">
        <f t="shared" si="20"/>
        <v>8935.300000000001</v>
      </c>
      <c r="L75" s="76">
        <f t="shared" si="20"/>
        <v>9285.5</v>
      </c>
      <c r="M75" s="76">
        <f t="shared" si="20"/>
        <v>8883.7</v>
      </c>
      <c r="N75" s="76">
        <f t="shared" si="20"/>
        <v>18403.492</v>
      </c>
      <c r="O75" s="76">
        <f t="shared" si="20"/>
        <v>21813.2</v>
      </c>
      <c r="P75" s="76">
        <f t="shared" si="20"/>
        <v>30674.366199999997</v>
      </c>
      <c r="Q75" s="76">
        <f t="shared" si="20"/>
        <v>29323.8</v>
      </c>
      <c r="R75" s="76">
        <f t="shared" si="20"/>
        <v>47213.7648</v>
      </c>
      <c r="S75" s="77">
        <f t="shared" si="20"/>
        <v>74450.10958761998</v>
      </c>
      <c r="T75" s="76">
        <f t="shared" si="20"/>
        <v>71293.5554741</v>
      </c>
      <c r="U75" s="78">
        <f t="shared" si="20"/>
        <v>112416.41339999999</v>
      </c>
      <c r="V75" s="77">
        <f t="shared" si="20"/>
        <v>129878.282132</v>
      </c>
      <c r="W75" s="77">
        <f>+W67+W66+W65</f>
        <v>137674.7</v>
      </c>
      <c r="X75" s="77">
        <f>+X67+X66+X65</f>
        <v>137685.00000000003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3.75" customHeight="1">
      <c r="B76" s="79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2"/>
      <c r="Q76" s="83"/>
      <c r="R76" s="3"/>
      <c r="S76" s="3"/>
      <c r="T76" s="3"/>
      <c r="U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" customHeight="1">
      <c r="B77" s="84" t="s">
        <v>66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P77" s="85"/>
      <c r="Q77" s="86"/>
      <c r="R77" s="87"/>
      <c r="T77" s="3"/>
      <c r="U77" s="3"/>
      <c r="V77" s="88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" customHeight="1">
      <c r="B78" s="84" t="s">
        <v>67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9"/>
      <c r="Q78" s="90"/>
      <c r="R78" s="91"/>
      <c r="S78" s="92"/>
      <c r="T78" s="93"/>
      <c r="U78" s="3"/>
      <c r="V78" s="94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" customHeight="1">
      <c r="B79" s="95" t="s">
        <v>68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7"/>
      <c r="Q79" s="98"/>
      <c r="R79" s="99"/>
      <c r="S79" s="99"/>
      <c r="T79" s="6"/>
      <c r="U79" s="3"/>
      <c r="V79" s="94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2" customHeight="1">
      <c r="B80" s="95" t="s">
        <v>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81"/>
      <c r="Q80" s="100"/>
      <c r="R80" s="99"/>
      <c r="S80" s="99"/>
      <c r="T80" s="6"/>
      <c r="U80" s="3"/>
      <c r="V80" s="101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4.25">
      <c r="B81" s="102" t="s">
        <v>70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3"/>
      <c r="P81" s="81"/>
      <c r="Q81" s="100"/>
      <c r="R81" s="99"/>
      <c r="S81" s="99"/>
      <c r="T81" s="6"/>
      <c r="U81" s="3"/>
      <c r="V81" s="101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3.5" customHeight="1">
      <c r="B82" s="103"/>
      <c r="C82" s="83"/>
      <c r="D82" s="83"/>
      <c r="E82" s="83"/>
      <c r="F82" s="83"/>
      <c r="G82" s="83"/>
      <c r="H82" s="83"/>
      <c r="I82" s="83"/>
      <c r="J82" s="104"/>
      <c r="K82" s="83"/>
      <c r="L82" s="86"/>
      <c r="M82" s="83"/>
      <c r="N82" s="83"/>
      <c r="O82" s="83"/>
      <c r="P82" s="82"/>
      <c r="Q82" s="105"/>
      <c r="R82" s="99"/>
      <c r="S82" s="99"/>
      <c r="T82" s="6"/>
      <c r="U82" s="3"/>
      <c r="V82" s="106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5"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82"/>
      <c r="R83" s="99"/>
      <c r="S83" s="99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4.25">
      <c r="B84" s="109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82"/>
      <c r="Q84" s="82"/>
      <c r="R84" s="99"/>
      <c r="S84" s="99"/>
      <c r="T84" s="6"/>
      <c r="U84" s="94"/>
      <c r="V84" s="94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4.25">
      <c r="B85" s="109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82"/>
      <c r="Q85" s="82"/>
      <c r="R85" s="99"/>
      <c r="S85" s="99"/>
      <c r="T85" s="6"/>
      <c r="U85" s="94"/>
      <c r="V85" s="94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5">
      <c r="B86" s="110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99"/>
      <c r="S86" s="99"/>
      <c r="T86" s="6"/>
      <c r="U86" s="6"/>
      <c r="V86" s="94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82"/>
      <c r="R87" s="99"/>
      <c r="S87" s="99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4.25">
      <c r="B88" s="82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2"/>
      <c r="R88" s="99"/>
      <c r="S88" s="99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4.25">
      <c r="B89" s="82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2"/>
      <c r="Q89" s="82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4.25">
      <c r="B90" s="113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4.25">
      <c r="B91" s="113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82"/>
      <c r="Q91" s="82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4.25">
      <c r="B92" s="113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82"/>
      <c r="Q92" s="82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4.25">
      <c r="B93" s="113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82"/>
      <c r="Q93" s="82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4.25">
      <c r="B94" s="113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82"/>
      <c r="Q94" s="82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:45" ht="14.25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2:45" ht="14.25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2:45" ht="14.25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2:45" ht="14.25">
      <c r="B98" s="82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:45" ht="14.25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:45" ht="14.25">
      <c r="B100" s="113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4.25">
      <c r="B101" s="11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2:45" ht="14.25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2:45" ht="14.25">
      <c r="B103" s="11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2:45" ht="14.25">
      <c r="B104" s="113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2:45" ht="14.25">
      <c r="B105" s="113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2:45" ht="14.25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2:45" ht="14.25">
      <c r="B107" s="113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2:45" ht="14.25">
      <c r="B108" s="11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2:45" ht="14.25">
      <c r="B109" s="113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:45" ht="14.25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:45" ht="14.25">
      <c r="B111" s="113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:45" ht="14.25">
      <c r="B112" s="113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5" ht="14.25">
      <c r="B113" s="113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4.25">
      <c r="B114" s="11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:45" ht="14.25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4.25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4.25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4.2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4.25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4.25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4.25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2:45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2:45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2:45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2:45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:45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:45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:45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:45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:45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2:45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2:45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2:45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2:45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2:45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2:45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2:45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2:45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2:45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2:45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2:45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2:45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2:45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2:45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2:45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2:45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2:45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2:45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2:45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2:45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2:45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2:45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2:45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2:45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2:45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2:45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2:45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2:45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2:45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2:45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2:45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2:45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2:45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2:45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2:45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2:45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2:45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2:45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2:45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2:45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2:45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2:45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2:45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2:45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2:45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2:45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2:45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2:45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2:45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2:45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2:45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2:45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2:45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2:45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2:45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2:45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2:45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2:45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2:45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2:45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2:45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2:45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2:45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2:45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2:45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2:45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2:45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2:45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2:45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2:45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2:45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2:45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2:45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2:45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2:45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2:45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2:45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2:45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2:45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2:45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2:45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2:45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2:45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2:45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2:45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2:45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2:45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2:45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2:45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2:45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2:45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2:45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2:45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2:45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2:45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2:45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2:45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2:45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2:45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2:45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2:45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2:45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2:45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2:45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2:45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2:45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2:45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2:45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2:45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2:45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2:45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2:45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2:45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2:45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2:45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2:45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2:45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2:45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2:45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2:45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2:45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2:45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2:45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6"/>
      <c r="Q263" s="3"/>
      <c r="R263" s="3"/>
      <c r="S263" s="3"/>
      <c r="T263" s="3"/>
      <c r="U263" s="3"/>
      <c r="V263" s="6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2:45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6"/>
      <c r="Q264" s="3"/>
      <c r="R264" s="3"/>
      <c r="S264" s="3"/>
      <c r="T264" s="3"/>
      <c r="U264" s="3"/>
      <c r="V264" s="6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2:45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6"/>
      <c r="Q265" s="3"/>
      <c r="R265" s="3"/>
      <c r="S265" s="3"/>
      <c r="T265" s="3"/>
      <c r="U265" s="3"/>
      <c r="V265" s="6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2:45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6"/>
      <c r="Q266" s="3"/>
      <c r="R266" s="3"/>
      <c r="S266" s="3"/>
      <c r="T266" s="3"/>
      <c r="U266" s="3"/>
      <c r="V266" s="6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2:45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6"/>
      <c r="Q267" s="3"/>
      <c r="R267" s="3"/>
      <c r="S267" s="3"/>
      <c r="T267" s="3"/>
      <c r="U267" s="3"/>
      <c r="V267" s="6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2:45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6"/>
      <c r="Q268" s="3"/>
      <c r="R268" s="3"/>
      <c r="S268" s="3"/>
      <c r="T268" s="3"/>
      <c r="U268" s="3"/>
      <c r="V268" s="6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2:45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6"/>
      <c r="Q269" s="3"/>
      <c r="R269" s="3"/>
      <c r="S269" s="3"/>
      <c r="T269" s="3"/>
      <c r="U269" s="3"/>
      <c r="V269" s="6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2:45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6"/>
      <c r="Q270" s="3"/>
      <c r="R270" s="3"/>
      <c r="S270" s="3"/>
      <c r="T270" s="3"/>
      <c r="U270" s="3"/>
      <c r="V270" s="6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2:45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6"/>
      <c r="Q271" s="3"/>
      <c r="R271" s="3"/>
      <c r="S271" s="3"/>
      <c r="T271" s="3"/>
      <c r="U271" s="3"/>
      <c r="V271" s="6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2:45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6"/>
      <c r="Q272" s="3"/>
      <c r="R272" s="3"/>
      <c r="S272" s="3"/>
      <c r="T272" s="3"/>
      <c r="U272" s="3"/>
      <c r="V272" s="6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2:45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6"/>
      <c r="Q273" s="3"/>
      <c r="R273" s="3"/>
      <c r="S273" s="3"/>
      <c r="T273" s="3"/>
      <c r="U273" s="3"/>
      <c r="V273" s="6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2:45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6"/>
      <c r="Q274" s="3"/>
      <c r="R274" s="3"/>
      <c r="S274" s="3"/>
      <c r="T274" s="3"/>
      <c r="U274" s="3"/>
      <c r="V274" s="6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2:45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6"/>
      <c r="Q275" s="3"/>
      <c r="R275" s="3"/>
      <c r="S275" s="3"/>
      <c r="T275" s="3"/>
      <c r="U275" s="3"/>
      <c r="V275" s="6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2:45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6"/>
      <c r="Q276" s="3"/>
      <c r="R276" s="3"/>
      <c r="S276" s="3"/>
      <c r="T276" s="3"/>
      <c r="U276" s="3"/>
      <c r="V276" s="6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2:45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6"/>
      <c r="Q277" s="3"/>
      <c r="R277" s="3"/>
      <c r="S277" s="3"/>
      <c r="T277" s="3"/>
      <c r="U277" s="3"/>
      <c r="V277" s="6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2:45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6"/>
      <c r="Q278" s="3"/>
      <c r="R278" s="3"/>
      <c r="S278" s="3"/>
      <c r="T278" s="3"/>
      <c r="U278" s="3"/>
      <c r="V278" s="6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2:45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6"/>
      <c r="Q279" s="3"/>
      <c r="R279" s="3"/>
      <c r="S279" s="3"/>
      <c r="T279" s="3"/>
      <c r="U279" s="3"/>
      <c r="V279" s="6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2:45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6"/>
      <c r="Q280" s="3"/>
      <c r="R280" s="3"/>
      <c r="S280" s="3"/>
      <c r="T280" s="3"/>
      <c r="U280" s="3"/>
      <c r="V280" s="6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2:45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6"/>
      <c r="Q281" s="3"/>
      <c r="R281" s="3"/>
      <c r="S281" s="3"/>
      <c r="T281" s="3"/>
      <c r="U281" s="3"/>
      <c r="V281" s="6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2:45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6"/>
      <c r="Q282" s="3"/>
      <c r="R282" s="3"/>
      <c r="S282" s="3"/>
      <c r="T282" s="3"/>
      <c r="U282" s="3"/>
      <c r="V282" s="6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2:45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6"/>
      <c r="Q283" s="3"/>
      <c r="R283" s="3"/>
      <c r="S283" s="3"/>
      <c r="T283" s="3"/>
      <c r="U283" s="3"/>
      <c r="V283" s="6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2:45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6"/>
      <c r="Q284" s="3"/>
      <c r="R284" s="3"/>
      <c r="S284" s="3"/>
      <c r="T284" s="3"/>
      <c r="U284" s="3"/>
      <c r="V284" s="6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2:45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6"/>
      <c r="Q285" s="3"/>
      <c r="R285" s="3"/>
      <c r="S285" s="3"/>
      <c r="T285" s="3"/>
      <c r="U285" s="3"/>
      <c r="V285" s="6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2:45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6"/>
      <c r="Q286" s="3"/>
      <c r="R286" s="3"/>
      <c r="S286" s="3"/>
      <c r="T286" s="3"/>
      <c r="U286" s="3"/>
      <c r="V286" s="6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2:45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6"/>
      <c r="Q287" s="3"/>
      <c r="R287" s="3"/>
      <c r="S287" s="3"/>
      <c r="T287" s="3"/>
      <c r="U287" s="3"/>
      <c r="V287" s="6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2:45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6"/>
      <c r="Q288" s="3"/>
      <c r="R288" s="3"/>
      <c r="S288" s="3"/>
      <c r="T288" s="3"/>
      <c r="U288" s="3"/>
      <c r="V288" s="6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2:45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6"/>
      <c r="Q289" s="3"/>
      <c r="R289" s="3"/>
      <c r="S289" s="3"/>
      <c r="T289" s="3"/>
      <c r="U289" s="3"/>
      <c r="V289" s="6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2:45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6"/>
      <c r="Q290" s="3"/>
      <c r="R290" s="3"/>
      <c r="S290" s="3"/>
      <c r="T290" s="3"/>
      <c r="U290" s="3"/>
      <c r="V290" s="6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2:45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6"/>
      <c r="Q291" s="3"/>
      <c r="R291" s="3"/>
      <c r="S291" s="3"/>
      <c r="T291" s="3"/>
      <c r="U291" s="3"/>
      <c r="V291" s="6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2:45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6"/>
      <c r="Q292" s="3"/>
      <c r="R292" s="3"/>
      <c r="S292" s="3"/>
      <c r="T292" s="3"/>
      <c r="U292" s="3"/>
      <c r="V292" s="6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2:45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6"/>
      <c r="Q293" s="3"/>
      <c r="R293" s="3"/>
      <c r="S293" s="3"/>
      <c r="T293" s="3"/>
      <c r="U293" s="3"/>
      <c r="V293" s="6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2:45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6"/>
      <c r="Q294" s="3"/>
      <c r="R294" s="3"/>
      <c r="S294" s="3"/>
      <c r="T294" s="3"/>
      <c r="U294" s="3"/>
      <c r="V294" s="6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2:45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6"/>
      <c r="Q295" s="3"/>
      <c r="R295" s="3"/>
      <c r="S295" s="3"/>
      <c r="T295" s="3"/>
      <c r="U295" s="3"/>
      <c r="V295" s="6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2:45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6"/>
      <c r="Q296" s="3"/>
      <c r="R296" s="3"/>
      <c r="S296" s="3"/>
      <c r="T296" s="3"/>
      <c r="U296" s="3"/>
      <c r="V296" s="6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2:45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6"/>
      <c r="Q297" s="3"/>
      <c r="R297" s="3"/>
      <c r="S297" s="3"/>
      <c r="T297" s="3"/>
      <c r="U297" s="3"/>
      <c r="V297" s="6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2:45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6"/>
      <c r="Q298" s="3"/>
      <c r="R298" s="3"/>
      <c r="S298" s="3"/>
      <c r="T298" s="3"/>
      <c r="U298" s="3"/>
      <c r="V298" s="6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2:45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6"/>
      <c r="Q299" s="3"/>
      <c r="R299" s="3"/>
      <c r="S299" s="3"/>
      <c r="T299" s="3"/>
      <c r="U299" s="3"/>
      <c r="V299" s="6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2:45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6"/>
      <c r="Q300" s="3"/>
      <c r="R300" s="3"/>
      <c r="S300" s="3"/>
      <c r="T300" s="3"/>
      <c r="U300" s="3"/>
      <c r="V300" s="6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2:45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6"/>
      <c r="Q301" s="3"/>
      <c r="R301" s="3"/>
      <c r="S301" s="3"/>
      <c r="T301" s="3"/>
      <c r="U301" s="3"/>
      <c r="V301" s="6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2:45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6"/>
      <c r="Q302" s="3"/>
      <c r="R302" s="3"/>
      <c r="S302" s="3"/>
      <c r="T302" s="3"/>
      <c r="U302" s="3"/>
      <c r="V302" s="6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2:45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6"/>
      <c r="Q303" s="3"/>
      <c r="R303" s="3"/>
      <c r="S303" s="3"/>
      <c r="T303" s="3"/>
      <c r="U303" s="3"/>
      <c r="V303" s="6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2:45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6"/>
      <c r="Q304" s="3"/>
      <c r="R304" s="3"/>
      <c r="S304" s="3"/>
      <c r="T304" s="3"/>
      <c r="U304" s="3"/>
      <c r="V304" s="6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2:45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6"/>
      <c r="Q305" s="3"/>
      <c r="R305" s="3"/>
      <c r="S305" s="3"/>
      <c r="T305" s="3"/>
      <c r="U305" s="3"/>
      <c r="V305" s="6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2:45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6"/>
      <c r="Q306" s="3"/>
      <c r="R306" s="3"/>
      <c r="S306" s="3"/>
      <c r="T306" s="3"/>
      <c r="U306" s="3"/>
      <c r="V306" s="6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2:45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6"/>
      <c r="Q307" s="3"/>
      <c r="R307" s="3"/>
      <c r="S307" s="3"/>
      <c r="T307" s="3"/>
      <c r="U307" s="3"/>
      <c r="V307" s="6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2:45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6"/>
      <c r="Q308" s="3"/>
      <c r="R308" s="3"/>
      <c r="S308" s="3"/>
      <c r="T308" s="3"/>
      <c r="U308" s="3"/>
      <c r="V308" s="6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2:45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6"/>
      <c r="Q309" s="3"/>
      <c r="R309" s="3"/>
      <c r="S309" s="3"/>
      <c r="T309" s="3"/>
      <c r="U309" s="3"/>
      <c r="V309" s="6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2:45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6"/>
      <c r="Q310" s="3"/>
      <c r="R310" s="3"/>
      <c r="S310" s="3"/>
      <c r="T310" s="3"/>
      <c r="U310" s="3"/>
      <c r="V310" s="6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2:45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6"/>
      <c r="Q311" s="3"/>
      <c r="R311" s="3"/>
      <c r="S311" s="3"/>
      <c r="T311" s="3"/>
      <c r="U311" s="3"/>
      <c r="V311" s="6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2:45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6"/>
      <c r="Q312" s="3"/>
      <c r="R312" s="3"/>
      <c r="S312" s="3"/>
      <c r="T312" s="3"/>
      <c r="U312" s="3"/>
      <c r="V312" s="6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2:45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6"/>
      <c r="Q313" s="3"/>
      <c r="R313" s="3"/>
      <c r="S313" s="3"/>
      <c r="T313" s="3"/>
      <c r="U313" s="3"/>
      <c r="V313" s="6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2:45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6"/>
      <c r="Q314" s="3"/>
      <c r="R314" s="3"/>
      <c r="S314" s="3"/>
      <c r="T314" s="3"/>
      <c r="U314" s="3"/>
      <c r="V314" s="6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2:45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6"/>
      <c r="Q315" s="3"/>
      <c r="R315" s="3"/>
      <c r="S315" s="3"/>
      <c r="T315" s="3"/>
      <c r="U315" s="3"/>
      <c r="V315" s="6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2:45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6"/>
      <c r="Q316" s="3"/>
      <c r="R316" s="3"/>
      <c r="S316" s="3"/>
      <c r="T316" s="3"/>
      <c r="U316" s="3"/>
      <c r="V316" s="6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2:45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6"/>
      <c r="Q317" s="3"/>
      <c r="R317" s="3"/>
      <c r="S317" s="3"/>
      <c r="T317" s="3"/>
      <c r="U317" s="3"/>
      <c r="V317" s="6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2:45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6"/>
      <c r="Q318" s="3"/>
      <c r="R318" s="3"/>
      <c r="S318" s="3"/>
      <c r="T318" s="3"/>
      <c r="U318" s="3"/>
      <c r="V318" s="6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2:45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6"/>
      <c r="Q319" s="3"/>
      <c r="R319" s="3"/>
      <c r="S319" s="3"/>
      <c r="T319" s="3"/>
      <c r="U319" s="3"/>
      <c r="V319" s="6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2:45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6"/>
      <c r="Q320" s="3"/>
      <c r="R320" s="3"/>
      <c r="S320" s="3"/>
      <c r="T320" s="3"/>
      <c r="U320" s="3"/>
      <c r="V320" s="6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2:45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6"/>
      <c r="Q321" s="3"/>
      <c r="R321" s="3"/>
      <c r="S321" s="3"/>
      <c r="T321" s="3"/>
      <c r="U321" s="3"/>
      <c r="V321" s="6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2:45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6"/>
      <c r="Q322" s="3"/>
      <c r="R322" s="3"/>
      <c r="S322" s="3"/>
      <c r="T322" s="3"/>
      <c r="U322" s="3"/>
      <c r="V322" s="6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2:45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6"/>
      <c r="Q323" s="3"/>
      <c r="R323" s="3"/>
      <c r="S323" s="3"/>
      <c r="T323" s="3"/>
      <c r="U323" s="3"/>
      <c r="V323" s="6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2:45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6"/>
      <c r="Q324" s="3"/>
      <c r="R324" s="3"/>
      <c r="S324" s="3"/>
      <c r="T324" s="3"/>
      <c r="U324" s="3"/>
      <c r="V324" s="6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2:45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6"/>
      <c r="Q325" s="3"/>
      <c r="R325" s="3"/>
      <c r="S325" s="3"/>
      <c r="T325" s="3"/>
      <c r="U325" s="3"/>
      <c r="V325" s="6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2:45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6"/>
      <c r="Q326" s="3"/>
      <c r="R326" s="3"/>
      <c r="S326" s="3"/>
      <c r="T326" s="3"/>
      <c r="U326" s="3"/>
      <c r="V326" s="6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2:45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6"/>
      <c r="Q327" s="3"/>
      <c r="R327" s="3"/>
      <c r="S327" s="3"/>
      <c r="T327" s="3"/>
      <c r="U327" s="3"/>
      <c r="V327" s="6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2:45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6"/>
      <c r="Q328" s="3"/>
      <c r="R328" s="3"/>
      <c r="S328" s="3"/>
      <c r="T328" s="3"/>
      <c r="U328" s="3"/>
      <c r="V328" s="6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2:45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6"/>
      <c r="Q329" s="3"/>
      <c r="R329" s="3"/>
      <c r="S329" s="3"/>
      <c r="T329" s="3"/>
      <c r="U329" s="3"/>
      <c r="V329" s="6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2:45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6"/>
      <c r="Q330" s="3"/>
      <c r="R330" s="3"/>
      <c r="S330" s="3"/>
      <c r="T330" s="3"/>
      <c r="U330" s="3"/>
      <c r="V330" s="6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2:45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6"/>
      <c r="Q331" s="3"/>
      <c r="R331" s="3"/>
      <c r="S331" s="3"/>
      <c r="T331" s="3"/>
      <c r="U331" s="3"/>
      <c r="V331" s="6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</sheetData>
  <sheetProtection/>
  <mergeCells count="8">
    <mergeCell ref="B8:V8"/>
    <mergeCell ref="B9:V9"/>
    <mergeCell ref="B1:V1"/>
    <mergeCell ref="B2:V2"/>
    <mergeCell ref="B3:V3"/>
    <mergeCell ref="B4:V4"/>
    <mergeCell ref="B6:V6"/>
    <mergeCell ref="B7:V7"/>
  </mergeCells>
  <printOptions horizontalCentered="1"/>
  <pageMargins left="0.1968503937007874" right="0.1968503937007874" top="0.1968503937007874" bottom="0" header="0" footer="0"/>
  <pageSetup fitToHeight="2" fitToWidth="1" horizontalDpi="300" verticalDpi="3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yramirez</cp:lastModifiedBy>
  <dcterms:created xsi:type="dcterms:W3CDTF">2012-03-23T14:24:55Z</dcterms:created>
  <dcterms:modified xsi:type="dcterms:W3CDTF">2012-03-26T13:28:30Z</dcterms:modified>
  <cp:category/>
  <cp:version/>
  <cp:contentType/>
  <cp:contentStatus/>
</cp:coreProperties>
</file>