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ESORERIA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#REF!</definedName>
    <definedName name="_1987">#REF!</definedName>
    <definedName name="_Order1" hidden="1">255</definedName>
    <definedName name="AccessDatabase" hidden="1">"\\De2kp-42538\BOLETIN\Claga\CLAGA2000.mdb"</definedName>
    <definedName name="ACUMULADO">#REF!</definedName>
    <definedName name="Button_13">"CLAGA2000_Consolidado_2001_List"</definedName>
    <definedName name="FORMATO">#REF!</definedName>
    <definedName name="FUENTE">#REF!</definedName>
    <definedName name="OCTUBRE">#REF!</definedName>
    <definedName name="_xlnm.Print_Area" localSheetId="0">'TESORERIA'!$B$1:$AE$71</definedName>
    <definedName name="ROS">#REF!</definedName>
    <definedName name="ROS1">#REF!</definedName>
    <definedName name="ROS2">#REF!</definedName>
    <definedName name="ROS3">#REF!</definedName>
    <definedName name="ROS4">#REF!</definedName>
  </definedNames>
  <calcPr fullCalcOnLoad="1"/>
</workbook>
</file>

<file path=xl/sharedStrings.xml><?xml version="1.0" encoding="utf-8"?>
<sst xmlns="http://schemas.openxmlformats.org/spreadsheetml/2006/main" count="91" uniqueCount="78">
  <si>
    <t>MINISTERIO DE HACIENDA</t>
  </si>
  <si>
    <t>DIRECCION GENERAL DE POLITICA Y LEGISLACION TRIBUTARIA</t>
  </si>
  <si>
    <t>DEPARTAMENTO DE ESTUDIOS Y POLITICA TRIBUTARIA</t>
  </si>
  <si>
    <t>CUADRO No.4</t>
  </si>
  <si>
    <t>TESORERÍA NACIONAL</t>
  </si>
  <si>
    <t xml:space="preserve"> INGRESOS FISCALES COMPARADOS POR PARTIDAS</t>
  </si>
  <si>
    <t>ENERO-DICIEMBRE 2003/2002</t>
  </si>
  <si>
    <t>PARTIDAS</t>
  </si>
  <si>
    <t>VARIACION</t>
  </si>
  <si>
    <t>ENERO</t>
  </si>
  <si>
    <t>FERBRERO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</si>
  <si>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</si>
  <si>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</si>
  <si>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</si>
  <si>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</si>
  <si>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</si>
  <si>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</si>
  <si>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</si>
  <si>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</si>
  <si>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</si>
  <si>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</si>
  <si>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</si>
  <si>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 xml:space="preserve">   Abs.</t>
  </si>
  <si>
    <t xml:space="preserve">      %</t>
  </si>
  <si>
    <t xml:space="preserve"> I-  INGRESOS CORRIENTES</t>
  </si>
  <si>
    <t xml:space="preserve"> II-  INGRESOS TRIBUTARIOS</t>
  </si>
  <si>
    <t>1) IMPUESTOS SOBRE MERCANCIAS Y SERVICIOS</t>
  </si>
  <si>
    <t xml:space="preserve">Impuestos sobre Mercancías </t>
  </si>
  <si>
    <t>- Impuestos a los Hodrocarburos</t>
  </si>
  <si>
    <t>Impuestos Sobre el Uso de Bienes y Licencias</t>
  </si>
  <si>
    <t>- Licencias para Portar Armas de Fuego</t>
  </si>
  <si>
    <t>- Licencias para Operar Maquinas de Apuestas</t>
  </si>
  <si>
    <t>2) CONTRIBUCION A LA SEGURIDAD SOCIAL</t>
  </si>
  <si>
    <t>3) OTROS IMPUESTOS</t>
  </si>
  <si>
    <t>- Recargo 5% a las Exportaciones-Bancentral</t>
  </si>
  <si>
    <t>III. INGRESOS NO TRIBUTARIOS</t>
  </si>
  <si>
    <t>1) Transferencias Corrientes</t>
  </si>
  <si>
    <t>- Lotería Nacional</t>
  </si>
  <si>
    <t>2) Otros Ingresos</t>
  </si>
  <si>
    <t>- Ventas de Mercancías del Sector Público</t>
  </si>
  <si>
    <t>- PROMESE</t>
  </si>
  <si>
    <t xml:space="preserve">- Otras Ventas del Gobierno General </t>
  </si>
  <si>
    <t>- Ventas de Servicios del Sector Público</t>
  </si>
  <si>
    <t>- Derechos Aeroportuarios</t>
  </si>
  <si>
    <t xml:space="preserve">- Peaje </t>
  </si>
  <si>
    <t>- Otras Ventas de Administración General</t>
  </si>
  <si>
    <t xml:space="preserve">- Otros </t>
  </si>
  <si>
    <t>- Rentas de Propiedad</t>
  </si>
  <si>
    <t>- Dividendos por Inversiones Empresariales</t>
  </si>
  <si>
    <t>- Dividendos de la Refinería</t>
  </si>
  <si>
    <t>- Dividendos del Banco de Reservas</t>
  </si>
  <si>
    <t>- Otros</t>
  </si>
  <si>
    <t>- Intereses</t>
  </si>
  <si>
    <t>- Conseciones</t>
  </si>
  <si>
    <t xml:space="preserve">- Conseción para explotar la Falconbridge </t>
  </si>
  <si>
    <t>- Ingresos Diversos</t>
  </si>
  <si>
    <t>- Otros Ingresos No Específicados</t>
  </si>
  <si>
    <t>- Presupuesto Liquidado</t>
  </si>
  <si>
    <t>V. INGRESOS DE CAPITAL</t>
  </si>
  <si>
    <t>- Ventas de Activos No Financieros</t>
  </si>
  <si>
    <t>- Transferencias de Capital</t>
  </si>
  <si>
    <t>TOTAL</t>
  </si>
  <si>
    <t>DONACIONES</t>
  </si>
  <si>
    <t>FUENTES FINANCIERAS</t>
  </si>
  <si>
    <t>- Obtención de Préstamos Internos</t>
  </si>
  <si>
    <t>- Obtención de Préstamos Externos</t>
  </si>
  <si>
    <t>- Colocación de Títulos y Valores</t>
  </si>
  <si>
    <t>- Internos</t>
  </si>
  <si>
    <t xml:space="preserve">- Externos </t>
  </si>
  <si>
    <t xml:space="preserve">(1) Cifras sujetas a rectificación. </t>
  </si>
  <si>
    <t>(2) Difiere de los Estados Financieros de  la Tesorería Nacional, debido a que este Departamento incluye para ambos años los Préstamos y las Donaciones, según cifras suministradas por el Banco Central;</t>
  </si>
  <si>
    <t xml:space="preserve">     además, para ambos años se rectifico el Peaje con el de la SEOPC y se incluyó la Comisión Cambiaria.</t>
  </si>
  <si>
    <t>FUENTES: Tesorería Nacional, Estados Financieros, Banco Central y SEOPC.</t>
  </si>
  <si>
    <r>
      <t xml:space="preserve">(En millones de RD$) </t>
    </r>
    <r>
      <rPr>
        <i/>
        <vertAlign val="superscript"/>
        <sz val="12"/>
        <color indexed="8"/>
        <rFont val="Arial"/>
        <family val="2"/>
      </rPr>
      <t>(1)</t>
    </r>
  </si>
  <si>
    <r>
      <t xml:space="preserve">- </t>
    </r>
    <r>
      <rPr>
        <b/>
        <u val="single"/>
        <sz val="11"/>
        <color indexed="8"/>
        <rFont val="Arial"/>
        <family val="2"/>
      </rPr>
      <t xml:space="preserve"> Activos Financieros</t>
    </r>
  </si>
  <si>
    <r>
      <t xml:space="preserve">- </t>
    </r>
    <r>
      <rPr>
        <b/>
        <u val="single"/>
        <sz val="11"/>
        <color indexed="8"/>
        <rFont val="Arial"/>
        <family val="2"/>
      </rPr>
      <t xml:space="preserve"> Pasivos Financieros</t>
    </r>
  </si>
  <si>
    <r>
      <t xml:space="preserve">TOTAL </t>
    </r>
    <r>
      <rPr>
        <b/>
        <vertAlign val="superscript"/>
        <sz val="11"/>
        <color indexed="8"/>
        <rFont val="Arial"/>
        <family val="2"/>
      </rPr>
      <t>(2)</t>
    </r>
  </si>
  <si>
    <r>
      <t xml:space="preserve">   </t>
    </r>
    <r>
      <rPr>
        <sz val="10"/>
        <color indexed="8"/>
        <rFont val="Arial"/>
        <family val="2"/>
      </rPr>
      <t xml:space="preserve">  Incluye los dolares convertidos a la tasa oficial.</t>
    </r>
    <r>
      <rPr>
        <b/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</si>
</sst>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  <numFmt numFmtId="167" formatCode="0.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1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 indent="1"/>
      <protection/>
    </xf>
    <xf numFmtId="49" fontId="12" fillId="0" borderId="0" xfId="0" applyNumberFormat="1" applyFont="1" applyFill="1" applyBorder="1" applyAlignment="1" applyProtection="1">
      <alignment horizontal="left" indent="2"/>
      <protection/>
    </xf>
    <xf numFmtId="49" fontId="13" fillId="0" borderId="0" xfId="0" applyNumberFormat="1" applyFont="1" applyFill="1" applyBorder="1" applyAlignment="1" applyProtection="1">
      <alignment horizontal="left" indent="3"/>
      <protection/>
    </xf>
    <xf numFmtId="164" fontId="10" fillId="0" borderId="11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10" fillId="0" borderId="11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/>
      <protection/>
    </xf>
    <xf numFmtId="164" fontId="9" fillId="0" borderId="11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left" indent="2"/>
      <protection/>
    </xf>
    <xf numFmtId="164" fontId="10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left" indent="1"/>
      <protection/>
    </xf>
    <xf numFmtId="164" fontId="1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 indent="2"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3" fillId="0" borderId="12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 indent="3"/>
      <protection/>
    </xf>
    <xf numFmtId="49" fontId="13" fillId="0" borderId="0" xfId="0" applyNumberFormat="1" applyFont="1" applyFill="1" applyBorder="1" applyAlignment="1" applyProtection="1">
      <alignment horizontal="left" indent="4"/>
      <protection/>
    </xf>
    <xf numFmtId="164" fontId="14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/>
    </xf>
    <xf numFmtId="49" fontId="9" fillId="0" borderId="13" xfId="0" applyNumberFormat="1" applyFont="1" applyFill="1" applyBorder="1" applyAlignment="1" applyProtection="1">
      <alignment horizontal="center"/>
      <protection/>
    </xf>
    <xf numFmtId="164" fontId="9" fillId="0" borderId="9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/>
      <protection/>
    </xf>
    <xf numFmtId="164" fontId="9" fillId="0" borderId="12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9" fillId="0" borderId="1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12" fillId="0" borderId="11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 horizontal="left" indent="2"/>
      <protection/>
    </xf>
    <xf numFmtId="164" fontId="16" fillId="0" borderId="11" xfId="0" applyNumberFormat="1" applyFont="1" applyFill="1" applyBorder="1" applyAlignment="1" applyProtection="1">
      <alignment/>
      <protection/>
    </xf>
    <xf numFmtId="164" fontId="16" fillId="0" borderId="10" xfId="0" applyNumberFormat="1" applyFont="1" applyFill="1" applyBorder="1" applyAlignment="1" applyProtection="1">
      <alignment/>
      <protection/>
    </xf>
    <xf numFmtId="164" fontId="16" fillId="0" borderId="12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/>
    </xf>
    <xf numFmtId="164" fontId="9" fillId="0" borderId="9" xfId="0" applyNumberFormat="1" applyFont="1" applyFill="1" applyBorder="1" applyAlignment="1" applyProtection="1">
      <alignment/>
      <protection/>
    </xf>
    <xf numFmtId="164" fontId="9" fillId="0" borderId="13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5" fontId="10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3" fontId="18" fillId="0" borderId="0" xfId="0" applyFont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2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21"/>
  <sheetViews>
    <sheetView showGridLines="0" tabSelected="1" workbookViewId="0" topLeftCell="A51">
      <selection activeCell="C29" sqref="C29"/>
    </sheetView>
  </sheetViews>
  <sheetFormatPr defaultColWidth="9.140625" defaultRowHeight="12.75"/>
  <cols>
    <col min="1" max="1" width="3.421875" style="0" customWidth="1"/>
    <col min="2" max="2" width="61.28125" style="0" customWidth="1"/>
    <col min="3" max="3" width="10.7109375" style="0" customWidth="1"/>
    <col min="4" max="10" width="13.28125" style="0" customWidth="1"/>
    <col min="11" max="13" width="15.421875" style="0" customWidth="1"/>
    <col min="14" max="14" width="13.8515625" style="0" customWidth="1"/>
    <col min="15" max="16" width="10.7109375" style="0" customWidth="1"/>
    <col min="17" max="17" width="11.28125" style="0" customWidth="1"/>
    <col min="18" max="18" width="12.00390625" style="0" customWidth="1"/>
    <col min="19" max="19" width="11.8515625" style="0" customWidth="1"/>
    <col min="20" max="20" width="10.00390625" style="0" customWidth="1"/>
    <col min="21" max="21" width="10.28125" style="0" customWidth="1"/>
    <col min="22" max="22" width="12.140625" style="0" customWidth="1"/>
    <col min="23" max="23" width="12.57421875" style="0" customWidth="1"/>
    <col min="24" max="26" width="15.7109375" style="0" customWidth="1"/>
    <col min="27" max="27" width="13.8515625" style="0" customWidth="1"/>
    <col min="28" max="28" width="11.140625" style="0" customWidth="1"/>
    <col min="29" max="29" width="11.00390625" style="0" customWidth="1"/>
    <col min="30" max="30" width="9.28125" style="0" customWidth="1"/>
    <col min="31" max="31" width="0.85546875" style="0" customWidth="1"/>
    <col min="32" max="32" width="11.421875" style="0" customWidth="1"/>
    <col min="33" max="33" width="24.8515625" style="0" customWidth="1"/>
    <col min="34" max="16384" width="11.421875" style="0" customWidth="1"/>
  </cols>
  <sheetData>
    <row r="1" spans="2:30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5.7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5" spans="2:63" ht="15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2:63" ht="14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/>
      <c r="AC6" s="4"/>
      <c r="AD6" s="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2:30" s="5" customFormat="1" ht="14.25" customHeight="1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s="5" customFormat="1" ht="15.75"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s="5" customFormat="1" ht="15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s="5" customFormat="1" ht="17.25">
      <c r="B10" s="7" t="s">
        <v>73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63" ht="4.5" customHeight="1"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20.25" customHeight="1">
      <c r="A12" s="9"/>
      <c r="B12" s="10" t="s">
        <v>7</v>
      </c>
      <c r="C12" s="11">
        <v>2002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v>2002</v>
      </c>
      <c r="P12" s="11">
        <v>2003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14">
        <v>2003</v>
      </c>
      <c r="AC12" s="15" t="s">
        <v>8</v>
      </c>
      <c r="AD12" s="15"/>
      <c r="AE12" s="16"/>
      <c r="AF12" s="17"/>
      <c r="AG12" s="17"/>
      <c r="AH12" s="17"/>
      <c r="AI12" s="17"/>
      <c r="AJ12" s="17"/>
      <c r="AK12" s="17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ht="18.75" customHeight="1" thickBot="1">
      <c r="A13" s="9"/>
      <c r="B13" s="18"/>
      <c r="C13" s="19" t="s">
        <v>9</v>
      </c>
      <c r="D13" s="20" t="s">
        <v>10</v>
      </c>
      <c r="E13" s="21" t="s">
        <v>11</v>
      </c>
      <c r="F13" s="21" t="s">
        <v>12</v>
      </c>
      <c r="G13" s="21" t="s">
        <v>13</v>
      </c>
      <c r="H13" s="21" t="s">
        <v>14</v>
      </c>
      <c r="I13" s="21" t="s">
        <v>15</v>
      </c>
      <c r="J13" s="21" t="s">
        <v>16</v>
      </c>
      <c r="K13" s="21" t="s">
        <v>17</v>
      </c>
      <c r="L13" s="21" t="s">
        <v>18</v>
      </c>
      <c r="M13" s="21" t="s">
        <v>19</v>
      </c>
      <c r="N13" s="21" t="s">
        <v>20</v>
      </c>
      <c r="O13" s="22"/>
      <c r="P13" s="19" t="s">
        <v>9</v>
      </c>
      <c r="Q13" s="20" t="s">
        <v>21</v>
      </c>
      <c r="R13" s="21" t="s">
        <v>11</v>
      </c>
      <c r="S13" s="21" t="s">
        <v>12</v>
      </c>
      <c r="T13" s="21" t="s">
        <v>13</v>
      </c>
      <c r="U13" s="21" t="s">
        <v>14</v>
      </c>
      <c r="V13" s="21" t="s">
        <v>15</v>
      </c>
      <c r="W13" s="21" t="s">
        <v>16</v>
      </c>
      <c r="X13" s="21" t="s">
        <v>17</v>
      </c>
      <c r="Y13" s="21" t="s">
        <v>18</v>
      </c>
      <c r="Z13" s="21" t="s">
        <v>19</v>
      </c>
      <c r="AA13" s="21" t="s">
        <v>20</v>
      </c>
      <c r="AB13" s="22"/>
      <c r="AC13" s="23" t="s">
        <v>22</v>
      </c>
      <c r="AD13" s="24" t="s">
        <v>23</v>
      </c>
      <c r="AE13" s="16"/>
      <c r="AF13" s="17"/>
      <c r="AG13" s="17"/>
      <c r="AH13" s="17"/>
      <c r="AI13" s="17"/>
      <c r="AJ13" s="17"/>
      <c r="AK13" s="17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22.5" customHeight="1" thickTop="1">
      <c r="A14" s="9"/>
      <c r="B14" s="25" t="s">
        <v>24</v>
      </c>
      <c r="C14" s="26">
        <f aca="true" t="shared" si="0" ref="C14:AB14">+C15+C25</f>
        <v>734.6</v>
      </c>
      <c r="D14" s="26">
        <f t="shared" si="0"/>
        <v>801.6</v>
      </c>
      <c r="E14" s="26">
        <f t="shared" si="0"/>
        <v>1205.3</v>
      </c>
      <c r="F14" s="26">
        <f t="shared" si="0"/>
        <v>748.5</v>
      </c>
      <c r="G14" s="26">
        <f t="shared" si="0"/>
        <v>979.1</v>
      </c>
      <c r="H14" s="26">
        <f t="shared" si="0"/>
        <v>884.6999999999998</v>
      </c>
      <c r="I14" s="26">
        <f t="shared" si="0"/>
        <v>964.5</v>
      </c>
      <c r="J14" s="26">
        <f t="shared" si="0"/>
        <v>1205.2000000000003</v>
      </c>
      <c r="K14" s="26">
        <f t="shared" si="0"/>
        <v>894.6999999999999</v>
      </c>
      <c r="L14" s="26">
        <f t="shared" si="0"/>
        <v>990.8000000000002</v>
      </c>
      <c r="M14" s="26">
        <f t="shared" si="0"/>
        <v>964.3000000000001</v>
      </c>
      <c r="N14" s="26">
        <f t="shared" si="0"/>
        <v>1091.8</v>
      </c>
      <c r="O14" s="26">
        <f t="shared" si="0"/>
        <v>11465.1</v>
      </c>
      <c r="P14" s="26">
        <f t="shared" si="0"/>
        <v>1283</v>
      </c>
      <c r="Q14" s="26">
        <f t="shared" si="0"/>
        <v>1031.3</v>
      </c>
      <c r="R14" s="26">
        <f t="shared" si="0"/>
        <v>937</v>
      </c>
      <c r="S14" s="26">
        <f t="shared" si="0"/>
        <v>933.3</v>
      </c>
      <c r="T14" s="26">
        <f t="shared" si="0"/>
        <v>1184.4</v>
      </c>
      <c r="U14" s="26">
        <f t="shared" si="0"/>
        <v>969.2</v>
      </c>
      <c r="V14" s="26">
        <f t="shared" si="0"/>
        <v>1106.8</v>
      </c>
      <c r="W14" s="26">
        <f t="shared" si="0"/>
        <v>955.9000000000001</v>
      </c>
      <c r="X14" s="26">
        <f t="shared" si="0"/>
        <v>1065.3</v>
      </c>
      <c r="Y14" s="26">
        <f t="shared" si="0"/>
        <v>1241.6999999999998</v>
      </c>
      <c r="Z14" s="26">
        <f t="shared" si="0"/>
        <v>1142.3999999999999</v>
      </c>
      <c r="AA14" s="26">
        <f t="shared" si="0"/>
        <v>1412.7</v>
      </c>
      <c r="AB14" s="26">
        <f t="shared" si="0"/>
        <v>13263.000000000002</v>
      </c>
      <c r="AC14" s="27">
        <f aca="true" t="shared" si="1" ref="AC14:AC52">+AB14-O14</f>
        <v>1797.9000000000015</v>
      </c>
      <c r="AD14" s="27">
        <f aca="true" t="shared" si="2" ref="AD14:AD20">+AC14/O14*100</f>
        <v>15.681502996048891</v>
      </c>
      <c r="AE14" s="16"/>
      <c r="AF14" s="28"/>
      <c r="AG14" s="17"/>
      <c r="AH14" s="17"/>
      <c r="AI14" s="17"/>
      <c r="AJ14" s="17"/>
      <c r="AK14" s="17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23.25" customHeight="1">
      <c r="A15" s="9"/>
      <c r="B15" s="25" t="s">
        <v>25</v>
      </c>
      <c r="C15" s="26">
        <f aca="true" t="shared" si="3" ref="C15:AB15">+C16+C22+C23</f>
        <v>643.7</v>
      </c>
      <c r="D15" s="26">
        <f t="shared" si="3"/>
        <v>711.1</v>
      </c>
      <c r="E15" s="26">
        <f t="shared" si="3"/>
        <v>856.4</v>
      </c>
      <c r="F15" s="26">
        <f t="shared" si="3"/>
        <v>651.7</v>
      </c>
      <c r="G15" s="26">
        <f t="shared" si="3"/>
        <v>825</v>
      </c>
      <c r="H15" s="26">
        <f t="shared" si="3"/>
        <v>684.4999999999999</v>
      </c>
      <c r="I15" s="26">
        <f t="shared" si="3"/>
        <v>707.8</v>
      </c>
      <c r="J15" s="26">
        <f t="shared" si="3"/>
        <v>863.4000000000001</v>
      </c>
      <c r="K15" s="26">
        <f t="shared" si="3"/>
        <v>653</v>
      </c>
      <c r="L15" s="26">
        <f t="shared" si="3"/>
        <v>722.0000000000001</v>
      </c>
      <c r="M15" s="26">
        <f t="shared" si="3"/>
        <v>787.3000000000001</v>
      </c>
      <c r="N15" s="26">
        <f t="shared" si="3"/>
        <v>729.8</v>
      </c>
      <c r="O15" s="26">
        <f t="shared" si="3"/>
        <v>8835.7</v>
      </c>
      <c r="P15" s="26">
        <f t="shared" si="3"/>
        <v>839.1999999999999</v>
      </c>
      <c r="Q15" s="26">
        <f t="shared" si="3"/>
        <v>636.9999999999999</v>
      </c>
      <c r="R15" s="26">
        <f t="shared" si="3"/>
        <v>673.3</v>
      </c>
      <c r="S15" s="26">
        <f t="shared" si="3"/>
        <v>677.6999999999999</v>
      </c>
      <c r="T15" s="26">
        <f t="shared" si="3"/>
        <v>828.3</v>
      </c>
      <c r="U15" s="26">
        <f t="shared" si="3"/>
        <v>672.8000000000001</v>
      </c>
      <c r="V15" s="26">
        <f t="shared" si="3"/>
        <v>788.3</v>
      </c>
      <c r="W15" s="26">
        <f t="shared" si="3"/>
        <v>650.9000000000001</v>
      </c>
      <c r="X15" s="26">
        <f t="shared" si="3"/>
        <v>611.9</v>
      </c>
      <c r="Y15" s="26">
        <f t="shared" si="3"/>
        <v>820.4</v>
      </c>
      <c r="Z15" s="26">
        <f t="shared" si="3"/>
        <v>722.8999999999999</v>
      </c>
      <c r="AA15" s="26">
        <f t="shared" si="3"/>
        <v>1018.5</v>
      </c>
      <c r="AB15" s="26">
        <f t="shared" si="3"/>
        <v>8941.2</v>
      </c>
      <c r="AC15" s="27">
        <f t="shared" si="1"/>
        <v>105.5</v>
      </c>
      <c r="AD15" s="27">
        <f t="shared" si="2"/>
        <v>1.194019715472458</v>
      </c>
      <c r="AE15" s="16"/>
      <c r="AF15" s="28"/>
      <c r="AG15" s="17"/>
      <c r="AH15" s="17"/>
      <c r="AI15" s="17"/>
      <c r="AJ15" s="17"/>
      <c r="AK15" s="1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ht="23.25" customHeight="1">
      <c r="A16" s="9"/>
      <c r="B16" s="29" t="s">
        <v>26</v>
      </c>
      <c r="C16" s="26">
        <f aca="true" t="shared" si="4" ref="C16:AB16">+C17+C19</f>
        <v>601.2</v>
      </c>
      <c r="D16" s="26">
        <f t="shared" si="4"/>
        <v>655.9</v>
      </c>
      <c r="E16" s="26">
        <f t="shared" si="4"/>
        <v>800.3</v>
      </c>
      <c r="F16" s="26">
        <f t="shared" si="4"/>
        <v>595.5</v>
      </c>
      <c r="G16" s="26">
        <f t="shared" si="4"/>
        <v>771.9</v>
      </c>
      <c r="H16" s="26">
        <f t="shared" si="4"/>
        <v>630.1999999999999</v>
      </c>
      <c r="I16" s="26">
        <f t="shared" si="4"/>
        <v>657</v>
      </c>
      <c r="J16" s="26">
        <f t="shared" si="4"/>
        <v>807.7</v>
      </c>
      <c r="K16" s="26">
        <f t="shared" si="4"/>
        <v>602.1</v>
      </c>
      <c r="L16" s="26">
        <f t="shared" si="4"/>
        <v>662.9000000000001</v>
      </c>
      <c r="M16" s="26">
        <f t="shared" si="4"/>
        <v>732.1</v>
      </c>
      <c r="N16" s="26">
        <f t="shared" si="4"/>
        <v>676.1999999999999</v>
      </c>
      <c r="O16" s="26">
        <f t="shared" si="4"/>
        <v>8193</v>
      </c>
      <c r="P16" s="26">
        <f t="shared" si="4"/>
        <v>781.8</v>
      </c>
      <c r="Q16" s="26">
        <f t="shared" si="4"/>
        <v>581.1999999999999</v>
      </c>
      <c r="R16" s="26">
        <f t="shared" si="4"/>
        <v>614.5</v>
      </c>
      <c r="S16" s="26">
        <f t="shared" si="4"/>
        <v>622.3</v>
      </c>
      <c r="T16" s="26">
        <f t="shared" si="4"/>
        <v>770.9</v>
      </c>
      <c r="U16" s="26">
        <f t="shared" si="4"/>
        <v>597.6</v>
      </c>
      <c r="V16" s="26">
        <f t="shared" si="4"/>
        <v>764.4</v>
      </c>
      <c r="W16" s="26">
        <f t="shared" si="4"/>
        <v>627.8000000000001</v>
      </c>
      <c r="X16" s="26">
        <f t="shared" si="4"/>
        <v>606.6</v>
      </c>
      <c r="Y16" s="26">
        <f t="shared" si="4"/>
        <v>819.8</v>
      </c>
      <c r="Z16" s="26">
        <f t="shared" si="4"/>
        <v>722.5999999999999</v>
      </c>
      <c r="AA16" s="26">
        <f t="shared" si="4"/>
        <v>915.3</v>
      </c>
      <c r="AB16" s="26">
        <f t="shared" si="4"/>
        <v>8424.800000000001</v>
      </c>
      <c r="AC16" s="27">
        <f t="shared" si="1"/>
        <v>231.8000000000011</v>
      </c>
      <c r="AD16" s="27">
        <f t="shared" si="2"/>
        <v>2.8292444769925678</v>
      </c>
      <c r="AE16" s="16"/>
      <c r="AF16" s="28"/>
      <c r="AG16" s="17"/>
      <c r="AH16" s="17"/>
      <c r="AI16" s="17"/>
      <c r="AJ16" s="17"/>
      <c r="AK16" s="1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ht="23.25" customHeight="1">
      <c r="A17" s="9"/>
      <c r="B17" s="30" t="s">
        <v>27</v>
      </c>
      <c r="C17" s="26">
        <f aca="true" t="shared" si="5" ref="C17:AB17">+C18</f>
        <v>582.1</v>
      </c>
      <c r="D17" s="26">
        <f t="shared" si="5"/>
        <v>642.3</v>
      </c>
      <c r="E17" s="26">
        <f t="shared" si="5"/>
        <v>790.3</v>
      </c>
      <c r="F17" s="26">
        <f t="shared" si="5"/>
        <v>588.5</v>
      </c>
      <c r="G17" s="26">
        <f t="shared" si="5"/>
        <v>766.4</v>
      </c>
      <c r="H17" s="26">
        <f t="shared" si="5"/>
        <v>624.9</v>
      </c>
      <c r="I17" s="26">
        <f t="shared" si="5"/>
        <v>651.5</v>
      </c>
      <c r="J17" s="26">
        <f t="shared" si="5"/>
        <v>803</v>
      </c>
      <c r="K17" s="26">
        <f t="shared" si="5"/>
        <v>598.2</v>
      </c>
      <c r="L17" s="26">
        <f t="shared" si="5"/>
        <v>657.7</v>
      </c>
      <c r="M17" s="26">
        <f t="shared" si="5"/>
        <v>728.1</v>
      </c>
      <c r="N17" s="26">
        <f t="shared" si="5"/>
        <v>667.8</v>
      </c>
      <c r="O17" s="26">
        <f t="shared" si="5"/>
        <v>8100.8</v>
      </c>
      <c r="P17" s="26">
        <f t="shared" si="5"/>
        <v>765.5</v>
      </c>
      <c r="Q17" s="26">
        <f t="shared" si="5"/>
        <v>563.4</v>
      </c>
      <c r="R17" s="26">
        <f t="shared" si="5"/>
        <v>599.9</v>
      </c>
      <c r="S17" s="26">
        <f t="shared" si="5"/>
        <v>610.8</v>
      </c>
      <c r="T17" s="26">
        <f t="shared" si="5"/>
        <v>760.9</v>
      </c>
      <c r="U17" s="26">
        <f t="shared" si="5"/>
        <v>588.2</v>
      </c>
      <c r="V17" s="26">
        <f t="shared" si="5"/>
        <v>750.1</v>
      </c>
      <c r="W17" s="26">
        <f t="shared" si="5"/>
        <v>616.1</v>
      </c>
      <c r="X17" s="26">
        <f t="shared" si="5"/>
        <v>596.4</v>
      </c>
      <c r="Y17" s="26">
        <f t="shared" si="5"/>
        <v>812</v>
      </c>
      <c r="Z17" s="26">
        <f t="shared" si="5"/>
        <v>712.3</v>
      </c>
      <c r="AA17" s="26">
        <f t="shared" si="5"/>
        <v>901.9</v>
      </c>
      <c r="AB17" s="26">
        <f t="shared" si="5"/>
        <v>8277.500000000002</v>
      </c>
      <c r="AC17" s="27">
        <f t="shared" si="1"/>
        <v>176.70000000000164</v>
      </c>
      <c r="AD17" s="27">
        <f t="shared" si="2"/>
        <v>2.181266047797769</v>
      </c>
      <c r="AE17" s="16"/>
      <c r="AF17" s="28"/>
      <c r="AG17" s="17"/>
      <c r="AH17" s="17"/>
      <c r="AI17" s="17"/>
      <c r="AJ17" s="17"/>
      <c r="AK17" s="1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20.25" customHeight="1">
      <c r="A18" s="9"/>
      <c r="B18" s="31" t="s">
        <v>28</v>
      </c>
      <c r="C18" s="32">
        <v>582.1</v>
      </c>
      <c r="D18" s="33">
        <v>642.3</v>
      </c>
      <c r="E18" s="32">
        <v>790.3</v>
      </c>
      <c r="F18" s="32">
        <v>588.5</v>
      </c>
      <c r="G18" s="32">
        <v>766.4</v>
      </c>
      <c r="H18" s="32">
        <v>624.9</v>
      </c>
      <c r="I18" s="32">
        <v>651.5</v>
      </c>
      <c r="J18" s="32">
        <v>803</v>
      </c>
      <c r="K18" s="32">
        <v>598.2</v>
      </c>
      <c r="L18" s="32">
        <v>657.7</v>
      </c>
      <c r="M18" s="32">
        <v>728.1</v>
      </c>
      <c r="N18" s="32">
        <v>667.8</v>
      </c>
      <c r="O18" s="34">
        <f>SUM(C18:N18)</f>
        <v>8100.8</v>
      </c>
      <c r="P18" s="32">
        <v>765.5</v>
      </c>
      <c r="Q18" s="33">
        <v>563.4</v>
      </c>
      <c r="R18" s="32">
        <v>599.9</v>
      </c>
      <c r="S18" s="32">
        <v>610.8</v>
      </c>
      <c r="T18" s="32">
        <v>760.9</v>
      </c>
      <c r="U18" s="32">
        <v>588.2</v>
      </c>
      <c r="V18" s="32">
        <v>750.1</v>
      </c>
      <c r="W18" s="32">
        <v>616.1</v>
      </c>
      <c r="X18" s="32">
        <v>596.4</v>
      </c>
      <c r="Y18" s="32">
        <v>812</v>
      </c>
      <c r="Z18" s="32">
        <v>712.3</v>
      </c>
      <c r="AA18" s="32">
        <v>901.9</v>
      </c>
      <c r="AB18" s="35">
        <f>SUM(P18:AA18)</f>
        <v>8277.500000000002</v>
      </c>
      <c r="AC18" s="36">
        <f t="shared" si="1"/>
        <v>176.70000000000164</v>
      </c>
      <c r="AD18" s="36">
        <f t="shared" si="2"/>
        <v>2.181266047797769</v>
      </c>
      <c r="AE18" s="16"/>
      <c r="AF18" s="28"/>
      <c r="AG18" s="17"/>
      <c r="AH18" s="17"/>
      <c r="AI18" s="17"/>
      <c r="AJ18" s="17"/>
      <c r="AK18" s="1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24.75" customHeight="1">
      <c r="A19" s="9"/>
      <c r="B19" s="30" t="s">
        <v>29</v>
      </c>
      <c r="C19" s="37">
        <f aca="true" t="shared" si="6" ref="C19:N19">+C20+C21</f>
        <v>19.1</v>
      </c>
      <c r="D19" s="38">
        <f t="shared" si="6"/>
        <v>13.6</v>
      </c>
      <c r="E19" s="37">
        <f t="shared" si="6"/>
        <v>10</v>
      </c>
      <c r="F19" s="37">
        <f t="shared" si="6"/>
        <v>7</v>
      </c>
      <c r="G19" s="37">
        <f t="shared" si="6"/>
        <v>5.5</v>
      </c>
      <c r="H19" s="37">
        <f t="shared" si="6"/>
        <v>5.3</v>
      </c>
      <c r="I19" s="37">
        <f t="shared" si="6"/>
        <v>5.5</v>
      </c>
      <c r="J19" s="37">
        <f t="shared" si="6"/>
        <v>4.7</v>
      </c>
      <c r="K19" s="37">
        <f t="shared" si="6"/>
        <v>3.9</v>
      </c>
      <c r="L19" s="37">
        <f t="shared" si="6"/>
        <v>5.2</v>
      </c>
      <c r="M19" s="37">
        <f t="shared" si="6"/>
        <v>4</v>
      </c>
      <c r="N19" s="37">
        <f t="shared" si="6"/>
        <v>8.4</v>
      </c>
      <c r="O19" s="39">
        <f>SUM(O20:O21)</f>
        <v>92.20000000000002</v>
      </c>
      <c r="P19" s="37">
        <f aca="true" t="shared" si="7" ref="P19:AA19">+P20+P21</f>
        <v>16.3</v>
      </c>
      <c r="Q19" s="38">
        <f t="shared" si="7"/>
        <v>17.799999999999997</v>
      </c>
      <c r="R19" s="37">
        <f t="shared" si="7"/>
        <v>14.6</v>
      </c>
      <c r="S19" s="37">
        <f t="shared" si="7"/>
        <v>11.5</v>
      </c>
      <c r="T19" s="37">
        <f t="shared" si="7"/>
        <v>10</v>
      </c>
      <c r="U19" s="37">
        <f t="shared" si="7"/>
        <v>9.399999999999999</v>
      </c>
      <c r="V19" s="37">
        <f t="shared" si="7"/>
        <v>14.3</v>
      </c>
      <c r="W19" s="37">
        <f t="shared" si="7"/>
        <v>11.7</v>
      </c>
      <c r="X19" s="37">
        <f t="shared" si="7"/>
        <v>10.2</v>
      </c>
      <c r="Y19" s="37">
        <f t="shared" si="7"/>
        <v>7.800000000000001</v>
      </c>
      <c r="Z19" s="37">
        <f t="shared" si="7"/>
        <v>10.3</v>
      </c>
      <c r="AA19" s="37">
        <f t="shared" si="7"/>
        <v>13.399999999999999</v>
      </c>
      <c r="AB19" s="39">
        <f>SUM(AB20:AB21)</f>
        <v>147.3</v>
      </c>
      <c r="AC19" s="27">
        <f t="shared" si="1"/>
        <v>55.099999999999994</v>
      </c>
      <c r="AD19" s="27">
        <f t="shared" si="2"/>
        <v>59.76138828633404</v>
      </c>
      <c r="AE19" s="16"/>
      <c r="AF19" s="28"/>
      <c r="AG19" s="17"/>
      <c r="AH19" s="17"/>
      <c r="AI19" s="17"/>
      <c r="AJ19" s="17"/>
      <c r="AK19" s="17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8" customHeight="1">
      <c r="A20" s="9"/>
      <c r="B20" s="31" t="s">
        <v>30</v>
      </c>
      <c r="C20" s="32">
        <v>19.1</v>
      </c>
      <c r="D20" s="33">
        <v>13.6</v>
      </c>
      <c r="E20" s="32">
        <v>10</v>
      </c>
      <c r="F20" s="32">
        <v>7</v>
      </c>
      <c r="G20" s="32">
        <v>5.5</v>
      </c>
      <c r="H20" s="32">
        <v>5.3</v>
      </c>
      <c r="I20" s="32">
        <v>5.5</v>
      </c>
      <c r="J20" s="32">
        <v>4.7</v>
      </c>
      <c r="K20" s="32">
        <v>3.9</v>
      </c>
      <c r="L20" s="32">
        <v>5.2</v>
      </c>
      <c r="M20" s="32">
        <v>4</v>
      </c>
      <c r="N20" s="32">
        <v>8.4</v>
      </c>
      <c r="O20" s="34">
        <f>SUM(C20:N20)</f>
        <v>92.20000000000002</v>
      </c>
      <c r="P20" s="32">
        <v>16.3</v>
      </c>
      <c r="Q20" s="33">
        <v>8.2</v>
      </c>
      <c r="R20" s="32">
        <v>7.6</v>
      </c>
      <c r="S20" s="32">
        <v>6.4</v>
      </c>
      <c r="T20" s="32">
        <v>6</v>
      </c>
      <c r="U20" s="32">
        <v>5.6</v>
      </c>
      <c r="V20" s="32">
        <v>8</v>
      </c>
      <c r="W20" s="32">
        <v>6.7</v>
      </c>
      <c r="X20" s="32">
        <v>5.5</v>
      </c>
      <c r="Y20" s="32">
        <v>6.7</v>
      </c>
      <c r="Z20" s="32">
        <v>5.9</v>
      </c>
      <c r="AA20" s="32">
        <v>9.2</v>
      </c>
      <c r="AB20" s="35">
        <f>SUM(P20:AA20)</f>
        <v>92.10000000000001</v>
      </c>
      <c r="AC20" s="36">
        <f t="shared" si="1"/>
        <v>-0.10000000000000853</v>
      </c>
      <c r="AD20" s="36">
        <f t="shared" si="2"/>
        <v>-0.1084598698481654</v>
      </c>
      <c r="AE20" s="16"/>
      <c r="AF20" s="28"/>
      <c r="AG20" s="17"/>
      <c r="AH20" s="17"/>
      <c r="AI20" s="17"/>
      <c r="AJ20" s="17"/>
      <c r="AK20" s="17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18" customHeight="1">
      <c r="A21" s="9"/>
      <c r="B21" s="31" t="s">
        <v>31</v>
      </c>
      <c r="C21" s="40"/>
      <c r="D21" s="41"/>
      <c r="E21" s="40"/>
      <c r="F21" s="40"/>
      <c r="G21" s="40"/>
      <c r="H21" s="32"/>
      <c r="I21" s="32"/>
      <c r="J21" s="32"/>
      <c r="K21" s="32"/>
      <c r="L21" s="32"/>
      <c r="M21" s="32"/>
      <c r="N21" s="32"/>
      <c r="O21" s="34">
        <f>SUM(C21:N21)</f>
        <v>0</v>
      </c>
      <c r="P21" s="40">
        <v>0</v>
      </c>
      <c r="Q21" s="41">
        <v>9.6</v>
      </c>
      <c r="R21" s="40">
        <v>7</v>
      </c>
      <c r="S21" s="40">
        <v>5.1</v>
      </c>
      <c r="T21" s="40">
        <v>4</v>
      </c>
      <c r="U21" s="32">
        <v>3.8</v>
      </c>
      <c r="V21" s="32">
        <v>6.3</v>
      </c>
      <c r="W21" s="32">
        <v>5</v>
      </c>
      <c r="X21" s="32">
        <v>4.7</v>
      </c>
      <c r="Y21" s="32">
        <v>1.1</v>
      </c>
      <c r="Z21" s="32">
        <v>4.4</v>
      </c>
      <c r="AA21" s="32">
        <v>4.2</v>
      </c>
      <c r="AB21" s="35">
        <f>SUM(P21:AA21)</f>
        <v>55.20000000000001</v>
      </c>
      <c r="AC21" s="36">
        <f t="shared" si="1"/>
        <v>55.20000000000001</v>
      </c>
      <c r="AD21" s="36">
        <v>100</v>
      </c>
      <c r="AE21" s="16"/>
      <c r="AF21" s="28"/>
      <c r="AG21" s="17"/>
      <c r="AH21" s="17"/>
      <c r="AI21" s="17"/>
      <c r="AJ21" s="17"/>
      <c r="AK21" s="17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24.75" customHeight="1">
      <c r="A22" s="9"/>
      <c r="B22" s="29" t="s">
        <v>32</v>
      </c>
      <c r="C22" s="42">
        <v>42.5</v>
      </c>
      <c r="D22" s="39">
        <v>55.2</v>
      </c>
      <c r="E22" s="42">
        <v>56.1</v>
      </c>
      <c r="F22" s="42">
        <v>56.2</v>
      </c>
      <c r="G22" s="42">
        <v>53.1</v>
      </c>
      <c r="H22" s="42">
        <v>54.3</v>
      </c>
      <c r="I22" s="42">
        <v>50.8</v>
      </c>
      <c r="J22" s="42">
        <v>55.7</v>
      </c>
      <c r="K22" s="42">
        <v>50.9</v>
      </c>
      <c r="L22" s="42">
        <v>59.1</v>
      </c>
      <c r="M22" s="42">
        <v>55.2</v>
      </c>
      <c r="N22" s="42">
        <v>53.6</v>
      </c>
      <c r="O22" s="39">
        <f>SUM(C22:N22)</f>
        <v>642.7</v>
      </c>
      <c r="P22" s="42">
        <v>57.4</v>
      </c>
      <c r="Q22" s="39">
        <v>55.8</v>
      </c>
      <c r="R22" s="42">
        <v>58.8</v>
      </c>
      <c r="S22" s="42">
        <v>55.4</v>
      </c>
      <c r="T22" s="42">
        <v>57.4</v>
      </c>
      <c r="U22" s="42">
        <v>75.2</v>
      </c>
      <c r="V22" s="42">
        <v>23.9</v>
      </c>
      <c r="W22" s="42">
        <v>23.1</v>
      </c>
      <c r="X22" s="42">
        <v>5.3</v>
      </c>
      <c r="Y22" s="42">
        <v>0.6</v>
      </c>
      <c r="Z22" s="42">
        <v>0.3</v>
      </c>
      <c r="AA22" s="42">
        <v>3.2</v>
      </c>
      <c r="AB22" s="26">
        <f>SUM(P22:AA22)</f>
        <v>416.40000000000003</v>
      </c>
      <c r="AC22" s="27">
        <f t="shared" si="1"/>
        <v>-226.3</v>
      </c>
      <c r="AD22" s="27">
        <f>+AC22/O22*100</f>
        <v>-35.21082931383227</v>
      </c>
      <c r="AE22" s="16"/>
      <c r="AF22" s="28"/>
      <c r="AG22" s="17"/>
      <c r="AH22" s="17"/>
      <c r="AI22" s="17"/>
      <c r="AJ22" s="17"/>
      <c r="AK22" s="17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25.5" customHeight="1">
      <c r="A23" s="9"/>
      <c r="B23" s="29" t="s">
        <v>33</v>
      </c>
      <c r="C23" s="26">
        <f aca="true" t="shared" si="8" ref="C23:AB23">+C24</f>
        <v>0</v>
      </c>
      <c r="D23" s="26">
        <f t="shared" si="8"/>
        <v>0</v>
      </c>
      <c r="E23" s="26">
        <f t="shared" si="8"/>
        <v>0</v>
      </c>
      <c r="F23" s="26">
        <f t="shared" si="8"/>
        <v>0</v>
      </c>
      <c r="G23" s="26">
        <f t="shared" si="8"/>
        <v>0</v>
      </c>
      <c r="H23" s="26">
        <f t="shared" si="8"/>
        <v>0</v>
      </c>
      <c r="I23" s="26">
        <f t="shared" si="8"/>
        <v>0</v>
      </c>
      <c r="J23" s="26">
        <f t="shared" si="8"/>
        <v>0</v>
      </c>
      <c r="K23" s="26">
        <f t="shared" si="8"/>
        <v>0</v>
      </c>
      <c r="L23" s="26">
        <f t="shared" si="8"/>
        <v>0</v>
      </c>
      <c r="M23" s="26">
        <f t="shared" si="8"/>
        <v>0</v>
      </c>
      <c r="N23" s="26">
        <f t="shared" si="8"/>
        <v>0</v>
      </c>
      <c r="O23" s="26">
        <f t="shared" si="8"/>
        <v>0</v>
      </c>
      <c r="P23" s="26">
        <f t="shared" si="8"/>
        <v>0</v>
      </c>
      <c r="Q23" s="26">
        <f t="shared" si="8"/>
        <v>0</v>
      </c>
      <c r="R23" s="26">
        <f t="shared" si="8"/>
        <v>0</v>
      </c>
      <c r="S23" s="26">
        <f t="shared" si="8"/>
        <v>0</v>
      </c>
      <c r="T23" s="26">
        <f t="shared" si="8"/>
        <v>0</v>
      </c>
      <c r="U23" s="26">
        <f t="shared" si="8"/>
        <v>0</v>
      </c>
      <c r="V23" s="26">
        <f t="shared" si="8"/>
        <v>0</v>
      </c>
      <c r="W23" s="26">
        <f t="shared" si="8"/>
        <v>0</v>
      </c>
      <c r="X23" s="26">
        <f t="shared" si="8"/>
        <v>0</v>
      </c>
      <c r="Y23" s="26">
        <f t="shared" si="8"/>
        <v>0</v>
      </c>
      <c r="Z23" s="26">
        <f t="shared" si="8"/>
        <v>0</v>
      </c>
      <c r="AA23" s="26">
        <f t="shared" si="8"/>
        <v>100</v>
      </c>
      <c r="AB23" s="26">
        <f t="shared" si="8"/>
        <v>100</v>
      </c>
      <c r="AC23" s="27">
        <f t="shared" si="1"/>
        <v>100</v>
      </c>
      <c r="AD23" s="27">
        <v>100</v>
      </c>
      <c r="AE23" s="16"/>
      <c r="AF23" s="28"/>
      <c r="AG23" s="17"/>
      <c r="AH23" s="17"/>
      <c r="AI23" s="17"/>
      <c r="AJ23" s="17"/>
      <c r="AK23" s="17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17.25" customHeight="1">
      <c r="A24" s="9"/>
      <c r="B24" s="43" t="s">
        <v>34</v>
      </c>
      <c r="C24" s="35"/>
      <c r="D24" s="35"/>
      <c r="E24" s="35"/>
      <c r="F24" s="35"/>
      <c r="G24" s="41"/>
      <c r="H24" s="41"/>
      <c r="I24" s="41"/>
      <c r="J24" s="41"/>
      <c r="K24" s="41"/>
      <c r="L24" s="41"/>
      <c r="M24" s="41"/>
      <c r="N24" s="41"/>
      <c r="O24" s="34">
        <f>SUM(C24:N24)</f>
        <v>0</v>
      </c>
      <c r="P24" s="35">
        <v>0</v>
      </c>
      <c r="Q24" s="35">
        <v>0</v>
      </c>
      <c r="R24" s="35">
        <v>0</v>
      </c>
      <c r="S24" s="35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100</v>
      </c>
      <c r="AB24" s="35">
        <f>SUM(P24:AA24)</f>
        <v>100</v>
      </c>
      <c r="AC24" s="36">
        <f t="shared" si="1"/>
        <v>100</v>
      </c>
      <c r="AD24" s="36">
        <v>100</v>
      </c>
      <c r="AE24" s="16"/>
      <c r="AF24" s="28"/>
      <c r="AG24" s="17"/>
      <c r="AH24" s="17"/>
      <c r="AI24" s="17"/>
      <c r="AJ24" s="17"/>
      <c r="AK24" s="17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24" customHeight="1">
      <c r="A25" s="9"/>
      <c r="B25" s="25" t="s">
        <v>35</v>
      </c>
      <c r="C25" s="26">
        <f aca="true" t="shared" si="9" ref="C25:AB25">+C26+C28</f>
        <v>90.89999999999999</v>
      </c>
      <c r="D25" s="26">
        <f t="shared" si="9"/>
        <v>90.5</v>
      </c>
      <c r="E25" s="26">
        <f t="shared" si="9"/>
        <v>348.9</v>
      </c>
      <c r="F25" s="26">
        <f t="shared" si="9"/>
        <v>96.8</v>
      </c>
      <c r="G25" s="26">
        <f t="shared" si="9"/>
        <v>154.1</v>
      </c>
      <c r="H25" s="26">
        <f t="shared" si="9"/>
        <v>200.2</v>
      </c>
      <c r="I25" s="26">
        <f t="shared" si="9"/>
        <v>256.7</v>
      </c>
      <c r="J25" s="26">
        <f t="shared" si="9"/>
        <v>341.80000000000007</v>
      </c>
      <c r="K25" s="26">
        <f t="shared" si="9"/>
        <v>241.69999999999996</v>
      </c>
      <c r="L25" s="26">
        <f t="shared" si="9"/>
        <v>268.8</v>
      </c>
      <c r="M25" s="26">
        <f t="shared" si="9"/>
        <v>177</v>
      </c>
      <c r="N25" s="26">
        <f t="shared" si="9"/>
        <v>362</v>
      </c>
      <c r="O25" s="26">
        <f t="shared" si="9"/>
        <v>2629.4</v>
      </c>
      <c r="P25" s="26">
        <f t="shared" si="9"/>
        <v>443.8</v>
      </c>
      <c r="Q25" s="26">
        <f t="shared" si="9"/>
        <v>394.3</v>
      </c>
      <c r="R25" s="26">
        <f t="shared" si="9"/>
        <v>263.7</v>
      </c>
      <c r="S25" s="26">
        <f t="shared" si="9"/>
        <v>255.59999999999997</v>
      </c>
      <c r="T25" s="26">
        <f t="shared" si="9"/>
        <v>356.1</v>
      </c>
      <c r="U25" s="26">
        <f t="shared" si="9"/>
        <v>296.40000000000003</v>
      </c>
      <c r="V25" s="26">
        <f t="shared" si="9"/>
        <v>318.5</v>
      </c>
      <c r="W25" s="26">
        <f t="shared" si="9"/>
        <v>305.00000000000006</v>
      </c>
      <c r="X25" s="26">
        <f t="shared" si="9"/>
        <v>453.4</v>
      </c>
      <c r="Y25" s="26">
        <f t="shared" si="9"/>
        <v>421.29999999999995</v>
      </c>
      <c r="Z25" s="26">
        <f t="shared" si="9"/>
        <v>419.50000000000006</v>
      </c>
      <c r="AA25" s="26">
        <f t="shared" si="9"/>
        <v>394.2</v>
      </c>
      <c r="AB25" s="26">
        <f t="shared" si="9"/>
        <v>4321.800000000001</v>
      </c>
      <c r="AC25" s="27">
        <f t="shared" si="1"/>
        <v>1692.400000000001</v>
      </c>
      <c r="AD25" s="27">
        <f aca="true" t="shared" si="10" ref="AD25:AD40">+AC25/O25*100</f>
        <v>64.36449380086715</v>
      </c>
      <c r="AE25" s="44"/>
      <c r="AF25" s="28"/>
      <c r="AG25" s="28"/>
      <c r="AH25" s="28"/>
      <c r="AI25" s="28"/>
      <c r="AJ25" s="17"/>
      <c r="AK25" s="17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26.25" customHeight="1">
      <c r="A26" s="9"/>
      <c r="B26" s="29" t="s">
        <v>36</v>
      </c>
      <c r="C26" s="26">
        <f aca="true" t="shared" si="11" ref="C26:AA26">SUM(C27:C27)</f>
        <v>0</v>
      </c>
      <c r="D26" s="26">
        <f t="shared" si="11"/>
        <v>0</v>
      </c>
      <c r="E26" s="26">
        <f t="shared" si="11"/>
        <v>0</v>
      </c>
      <c r="F26" s="26">
        <f t="shared" si="11"/>
        <v>0</v>
      </c>
      <c r="G26" s="26">
        <f t="shared" si="11"/>
        <v>0</v>
      </c>
      <c r="H26" s="26">
        <f t="shared" si="11"/>
        <v>0</v>
      </c>
      <c r="I26" s="26">
        <f t="shared" si="11"/>
        <v>0</v>
      </c>
      <c r="J26" s="26">
        <f t="shared" si="11"/>
        <v>0</v>
      </c>
      <c r="K26" s="26">
        <f t="shared" si="11"/>
        <v>0</v>
      </c>
      <c r="L26" s="26">
        <f t="shared" si="11"/>
        <v>5</v>
      </c>
      <c r="M26" s="26">
        <f t="shared" si="11"/>
        <v>0</v>
      </c>
      <c r="N26" s="26">
        <f t="shared" si="11"/>
        <v>0</v>
      </c>
      <c r="O26" s="26">
        <f t="shared" si="11"/>
        <v>5</v>
      </c>
      <c r="P26" s="26">
        <f t="shared" si="11"/>
        <v>5</v>
      </c>
      <c r="Q26" s="26">
        <f t="shared" si="11"/>
        <v>0</v>
      </c>
      <c r="R26" s="26">
        <f t="shared" si="11"/>
        <v>0</v>
      </c>
      <c r="S26" s="26">
        <f t="shared" si="11"/>
        <v>5</v>
      </c>
      <c r="T26" s="26">
        <f t="shared" si="11"/>
        <v>5</v>
      </c>
      <c r="U26" s="26">
        <f t="shared" si="11"/>
        <v>0</v>
      </c>
      <c r="V26" s="26">
        <f t="shared" si="11"/>
        <v>0</v>
      </c>
      <c r="W26" s="26">
        <f t="shared" si="11"/>
        <v>5</v>
      </c>
      <c r="X26" s="26">
        <f t="shared" si="11"/>
        <v>0</v>
      </c>
      <c r="Y26" s="26">
        <f t="shared" si="11"/>
        <v>0</v>
      </c>
      <c r="Z26" s="26">
        <f t="shared" si="11"/>
        <v>0</v>
      </c>
      <c r="AA26" s="26">
        <f t="shared" si="11"/>
        <v>0</v>
      </c>
      <c r="AB26" s="26">
        <f>SUM(P26:AA26)</f>
        <v>20</v>
      </c>
      <c r="AC26" s="27">
        <f t="shared" si="1"/>
        <v>15</v>
      </c>
      <c r="AD26" s="27">
        <f t="shared" si="10"/>
        <v>300</v>
      </c>
      <c r="AE26" s="44"/>
      <c r="AF26" s="28"/>
      <c r="AG26" s="28"/>
      <c r="AH26" s="28"/>
      <c r="AI26" s="28"/>
      <c r="AJ26" s="17"/>
      <c r="AK26" s="17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18" customHeight="1">
      <c r="A27" s="9"/>
      <c r="B27" s="45" t="s">
        <v>37</v>
      </c>
      <c r="C27" s="40">
        <v>0</v>
      </c>
      <c r="D27" s="41">
        <v>0</v>
      </c>
      <c r="E27" s="46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5</v>
      </c>
      <c r="M27" s="41">
        <v>0</v>
      </c>
      <c r="N27" s="41">
        <v>0</v>
      </c>
      <c r="O27" s="34">
        <f>SUM(C27:N27)</f>
        <v>5</v>
      </c>
      <c r="P27" s="40">
        <v>5</v>
      </c>
      <c r="Q27" s="41">
        <v>0</v>
      </c>
      <c r="R27" s="46">
        <v>0</v>
      </c>
      <c r="S27" s="41">
        <v>5</v>
      </c>
      <c r="T27" s="41">
        <v>5</v>
      </c>
      <c r="U27" s="41">
        <v>0</v>
      </c>
      <c r="V27" s="41">
        <v>0</v>
      </c>
      <c r="W27" s="41">
        <v>5</v>
      </c>
      <c r="X27" s="41">
        <v>0</v>
      </c>
      <c r="Y27" s="41">
        <v>0</v>
      </c>
      <c r="Z27" s="41">
        <v>0</v>
      </c>
      <c r="AA27" s="41">
        <v>0</v>
      </c>
      <c r="AB27" s="35">
        <f>SUM(P27:AA27)</f>
        <v>20</v>
      </c>
      <c r="AC27" s="36">
        <f t="shared" si="1"/>
        <v>15</v>
      </c>
      <c r="AD27" s="36">
        <f t="shared" si="10"/>
        <v>300</v>
      </c>
      <c r="AE27" s="44"/>
      <c r="AF27" s="28"/>
      <c r="AG27" s="28"/>
      <c r="AH27" s="28"/>
      <c r="AI27" s="28"/>
      <c r="AJ27" s="17"/>
      <c r="AK27" s="17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23.25" customHeight="1">
      <c r="A28" s="9"/>
      <c r="B28" s="29" t="s">
        <v>38</v>
      </c>
      <c r="C28" s="26">
        <f aca="true" t="shared" si="12" ref="C28:AB28">+C29+C32+C37+C46</f>
        <v>90.89999999999999</v>
      </c>
      <c r="D28" s="26">
        <f t="shared" si="12"/>
        <v>90.5</v>
      </c>
      <c r="E28" s="26">
        <f t="shared" si="12"/>
        <v>348.9</v>
      </c>
      <c r="F28" s="26">
        <f t="shared" si="12"/>
        <v>96.8</v>
      </c>
      <c r="G28" s="26">
        <f t="shared" si="12"/>
        <v>154.1</v>
      </c>
      <c r="H28" s="26">
        <f t="shared" si="12"/>
        <v>200.2</v>
      </c>
      <c r="I28" s="26">
        <f t="shared" si="12"/>
        <v>256.7</v>
      </c>
      <c r="J28" s="26">
        <f t="shared" si="12"/>
        <v>341.80000000000007</v>
      </c>
      <c r="K28" s="26">
        <f t="shared" si="12"/>
        <v>241.69999999999996</v>
      </c>
      <c r="L28" s="26">
        <f t="shared" si="12"/>
        <v>263.8</v>
      </c>
      <c r="M28" s="26">
        <f t="shared" si="12"/>
        <v>177</v>
      </c>
      <c r="N28" s="26">
        <f t="shared" si="12"/>
        <v>362</v>
      </c>
      <c r="O28" s="26">
        <f t="shared" si="12"/>
        <v>2624.4</v>
      </c>
      <c r="P28" s="26">
        <f t="shared" si="12"/>
        <v>438.8</v>
      </c>
      <c r="Q28" s="26">
        <f t="shared" si="12"/>
        <v>394.3</v>
      </c>
      <c r="R28" s="26">
        <f t="shared" si="12"/>
        <v>263.7</v>
      </c>
      <c r="S28" s="26">
        <f t="shared" si="12"/>
        <v>250.59999999999997</v>
      </c>
      <c r="T28" s="26">
        <f t="shared" si="12"/>
        <v>351.1</v>
      </c>
      <c r="U28" s="26">
        <f t="shared" si="12"/>
        <v>296.40000000000003</v>
      </c>
      <c r="V28" s="26">
        <f t="shared" si="12"/>
        <v>318.5</v>
      </c>
      <c r="W28" s="26">
        <f t="shared" si="12"/>
        <v>300.00000000000006</v>
      </c>
      <c r="X28" s="26">
        <f t="shared" si="12"/>
        <v>453.4</v>
      </c>
      <c r="Y28" s="26">
        <f t="shared" si="12"/>
        <v>421.29999999999995</v>
      </c>
      <c r="Z28" s="26">
        <f t="shared" si="12"/>
        <v>419.50000000000006</v>
      </c>
      <c r="AA28" s="26">
        <f t="shared" si="12"/>
        <v>394.2</v>
      </c>
      <c r="AB28" s="26">
        <f t="shared" si="12"/>
        <v>4301.800000000001</v>
      </c>
      <c r="AC28" s="27">
        <f t="shared" si="1"/>
        <v>1677.400000000001</v>
      </c>
      <c r="AD28" s="27">
        <f t="shared" si="10"/>
        <v>63.9155616521872</v>
      </c>
      <c r="AE28" s="44"/>
      <c r="AF28" s="28"/>
      <c r="AG28" s="28"/>
      <c r="AH28" s="28"/>
      <c r="AI28" s="28"/>
      <c r="AJ28" s="17"/>
      <c r="AK28" s="17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22.5" customHeight="1">
      <c r="A29" s="9"/>
      <c r="B29" s="47" t="s">
        <v>39</v>
      </c>
      <c r="C29" s="26">
        <f aca="true" t="shared" si="13" ref="C29:AB29">+C30+C31</f>
        <v>7.6</v>
      </c>
      <c r="D29" s="26">
        <f t="shared" si="13"/>
        <v>7.6</v>
      </c>
      <c r="E29" s="26">
        <f t="shared" si="13"/>
        <v>7.5</v>
      </c>
      <c r="F29" s="26">
        <f t="shared" si="13"/>
        <v>7.5</v>
      </c>
      <c r="G29" s="26">
        <f t="shared" si="13"/>
        <v>7.6</v>
      </c>
      <c r="H29" s="26">
        <f t="shared" si="13"/>
        <v>13.3</v>
      </c>
      <c r="I29" s="26">
        <f t="shared" si="13"/>
        <v>25.1</v>
      </c>
      <c r="J29" s="26">
        <f t="shared" si="13"/>
        <v>30.5</v>
      </c>
      <c r="K29" s="26">
        <f t="shared" si="13"/>
        <v>22.6</v>
      </c>
      <c r="L29" s="26">
        <f t="shared" si="13"/>
        <v>20.8</v>
      </c>
      <c r="M29" s="26">
        <f t="shared" si="13"/>
        <v>21.3</v>
      </c>
      <c r="N29" s="26">
        <f t="shared" si="13"/>
        <v>48.099999999999994</v>
      </c>
      <c r="O29" s="26">
        <f t="shared" si="13"/>
        <v>219.5</v>
      </c>
      <c r="P29" s="26">
        <f t="shared" si="13"/>
        <v>40.8</v>
      </c>
      <c r="Q29" s="26">
        <f t="shared" si="13"/>
        <v>33.9</v>
      </c>
      <c r="R29" s="26">
        <f t="shared" si="13"/>
        <v>36.5</v>
      </c>
      <c r="S29" s="26">
        <f t="shared" si="13"/>
        <v>47.7</v>
      </c>
      <c r="T29" s="26">
        <f t="shared" si="13"/>
        <v>47.6</v>
      </c>
      <c r="U29" s="26">
        <f t="shared" si="13"/>
        <v>31.2</v>
      </c>
      <c r="V29" s="26">
        <f t="shared" si="13"/>
        <v>75.3</v>
      </c>
      <c r="W29" s="26">
        <f t="shared" si="13"/>
        <v>16.1</v>
      </c>
      <c r="X29" s="26">
        <f t="shared" si="13"/>
        <v>64.2</v>
      </c>
      <c r="Y29" s="26">
        <f t="shared" si="13"/>
        <v>46.7</v>
      </c>
      <c r="Z29" s="26">
        <f t="shared" si="13"/>
        <v>41.1</v>
      </c>
      <c r="AA29" s="26">
        <f t="shared" si="13"/>
        <v>34.3</v>
      </c>
      <c r="AB29" s="26">
        <f t="shared" si="13"/>
        <v>515.4</v>
      </c>
      <c r="AC29" s="27">
        <f t="shared" si="1"/>
        <v>295.9</v>
      </c>
      <c r="AD29" s="27">
        <f t="shared" si="10"/>
        <v>134.80637813211845</v>
      </c>
      <c r="AE29" s="44"/>
      <c r="AF29" s="28"/>
      <c r="AG29" s="28"/>
      <c r="AH29" s="28"/>
      <c r="AI29" s="28"/>
      <c r="AJ29" s="17"/>
      <c r="AK29" s="17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17.25" customHeight="1">
      <c r="A30" s="9"/>
      <c r="B30" s="31" t="s">
        <v>40</v>
      </c>
      <c r="C30" s="35">
        <v>7.6</v>
      </c>
      <c r="D30" s="35">
        <v>7.6</v>
      </c>
      <c r="E30" s="35">
        <v>7.5</v>
      </c>
      <c r="F30" s="35">
        <v>7.5</v>
      </c>
      <c r="G30" s="41">
        <v>7.6</v>
      </c>
      <c r="H30" s="41">
        <v>7.5</v>
      </c>
      <c r="I30" s="41">
        <v>1.8</v>
      </c>
      <c r="J30" s="41">
        <v>2.4</v>
      </c>
      <c r="K30" s="41">
        <v>3.3</v>
      </c>
      <c r="L30" s="41">
        <v>0</v>
      </c>
      <c r="M30" s="41">
        <v>7.8</v>
      </c>
      <c r="N30" s="41">
        <v>3.8</v>
      </c>
      <c r="O30" s="34">
        <f>SUM(C30:N30)</f>
        <v>64.39999999999999</v>
      </c>
      <c r="P30" s="35">
        <v>3.9</v>
      </c>
      <c r="Q30" s="35">
        <v>0</v>
      </c>
      <c r="R30" s="35">
        <v>0</v>
      </c>
      <c r="S30" s="35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35">
        <f>SUM(P30:AA30)</f>
        <v>3.9</v>
      </c>
      <c r="AC30" s="36">
        <f t="shared" si="1"/>
        <v>-60.49999999999999</v>
      </c>
      <c r="AD30" s="36">
        <f t="shared" si="10"/>
        <v>-93.94409937888199</v>
      </c>
      <c r="AE30" s="44"/>
      <c r="AF30" s="28"/>
      <c r="AG30" s="28"/>
      <c r="AH30" s="28"/>
      <c r="AI30" s="28"/>
      <c r="AJ30" s="17"/>
      <c r="AK30" s="17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15.75" customHeight="1">
      <c r="A31" s="9"/>
      <c r="B31" s="31" t="s">
        <v>41</v>
      </c>
      <c r="C31" s="48">
        <v>0</v>
      </c>
      <c r="D31" s="35">
        <v>0</v>
      </c>
      <c r="E31" s="49">
        <v>0</v>
      </c>
      <c r="F31" s="35">
        <v>0</v>
      </c>
      <c r="G31" s="35">
        <v>0</v>
      </c>
      <c r="H31" s="35">
        <v>5.8</v>
      </c>
      <c r="I31" s="35">
        <v>23.3</v>
      </c>
      <c r="J31" s="35">
        <v>28.1</v>
      </c>
      <c r="K31" s="35">
        <v>19.3</v>
      </c>
      <c r="L31" s="35">
        <v>20.8</v>
      </c>
      <c r="M31" s="35">
        <v>13.5</v>
      </c>
      <c r="N31" s="35">
        <v>44.3</v>
      </c>
      <c r="O31" s="34">
        <f>SUM(C31:N31)</f>
        <v>155.1</v>
      </c>
      <c r="P31" s="48">
        <v>36.9</v>
      </c>
      <c r="Q31" s="35">
        <v>33.9</v>
      </c>
      <c r="R31" s="49">
        <v>36.5</v>
      </c>
      <c r="S31" s="35">
        <v>47.7</v>
      </c>
      <c r="T31" s="35">
        <v>47.6</v>
      </c>
      <c r="U31" s="35">
        <v>31.2</v>
      </c>
      <c r="V31" s="35">
        <v>75.3</v>
      </c>
      <c r="W31" s="35">
        <v>16.1</v>
      </c>
      <c r="X31" s="35">
        <v>64.2</v>
      </c>
      <c r="Y31" s="35">
        <v>46.7</v>
      </c>
      <c r="Z31" s="35">
        <v>41.1</v>
      </c>
      <c r="AA31" s="35">
        <v>34.3</v>
      </c>
      <c r="AB31" s="35">
        <f>SUM(P31:AA31)</f>
        <v>511.5</v>
      </c>
      <c r="AC31" s="36">
        <f t="shared" si="1"/>
        <v>356.4</v>
      </c>
      <c r="AD31" s="36">
        <f t="shared" si="10"/>
        <v>229.78723404255317</v>
      </c>
      <c r="AE31" s="44"/>
      <c r="AF31" s="28"/>
      <c r="AG31" s="28"/>
      <c r="AH31" s="28"/>
      <c r="AI31" s="28"/>
      <c r="AJ31" s="17"/>
      <c r="AK31" s="17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21.75" customHeight="1">
      <c r="A32" s="9"/>
      <c r="B32" s="47" t="s">
        <v>42</v>
      </c>
      <c r="C32" s="39">
        <f aca="true" t="shared" si="14" ref="C32:AB32">SUM(C33:C36)</f>
        <v>80.89999999999999</v>
      </c>
      <c r="D32" s="39">
        <f t="shared" si="14"/>
        <v>75.7</v>
      </c>
      <c r="E32" s="39">
        <f t="shared" si="14"/>
        <v>73.3</v>
      </c>
      <c r="F32" s="39">
        <f t="shared" si="14"/>
        <v>83.2</v>
      </c>
      <c r="G32" s="39">
        <f t="shared" si="14"/>
        <v>74.6</v>
      </c>
      <c r="H32" s="39">
        <f t="shared" si="14"/>
        <v>174.89999999999998</v>
      </c>
      <c r="I32" s="39">
        <f t="shared" si="14"/>
        <v>156.8</v>
      </c>
      <c r="J32" s="39">
        <f t="shared" si="14"/>
        <v>225.40000000000003</v>
      </c>
      <c r="K32" s="39">
        <f t="shared" si="14"/>
        <v>177.09999999999997</v>
      </c>
      <c r="L32" s="39">
        <f t="shared" si="14"/>
        <v>186.6</v>
      </c>
      <c r="M32" s="39">
        <f t="shared" si="14"/>
        <v>144</v>
      </c>
      <c r="N32" s="39">
        <f t="shared" si="14"/>
        <v>254.5</v>
      </c>
      <c r="O32" s="39">
        <f t="shared" si="14"/>
        <v>1707</v>
      </c>
      <c r="P32" s="39">
        <f t="shared" si="14"/>
        <v>241.4</v>
      </c>
      <c r="Q32" s="39">
        <f t="shared" si="14"/>
        <v>210.3</v>
      </c>
      <c r="R32" s="39">
        <f t="shared" si="14"/>
        <v>222.9</v>
      </c>
      <c r="S32" s="39">
        <f t="shared" si="14"/>
        <v>198.5</v>
      </c>
      <c r="T32" s="39">
        <f t="shared" si="14"/>
        <v>253.70000000000002</v>
      </c>
      <c r="U32" s="39">
        <f t="shared" si="14"/>
        <v>241.29999999999998</v>
      </c>
      <c r="V32" s="39">
        <f t="shared" si="14"/>
        <v>241.39999999999998</v>
      </c>
      <c r="W32" s="39">
        <f t="shared" si="14"/>
        <v>251.5</v>
      </c>
      <c r="X32" s="39">
        <f t="shared" si="14"/>
        <v>323.9</v>
      </c>
      <c r="Y32" s="39">
        <f t="shared" si="14"/>
        <v>301.4</v>
      </c>
      <c r="Z32" s="39">
        <f t="shared" si="14"/>
        <v>268.90000000000003</v>
      </c>
      <c r="AA32" s="39">
        <f t="shared" si="14"/>
        <v>258</v>
      </c>
      <c r="AB32" s="39">
        <f t="shared" si="14"/>
        <v>3013.2000000000003</v>
      </c>
      <c r="AC32" s="27">
        <f t="shared" si="1"/>
        <v>1306.2000000000003</v>
      </c>
      <c r="AD32" s="27">
        <f t="shared" si="10"/>
        <v>76.52021089630932</v>
      </c>
      <c r="AE32" s="44"/>
      <c r="AF32" s="28"/>
      <c r="AG32" s="28"/>
      <c r="AH32" s="28"/>
      <c r="AI32" s="28"/>
      <c r="AJ32" s="17"/>
      <c r="AK32" s="17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15.75" customHeight="1">
      <c r="A33" s="9"/>
      <c r="B33" s="31" t="s">
        <v>43</v>
      </c>
      <c r="C33" s="35">
        <v>56.9</v>
      </c>
      <c r="D33" s="35">
        <v>51.1</v>
      </c>
      <c r="E33" s="35">
        <v>47.7</v>
      </c>
      <c r="F33" s="35">
        <v>57.8</v>
      </c>
      <c r="G33" s="41">
        <v>49.1</v>
      </c>
      <c r="H33" s="41">
        <v>48.3</v>
      </c>
      <c r="I33" s="41">
        <v>46.9</v>
      </c>
      <c r="J33" s="41">
        <v>69.4</v>
      </c>
      <c r="K33" s="41">
        <v>51.2</v>
      </c>
      <c r="L33" s="50">
        <v>39.4</v>
      </c>
      <c r="M33" s="50">
        <v>22.5</v>
      </c>
      <c r="N33" s="50">
        <v>38.5</v>
      </c>
      <c r="O33" s="34">
        <f>SUM(C33:N33)</f>
        <v>578.8000000000001</v>
      </c>
      <c r="P33" s="35">
        <v>58.8</v>
      </c>
      <c r="Q33" s="35">
        <v>49.7</v>
      </c>
      <c r="R33" s="35">
        <v>65.2</v>
      </c>
      <c r="S33" s="35">
        <v>62.5</v>
      </c>
      <c r="T33" s="41">
        <v>61.9</v>
      </c>
      <c r="U33" s="41">
        <v>55.2</v>
      </c>
      <c r="V33" s="41">
        <v>69.6</v>
      </c>
      <c r="W33" s="41">
        <v>100.5</v>
      </c>
      <c r="X33" s="41">
        <v>107.1</v>
      </c>
      <c r="Y33" s="50">
        <v>68.9</v>
      </c>
      <c r="Z33" s="50">
        <v>68.5</v>
      </c>
      <c r="AA33" s="50">
        <v>83.5</v>
      </c>
      <c r="AB33" s="35">
        <f>SUM(P33:AA33)</f>
        <v>851.4</v>
      </c>
      <c r="AC33" s="36">
        <f t="shared" si="1"/>
        <v>272.5999999999999</v>
      </c>
      <c r="AD33" s="36">
        <f t="shared" si="10"/>
        <v>47.09744298548719</v>
      </c>
      <c r="AE33" s="44"/>
      <c r="AF33" s="28"/>
      <c r="AG33" s="28"/>
      <c r="AH33" s="28"/>
      <c r="AI33" s="28"/>
      <c r="AJ33" s="17"/>
      <c r="AK33" s="17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15.75" customHeight="1">
      <c r="A34" s="9"/>
      <c r="B34" s="31" t="s">
        <v>44</v>
      </c>
      <c r="C34" s="35">
        <v>22.9</v>
      </c>
      <c r="D34" s="35">
        <v>21.2</v>
      </c>
      <c r="E34" s="35">
        <v>22.8</v>
      </c>
      <c r="F34" s="35">
        <v>23.2</v>
      </c>
      <c r="G34" s="41">
        <v>23.4</v>
      </c>
      <c r="H34" s="41">
        <v>23</v>
      </c>
      <c r="I34" s="41">
        <v>25.1</v>
      </c>
      <c r="J34" s="41">
        <v>57.9</v>
      </c>
      <c r="K34" s="41">
        <v>52.9</v>
      </c>
      <c r="L34" s="50">
        <v>56.3</v>
      </c>
      <c r="M34" s="50">
        <v>56.7</v>
      </c>
      <c r="N34" s="50">
        <v>61</v>
      </c>
      <c r="O34" s="34">
        <f>SUM(C34:N34)</f>
        <v>446.4</v>
      </c>
      <c r="P34" s="35">
        <v>58.5</v>
      </c>
      <c r="Q34" s="35">
        <v>40</v>
      </c>
      <c r="R34" s="35">
        <v>42.3</v>
      </c>
      <c r="S34" s="35">
        <v>40.5</v>
      </c>
      <c r="T34" s="41">
        <v>43.5</v>
      </c>
      <c r="U34" s="41">
        <v>39.4</v>
      </c>
      <c r="V34" s="41">
        <v>42.1</v>
      </c>
      <c r="W34" s="41">
        <v>39.8</v>
      </c>
      <c r="X34" s="41">
        <v>37.8</v>
      </c>
      <c r="Y34" s="50">
        <v>40.8</v>
      </c>
      <c r="Z34" s="50">
        <v>37.9</v>
      </c>
      <c r="AA34" s="50">
        <v>42.2</v>
      </c>
      <c r="AB34" s="35">
        <f>SUM(P34:AA34)</f>
        <v>504.8</v>
      </c>
      <c r="AC34" s="36">
        <f t="shared" si="1"/>
        <v>58.400000000000034</v>
      </c>
      <c r="AD34" s="36">
        <f t="shared" si="10"/>
        <v>13.082437275985672</v>
      </c>
      <c r="AE34" s="44"/>
      <c r="AF34" s="28"/>
      <c r="AG34" s="28"/>
      <c r="AH34" s="28"/>
      <c r="AI34" s="28"/>
      <c r="AJ34" s="17"/>
      <c r="AK34" s="17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5.75" customHeight="1">
      <c r="A35" s="9"/>
      <c r="B35" s="31" t="s">
        <v>45</v>
      </c>
      <c r="C35" s="35">
        <v>0</v>
      </c>
      <c r="D35" s="35">
        <v>0</v>
      </c>
      <c r="E35" s="35">
        <v>0</v>
      </c>
      <c r="F35" s="35">
        <v>0</v>
      </c>
      <c r="G35" s="41">
        <v>0</v>
      </c>
      <c r="H35" s="41">
        <v>103.1</v>
      </c>
      <c r="I35" s="41">
        <v>84.4</v>
      </c>
      <c r="J35" s="41">
        <v>97.8</v>
      </c>
      <c r="K35" s="41">
        <v>72.8</v>
      </c>
      <c r="L35" s="41">
        <v>90.4</v>
      </c>
      <c r="M35" s="41">
        <v>64.5</v>
      </c>
      <c r="N35" s="41">
        <v>154.8</v>
      </c>
      <c r="O35" s="34">
        <f>SUM(C35:N35)</f>
        <v>667.8</v>
      </c>
      <c r="P35" s="35">
        <v>122.7</v>
      </c>
      <c r="Q35" s="35">
        <v>117.7</v>
      </c>
      <c r="R35" s="35">
        <v>114.8</v>
      </c>
      <c r="S35" s="35">
        <v>95.2</v>
      </c>
      <c r="T35" s="41">
        <v>102.2</v>
      </c>
      <c r="U35" s="41">
        <v>119.8</v>
      </c>
      <c r="V35" s="41">
        <v>126.2</v>
      </c>
      <c r="W35" s="41">
        <v>105.5</v>
      </c>
      <c r="X35" s="41">
        <v>163.5</v>
      </c>
      <c r="Y35" s="41">
        <v>191.5</v>
      </c>
      <c r="Z35" s="41">
        <v>113.4</v>
      </c>
      <c r="AA35" s="41">
        <v>132.1</v>
      </c>
      <c r="AB35" s="35">
        <f>SUM(P35:AA35)</f>
        <v>1504.6</v>
      </c>
      <c r="AC35" s="36">
        <f t="shared" si="1"/>
        <v>836.8</v>
      </c>
      <c r="AD35" s="36">
        <f t="shared" si="10"/>
        <v>125.30697813716682</v>
      </c>
      <c r="AE35" s="44"/>
      <c r="AF35" s="28"/>
      <c r="AG35" s="28"/>
      <c r="AH35" s="28"/>
      <c r="AI35" s="28"/>
      <c r="AJ35" s="17"/>
      <c r="AK35" s="1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ht="15.75" customHeight="1">
      <c r="A36" s="9"/>
      <c r="B36" s="31" t="s">
        <v>46</v>
      </c>
      <c r="C36" s="35">
        <v>1.1</v>
      </c>
      <c r="D36" s="35">
        <v>3.4</v>
      </c>
      <c r="E36" s="35">
        <v>2.8</v>
      </c>
      <c r="F36" s="35">
        <v>2.2</v>
      </c>
      <c r="G36" s="41">
        <v>2.1</v>
      </c>
      <c r="H36" s="41">
        <v>0.5</v>
      </c>
      <c r="I36" s="41">
        <v>0.4</v>
      </c>
      <c r="J36" s="41">
        <v>0.3</v>
      </c>
      <c r="K36" s="41">
        <v>0.2</v>
      </c>
      <c r="L36" s="41">
        <v>0.5</v>
      </c>
      <c r="M36" s="41">
        <v>0.3</v>
      </c>
      <c r="N36" s="41">
        <v>0.2</v>
      </c>
      <c r="O36" s="34">
        <f>SUM(C36:N36)</f>
        <v>14</v>
      </c>
      <c r="P36" s="35">
        <v>1.4</v>
      </c>
      <c r="Q36" s="35">
        <v>2.9</v>
      </c>
      <c r="R36" s="35">
        <v>0.6</v>
      </c>
      <c r="S36" s="35">
        <v>0.3</v>
      </c>
      <c r="T36" s="41">
        <v>46.1</v>
      </c>
      <c r="U36" s="41">
        <v>26.9</v>
      </c>
      <c r="V36" s="41">
        <v>3.5</v>
      </c>
      <c r="W36" s="41">
        <v>5.7</v>
      </c>
      <c r="X36" s="41">
        <v>15.5</v>
      </c>
      <c r="Y36" s="41">
        <v>0.2</v>
      </c>
      <c r="Z36" s="41">
        <v>49.1</v>
      </c>
      <c r="AA36" s="41">
        <v>0.2</v>
      </c>
      <c r="AB36" s="35">
        <f>SUM(P36:AA36)</f>
        <v>152.39999999999998</v>
      </c>
      <c r="AC36" s="36">
        <f t="shared" si="1"/>
        <v>138.39999999999998</v>
      </c>
      <c r="AD36" s="36">
        <f t="shared" si="10"/>
        <v>988.5714285714284</v>
      </c>
      <c r="AE36" s="44"/>
      <c r="AF36" s="28"/>
      <c r="AG36" s="28"/>
      <c r="AH36" s="28"/>
      <c r="AI36" s="28"/>
      <c r="AJ36" s="17"/>
      <c r="AK36" s="17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22.5" customHeight="1">
      <c r="A37" s="9"/>
      <c r="B37" s="47" t="s">
        <v>47</v>
      </c>
      <c r="C37" s="39">
        <f aca="true" t="shared" si="15" ref="C37:AB37">+C38+C43+C45+C42</f>
        <v>0</v>
      </c>
      <c r="D37" s="39">
        <f t="shared" si="15"/>
        <v>0</v>
      </c>
      <c r="E37" s="39">
        <f t="shared" si="15"/>
        <v>178</v>
      </c>
      <c r="F37" s="39">
        <f t="shared" si="15"/>
        <v>0</v>
      </c>
      <c r="G37" s="39">
        <f t="shared" si="15"/>
        <v>37.5</v>
      </c>
      <c r="H37" s="39">
        <f t="shared" si="15"/>
        <v>0</v>
      </c>
      <c r="I37" s="39">
        <f t="shared" si="15"/>
        <v>65.6</v>
      </c>
      <c r="J37" s="39">
        <f t="shared" si="15"/>
        <v>13.1</v>
      </c>
      <c r="K37" s="39">
        <f t="shared" si="15"/>
        <v>9</v>
      </c>
      <c r="L37" s="39">
        <f t="shared" si="15"/>
        <v>44.6</v>
      </c>
      <c r="M37" s="39">
        <f t="shared" si="15"/>
        <v>6.6</v>
      </c>
      <c r="N37" s="39">
        <f t="shared" si="15"/>
        <v>43.7</v>
      </c>
      <c r="O37" s="39">
        <f t="shared" si="15"/>
        <v>398.1</v>
      </c>
      <c r="P37" s="39">
        <f t="shared" si="15"/>
        <v>152.3</v>
      </c>
      <c r="Q37" s="39">
        <f t="shared" si="15"/>
        <v>140.4</v>
      </c>
      <c r="R37" s="39">
        <f t="shared" si="15"/>
        <v>3.6</v>
      </c>
      <c r="S37" s="39">
        <f t="shared" si="15"/>
        <v>4.2</v>
      </c>
      <c r="T37" s="39">
        <f t="shared" si="15"/>
        <v>47.3</v>
      </c>
      <c r="U37" s="39">
        <f t="shared" si="15"/>
        <v>23.8</v>
      </c>
      <c r="V37" s="39">
        <f t="shared" si="15"/>
        <v>1.7</v>
      </c>
      <c r="W37" s="39">
        <f t="shared" si="15"/>
        <v>32.3</v>
      </c>
      <c r="X37" s="39">
        <f t="shared" si="15"/>
        <v>65.3</v>
      </c>
      <c r="Y37" s="39">
        <f t="shared" si="15"/>
        <v>67</v>
      </c>
      <c r="Z37" s="39">
        <f t="shared" si="15"/>
        <v>92.7</v>
      </c>
      <c r="AA37" s="39">
        <f t="shared" si="15"/>
        <v>101.5</v>
      </c>
      <c r="AB37" s="39">
        <f t="shared" si="15"/>
        <v>732.1</v>
      </c>
      <c r="AC37" s="27">
        <f t="shared" si="1"/>
        <v>334</v>
      </c>
      <c r="AD37" s="27">
        <f t="shared" si="10"/>
        <v>83.89851796031147</v>
      </c>
      <c r="AE37" s="44"/>
      <c r="AF37" s="28"/>
      <c r="AG37" s="28"/>
      <c r="AH37" s="28"/>
      <c r="AI37" s="28"/>
      <c r="AJ37" s="17"/>
      <c r="AK37" s="17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21.75" customHeight="1">
      <c r="A38" s="9"/>
      <c r="B38" s="51" t="s">
        <v>48</v>
      </c>
      <c r="C38" s="39">
        <f aca="true" t="shared" si="16" ref="C38:AB38">SUM(C39:C41)</f>
        <v>0</v>
      </c>
      <c r="D38" s="39">
        <f t="shared" si="16"/>
        <v>0</v>
      </c>
      <c r="E38" s="39">
        <f t="shared" si="16"/>
        <v>178</v>
      </c>
      <c r="F38" s="39">
        <f t="shared" si="16"/>
        <v>0</v>
      </c>
      <c r="G38" s="39">
        <f t="shared" si="16"/>
        <v>37.5</v>
      </c>
      <c r="H38" s="39">
        <f t="shared" si="16"/>
        <v>0</v>
      </c>
      <c r="I38" s="39">
        <f t="shared" si="16"/>
        <v>53.5</v>
      </c>
      <c r="J38" s="39">
        <f t="shared" si="16"/>
        <v>0</v>
      </c>
      <c r="K38" s="39">
        <f t="shared" si="16"/>
        <v>0</v>
      </c>
      <c r="L38" s="39">
        <f t="shared" si="16"/>
        <v>37.5</v>
      </c>
      <c r="M38" s="39">
        <f t="shared" si="16"/>
        <v>0</v>
      </c>
      <c r="N38" s="39">
        <f t="shared" si="16"/>
        <v>37.5</v>
      </c>
      <c r="O38" s="39">
        <f t="shared" si="16"/>
        <v>344</v>
      </c>
      <c r="P38" s="39">
        <f t="shared" si="16"/>
        <v>150</v>
      </c>
      <c r="Q38" s="39">
        <f t="shared" si="16"/>
        <v>140.4</v>
      </c>
      <c r="R38" s="39">
        <f t="shared" si="16"/>
        <v>0</v>
      </c>
      <c r="S38" s="39">
        <f t="shared" si="16"/>
        <v>0</v>
      </c>
      <c r="T38" s="39">
        <f t="shared" si="16"/>
        <v>37.5</v>
      </c>
      <c r="U38" s="39">
        <f t="shared" si="16"/>
        <v>0</v>
      </c>
      <c r="V38" s="39">
        <f t="shared" si="16"/>
        <v>0</v>
      </c>
      <c r="W38" s="39">
        <f t="shared" si="16"/>
        <v>0</v>
      </c>
      <c r="X38" s="39">
        <f t="shared" si="16"/>
        <v>0</v>
      </c>
      <c r="Y38" s="39">
        <f t="shared" si="16"/>
        <v>0</v>
      </c>
      <c r="Z38" s="39">
        <f t="shared" si="16"/>
        <v>50</v>
      </c>
      <c r="AA38" s="39">
        <f t="shared" si="16"/>
        <v>0</v>
      </c>
      <c r="AB38" s="39">
        <f t="shared" si="16"/>
        <v>377.9</v>
      </c>
      <c r="AC38" s="27">
        <f t="shared" si="1"/>
        <v>33.89999999999998</v>
      </c>
      <c r="AD38" s="27">
        <f t="shared" si="10"/>
        <v>9.854651162790692</v>
      </c>
      <c r="AE38" s="44"/>
      <c r="AF38" s="28"/>
      <c r="AG38" s="28"/>
      <c r="AH38" s="28"/>
      <c r="AI38" s="28"/>
      <c r="AJ38" s="17"/>
      <c r="AK38" s="17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ht="19.5" customHeight="1">
      <c r="A39" s="9"/>
      <c r="B39" s="52" t="s">
        <v>49</v>
      </c>
      <c r="C39" s="35">
        <v>0</v>
      </c>
      <c r="D39" s="35">
        <v>0</v>
      </c>
      <c r="E39" s="35">
        <v>50</v>
      </c>
      <c r="F39" s="35">
        <v>0</v>
      </c>
      <c r="G39" s="35">
        <v>37.5</v>
      </c>
      <c r="H39" s="35">
        <v>0</v>
      </c>
      <c r="I39" s="35">
        <v>53.5</v>
      </c>
      <c r="J39" s="35">
        <v>0</v>
      </c>
      <c r="K39" s="35">
        <v>0</v>
      </c>
      <c r="L39" s="35">
        <v>37.5</v>
      </c>
      <c r="M39" s="41">
        <v>0</v>
      </c>
      <c r="N39" s="41">
        <v>37.5</v>
      </c>
      <c r="O39" s="34">
        <f>SUM(C39:N39)</f>
        <v>216</v>
      </c>
      <c r="P39" s="35">
        <v>150</v>
      </c>
      <c r="Q39" s="35">
        <v>0</v>
      </c>
      <c r="R39" s="35">
        <v>0</v>
      </c>
      <c r="S39" s="35">
        <v>0</v>
      </c>
      <c r="T39" s="35">
        <v>37.5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41">
        <v>50</v>
      </c>
      <c r="AA39" s="41">
        <v>0</v>
      </c>
      <c r="AB39" s="35">
        <f>SUM(P39:AA39)</f>
        <v>237.5</v>
      </c>
      <c r="AC39" s="36">
        <f t="shared" si="1"/>
        <v>21.5</v>
      </c>
      <c r="AD39" s="36">
        <f t="shared" si="10"/>
        <v>9.953703703703704</v>
      </c>
      <c r="AE39" s="44"/>
      <c r="AF39" s="28"/>
      <c r="AG39" s="28"/>
      <c r="AH39" s="28"/>
      <c r="AI39" s="28"/>
      <c r="AJ39" s="17"/>
      <c r="AK39" s="17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1:63" ht="19.5" customHeight="1">
      <c r="A40" s="9"/>
      <c r="B40" s="52" t="s">
        <v>50</v>
      </c>
      <c r="C40" s="35">
        <v>0</v>
      </c>
      <c r="D40" s="35">
        <v>0</v>
      </c>
      <c r="E40" s="35">
        <v>128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41">
        <v>0</v>
      </c>
      <c r="O40" s="34">
        <f>SUM(C40:N40)</f>
        <v>128</v>
      </c>
      <c r="P40" s="35">
        <v>0</v>
      </c>
      <c r="Q40" s="35">
        <v>140.4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41">
        <v>0</v>
      </c>
      <c r="AB40" s="35">
        <f>SUM(P40:AA40)</f>
        <v>140.4</v>
      </c>
      <c r="AC40" s="36">
        <f t="shared" si="1"/>
        <v>12.400000000000006</v>
      </c>
      <c r="AD40" s="36">
        <f t="shared" si="10"/>
        <v>9.687500000000004</v>
      </c>
      <c r="AE40" s="44"/>
      <c r="AF40" s="28"/>
      <c r="AG40" s="28"/>
      <c r="AH40" s="28"/>
      <c r="AI40" s="28"/>
      <c r="AJ40" s="17"/>
      <c r="AK40" s="17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19.5" customHeight="1">
      <c r="A41" s="9"/>
      <c r="B41" s="52" t="s">
        <v>51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4">
        <f>SUM(C41:N41)</f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f>SUM(P41:AA41)</f>
        <v>0</v>
      </c>
      <c r="AC41" s="36">
        <f t="shared" si="1"/>
        <v>0</v>
      </c>
      <c r="AD41" s="36">
        <v>0</v>
      </c>
      <c r="AE41" s="44"/>
      <c r="AF41" s="28"/>
      <c r="AG41" s="28"/>
      <c r="AH41" s="28"/>
      <c r="AI41" s="28"/>
      <c r="AJ41" s="17"/>
      <c r="AK41" s="17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9.5" customHeight="1">
      <c r="A42" s="9"/>
      <c r="B42" s="51" t="s">
        <v>52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39">
        <f>SUM(C42:N42)</f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f>SUM(P42:AA42)</f>
        <v>0</v>
      </c>
      <c r="AC42" s="27">
        <f t="shared" si="1"/>
        <v>0</v>
      </c>
      <c r="AD42" s="27">
        <v>0</v>
      </c>
      <c r="AE42" s="44"/>
      <c r="AF42" s="28"/>
      <c r="AG42" s="28"/>
      <c r="AH42" s="28"/>
      <c r="AI42" s="28"/>
      <c r="AJ42" s="17"/>
      <c r="AK42" s="17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9.5" customHeight="1">
      <c r="A43" s="9"/>
      <c r="B43" s="51" t="s">
        <v>53</v>
      </c>
      <c r="C43" s="39">
        <f aca="true" t="shared" si="17" ref="C43:AB43">+C44</f>
        <v>0</v>
      </c>
      <c r="D43" s="39">
        <f t="shared" si="17"/>
        <v>0</v>
      </c>
      <c r="E43" s="39">
        <f t="shared" si="17"/>
        <v>0</v>
      </c>
      <c r="F43" s="39">
        <f t="shared" si="17"/>
        <v>0</v>
      </c>
      <c r="G43" s="39">
        <f t="shared" si="17"/>
        <v>0</v>
      </c>
      <c r="H43" s="39">
        <f t="shared" si="17"/>
        <v>0</v>
      </c>
      <c r="I43" s="39">
        <f t="shared" si="17"/>
        <v>12.1</v>
      </c>
      <c r="J43" s="39">
        <f t="shared" si="17"/>
        <v>13.1</v>
      </c>
      <c r="K43" s="39">
        <f t="shared" si="17"/>
        <v>9</v>
      </c>
      <c r="L43" s="39">
        <f t="shared" si="17"/>
        <v>7.1</v>
      </c>
      <c r="M43" s="39">
        <f t="shared" si="17"/>
        <v>6.6</v>
      </c>
      <c r="N43" s="39">
        <f t="shared" si="17"/>
        <v>6.2</v>
      </c>
      <c r="O43" s="39">
        <f t="shared" si="17"/>
        <v>54.10000000000001</v>
      </c>
      <c r="P43" s="39">
        <f t="shared" si="17"/>
        <v>2.3</v>
      </c>
      <c r="Q43" s="39">
        <f t="shared" si="17"/>
        <v>0</v>
      </c>
      <c r="R43" s="39">
        <f t="shared" si="17"/>
        <v>3.6</v>
      </c>
      <c r="S43" s="39">
        <f t="shared" si="17"/>
        <v>3.9</v>
      </c>
      <c r="T43" s="39">
        <f t="shared" si="17"/>
        <v>9.8</v>
      </c>
      <c r="U43" s="39">
        <f t="shared" si="17"/>
        <v>23.8</v>
      </c>
      <c r="V43" s="39">
        <f t="shared" si="17"/>
        <v>1.7</v>
      </c>
      <c r="W43" s="39">
        <f t="shared" si="17"/>
        <v>26.9</v>
      </c>
      <c r="X43" s="39">
        <f t="shared" si="17"/>
        <v>65.3</v>
      </c>
      <c r="Y43" s="39">
        <f t="shared" si="17"/>
        <v>66.3</v>
      </c>
      <c r="Z43" s="39">
        <f t="shared" si="17"/>
        <v>41.7</v>
      </c>
      <c r="AA43" s="39">
        <f t="shared" si="17"/>
        <v>101.5</v>
      </c>
      <c r="AB43" s="39">
        <f t="shared" si="17"/>
        <v>346.8</v>
      </c>
      <c r="AC43" s="27">
        <f t="shared" si="1"/>
        <v>292.7</v>
      </c>
      <c r="AD43" s="27">
        <f>+AC43/O43*100</f>
        <v>541.0351201478742</v>
      </c>
      <c r="AE43" s="44"/>
      <c r="AF43" s="28"/>
      <c r="AG43" s="28"/>
      <c r="AH43" s="28"/>
      <c r="AI43" s="28"/>
      <c r="AJ43" s="17"/>
      <c r="AK43" s="17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16.5" customHeight="1">
      <c r="A44" s="9"/>
      <c r="B44" s="52" t="s">
        <v>54</v>
      </c>
      <c r="C44" s="35">
        <v>0</v>
      </c>
      <c r="D44" s="35">
        <v>0</v>
      </c>
      <c r="E44" s="35">
        <v>0</v>
      </c>
      <c r="F44" s="35">
        <v>0</v>
      </c>
      <c r="G44" s="41">
        <v>0</v>
      </c>
      <c r="H44" s="41">
        <v>0</v>
      </c>
      <c r="I44" s="41">
        <v>12.1</v>
      </c>
      <c r="J44" s="41">
        <v>13.1</v>
      </c>
      <c r="K44" s="41">
        <v>9</v>
      </c>
      <c r="L44" s="41">
        <v>7.1</v>
      </c>
      <c r="M44" s="41">
        <v>6.6</v>
      </c>
      <c r="N44" s="50">
        <v>6.2</v>
      </c>
      <c r="O44" s="34">
        <f>SUM(C44:N44)</f>
        <v>54.10000000000001</v>
      </c>
      <c r="P44" s="35">
        <v>2.3</v>
      </c>
      <c r="Q44" s="35">
        <v>0</v>
      </c>
      <c r="R44" s="35">
        <v>3.6</v>
      </c>
      <c r="S44" s="35">
        <v>3.9</v>
      </c>
      <c r="T44" s="41">
        <v>9.8</v>
      </c>
      <c r="U44" s="41">
        <v>23.8</v>
      </c>
      <c r="V44" s="41">
        <v>1.7</v>
      </c>
      <c r="W44" s="41">
        <v>26.9</v>
      </c>
      <c r="X44" s="41">
        <v>65.3</v>
      </c>
      <c r="Y44" s="41">
        <v>66.3</v>
      </c>
      <c r="Z44" s="41">
        <v>41.7</v>
      </c>
      <c r="AA44" s="50">
        <v>101.5</v>
      </c>
      <c r="AB44" s="35">
        <f>SUM(P44:AA44)</f>
        <v>346.8</v>
      </c>
      <c r="AC44" s="36">
        <f t="shared" si="1"/>
        <v>292.7</v>
      </c>
      <c r="AD44" s="36">
        <f>+AC44/O44*100</f>
        <v>541.0351201478742</v>
      </c>
      <c r="AE44" s="44"/>
      <c r="AF44" s="28"/>
      <c r="AG44" s="28"/>
      <c r="AH44" s="28"/>
      <c r="AI44" s="28"/>
      <c r="AJ44" s="17"/>
      <c r="AK44" s="17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ht="20.25" customHeight="1">
      <c r="A45" s="9"/>
      <c r="B45" s="51" t="s">
        <v>46</v>
      </c>
      <c r="C45" s="53">
        <v>0</v>
      </c>
      <c r="D45" s="53">
        <v>0</v>
      </c>
      <c r="E45" s="53">
        <v>0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39">
        <f>SUM(C45:N45)</f>
        <v>0</v>
      </c>
      <c r="P45" s="53">
        <v>0</v>
      </c>
      <c r="Q45" s="53">
        <v>0</v>
      </c>
      <c r="R45" s="53">
        <v>0</v>
      </c>
      <c r="S45" s="53">
        <v>0.3</v>
      </c>
      <c r="T45" s="54">
        <v>0</v>
      </c>
      <c r="U45" s="54">
        <v>0</v>
      </c>
      <c r="V45" s="54">
        <v>0</v>
      </c>
      <c r="W45" s="54">
        <v>5.4</v>
      </c>
      <c r="X45" s="54">
        <v>0</v>
      </c>
      <c r="Y45" s="54">
        <v>0.7</v>
      </c>
      <c r="Z45" s="54">
        <v>1</v>
      </c>
      <c r="AA45" s="54">
        <v>0</v>
      </c>
      <c r="AB45" s="26">
        <f>SUM(P45:AA45)</f>
        <v>7.4</v>
      </c>
      <c r="AC45" s="27">
        <f t="shared" si="1"/>
        <v>7.4</v>
      </c>
      <c r="AD45" s="27">
        <v>100</v>
      </c>
      <c r="AE45" s="44"/>
      <c r="AF45" s="28"/>
      <c r="AG45" s="28"/>
      <c r="AH45" s="28"/>
      <c r="AI45" s="28"/>
      <c r="AJ45" s="17"/>
      <c r="AK45" s="1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ht="19.5" customHeight="1">
      <c r="A46" s="9"/>
      <c r="B46" s="47" t="s">
        <v>55</v>
      </c>
      <c r="C46" s="53">
        <f aca="true" t="shared" si="18" ref="C46:AB46">SUM(C47:C49)</f>
        <v>2.4</v>
      </c>
      <c r="D46" s="53">
        <f t="shared" si="18"/>
        <v>7.2</v>
      </c>
      <c r="E46" s="53">
        <f t="shared" si="18"/>
        <v>90.1</v>
      </c>
      <c r="F46" s="53">
        <f t="shared" si="18"/>
        <v>6.1</v>
      </c>
      <c r="G46" s="53">
        <f t="shared" si="18"/>
        <v>34.4</v>
      </c>
      <c r="H46" s="53">
        <f t="shared" si="18"/>
        <v>12</v>
      </c>
      <c r="I46" s="53">
        <f t="shared" si="18"/>
        <v>9.2</v>
      </c>
      <c r="J46" s="53">
        <f t="shared" si="18"/>
        <v>72.8</v>
      </c>
      <c r="K46" s="53">
        <f t="shared" si="18"/>
        <v>33</v>
      </c>
      <c r="L46" s="53">
        <f t="shared" si="18"/>
        <v>11.8</v>
      </c>
      <c r="M46" s="53">
        <f t="shared" si="18"/>
        <v>5.1</v>
      </c>
      <c r="N46" s="53">
        <f t="shared" si="18"/>
        <v>15.7</v>
      </c>
      <c r="O46" s="53">
        <f t="shared" si="18"/>
        <v>299.8</v>
      </c>
      <c r="P46" s="53">
        <f t="shared" si="18"/>
        <v>4.3</v>
      </c>
      <c r="Q46" s="53">
        <f t="shared" si="18"/>
        <v>9.700000000000001</v>
      </c>
      <c r="R46" s="53">
        <f t="shared" si="18"/>
        <v>0.7</v>
      </c>
      <c r="S46" s="53">
        <f t="shared" si="18"/>
        <v>0.2</v>
      </c>
      <c r="T46" s="53">
        <f t="shared" si="18"/>
        <v>2.5</v>
      </c>
      <c r="U46" s="53">
        <f t="shared" si="18"/>
        <v>0.1</v>
      </c>
      <c r="V46" s="53">
        <f t="shared" si="18"/>
        <v>0.1</v>
      </c>
      <c r="W46" s="53">
        <f t="shared" si="18"/>
        <v>0.1</v>
      </c>
      <c r="X46" s="53">
        <f t="shared" si="18"/>
        <v>0</v>
      </c>
      <c r="Y46" s="53">
        <f t="shared" si="18"/>
        <v>6.199999999999999</v>
      </c>
      <c r="Z46" s="53">
        <f t="shared" si="18"/>
        <v>16.8</v>
      </c>
      <c r="AA46" s="53">
        <f t="shared" si="18"/>
        <v>0.4</v>
      </c>
      <c r="AB46" s="53">
        <f t="shared" si="18"/>
        <v>41.1</v>
      </c>
      <c r="AC46" s="27">
        <f t="shared" si="1"/>
        <v>-258.7</v>
      </c>
      <c r="AD46" s="27">
        <f aca="true" t="shared" si="19" ref="AD46:AD52">+AC46/O46*100</f>
        <v>-86.2908605737158</v>
      </c>
      <c r="AE46" s="44"/>
      <c r="AF46" s="28"/>
      <c r="AG46" s="28"/>
      <c r="AH46" s="28"/>
      <c r="AI46" s="28"/>
      <c r="AJ46" s="17"/>
      <c r="AK46" s="17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16.5" customHeight="1">
      <c r="A47" s="9"/>
      <c r="B47" s="31" t="s">
        <v>56</v>
      </c>
      <c r="C47" s="35">
        <v>0</v>
      </c>
      <c r="D47" s="35">
        <v>0</v>
      </c>
      <c r="E47" s="35">
        <v>82.8</v>
      </c>
      <c r="F47" s="35">
        <v>0.3</v>
      </c>
      <c r="G47" s="41">
        <v>28.4</v>
      </c>
      <c r="H47" s="41">
        <v>6.7</v>
      </c>
      <c r="I47" s="41">
        <v>5.9</v>
      </c>
      <c r="J47" s="41">
        <v>58.8</v>
      </c>
      <c r="K47" s="41">
        <v>31.5</v>
      </c>
      <c r="L47" s="41">
        <v>9.3</v>
      </c>
      <c r="M47" s="41">
        <v>3.7</v>
      </c>
      <c r="N47" s="41">
        <v>15</v>
      </c>
      <c r="O47" s="34">
        <f>SUM(C47:N47)</f>
        <v>242.4</v>
      </c>
      <c r="P47" s="35">
        <v>2.6</v>
      </c>
      <c r="Q47" s="35">
        <v>0.4</v>
      </c>
      <c r="R47" s="35">
        <v>0</v>
      </c>
      <c r="S47" s="35">
        <v>0.1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6.1</v>
      </c>
      <c r="Z47" s="41">
        <v>16.8</v>
      </c>
      <c r="AA47" s="41">
        <v>0.3</v>
      </c>
      <c r="AB47" s="35">
        <f>SUM(P47:AA47)</f>
        <v>26.3</v>
      </c>
      <c r="AC47" s="36">
        <f t="shared" si="1"/>
        <v>-216.1</v>
      </c>
      <c r="AD47" s="36">
        <f t="shared" si="19"/>
        <v>-89.15016501650165</v>
      </c>
      <c r="AE47" s="44"/>
      <c r="AF47" s="28"/>
      <c r="AG47" s="28"/>
      <c r="AH47" s="28"/>
      <c r="AI47" s="28"/>
      <c r="AJ47" s="17"/>
      <c r="AK47" s="17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ht="16.5" customHeight="1">
      <c r="A48" s="9"/>
      <c r="B48" s="31" t="s">
        <v>57</v>
      </c>
      <c r="C48" s="35">
        <v>2.4</v>
      </c>
      <c r="D48" s="35">
        <v>7.2</v>
      </c>
      <c r="E48" s="35">
        <v>7.3</v>
      </c>
      <c r="F48" s="35">
        <v>5.8</v>
      </c>
      <c r="G48" s="41">
        <v>6</v>
      </c>
      <c r="H48" s="41">
        <v>5.3</v>
      </c>
      <c r="I48" s="41">
        <v>3.3</v>
      </c>
      <c r="J48" s="41">
        <v>14</v>
      </c>
      <c r="K48" s="41">
        <v>1.5</v>
      </c>
      <c r="L48" s="41">
        <v>2.5</v>
      </c>
      <c r="M48" s="41">
        <v>1.3</v>
      </c>
      <c r="N48" s="41">
        <v>0.7</v>
      </c>
      <c r="O48" s="34">
        <f>SUM(C48:N48)</f>
        <v>57.3</v>
      </c>
      <c r="P48" s="35">
        <v>1.6</v>
      </c>
      <c r="Q48" s="35">
        <v>9.3</v>
      </c>
      <c r="R48" s="35">
        <v>0.6</v>
      </c>
      <c r="S48" s="35">
        <v>0.1</v>
      </c>
      <c r="T48" s="41">
        <v>2.4</v>
      </c>
      <c r="U48" s="41">
        <v>0</v>
      </c>
      <c r="V48" s="41">
        <v>0</v>
      </c>
      <c r="W48" s="41">
        <v>0</v>
      </c>
      <c r="X48" s="41">
        <v>0</v>
      </c>
      <c r="Y48" s="41">
        <v>0.1</v>
      </c>
      <c r="Z48" s="41">
        <v>0</v>
      </c>
      <c r="AA48" s="41">
        <v>0</v>
      </c>
      <c r="AB48" s="35">
        <f>SUM(P48:AA48)</f>
        <v>14.1</v>
      </c>
      <c r="AC48" s="36">
        <f t="shared" si="1"/>
        <v>-43.199999999999996</v>
      </c>
      <c r="AD48" s="36">
        <f t="shared" si="19"/>
        <v>-75.39267015706807</v>
      </c>
      <c r="AE48" s="44"/>
      <c r="AF48" s="28"/>
      <c r="AG48" s="28"/>
      <c r="AH48" s="28"/>
      <c r="AI48" s="28"/>
      <c r="AJ48" s="17"/>
      <c r="AK48" s="17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ht="16.5" customHeight="1">
      <c r="A49" s="9"/>
      <c r="B49" s="31" t="s">
        <v>46</v>
      </c>
      <c r="C49" s="35">
        <v>0</v>
      </c>
      <c r="D49" s="35">
        <v>0</v>
      </c>
      <c r="E49" s="35">
        <v>0</v>
      </c>
      <c r="F49" s="35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0.1</v>
      </c>
      <c r="N49" s="41">
        <v>0</v>
      </c>
      <c r="O49" s="34">
        <f>SUM(C49:N49)</f>
        <v>0.1</v>
      </c>
      <c r="P49" s="35">
        <v>0.1</v>
      </c>
      <c r="Q49" s="35">
        <v>0</v>
      </c>
      <c r="R49" s="35">
        <v>0.1</v>
      </c>
      <c r="S49" s="35">
        <v>0</v>
      </c>
      <c r="T49" s="41">
        <v>0.1</v>
      </c>
      <c r="U49" s="41">
        <v>0.1</v>
      </c>
      <c r="V49" s="41">
        <v>0.1</v>
      </c>
      <c r="W49" s="41">
        <v>0.1</v>
      </c>
      <c r="X49" s="41">
        <v>0</v>
      </c>
      <c r="Y49" s="41">
        <v>0</v>
      </c>
      <c r="Z49" s="41">
        <v>0</v>
      </c>
      <c r="AA49" s="41">
        <v>0.1</v>
      </c>
      <c r="AB49" s="35">
        <f>SUM(P49:AA49)</f>
        <v>0.7</v>
      </c>
      <c r="AC49" s="36">
        <f t="shared" si="1"/>
        <v>0.6</v>
      </c>
      <c r="AD49" s="36">
        <f t="shared" si="19"/>
        <v>599.9999999999999</v>
      </c>
      <c r="AE49" s="44"/>
      <c r="AF49" s="28"/>
      <c r="AG49" s="28"/>
      <c r="AH49" s="28"/>
      <c r="AI49" s="28"/>
      <c r="AJ49" s="17"/>
      <c r="AK49" s="17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ht="20.25" customHeight="1">
      <c r="A50" s="9"/>
      <c r="B50" s="25" t="s">
        <v>58</v>
      </c>
      <c r="C50" s="39">
        <f aca="true" t="shared" si="20" ref="C50:AB50">+C51+C52</f>
        <v>0.4</v>
      </c>
      <c r="D50" s="39">
        <f t="shared" si="20"/>
        <v>0.5</v>
      </c>
      <c r="E50" s="39">
        <f t="shared" si="20"/>
        <v>2.4</v>
      </c>
      <c r="F50" s="39">
        <f t="shared" si="20"/>
        <v>4.7</v>
      </c>
      <c r="G50" s="39">
        <f t="shared" si="20"/>
        <v>0.2</v>
      </c>
      <c r="H50" s="39">
        <f t="shared" si="20"/>
        <v>12.2</v>
      </c>
      <c r="I50" s="39">
        <f t="shared" si="20"/>
        <v>2</v>
      </c>
      <c r="J50" s="39">
        <f t="shared" si="20"/>
        <v>0.7</v>
      </c>
      <c r="K50" s="39">
        <f t="shared" si="20"/>
        <v>0.9</v>
      </c>
      <c r="L50" s="39">
        <f t="shared" si="20"/>
        <v>0.4</v>
      </c>
      <c r="M50" s="39">
        <f t="shared" si="20"/>
        <v>1.1</v>
      </c>
      <c r="N50" s="39">
        <f t="shared" si="20"/>
        <v>0.6</v>
      </c>
      <c r="O50" s="39">
        <f t="shared" si="20"/>
        <v>26.099999999999998</v>
      </c>
      <c r="P50" s="39">
        <f t="shared" si="20"/>
        <v>2.3</v>
      </c>
      <c r="Q50" s="39">
        <f t="shared" si="20"/>
        <v>0.6</v>
      </c>
      <c r="R50" s="39">
        <f t="shared" si="20"/>
        <v>17.5</v>
      </c>
      <c r="S50" s="39">
        <f t="shared" si="20"/>
        <v>0.1</v>
      </c>
      <c r="T50" s="39">
        <f t="shared" si="20"/>
        <v>18.7</v>
      </c>
      <c r="U50" s="39">
        <f t="shared" si="20"/>
        <v>0</v>
      </c>
      <c r="V50" s="39">
        <f t="shared" si="20"/>
        <v>0</v>
      </c>
      <c r="W50" s="39">
        <f t="shared" si="20"/>
        <v>0.1</v>
      </c>
      <c r="X50" s="39">
        <f t="shared" si="20"/>
        <v>0</v>
      </c>
      <c r="Y50" s="39">
        <f t="shared" si="20"/>
        <v>0</v>
      </c>
      <c r="Z50" s="39">
        <f t="shared" si="20"/>
        <v>0</v>
      </c>
      <c r="AA50" s="39">
        <f t="shared" si="20"/>
        <v>0</v>
      </c>
      <c r="AB50" s="39">
        <f t="shared" si="20"/>
        <v>39.3</v>
      </c>
      <c r="AC50" s="27">
        <f t="shared" si="1"/>
        <v>13.2</v>
      </c>
      <c r="AD50" s="27">
        <f t="shared" si="19"/>
        <v>50.57471264367817</v>
      </c>
      <c r="AE50" s="44"/>
      <c r="AF50" s="28"/>
      <c r="AG50" s="28"/>
      <c r="AH50" s="28"/>
      <c r="AI50" s="28"/>
      <c r="AJ50" s="17"/>
      <c r="AK50" s="17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8.75" customHeight="1">
      <c r="A51" s="9"/>
      <c r="B51" s="45" t="s">
        <v>59</v>
      </c>
      <c r="C51" s="48">
        <v>0.4</v>
      </c>
      <c r="D51" s="35">
        <v>0.5</v>
      </c>
      <c r="E51" s="49">
        <v>1.7</v>
      </c>
      <c r="F51" s="35">
        <v>4.7</v>
      </c>
      <c r="G51" s="35">
        <v>0.2</v>
      </c>
      <c r="H51" s="35">
        <v>12.2</v>
      </c>
      <c r="I51" s="35">
        <v>2</v>
      </c>
      <c r="J51" s="35">
        <v>0.7</v>
      </c>
      <c r="K51" s="35">
        <v>0.9</v>
      </c>
      <c r="L51" s="35">
        <v>0.4</v>
      </c>
      <c r="M51" s="35">
        <v>1.1</v>
      </c>
      <c r="N51" s="35">
        <v>0.6</v>
      </c>
      <c r="O51" s="34">
        <f>SUM(C51:N51)</f>
        <v>25.4</v>
      </c>
      <c r="P51" s="48">
        <v>2.3</v>
      </c>
      <c r="Q51" s="35">
        <v>0.6</v>
      </c>
      <c r="R51" s="49">
        <v>16.6</v>
      </c>
      <c r="S51" s="35">
        <v>0.1</v>
      </c>
      <c r="T51" s="35">
        <v>18.7</v>
      </c>
      <c r="U51" s="35">
        <v>0</v>
      </c>
      <c r="V51" s="35">
        <v>0</v>
      </c>
      <c r="W51" s="35">
        <v>0.1</v>
      </c>
      <c r="X51" s="35">
        <v>0</v>
      </c>
      <c r="Y51" s="35">
        <v>0</v>
      </c>
      <c r="Z51" s="35">
        <v>0</v>
      </c>
      <c r="AA51" s="35">
        <v>0</v>
      </c>
      <c r="AB51" s="35">
        <f>SUM(P51:AA51)</f>
        <v>38.4</v>
      </c>
      <c r="AC51" s="36">
        <f t="shared" si="1"/>
        <v>13</v>
      </c>
      <c r="AD51" s="36">
        <f t="shared" si="19"/>
        <v>51.181102362204726</v>
      </c>
      <c r="AE51" s="44"/>
      <c r="AF51" s="28"/>
      <c r="AG51" s="28"/>
      <c r="AH51" s="28"/>
      <c r="AI51" s="28"/>
      <c r="AJ51" s="17"/>
      <c r="AK51" s="17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63" ht="18.75" customHeight="1">
      <c r="A52" s="9"/>
      <c r="B52" s="45" t="s">
        <v>60</v>
      </c>
      <c r="C52" s="55">
        <v>0</v>
      </c>
      <c r="D52" s="34">
        <v>0</v>
      </c>
      <c r="E52" s="36">
        <v>0.7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f>SUM(C52:N52)</f>
        <v>0.7</v>
      </c>
      <c r="P52" s="55">
        <v>0</v>
      </c>
      <c r="Q52" s="34">
        <v>0</v>
      </c>
      <c r="R52" s="36">
        <v>0.9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5">
        <f>SUM(P52:AA52)</f>
        <v>0.9</v>
      </c>
      <c r="AC52" s="36">
        <f t="shared" si="1"/>
        <v>0.20000000000000007</v>
      </c>
      <c r="AD52" s="36">
        <f t="shared" si="19"/>
        <v>28.57142857142858</v>
      </c>
      <c r="AE52" s="44"/>
      <c r="AF52" s="28"/>
      <c r="AG52" s="28"/>
      <c r="AH52" s="28"/>
      <c r="AI52" s="28"/>
      <c r="AJ52" s="17"/>
      <c r="AK52" s="17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 ht="6" customHeight="1">
      <c r="A53" s="9"/>
      <c r="B53" s="56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6"/>
      <c r="AD53" s="36"/>
      <c r="AE53" s="44"/>
      <c r="AF53" s="28"/>
      <c r="AG53" s="28"/>
      <c r="AH53" s="28"/>
      <c r="AI53" s="28"/>
      <c r="AJ53" s="17"/>
      <c r="AK53" s="17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ht="24.75" customHeight="1" thickBot="1">
      <c r="A54" s="9"/>
      <c r="B54" s="57" t="s">
        <v>61</v>
      </c>
      <c r="C54" s="58">
        <f aca="true" t="shared" si="21" ref="C54:AB54">+C50+C14</f>
        <v>735</v>
      </c>
      <c r="D54" s="58">
        <f t="shared" si="21"/>
        <v>802.1</v>
      </c>
      <c r="E54" s="58">
        <f t="shared" si="21"/>
        <v>1207.7</v>
      </c>
      <c r="F54" s="58">
        <f t="shared" si="21"/>
        <v>753.2</v>
      </c>
      <c r="G54" s="58">
        <f t="shared" si="21"/>
        <v>979.3000000000001</v>
      </c>
      <c r="H54" s="58">
        <f t="shared" si="21"/>
        <v>896.8999999999999</v>
      </c>
      <c r="I54" s="58">
        <f t="shared" si="21"/>
        <v>966.5</v>
      </c>
      <c r="J54" s="58">
        <f t="shared" si="21"/>
        <v>1205.9000000000003</v>
      </c>
      <c r="K54" s="58">
        <f t="shared" si="21"/>
        <v>895.5999999999999</v>
      </c>
      <c r="L54" s="58">
        <f t="shared" si="21"/>
        <v>991.2000000000002</v>
      </c>
      <c r="M54" s="58">
        <f t="shared" si="21"/>
        <v>965.4000000000001</v>
      </c>
      <c r="N54" s="58">
        <f t="shared" si="21"/>
        <v>1092.3999999999999</v>
      </c>
      <c r="O54" s="58">
        <f t="shared" si="21"/>
        <v>11491.2</v>
      </c>
      <c r="P54" s="58">
        <f t="shared" si="21"/>
        <v>1285.3</v>
      </c>
      <c r="Q54" s="58">
        <f t="shared" si="21"/>
        <v>1031.8999999999999</v>
      </c>
      <c r="R54" s="58">
        <f t="shared" si="21"/>
        <v>954.5</v>
      </c>
      <c r="S54" s="58">
        <f t="shared" si="21"/>
        <v>933.4</v>
      </c>
      <c r="T54" s="58">
        <f t="shared" si="21"/>
        <v>1203.1000000000001</v>
      </c>
      <c r="U54" s="58">
        <f t="shared" si="21"/>
        <v>969.2</v>
      </c>
      <c r="V54" s="58">
        <f t="shared" si="21"/>
        <v>1106.8</v>
      </c>
      <c r="W54" s="58">
        <f t="shared" si="21"/>
        <v>956.0000000000001</v>
      </c>
      <c r="X54" s="58">
        <f t="shared" si="21"/>
        <v>1065.3</v>
      </c>
      <c r="Y54" s="58">
        <f t="shared" si="21"/>
        <v>1241.6999999999998</v>
      </c>
      <c r="Z54" s="58">
        <f t="shared" si="21"/>
        <v>1142.3999999999999</v>
      </c>
      <c r="AA54" s="58">
        <f t="shared" si="21"/>
        <v>1412.7</v>
      </c>
      <c r="AB54" s="58">
        <f t="shared" si="21"/>
        <v>13302.300000000001</v>
      </c>
      <c r="AC54" s="58">
        <f>+AB54-O54</f>
        <v>1811.1000000000004</v>
      </c>
      <c r="AD54" s="59">
        <f>+AC54/O54*100</f>
        <v>15.760756056808692</v>
      </c>
      <c r="AE54" s="44"/>
      <c r="AF54" s="28"/>
      <c r="AG54" s="28"/>
      <c r="AH54" s="28"/>
      <c r="AI54" s="28"/>
      <c r="AJ54" s="17"/>
      <c r="AK54" s="17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 ht="10.5" customHeight="1" thickTop="1">
      <c r="A55" s="9"/>
      <c r="B55" s="60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27"/>
      <c r="AD55" s="27"/>
      <c r="AE55" s="44"/>
      <c r="AF55" s="28"/>
      <c r="AG55" s="28"/>
      <c r="AH55" s="28"/>
      <c r="AI55" s="28"/>
      <c r="AJ55" s="17"/>
      <c r="AK55" s="17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 ht="18" customHeight="1">
      <c r="A56" s="9"/>
      <c r="B56" s="25" t="s">
        <v>62</v>
      </c>
      <c r="C56" s="61">
        <v>0.1</v>
      </c>
      <c r="D56" s="61">
        <v>0</v>
      </c>
      <c r="E56" s="26">
        <v>191.8</v>
      </c>
      <c r="F56" s="62">
        <v>0.3</v>
      </c>
      <c r="G56" s="62">
        <v>12.1</v>
      </c>
      <c r="H56" s="62">
        <v>164.5</v>
      </c>
      <c r="I56" s="26">
        <v>2.5</v>
      </c>
      <c r="J56" s="26">
        <v>5.2</v>
      </c>
      <c r="K56" s="26">
        <v>104.5</v>
      </c>
      <c r="L56" s="26">
        <v>0</v>
      </c>
      <c r="M56" s="26">
        <v>0.1</v>
      </c>
      <c r="N56" s="26">
        <v>35</v>
      </c>
      <c r="O56" s="39">
        <f>SUM(C56:N56)</f>
        <v>516.1</v>
      </c>
      <c r="P56" s="61">
        <v>0.4</v>
      </c>
      <c r="Q56" s="61">
        <v>0.7</v>
      </c>
      <c r="R56" s="26">
        <v>240</v>
      </c>
      <c r="S56" s="62">
        <v>48.9</v>
      </c>
      <c r="T56" s="62">
        <v>12.8</v>
      </c>
      <c r="U56" s="62">
        <v>215.3</v>
      </c>
      <c r="V56" s="26">
        <v>0.4</v>
      </c>
      <c r="W56" s="26">
        <v>3.3</v>
      </c>
      <c r="X56" s="26">
        <v>155.2</v>
      </c>
      <c r="Y56" s="26">
        <v>0.4</v>
      </c>
      <c r="Z56" s="26">
        <v>40.4</v>
      </c>
      <c r="AA56" s="26">
        <v>208</v>
      </c>
      <c r="AB56" s="26">
        <f>SUM(P56:AA56)</f>
        <v>925.8</v>
      </c>
      <c r="AC56" s="27">
        <f aca="true" t="shared" si="22" ref="AC56:AC64">+AB56-O56</f>
        <v>409.69999999999993</v>
      </c>
      <c r="AD56" s="27">
        <f>+AC56/O56*100</f>
        <v>79.38384034101917</v>
      </c>
      <c r="AE56" s="63"/>
      <c r="AF56" s="64"/>
      <c r="AG56" s="64"/>
      <c r="AH56" s="28"/>
      <c r="AI56" s="28"/>
      <c r="AJ56" s="17"/>
      <c r="AK56" s="17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ht="21.75" customHeight="1">
      <c r="A57" s="9"/>
      <c r="B57" s="25" t="s">
        <v>63</v>
      </c>
      <c r="C57" s="61">
        <f aca="true" t="shared" si="23" ref="C57:AB57">+C58+C59</f>
        <v>773.3</v>
      </c>
      <c r="D57" s="26">
        <f t="shared" si="23"/>
        <v>884.8</v>
      </c>
      <c r="E57" s="26">
        <f t="shared" si="23"/>
        <v>1417.9</v>
      </c>
      <c r="F57" s="26">
        <f t="shared" si="23"/>
        <v>505.6</v>
      </c>
      <c r="G57" s="26">
        <f t="shared" si="23"/>
        <v>286.4</v>
      </c>
      <c r="H57" s="26">
        <f t="shared" si="23"/>
        <v>177.9</v>
      </c>
      <c r="I57" s="26">
        <f t="shared" si="23"/>
        <v>1212.9</v>
      </c>
      <c r="J57" s="26">
        <f t="shared" si="23"/>
        <v>2656.5</v>
      </c>
      <c r="K57" s="26">
        <f t="shared" si="23"/>
        <v>371.5</v>
      </c>
      <c r="L57" s="26">
        <f t="shared" si="23"/>
        <v>408</v>
      </c>
      <c r="M57" s="26">
        <f t="shared" si="23"/>
        <v>229.3</v>
      </c>
      <c r="N57" s="26">
        <f t="shared" si="23"/>
        <v>881.8</v>
      </c>
      <c r="O57" s="65">
        <f t="shared" si="23"/>
        <v>9805.900000000001</v>
      </c>
      <c r="P57" s="61">
        <f t="shared" si="23"/>
        <v>3654.1</v>
      </c>
      <c r="Q57" s="26">
        <f t="shared" si="23"/>
        <v>4516.6</v>
      </c>
      <c r="R57" s="26">
        <f t="shared" si="23"/>
        <v>732.7</v>
      </c>
      <c r="S57" s="26">
        <f t="shared" si="23"/>
        <v>2487.8</v>
      </c>
      <c r="T57" s="26">
        <f t="shared" si="23"/>
        <v>203.2</v>
      </c>
      <c r="U57" s="26">
        <f t="shared" si="23"/>
        <v>126.7</v>
      </c>
      <c r="V57" s="26">
        <f t="shared" si="23"/>
        <v>348.1</v>
      </c>
      <c r="W57" s="26">
        <f t="shared" si="23"/>
        <v>77.8</v>
      </c>
      <c r="X57" s="26">
        <f t="shared" si="23"/>
        <v>105.2</v>
      </c>
      <c r="Y57" s="26">
        <f t="shared" si="23"/>
        <v>77.8</v>
      </c>
      <c r="Z57" s="26">
        <f t="shared" si="23"/>
        <v>2449.1</v>
      </c>
      <c r="AA57" s="26">
        <f t="shared" si="23"/>
        <v>1667.2</v>
      </c>
      <c r="AB57" s="65">
        <f t="shared" si="23"/>
        <v>16446.3</v>
      </c>
      <c r="AC57" s="66">
        <f t="shared" si="22"/>
        <v>6640.399999999998</v>
      </c>
      <c r="AD57" s="66">
        <f>+AC57/O57*100</f>
        <v>67.71841442396921</v>
      </c>
      <c r="AE57" s="44"/>
      <c r="AF57" s="28"/>
      <c r="AG57" s="28"/>
      <c r="AH57" s="28"/>
      <c r="AI57" s="28"/>
      <c r="AJ57" s="17"/>
      <c r="AK57" s="17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1:63" ht="18" customHeight="1">
      <c r="A58" s="9"/>
      <c r="B58" s="29" t="s">
        <v>74</v>
      </c>
      <c r="C58" s="67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9">
        <f>SUM(C58:N58)</f>
        <v>0</v>
      </c>
      <c r="P58" s="67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f>SUM(P58:AA58)</f>
        <v>0</v>
      </c>
      <c r="AC58" s="70">
        <f t="shared" si="22"/>
        <v>0</v>
      </c>
      <c r="AD58" s="70">
        <v>0</v>
      </c>
      <c r="AE58" s="44"/>
      <c r="AF58" s="28"/>
      <c r="AG58" s="28"/>
      <c r="AH58" s="28"/>
      <c r="AI58" s="28"/>
      <c r="AJ58" s="17"/>
      <c r="AK58" s="17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ht="18.75" customHeight="1">
      <c r="A59" s="9"/>
      <c r="B59" s="29" t="s">
        <v>75</v>
      </c>
      <c r="C59" s="67">
        <f aca="true" t="shared" si="24" ref="C59:N59">ROUND(+C60+C61+C62,1)</f>
        <v>773.3</v>
      </c>
      <c r="D59" s="68">
        <f t="shared" si="24"/>
        <v>884.8</v>
      </c>
      <c r="E59" s="68">
        <f t="shared" si="24"/>
        <v>1417.9</v>
      </c>
      <c r="F59" s="68">
        <f t="shared" si="24"/>
        <v>505.6</v>
      </c>
      <c r="G59" s="68">
        <f t="shared" si="24"/>
        <v>286.4</v>
      </c>
      <c r="H59" s="68">
        <f t="shared" si="24"/>
        <v>177.9</v>
      </c>
      <c r="I59" s="68">
        <f t="shared" si="24"/>
        <v>1212.9</v>
      </c>
      <c r="J59" s="68">
        <f t="shared" si="24"/>
        <v>2656.5</v>
      </c>
      <c r="K59" s="68">
        <f t="shared" si="24"/>
        <v>371.5</v>
      </c>
      <c r="L59" s="68">
        <f t="shared" si="24"/>
        <v>408</v>
      </c>
      <c r="M59" s="68">
        <f t="shared" si="24"/>
        <v>229.3</v>
      </c>
      <c r="N59" s="68">
        <f t="shared" si="24"/>
        <v>881.8</v>
      </c>
      <c r="O59" s="69">
        <f>+O60+O61+O62</f>
        <v>9805.900000000001</v>
      </c>
      <c r="P59" s="67">
        <f aca="true" t="shared" si="25" ref="P59:AA59">ROUND(+P60+P61+P62,1)</f>
        <v>3654.1</v>
      </c>
      <c r="Q59" s="68">
        <f t="shared" si="25"/>
        <v>4516.6</v>
      </c>
      <c r="R59" s="68">
        <f t="shared" si="25"/>
        <v>732.7</v>
      </c>
      <c r="S59" s="68">
        <f t="shared" si="25"/>
        <v>2487.8</v>
      </c>
      <c r="T59" s="68">
        <f t="shared" si="25"/>
        <v>203.2</v>
      </c>
      <c r="U59" s="68">
        <f t="shared" si="25"/>
        <v>126.7</v>
      </c>
      <c r="V59" s="68">
        <f t="shared" si="25"/>
        <v>348.1</v>
      </c>
      <c r="W59" s="68">
        <f t="shared" si="25"/>
        <v>77.8</v>
      </c>
      <c r="X59" s="68">
        <f t="shared" si="25"/>
        <v>105.2</v>
      </c>
      <c r="Y59" s="68">
        <f t="shared" si="25"/>
        <v>77.8</v>
      </c>
      <c r="Z59" s="68">
        <f t="shared" si="25"/>
        <v>2449.1</v>
      </c>
      <c r="AA59" s="68">
        <f t="shared" si="25"/>
        <v>1667.2</v>
      </c>
      <c r="AB59" s="69">
        <f>+AB60+AB61+AB62</f>
        <v>16446.3</v>
      </c>
      <c r="AC59" s="70">
        <f t="shared" si="22"/>
        <v>6640.399999999998</v>
      </c>
      <c r="AD59" s="70">
        <f>+AC59/O59*100</f>
        <v>67.71841442396921</v>
      </c>
      <c r="AE59" s="44"/>
      <c r="AF59" s="28"/>
      <c r="AG59" s="28"/>
      <c r="AH59" s="28"/>
      <c r="AI59" s="28"/>
      <c r="AJ59" s="17"/>
      <c r="AK59" s="17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 ht="18" customHeight="1">
      <c r="A60" s="9"/>
      <c r="B60" s="71" t="s">
        <v>64</v>
      </c>
      <c r="C60" s="72">
        <v>500</v>
      </c>
      <c r="D60" s="73">
        <v>0</v>
      </c>
      <c r="E60" s="74">
        <v>0</v>
      </c>
      <c r="F60" s="75">
        <v>0</v>
      </c>
      <c r="G60" s="73">
        <v>0</v>
      </c>
      <c r="H60" s="74">
        <v>0</v>
      </c>
      <c r="I60" s="73">
        <v>614.6</v>
      </c>
      <c r="J60" s="73">
        <v>0</v>
      </c>
      <c r="K60" s="74">
        <v>0</v>
      </c>
      <c r="L60" s="74">
        <v>0</v>
      </c>
      <c r="M60" s="74">
        <v>0</v>
      </c>
      <c r="N60" s="73">
        <v>321</v>
      </c>
      <c r="O60" s="76">
        <f>SUM(C60:N60)</f>
        <v>1435.6</v>
      </c>
      <c r="P60" s="72">
        <v>0</v>
      </c>
      <c r="Q60" s="73">
        <v>0</v>
      </c>
      <c r="R60" s="74">
        <v>0</v>
      </c>
      <c r="S60" s="75">
        <v>0</v>
      </c>
      <c r="T60" s="73">
        <v>0</v>
      </c>
      <c r="U60" s="74">
        <v>0</v>
      </c>
      <c r="V60" s="73">
        <v>0</v>
      </c>
      <c r="W60" s="73">
        <v>0</v>
      </c>
      <c r="X60" s="74">
        <v>0</v>
      </c>
      <c r="Y60" s="74">
        <v>0</v>
      </c>
      <c r="Z60" s="74">
        <v>0</v>
      </c>
      <c r="AA60" s="73">
        <v>0</v>
      </c>
      <c r="AB60" s="73">
        <f>SUM(P60:AA60)</f>
        <v>0</v>
      </c>
      <c r="AC60" s="77">
        <f t="shared" si="22"/>
        <v>-1435.6</v>
      </c>
      <c r="AD60" s="77">
        <f>+AC60/O60*100</f>
        <v>-100</v>
      </c>
      <c r="AE60" s="44"/>
      <c r="AF60" s="28"/>
      <c r="AG60" s="28"/>
      <c r="AH60" s="28"/>
      <c r="AI60" s="28"/>
      <c r="AJ60" s="17"/>
      <c r="AK60" s="17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 ht="18" customHeight="1">
      <c r="A61" s="9"/>
      <c r="B61" s="71" t="s">
        <v>65</v>
      </c>
      <c r="C61" s="72">
        <v>273.3</v>
      </c>
      <c r="D61" s="73">
        <v>294.2</v>
      </c>
      <c r="E61" s="75">
        <v>307.5</v>
      </c>
      <c r="F61" s="72">
        <v>70.8</v>
      </c>
      <c r="G61" s="73">
        <v>286.4</v>
      </c>
      <c r="H61" s="73">
        <v>177.9</v>
      </c>
      <c r="I61" s="73">
        <v>248.3</v>
      </c>
      <c r="J61" s="73">
        <v>272.1</v>
      </c>
      <c r="K61" s="73">
        <v>371.5</v>
      </c>
      <c r="L61" s="74">
        <v>192</v>
      </c>
      <c r="M61" s="74">
        <v>94.3</v>
      </c>
      <c r="N61" s="73">
        <v>376</v>
      </c>
      <c r="O61" s="76">
        <f>SUM(C61:N61)</f>
        <v>2964.3</v>
      </c>
      <c r="P61" s="72">
        <v>150.4</v>
      </c>
      <c r="Q61" s="73">
        <v>166.8</v>
      </c>
      <c r="R61" s="75">
        <v>192.1</v>
      </c>
      <c r="S61" s="72">
        <v>98.8</v>
      </c>
      <c r="T61" s="73">
        <v>203.2</v>
      </c>
      <c r="U61" s="73">
        <v>126.7</v>
      </c>
      <c r="V61" s="73">
        <v>104.8</v>
      </c>
      <c r="W61" s="73">
        <v>77.8</v>
      </c>
      <c r="X61" s="73">
        <v>105.2</v>
      </c>
      <c r="Y61" s="74">
        <v>77.8</v>
      </c>
      <c r="Z61" s="74">
        <v>2449.1</v>
      </c>
      <c r="AA61" s="73">
        <v>1667.2</v>
      </c>
      <c r="AB61" s="73">
        <f>SUM(P61:AA61)</f>
        <v>5419.9</v>
      </c>
      <c r="AC61" s="77">
        <f t="shared" si="22"/>
        <v>2455.5999999999995</v>
      </c>
      <c r="AD61" s="77">
        <f>+AC61/O61*100</f>
        <v>82.83911884761999</v>
      </c>
      <c r="AE61" s="44"/>
      <c r="AF61" s="28"/>
      <c r="AG61" s="28"/>
      <c r="AH61" s="28"/>
      <c r="AI61" s="28"/>
      <c r="AJ61" s="17"/>
      <c r="AK61" s="17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 ht="18" customHeight="1">
      <c r="A62" s="9"/>
      <c r="B62" s="71" t="s">
        <v>66</v>
      </c>
      <c r="C62" s="78">
        <f aca="true" t="shared" si="26" ref="C62:N62">+C64+C63</f>
        <v>0</v>
      </c>
      <c r="D62" s="78">
        <f t="shared" si="26"/>
        <v>590.6</v>
      </c>
      <c r="E62" s="78">
        <f t="shared" si="26"/>
        <v>1110.4</v>
      </c>
      <c r="F62" s="78">
        <f t="shared" si="26"/>
        <v>434.8</v>
      </c>
      <c r="G62" s="78">
        <f t="shared" si="26"/>
        <v>0</v>
      </c>
      <c r="H62" s="78">
        <f t="shared" si="26"/>
        <v>0</v>
      </c>
      <c r="I62" s="78">
        <f t="shared" si="26"/>
        <v>350</v>
      </c>
      <c r="J62" s="78">
        <f t="shared" si="26"/>
        <v>2384.4</v>
      </c>
      <c r="K62" s="78">
        <f t="shared" si="26"/>
        <v>0</v>
      </c>
      <c r="L62" s="78">
        <f t="shared" si="26"/>
        <v>216</v>
      </c>
      <c r="M62" s="78">
        <f t="shared" si="26"/>
        <v>135</v>
      </c>
      <c r="N62" s="78">
        <f t="shared" si="26"/>
        <v>184.8</v>
      </c>
      <c r="O62" s="76">
        <f>+O63+O64</f>
        <v>5406.000000000001</v>
      </c>
      <c r="P62" s="78">
        <f aca="true" t="shared" si="27" ref="P62:AA62">+P64+P63</f>
        <v>3503.7</v>
      </c>
      <c r="Q62" s="78">
        <f t="shared" si="27"/>
        <v>4349.8</v>
      </c>
      <c r="R62" s="78">
        <f t="shared" si="27"/>
        <v>540.6</v>
      </c>
      <c r="S62" s="78">
        <f t="shared" si="27"/>
        <v>2389</v>
      </c>
      <c r="T62" s="78">
        <f t="shared" si="27"/>
        <v>0</v>
      </c>
      <c r="U62" s="78">
        <f t="shared" si="27"/>
        <v>0</v>
      </c>
      <c r="V62" s="78">
        <f t="shared" si="27"/>
        <v>243.3</v>
      </c>
      <c r="W62" s="78">
        <f t="shared" si="27"/>
        <v>0</v>
      </c>
      <c r="X62" s="78">
        <f t="shared" si="27"/>
        <v>0</v>
      </c>
      <c r="Y62" s="78">
        <f t="shared" si="27"/>
        <v>0</v>
      </c>
      <c r="Z62" s="78">
        <f t="shared" si="27"/>
        <v>0</v>
      </c>
      <c r="AA62" s="78">
        <f t="shared" si="27"/>
        <v>0</v>
      </c>
      <c r="AB62" s="76">
        <f>+AB63+AB64</f>
        <v>11026.4</v>
      </c>
      <c r="AC62" s="77">
        <f t="shared" si="22"/>
        <v>5620.399999999999</v>
      </c>
      <c r="AD62" s="77">
        <f>+AC62/O62*100</f>
        <v>103.96596374398813</v>
      </c>
      <c r="AE62" s="44"/>
      <c r="AF62" s="28"/>
      <c r="AG62" s="28"/>
      <c r="AH62" s="28"/>
      <c r="AI62" s="28"/>
      <c r="AJ62" s="17"/>
      <c r="AK62" s="17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ht="16.5" customHeight="1">
      <c r="A63" s="9"/>
      <c r="B63" s="31" t="s">
        <v>67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34">
        <f>SUM(C63:N63)</f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35">
        <f>SUM(P63:AA63)</f>
        <v>0</v>
      </c>
      <c r="AC63" s="36">
        <f t="shared" si="22"/>
        <v>0</v>
      </c>
      <c r="AD63" s="36">
        <v>0</v>
      </c>
      <c r="AE63" s="44"/>
      <c r="AF63" s="28"/>
      <c r="AG63" s="28"/>
      <c r="AH63" s="28"/>
      <c r="AI63" s="28"/>
      <c r="AJ63" s="17"/>
      <c r="AK63" s="17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 ht="16.5" customHeight="1">
      <c r="A64" s="9"/>
      <c r="B64" s="31" t="s">
        <v>68</v>
      </c>
      <c r="C64" s="48">
        <v>0</v>
      </c>
      <c r="D64" s="35">
        <v>590.6</v>
      </c>
      <c r="E64" s="49">
        <v>1110.4</v>
      </c>
      <c r="F64" s="48">
        <v>434.8</v>
      </c>
      <c r="G64" s="35">
        <v>0</v>
      </c>
      <c r="H64" s="35">
        <v>0</v>
      </c>
      <c r="I64" s="35">
        <v>350</v>
      </c>
      <c r="J64" s="35">
        <v>2384.4</v>
      </c>
      <c r="K64" s="35">
        <v>0</v>
      </c>
      <c r="L64" s="35">
        <v>216</v>
      </c>
      <c r="M64" s="35">
        <v>135</v>
      </c>
      <c r="N64" s="35">
        <v>184.8</v>
      </c>
      <c r="O64" s="34">
        <f>SUM(C64:N64)</f>
        <v>5406.000000000001</v>
      </c>
      <c r="P64" s="48">
        <v>3503.7</v>
      </c>
      <c r="Q64" s="35">
        <v>4349.8</v>
      </c>
      <c r="R64" s="49">
        <v>540.6</v>
      </c>
      <c r="S64" s="48">
        <v>2389</v>
      </c>
      <c r="T64" s="35">
        <v>0</v>
      </c>
      <c r="U64" s="35">
        <v>0</v>
      </c>
      <c r="V64" s="35">
        <v>243.3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f>SUM(P64:AA64)</f>
        <v>11026.4</v>
      </c>
      <c r="AC64" s="36">
        <f t="shared" si="22"/>
        <v>5620.399999999999</v>
      </c>
      <c r="AD64" s="36">
        <f>+AC64/O64*100</f>
        <v>103.96596374398813</v>
      </c>
      <c r="AE64" s="44"/>
      <c r="AF64" s="28"/>
      <c r="AG64" s="28"/>
      <c r="AH64" s="28"/>
      <c r="AI64" s="28"/>
      <c r="AJ64" s="17"/>
      <c r="AK64" s="17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1:63" ht="4.5" customHeight="1">
      <c r="A65" s="9"/>
      <c r="B65" s="79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6"/>
      <c r="AD65" s="36"/>
      <c r="AE65" s="44"/>
      <c r="AF65" s="28"/>
      <c r="AG65" s="28"/>
      <c r="AH65" s="28"/>
      <c r="AI65" s="28"/>
      <c r="AJ65" s="17"/>
      <c r="AK65" s="17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1:63" ht="19.5" customHeight="1" thickBot="1">
      <c r="A66" s="9"/>
      <c r="B66" s="57" t="s">
        <v>76</v>
      </c>
      <c r="C66" s="80">
        <f aca="true" t="shared" si="28" ref="C66:AB66">+C57+C56+C54</f>
        <v>1508.4</v>
      </c>
      <c r="D66" s="80">
        <f t="shared" si="28"/>
        <v>1686.9</v>
      </c>
      <c r="E66" s="80">
        <f t="shared" si="28"/>
        <v>2817.4</v>
      </c>
      <c r="F66" s="80">
        <f t="shared" si="28"/>
        <v>1259.1000000000001</v>
      </c>
      <c r="G66" s="80">
        <f t="shared" si="28"/>
        <v>1277.8000000000002</v>
      </c>
      <c r="H66" s="80">
        <f t="shared" si="28"/>
        <v>1239.2999999999997</v>
      </c>
      <c r="I66" s="80">
        <f t="shared" si="28"/>
        <v>2181.9</v>
      </c>
      <c r="J66" s="80">
        <f t="shared" si="28"/>
        <v>3867.6000000000004</v>
      </c>
      <c r="K66" s="80">
        <f t="shared" si="28"/>
        <v>1371.6</v>
      </c>
      <c r="L66" s="80">
        <f t="shared" si="28"/>
        <v>1399.2000000000003</v>
      </c>
      <c r="M66" s="80">
        <f t="shared" si="28"/>
        <v>1194.8000000000002</v>
      </c>
      <c r="N66" s="80">
        <f t="shared" si="28"/>
        <v>2009.1999999999998</v>
      </c>
      <c r="O66" s="80">
        <f t="shared" si="28"/>
        <v>21813.200000000004</v>
      </c>
      <c r="P66" s="80">
        <f t="shared" si="28"/>
        <v>4939.8</v>
      </c>
      <c r="Q66" s="80">
        <f t="shared" si="28"/>
        <v>5549.2</v>
      </c>
      <c r="R66" s="80">
        <f t="shared" si="28"/>
        <v>1927.2</v>
      </c>
      <c r="S66" s="80">
        <f t="shared" si="28"/>
        <v>3470.1000000000004</v>
      </c>
      <c r="T66" s="80">
        <f t="shared" si="28"/>
        <v>1419.1000000000001</v>
      </c>
      <c r="U66" s="80">
        <f t="shared" si="28"/>
        <v>1311.2</v>
      </c>
      <c r="V66" s="80">
        <f t="shared" si="28"/>
        <v>1455.3</v>
      </c>
      <c r="W66" s="80">
        <f t="shared" si="28"/>
        <v>1037.1000000000001</v>
      </c>
      <c r="X66" s="80">
        <f t="shared" si="28"/>
        <v>1325.6999999999998</v>
      </c>
      <c r="Y66" s="80">
        <f t="shared" si="28"/>
        <v>1319.8999999999999</v>
      </c>
      <c r="Z66" s="80">
        <f t="shared" si="28"/>
        <v>3631.8999999999996</v>
      </c>
      <c r="AA66" s="80">
        <f t="shared" si="28"/>
        <v>3287.9</v>
      </c>
      <c r="AB66" s="80">
        <f t="shared" si="28"/>
        <v>30674.4</v>
      </c>
      <c r="AC66" s="80">
        <f>+AB66-O66</f>
        <v>8861.199999999997</v>
      </c>
      <c r="AD66" s="81">
        <f>+AC66/O66*100</f>
        <v>40.62310894320868</v>
      </c>
      <c r="AE66" s="44"/>
      <c r="AF66" s="28"/>
      <c r="AG66" s="28"/>
      <c r="AH66" s="28"/>
      <c r="AI66" s="28"/>
      <c r="AJ66" s="17"/>
      <c r="AK66" s="17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 ht="15" customHeight="1" thickTop="1">
      <c r="A67" s="9"/>
      <c r="B67" s="82" t="s">
        <v>69</v>
      </c>
      <c r="C67" s="44"/>
      <c r="D67" s="44"/>
      <c r="E67" s="16"/>
      <c r="F67" s="83"/>
      <c r="G67" s="83"/>
      <c r="H67" s="83"/>
      <c r="I67" s="83"/>
      <c r="J67" s="83"/>
      <c r="K67" s="83"/>
      <c r="L67" s="83"/>
      <c r="M67" s="83"/>
      <c r="N67" s="83"/>
      <c r="O67" s="16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83"/>
      <c r="AC67" s="44"/>
      <c r="AD67" s="16"/>
      <c r="AE67" s="84"/>
      <c r="AF67" s="17"/>
      <c r="AG67" s="17"/>
      <c r="AH67" s="17"/>
      <c r="AI67" s="17"/>
      <c r="AJ67" s="17"/>
      <c r="AK67" s="17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 ht="14.25" customHeight="1">
      <c r="A68" s="9"/>
      <c r="B68" s="85" t="s">
        <v>77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16"/>
      <c r="P68" s="44"/>
      <c r="Q68" s="16"/>
      <c r="R68" s="16"/>
      <c r="S68" s="16"/>
      <c r="T68" s="16"/>
      <c r="U68" s="16"/>
      <c r="V68" s="44"/>
      <c r="W68" s="16"/>
      <c r="X68" s="16"/>
      <c r="Y68" s="16"/>
      <c r="Z68" s="16"/>
      <c r="AA68" s="16"/>
      <c r="AB68" s="44"/>
      <c r="AC68" s="16"/>
      <c r="AD68" s="16"/>
      <c r="AE68" s="84"/>
      <c r="AF68" s="17"/>
      <c r="AG68" s="17"/>
      <c r="AH68" s="17"/>
      <c r="AI68" s="17"/>
      <c r="AJ68" s="17"/>
      <c r="AK68" s="17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ht="14.25" customHeight="1">
      <c r="A69" s="9"/>
      <c r="B69" s="86" t="s">
        <v>70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16"/>
      <c r="P69" s="44"/>
      <c r="Q69" s="16"/>
      <c r="R69" s="16"/>
      <c r="S69" s="16"/>
      <c r="T69" s="16"/>
      <c r="U69" s="16"/>
      <c r="V69" s="44"/>
      <c r="W69" s="16"/>
      <c r="X69" s="16"/>
      <c r="Y69" s="16"/>
      <c r="Z69" s="16"/>
      <c r="AA69" s="16"/>
      <c r="AB69" s="44"/>
      <c r="AC69" s="16"/>
      <c r="AD69" s="16"/>
      <c r="AE69" s="84"/>
      <c r="AF69" s="17"/>
      <c r="AG69" s="17"/>
      <c r="AH69" s="17"/>
      <c r="AI69" s="17"/>
      <c r="AJ69" s="17"/>
      <c r="AK69" s="17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 ht="14.25" customHeight="1">
      <c r="A70" s="9"/>
      <c r="B70" s="86" t="s">
        <v>71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16"/>
      <c r="P70" s="44"/>
      <c r="Q70" s="16"/>
      <c r="R70" s="16"/>
      <c r="S70" s="16"/>
      <c r="T70" s="16"/>
      <c r="U70" s="16"/>
      <c r="V70" s="44"/>
      <c r="W70" s="16"/>
      <c r="X70" s="16"/>
      <c r="Y70" s="16"/>
      <c r="Z70" s="16"/>
      <c r="AA70" s="16"/>
      <c r="AB70" s="44"/>
      <c r="AC70" s="16"/>
      <c r="AD70" s="16"/>
      <c r="AE70" s="84"/>
      <c r="AF70" s="17"/>
      <c r="AG70" s="17"/>
      <c r="AH70" s="17"/>
      <c r="AI70" s="17"/>
      <c r="AJ70" s="17"/>
      <c r="AK70" s="17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1:63" ht="23.25" customHeight="1">
      <c r="A71" s="9"/>
      <c r="B71" s="87" t="s">
        <v>72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17"/>
      <c r="Q71" s="17"/>
      <c r="R71" s="28"/>
      <c r="S71" s="28"/>
      <c r="T71" s="28"/>
      <c r="U71" s="88"/>
      <c r="V71" s="28"/>
      <c r="W71" s="28"/>
      <c r="X71" s="28"/>
      <c r="Y71" s="28"/>
      <c r="Z71" s="28"/>
      <c r="AA71" s="28"/>
      <c r="AB71" s="17"/>
      <c r="AC71" s="28"/>
      <c r="AD71" s="17"/>
      <c r="AE71" s="17"/>
      <c r="AF71" s="16"/>
      <c r="AG71" s="16"/>
      <c r="AH71" s="17"/>
      <c r="AI71" s="17"/>
      <c r="AJ71" s="17"/>
      <c r="AK71" s="17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17.25" customHeight="1">
      <c r="A72" s="9"/>
      <c r="B72" s="89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1:63" ht="12.75">
      <c r="A73" s="9"/>
      <c r="B73" s="90"/>
      <c r="C73" s="28"/>
      <c r="D73" s="28"/>
      <c r="E73" s="28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1:63" ht="12.75">
      <c r="A74" s="9"/>
      <c r="B74" s="93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1:63" ht="12.75">
      <c r="A75" s="9"/>
      <c r="B75" s="93"/>
      <c r="C75" s="28"/>
      <c r="D75" s="28"/>
      <c r="E75" s="28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1:63" ht="12.75">
      <c r="A76" s="9"/>
      <c r="B76" s="85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2:63" ht="12.75">
      <c r="B77" s="85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2:63" ht="12.7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2:63" ht="12.7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2:63" ht="12.75">
      <c r="B80" s="8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2:63" ht="12.75">
      <c r="B81" s="8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2:63" ht="12.75">
      <c r="B82" s="8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2:63" ht="12.75">
      <c r="B83" s="8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2:63" ht="12.75">
      <c r="B84" s="8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2:63" ht="12.7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2:63" ht="12.7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2:63" ht="12.7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2:63" ht="12.75">
      <c r="B88" s="92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2:63" ht="12.7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2:63" ht="12.75">
      <c r="B90" s="8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2:63" ht="12.75">
      <c r="B91" s="8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2:63" ht="12.7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2:63" ht="12.75">
      <c r="B93" s="8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2:63" ht="12.75">
      <c r="B94" s="8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2:63" ht="12.75">
      <c r="B95" s="8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2:63" ht="12.7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2:63" ht="12.75">
      <c r="B97" s="8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2:63" ht="12.75">
      <c r="B98" s="8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2:63" ht="12.75">
      <c r="B99" s="8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2:63" ht="12.7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2:63" ht="12.75">
      <c r="B101" s="8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2:63" ht="12.75">
      <c r="B102" s="8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2:63" ht="12.75">
      <c r="B103" s="8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2:63" ht="12.75">
      <c r="B104" s="8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2:63" ht="12.7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2:63" ht="12.7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2:63" ht="12.7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2:63" ht="12.75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2:63" ht="12.75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2:63" ht="12.75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2:63" ht="12.75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2:63" ht="12.75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2:63" ht="12.75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2:63" ht="12.75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2:63" ht="12.75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2:63" ht="12.75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2:63" ht="12.75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2:63" ht="12.75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2:63" ht="12.75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2:63" ht="12.75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2:63" ht="12.75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2:63" ht="12.75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2:63" ht="12.75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2:63" ht="12.75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2:63" ht="12.75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2:63" ht="12.75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2:63" ht="12.75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2:63" ht="12.75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2:63" ht="12.75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2:63" ht="12.75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2:63" ht="12.75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2:63" ht="12.75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2:63" ht="12.75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2:63" ht="12.75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2:63" ht="12.75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2:63" ht="12.75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2:63" ht="12.75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 spans="2:63" ht="12.75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2:63" ht="12.75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 spans="2:63" ht="12.75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2:63" ht="12.75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2:63" ht="12.75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2:63" ht="12.75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2:63" ht="12.75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2:63" ht="12.75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2:63" ht="12.75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2:63" ht="12.75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2:63" ht="12.75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2:63" ht="12.75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2:63" ht="12.75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2:63" ht="12.75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2:63" ht="12.75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2:63" ht="12.75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 spans="2:63" ht="12.75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 spans="2:63" ht="12.75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 spans="2:63" ht="12.75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2:63" ht="12.75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2:63" ht="12.75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2:63" ht="12.75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2:63" ht="12.75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 spans="2:63" ht="12.75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 spans="2:63" ht="12.75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 spans="2:63" ht="12.75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2:63" ht="12.75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2:63" ht="12.75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2:63" ht="12.75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2:63" ht="12.75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 spans="2:63" ht="12.75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</row>
    <row r="169" spans="2:63" ht="12.75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 spans="2:63" ht="12.75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</row>
    <row r="171" spans="2:63" ht="12.75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</row>
    <row r="172" spans="2:63" ht="12.75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</row>
    <row r="173" spans="2:63" ht="12.75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</row>
    <row r="174" spans="2:63" ht="12.75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</row>
    <row r="175" spans="2:63" ht="12.75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2:63" ht="12.75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2:63" ht="12.75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  <row r="178" spans="2:63" ht="12.75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</row>
    <row r="179" spans="2:63" ht="12.75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</row>
    <row r="180" spans="2:63" ht="12.75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</row>
    <row r="181" spans="2:63" ht="12.75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</row>
    <row r="182" spans="2:63" ht="12.75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 spans="2:63" ht="12.75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</row>
    <row r="184" spans="2:63" ht="12.75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</row>
    <row r="185" spans="2:63" ht="12.75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</row>
    <row r="186" spans="2:63" ht="12.75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</row>
    <row r="187" spans="2:63" ht="12.75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</row>
    <row r="188" spans="2:63" ht="12.75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</row>
    <row r="189" spans="2:63" ht="12.75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</row>
    <row r="190" spans="2:63" ht="12.75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</row>
    <row r="191" spans="2:63" ht="12.75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</row>
    <row r="192" spans="2:63" ht="12.75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</row>
    <row r="193" spans="2:63" ht="12.75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</row>
    <row r="194" spans="2:63" ht="12.75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</row>
    <row r="195" spans="2:63" ht="12.75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</row>
    <row r="196" spans="2:63" ht="12.75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</row>
    <row r="197" spans="2:63" ht="12.75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</row>
    <row r="198" spans="2:63" ht="12.75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</row>
    <row r="199" spans="2:63" ht="12.75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</row>
    <row r="200" spans="2:63" ht="12.75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</row>
    <row r="201" spans="2:63" ht="12.75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</row>
    <row r="202" spans="2:63" ht="12.75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</row>
    <row r="203" spans="2:63" ht="12.75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</row>
    <row r="204" spans="2:63" ht="12.75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</row>
    <row r="205" spans="2:63" ht="12.75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</row>
    <row r="206" spans="2:63" ht="12.75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</row>
    <row r="207" spans="2:63" ht="12.75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</row>
    <row r="208" spans="2:63" ht="12.75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 spans="2:63" ht="12.75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</row>
    <row r="210" spans="2:63" ht="12.75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</row>
    <row r="211" spans="2:63" ht="12.75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</row>
    <row r="212" spans="2:63" ht="12.75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</row>
    <row r="213" spans="2:63" ht="12.75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 spans="2:63" ht="12.75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 spans="2:63" ht="12.75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 spans="2:63" ht="12.7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</row>
    <row r="217" spans="2:63" ht="12.7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</row>
    <row r="218" spans="2:63" ht="12.7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</row>
    <row r="219" spans="2:63" ht="12.7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</row>
    <row r="220" spans="2:63" ht="12.7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</row>
    <row r="221" spans="2:63" ht="12.7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</row>
    <row r="222" spans="2:63" ht="12.7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</row>
    <row r="223" spans="2:63" ht="12.7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 spans="2:63" ht="12.7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 spans="2:63" ht="12.7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 spans="2:63" ht="12.7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</row>
    <row r="227" spans="2:63" ht="12.7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</row>
    <row r="228" spans="2:63" ht="12.75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</row>
    <row r="229" spans="2:63" ht="12.75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</row>
    <row r="230" spans="2:63" ht="12.75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 spans="2:63" ht="12.75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</row>
    <row r="232" spans="2:63" ht="12.75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 spans="2:63" ht="12.75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 spans="2:63" ht="12.75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 spans="2:63" ht="12.75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 spans="2:63" ht="12.75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 spans="2:63" ht="12.75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 spans="2:63" ht="12.75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 spans="2:63" ht="12.75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 spans="2:63" ht="12.75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 spans="2:63" ht="12.75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 spans="2:63" ht="12.75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</row>
    <row r="243" spans="2:63" ht="12.75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 spans="2:63" ht="12.75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 spans="2:63" ht="12.75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</row>
    <row r="246" spans="2:63" ht="12.75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</row>
    <row r="247" spans="2:63" ht="12.75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</row>
    <row r="248" spans="2:63" ht="12.75"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 spans="2:63" ht="12.75"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</row>
    <row r="250" spans="2:63" ht="12.75"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 spans="2:63" ht="12.75"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  <row r="252" spans="2:63" ht="12.75"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</row>
    <row r="253" spans="2:63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</row>
    <row r="254" spans="2:63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</row>
    <row r="255" spans="2:63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</row>
    <row r="256" spans="2:63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</row>
    <row r="257" spans="2:63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</row>
    <row r="258" spans="2:63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</row>
    <row r="259" spans="2:63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</row>
    <row r="260" spans="2:63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</row>
    <row r="261" spans="2:63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</row>
    <row r="262" spans="2:63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</row>
    <row r="263" spans="2:63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</row>
    <row r="264" spans="2:63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</row>
    <row r="265" spans="2:63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</row>
    <row r="266" spans="2:63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</row>
    <row r="267" spans="2:63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</row>
    <row r="268" spans="2:63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</row>
    <row r="269" spans="2:63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</row>
    <row r="270" spans="2:63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</row>
    <row r="271" spans="2:63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</row>
    <row r="272" spans="2:63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</row>
    <row r="273" spans="2:63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</row>
    <row r="274" spans="2:63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</row>
    <row r="275" spans="2:63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</row>
    <row r="276" spans="2:63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</row>
    <row r="277" spans="2:63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</row>
    <row r="278" spans="2:63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</row>
    <row r="279" spans="2:63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</row>
    <row r="280" spans="2:63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</row>
    <row r="281" spans="2:63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</row>
    <row r="282" spans="2:63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</row>
    <row r="283" spans="2:63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</row>
    <row r="284" spans="2:63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</row>
    <row r="285" spans="2:63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</row>
    <row r="286" spans="2:63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</row>
    <row r="287" spans="2:63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</row>
    <row r="288" spans="2:63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</row>
    <row r="289" spans="2:63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</row>
    <row r="290" spans="2:63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</row>
    <row r="291" spans="2:6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</row>
    <row r="292" spans="2:63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</row>
    <row r="293" spans="2:63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</row>
    <row r="294" spans="2:6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</row>
    <row r="295" spans="2:63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</row>
    <row r="296" spans="2:63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</row>
    <row r="297" spans="2:63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</row>
    <row r="298" spans="2:63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</row>
    <row r="299" spans="2:63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</row>
    <row r="300" spans="2:63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</row>
    <row r="301" spans="2:63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</row>
    <row r="302" spans="2:63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</row>
    <row r="303" spans="2:63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</row>
    <row r="304" spans="2:63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</row>
    <row r="305" spans="2:63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</row>
    <row r="306" spans="2:63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</row>
    <row r="307" spans="2:63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</row>
    <row r="308" spans="2:6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</row>
    <row r="309" spans="2:63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</row>
    <row r="310" spans="2:6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</row>
    <row r="311" spans="2:63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</row>
    <row r="312" spans="2:63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</row>
    <row r="313" spans="2:63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</row>
    <row r="314" spans="2:63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</row>
    <row r="315" spans="2:63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</row>
    <row r="316" spans="2:63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</row>
    <row r="317" spans="2:63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</row>
    <row r="318" spans="2:63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</row>
    <row r="319" spans="2:63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</row>
    <row r="320" spans="2:63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</row>
    <row r="321" spans="2:63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</row>
  </sheetData>
  <mergeCells count="14">
    <mergeCell ref="AB12:AB13"/>
    <mergeCell ref="P12:AA12"/>
    <mergeCell ref="O12:O13"/>
    <mergeCell ref="C12:N12"/>
    <mergeCell ref="B1:AD1"/>
    <mergeCell ref="B2:AD2"/>
    <mergeCell ref="B3:AD3"/>
    <mergeCell ref="B12:B13"/>
    <mergeCell ref="B5:AD5"/>
    <mergeCell ref="B8:AD8"/>
    <mergeCell ref="B7:AD7"/>
    <mergeCell ref="AC12:AD12"/>
    <mergeCell ref="B9:AD9"/>
    <mergeCell ref="B10:AD10"/>
  </mergeCells>
  <printOptions horizontalCentered="1"/>
  <pageMargins left="0" right="0" top="0.3937007874015748" bottom="0" header="0" footer="0"/>
  <pageSetup fitToHeight="2" fitToWidth="1" horizontalDpi="600" verticalDpi="600" orientation="landscape" paperSize="5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dcterms:created xsi:type="dcterms:W3CDTF">2010-05-06T19:15:28Z</dcterms:created>
  <dcterms:modified xsi:type="dcterms:W3CDTF">2010-05-06T19:15:46Z</dcterms:modified>
  <cp:category/>
  <cp:version/>
  <cp:contentType/>
  <cp:contentStatus/>
</cp:coreProperties>
</file>