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TESORERIA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'TESORERIA'!$A$1:$AE$62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fullCalcOnLoad="1"/>
</workbook>
</file>

<file path=xl/sharedStrings.xml><?xml version="1.0" encoding="utf-8"?>
<sst xmlns="http://schemas.openxmlformats.org/spreadsheetml/2006/main" count="87" uniqueCount="73">
  <si>
    <t>CUADRO No.4</t>
  </si>
  <si>
    <t xml:space="preserve"> INGRESOS FISCALES COMPARADOS POR PARTIDAS, TESORERÍA NACIONAL</t>
  </si>
  <si>
    <t>ENERO-DICIEMBRE 2011/2010</t>
  </si>
  <si>
    <r>
      <t xml:space="preserve">(En millones de RD$) </t>
    </r>
    <r>
      <rPr>
        <i/>
        <vertAlign val="superscript"/>
        <sz val="12"/>
        <color indexed="8"/>
        <rFont val="Arial"/>
        <family val="2"/>
      </rPr>
      <t>(1)</t>
    </r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</si>
  <si>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</si>
  <si>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</si>
  <si>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</si>
  <si>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</si>
  <si>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</si>
  <si>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</si>
  <si>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</si>
  <si>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</si>
  <si>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</si>
  <si>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</si>
  <si>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</si>
  <si>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</si>
  <si>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</si>
  <si>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</si>
  <si>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Abs.</t>
  </si>
  <si>
    <t xml:space="preserve">      %</t>
  </si>
  <si>
    <t xml:space="preserve"> I-  INGRESOS CORRIENTES</t>
  </si>
  <si>
    <t xml:space="preserve"> II-  INGRESOS TRIBUTARIOS</t>
  </si>
  <si>
    <t>1) IMPUESTOS SOBRE MERCANCIAS Y SERVICIOS</t>
  </si>
  <si>
    <t>Impuestos Sobre los Servicios</t>
  </si>
  <si>
    <t>- Impuesto para Contribuir al Desarrollo de las Telecomunicaciones</t>
  </si>
  <si>
    <t>Impuestos Sobre el Uso de Bienes y Licencias</t>
  </si>
  <si>
    <t>- Licencias para Portar Armas de Fuego</t>
  </si>
  <si>
    <t>- Licencias para Operar Maquinas de Apuestas</t>
  </si>
  <si>
    <t>2) OTROS IMPUESTOS</t>
  </si>
  <si>
    <t>3) CONTRIBUCION A LA SEGURIDAD SOCIAL</t>
  </si>
  <si>
    <t>III. INGRESOS NO TRIBUTARIOS</t>
  </si>
  <si>
    <t>1) Transferencias Corrientes</t>
  </si>
  <si>
    <t>2) Otros Ingresos</t>
  </si>
  <si>
    <t>- Ventas de Mercancías del Sector Público</t>
  </si>
  <si>
    <t>- PROMESE</t>
  </si>
  <si>
    <t xml:space="preserve">- Otras Ventas del Gobierno General </t>
  </si>
  <si>
    <t>- Ventas de Servicios del Sector Público</t>
  </si>
  <si>
    <t>- Derechos Aeroportuarios</t>
  </si>
  <si>
    <t xml:space="preserve">- Peaje </t>
  </si>
  <si>
    <t>- Tasas por Expedición y Renovación de Pasaportes</t>
  </si>
  <si>
    <t>- Otras Ventas de Administración General</t>
  </si>
  <si>
    <t xml:space="preserve">- Otros </t>
  </si>
  <si>
    <t>- Rentas de Propiedad</t>
  </si>
  <si>
    <t>- Dividendos por Inversiones Empresariales</t>
  </si>
  <si>
    <t>- Dividendos de la Refinería</t>
  </si>
  <si>
    <t>- Dividendos del Banco de Reservas</t>
  </si>
  <si>
    <t>- Intereses</t>
  </si>
  <si>
    <t>- Conseciones</t>
  </si>
  <si>
    <t>- Ingresos Diversos</t>
  </si>
  <si>
    <t xml:space="preserve">         - Recargos y Multas</t>
  </si>
  <si>
    <t xml:space="preserve">         - Ajustes de Periodos Anteriores</t>
  </si>
  <si>
    <t xml:space="preserve">         - Otros</t>
  </si>
  <si>
    <t>-</t>
  </si>
  <si>
    <t>IV. INGRESOS DE CAPITAL</t>
  </si>
  <si>
    <t>TOTAL</t>
  </si>
  <si>
    <t>DONACIONES</t>
  </si>
  <si>
    <t>FUENTES FINANCIERAS</t>
  </si>
  <si>
    <r>
      <t xml:space="preserve">- </t>
    </r>
    <r>
      <rPr>
        <b/>
        <u val="single"/>
        <sz val="11"/>
        <color indexed="8"/>
        <rFont val="Arial"/>
        <family val="2"/>
      </rPr>
      <t xml:space="preserve"> Activos Financieros</t>
    </r>
  </si>
  <si>
    <t>- Venta de Acciones</t>
  </si>
  <si>
    <t>- Recuperación de Prestamos</t>
  </si>
  <si>
    <r>
      <t xml:space="preserve">- </t>
    </r>
    <r>
      <rPr>
        <b/>
        <u val="single"/>
        <sz val="11"/>
        <color indexed="8"/>
        <rFont val="Arial"/>
        <family val="2"/>
      </rPr>
      <t xml:space="preserve"> Pasivos Financieros</t>
    </r>
  </si>
  <si>
    <t>- Obtención de Préstamos Internos</t>
  </si>
  <si>
    <t>- Obtención de Préstamos Externos</t>
  </si>
  <si>
    <t>- PETROCARIBE</t>
  </si>
  <si>
    <t>- Otros</t>
  </si>
  <si>
    <t>- Colocación de Títulos y Valores</t>
  </si>
  <si>
    <t>- Internos</t>
  </si>
  <si>
    <t>- Externos</t>
  </si>
  <si>
    <t xml:space="preserve">   Fondos Especiales y de Terceros</t>
  </si>
  <si>
    <t xml:space="preserve">(1) Cifras sujetas a rectificación. </t>
  </si>
  <si>
    <r>
      <t xml:space="preserve">   </t>
    </r>
    <r>
      <rPr>
        <sz val="10"/>
        <color indexed="8"/>
        <rFont val="Arial"/>
        <family val="2"/>
      </rPr>
      <t xml:space="preserve">  Incluye los dolares convertidos a la tasa oficial.</t>
    </r>
    <r>
      <rPr>
        <b/>
        <sz val="10"/>
        <color indexed="8"/>
        <rFont val="Arial"/>
        <family val="2"/>
      </rPr>
      <t xml:space="preserve"> </t>
    </r>
  </si>
  <si>
    <t xml:space="preserve">      Excluye los Fondos Especiales y de Terceros e Ingresos de otras Direcciones e Instituciones.</t>
  </si>
  <si>
    <t>FUENTE: Ministerio de Hacienda (SIGEF), Informe de Ejecución de Ingresos.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</si>
</sst>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* _(#,##0.0_)\ _P_-;* \(#,##0.0\)\ _P_-;_-* &quot;-&quot;??\ _P_-;_-@_-"/>
    <numFmt numFmtId="167" formatCode="_ * #,##0.00_ ;_ * \-#,##0.00_ ;_ * &quot;-&quot;??_ ;_ @_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Helv"/>
      <family val="0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/>
      <right/>
      <top style="thin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21" fillId="25" borderId="0" applyNumberFormat="0" applyBorder="0" applyAlignment="0" applyProtection="0"/>
    <xf numFmtId="0" fontId="44" fillId="26" borderId="0" applyNumberFormat="0" applyBorder="0" applyAlignment="0" applyProtection="0"/>
    <xf numFmtId="0" fontId="21" fillId="17" borderId="0" applyNumberFormat="0" applyBorder="0" applyAlignment="0" applyProtection="0"/>
    <xf numFmtId="0" fontId="44" fillId="27" borderId="0" applyNumberFormat="0" applyBorder="0" applyAlignment="0" applyProtection="0"/>
    <xf numFmtId="0" fontId="21" fillId="19" borderId="0" applyNumberFormat="0" applyBorder="0" applyAlignment="0" applyProtection="0"/>
    <xf numFmtId="0" fontId="44" fillId="28" borderId="0" applyNumberFormat="0" applyBorder="0" applyAlignment="0" applyProtection="0"/>
    <xf numFmtId="0" fontId="21" fillId="29" borderId="0" applyNumberFormat="0" applyBorder="0" applyAlignment="0" applyProtection="0"/>
    <xf numFmtId="0" fontId="44" fillId="30" borderId="0" applyNumberFormat="0" applyBorder="0" applyAlignment="0" applyProtection="0"/>
    <xf numFmtId="0" fontId="21" fillId="31" borderId="0" applyNumberFormat="0" applyBorder="0" applyAlignment="0" applyProtection="0"/>
    <xf numFmtId="0" fontId="4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1">
      <alignment/>
      <protection hidden="1"/>
    </xf>
    <xf numFmtId="0" fontId="23" fillId="34" borderId="1" applyNumberFormat="0" applyFont="0" applyBorder="0" applyAlignment="0" applyProtection="0"/>
    <xf numFmtId="166" fontId="4" fillId="0" borderId="2" applyBorder="0">
      <alignment horizontal="center" vertical="center"/>
      <protection/>
    </xf>
    <xf numFmtId="0" fontId="45" fillId="35" borderId="0" applyNumberFormat="0" applyBorder="0" applyAlignment="0" applyProtection="0"/>
    <xf numFmtId="0" fontId="24" fillId="7" borderId="0" applyNumberFormat="0" applyBorder="0" applyAlignment="0" applyProtection="0"/>
    <xf numFmtId="0" fontId="46" fillId="36" borderId="3" applyNumberFormat="0" applyAlignment="0" applyProtection="0"/>
    <xf numFmtId="0" fontId="25" fillId="34" borderId="4" applyNumberFormat="0" applyAlignment="0" applyProtection="0"/>
    <xf numFmtId="0" fontId="47" fillId="37" borderId="5" applyNumberFormat="0" applyAlignment="0" applyProtection="0"/>
    <xf numFmtId="0" fontId="26" fillId="38" borderId="6" applyNumberFormat="0" applyAlignment="0" applyProtection="0"/>
    <xf numFmtId="0" fontId="48" fillId="0" borderId="7" applyNumberFormat="0" applyFill="0" applyAlignment="0" applyProtection="0"/>
    <xf numFmtId="0" fontId="27" fillId="0" borderId="8" applyNumberFormat="0" applyFill="0" applyAlignment="0" applyProtection="0"/>
    <xf numFmtId="16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21" fillId="40" borderId="0" applyNumberFormat="0" applyBorder="0" applyAlignment="0" applyProtection="0"/>
    <xf numFmtId="0" fontId="44" fillId="41" borderId="0" applyNumberFormat="0" applyBorder="0" applyAlignment="0" applyProtection="0"/>
    <xf numFmtId="0" fontId="21" fillId="42" borderId="0" applyNumberFormat="0" applyBorder="0" applyAlignment="0" applyProtection="0"/>
    <xf numFmtId="0" fontId="44" fillId="43" borderId="0" applyNumberFormat="0" applyBorder="0" applyAlignment="0" applyProtection="0"/>
    <xf numFmtId="0" fontId="21" fillId="44" borderId="0" applyNumberFormat="0" applyBorder="0" applyAlignment="0" applyProtection="0"/>
    <xf numFmtId="0" fontId="44" fillId="45" borderId="0" applyNumberFormat="0" applyBorder="0" applyAlignment="0" applyProtection="0"/>
    <xf numFmtId="0" fontId="21" fillId="29" borderId="0" applyNumberFormat="0" applyBorder="0" applyAlignment="0" applyProtection="0"/>
    <xf numFmtId="0" fontId="44" fillId="46" borderId="0" applyNumberFormat="0" applyBorder="0" applyAlignment="0" applyProtection="0"/>
    <xf numFmtId="0" fontId="21" fillId="31" borderId="0" applyNumberFormat="0" applyBorder="0" applyAlignment="0" applyProtection="0"/>
    <xf numFmtId="0" fontId="44" fillId="47" borderId="0" applyNumberFormat="0" applyBorder="0" applyAlignment="0" applyProtection="0"/>
    <xf numFmtId="0" fontId="21" fillId="48" borderId="0" applyNumberFormat="0" applyBorder="0" applyAlignment="0" applyProtection="0"/>
    <xf numFmtId="0" fontId="50" fillId="49" borderId="3" applyNumberFormat="0" applyAlignment="0" applyProtection="0"/>
    <xf numFmtId="0" fontId="29" fillId="13" borderId="4" applyNumberFormat="0" applyAlignment="0" applyProtection="0"/>
    <xf numFmtId="0" fontId="18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1">
      <alignment horizontal="lef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32" fillId="5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39" fontId="3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9" applyNumberFormat="0" applyFont="0" applyAlignment="0" applyProtection="0"/>
    <xf numFmtId="0" fontId="0" fillId="54" borderId="1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1" applyNumberFormat="0" applyFill="0" applyBorder="0" applyAlignment="0" applyProtection="0"/>
    <xf numFmtId="0" fontId="53" fillId="36" borderId="11" applyNumberFormat="0" applyAlignment="0" applyProtection="0"/>
    <xf numFmtId="0" fontId="35" fillId="34" borderId="12" applyNumberFormat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38" fillId="0" borderId="14" applyNumberFormat="0" applyFill="0" applyAlignment="0" applyProtection="0"/>
    <xf numFmtId="0" fontId="58" fillId="0" borderId="15" applyNumberFormat="0" applyFill="0" applyAlignment="0" applyProtection="0"/>
    <xf numFmtId="0" fontId="39" fillId="0" borderId="16" applyNumberFormat="0" applyFill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34" borderId="1">
      <alignment/>
      <protection/>
    </xf>
    <xf numFmtId="0" fontId="59" fillId="0" borderId="19" applyNumberFormat="0" applyFill="0" applyAlignment="0" applyProtection="0"/>
    <xf numFmtId="0" fontId="42" fillId="0" borderId="2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left" indent="1"/>
      <protection/>
    </xf>
    <xf numFmtId="0" fontId="11" fillId="0" borderId="25" xfId="0" applyFont="1" applyFill="1" applyBorder="1" applyAlignment="1" applyProtection="1">
      <alignment horizontal="left" indent="2"/>
      <protection/>
    </xf>
    <xf numFmtId="164" fontId="11" fillId="0" borderId="1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>
      <alignment/>
    </xf>
    <xf numFmtId="49" fontId="12" fillId="0" borderId="25" xfId="0" applyNumberFormat="1" applyFont="1" applyBorder="1" applyAlignment="1">
      <alignment horizontal="left" indent="2"/>
    </xf>
    <xf numFmtId="164" fontId="12" fillId="0" borderId="1" xfId="0" applyNumberFormat="1" applyFont="1" applyFill="1" applyBorder="1" applyAlignment="1" applyProtection="1">
      <alignment/>
      <protection/>
    </xf>
    <xf numFmtId="164" fontId="12" fillId="0" borderId="1" xfId="0" applyNumberFormat="1" applyFont="1" applyFill="1" applyBorder="1" applyAlignment="1">
      <alignment/>
    </xf>
    <xf numFmtId="164" fontId="12" fillId="0" borderId="25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left" indent="2"/>
      <protection/>
    </xf>
    <xf numFmtId="164" fontId="11" fillId="0" borderId="1" xfId="0" applyNumberFormat="1" applyFont="1" applyFill="1" applyBorder="1" applyAlignment="1">
      <alignment/>
    </xf>
    <xf numFmtId="49" fontId="12" fillId="0" borderId="0" xfId="0" applyNumberFormat="1" applyFont="1" applyFill="1" applyBorder="1" applyAlignment="1" applyProtection="1">
      <alignment horizontal="left" indent="2"/>
      <protection/>
    </xf>
    <xf numFmtId="164" fontId="8" fillId="0" borderId="1" xfId="0" applyNumberFormat="1" applyFont="1" applyFill="1" applyBorder="1" applyAlignment="1">
      <alignment/>
    </xf>
    <xf numFmtId="164" fontId="8" fillId="0" borderId="25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left" indent="2"/>
      <protection/>
    </xf>
    <xf numFmtId="49" fontId="12" fillId="0" borderId="0" xfId="0" applyNumberFormat="1" applyFont="1" applyFill="1" applyBorder="1" applyAlignment="1" applyProtection="1">
      <alignment horizontal="left" indent="3"/>
      <protection/>
    </xf>
    <xf numFmtId="49" fontId="12" fillId="0" borderId="25" xfId="0" applyNumberFormat="1" applyFont="1" applyFill="1" applyBorder="1" applyAlignment="1" applyProtection="1">
      <alignment horizontal="left" indent="3"/>
      <protection/>
    </xf>
    <xf numFmtId="49" fontId="12" fillId="0" borderId="0" xfId="0" applyNumberFormat="1" applyFont="1" applyFill="1" applyBorder="1" applyAlignment="1" applyProtection="1">
      <alignment horizontal="left" indent="4"/>
      <protection/>
    </xf>
    <xf numFmtId="164" fontId="10" fillId="0" borderId="1" xfId="0" applyNumberFormat="1" applyFont="1" applyFill="1" applyBorder="1" applyAlignment="1">
      <alignment/>
    </xf>
    <xf numFmtId="164" fontId="13" fillId="0" borderId="1" xfId="0" applyNumberFormat="1" applyFont="1" applyFill="1" applyBorder="1" applyAlignment="1">
      <alignment/>
    </xf>
    <xf numFmtId="49" fontId="12" fillId="0" borderId="0" xfId="0" applyNumberFormat="1" applyFont="1" applyFill="1" applyBorder="1" applyAlignment="1" applyProtection="1">
      <alignment horizontal="left"/>
      <protection/>
    </xf>
    <xf numFmtId="164" fontId="12" fillId="55" borderId="1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>
      <alignment horizontal="left" indent="3"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164" fontId="8" fillId="0" borderId="22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165" fontId="0" fillId="0" borderId="0" xfId="83" applyNumberFormat="1" applyFont="1" applyFill="1" applyBorder="1" applyAlignment="1">
      <alignment/>
    </xf>
    <xf numFmtId="164" fontId="15" fillId="0" borderId="1" xfId="0" applyNumberFormat="1" applyFont="1" applyFill="1" applyBorder="1" applyAlignment="1" applyProtection="1">
      <alignment/>
      <protection/>
    </xf>
    <xf numFmtId="164" fontId="15" fillId="0" borderId="1" xfId="0" applyNumberFormat="1" applyFont="1" applyFill="1" applyBorder="1" applyAlignment="1">
      <alignment/>
    </xf>
    <xf numFmtId="164" fontId="15" fillId="0" borderId="25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 applyProtection="1">
      <alignment horizontal="left" indent="6"/>
      <protection/>
    </xf>
    <xf numFmtId="49" fontId="12" fillId="0" borderId="0" xfId="0" applyNumberFormat="1" applyFont="1" applyFill="1" applyBorder="1" applyAlignment="1" applyProtection="1">
      <alignment/>
      <protection/>
    </xf>
    <xf numFmtId="164" fontId="8" fillId="0" borderId="22" xfId="0" applyNumberFormat="1" applyFont="1" applyFill="1" applyBorder="1" applyAlignment="1" applyProtection="1">
      <alignment vertical="center"/>
      <protection/>
    </xf>
    <xf numFmtId="164" fontId="8" fillId="0" borderId="26" xfId="0" applyNumberFormat="1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 applyProtection="1">
      <alignment vertical="center"/>
      <protection/>
    </xf>
    <xf numFmtId="164" fontId="12" fillId="0" borderId="28" xfId="0" applyNumberFormat="1" applyFont="1" applyFill="1" applyBorder="1" applyAlignment="1">
      <alignment vertical="center"/>
    </xf>
    <xf numFmtId="164" fontId="12" fillId="0" borderId="28" xfId="0" applyNumberFormat="1" applyFont="1" applyFill="1" applyBorder="1" applyAlignment="1" applyProtection="1">
      <alignment vertical="center"/>
      <protection/>
    </xf>
    <xf numFmtId="164" fontId="12" fillId="0" borderId="29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165" fontId="9" fillId="0" borderId="0" xfId="83" applyNumberFormat="1" applyFont="1" applyFill="1" applyBorder="1" applyAlignment="1">
      <alignment/>
    </xf>
    <xf numFmtId="43" fontId="16" fillId="0" borderId="0" xfId="0" applyNumberFormat="1" applyFont="1" applyAlignment="1">
      <alignment horizontal="right"/>
    </xf>
    <xf numFmtId="43" fontId="9" fillId="0" borderId="0" xfId="0" applyNumberFormat="1" applyFont="1" applyFill="1" applyBorder="1" applyAlignment="1">
      <alignment/>
    </xf>
    <xf numFmtId="0" fontId="16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3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79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>
      <alignment vertical="center"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 applyProtection="1">
      <alignment horizontal="center"/>
      <protection/>
    </xf>
  </cellXfs>
  <cellStyles count="11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Array" xfId="51"/>
    <cellStyle name="Array Enter" xfId="52"/>
    <cellStyle name="base paren" xfId="53"/>
    <cellStyle name="Buena" xfId="54"/>
    <cellStyle name="Buena 2" xfId="55"/>
    <cellStyle name="Cálculo" xfId="56"/>
    <cellStyle name="Cálculo 2" xfId="57"/>
    <cellStyle name="Celda de comprobación" xfId="58"/>
    <cellStyle name="Celda de comprobación 2" xfId="59"/>
    <cellStyle name="Celda vinculada" xfId="60"/>
    <cellStyle name="Celda vinculada 2" xfId="61"/>
    <cellStyle name="Comma 2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Hyperlink" xfId="79"/>
    <cellStyle name="Incorrecto" xfId="80"/>
    <cellStyle name="Incorrecto 2" xfId="81"/>
    <cellStyle name="MacroCode" xfId="82"/>
    <cellStyle name="Comma" xfId="83"/>
    <cellStyle name="Comma [0]" xfId="84"/>
    <cellStyle name="Millares 2" xfId="85"/>
    <cellStyle name="Millares 2 2" xfId="86"/>
    <cellStyle name="Millares 3" xfId="87"/>
    <cellStyle name="Millares 3 2" xfId="88"/>
    <cellStyle name="Millares 4" xfId="89"/>
    <cellStyle name="Millares 5" xfId="90"/>
    <cellStyle name="Millares 6" xfId="91"/>
    <cellStyle name="Millares 7" xfId="92"/>
    <cellStyle name="Millares 7 2" xfId="93"/>
    <cellStyle name="Currency" xfId="94"/>
    <cellStyle name="Currency [0]" xfId="95"/>
    <cellStyle name="Neutral" xfId="96"/>
    <cellStyle name="Neutral 2" xfId="97"/>
    <cellStyle name="Normal 2" xfId="98"/>
    <cellStyle name="Normal 3" xfId="99"/>
    <cellStyle name="Normal 3 2" xfId="100"/>
    <cellStyle name="Normal 3 3" xfId="101"/>
    <cellStyle name="Normal 4" xfId="102"/>
    <cellStyle name="Normal 5" xfId="103"/>
    <cellStyle name="Normal 6" xfId="104"/>
    <cellStyle name="Normal 6 2" xfId="105"/>
    <cellStyle name="Notas" xfId="106"/>
    <cellStyle name="Notas 2" xfId="107"/>
    <cellStyle name="Percent" xfId="108"/>
    <cellStyle name="Porcentual 2" xfId="109"/>
    <cellStyle name="Porcentual 2 2" xfId="110"/>
    <cellStyle name="Porcentual 3" xfId="111"/>
    <cellStyle name="Red Text" xfId="112"/>
    <cellStyle name="Salida" xfId="113"/>
    <cellStyle name="Salida 2" xfId="114"/>
    <cellStyle name="Texto de advertencia" xfId="115"/>
    <cellStyle name="Texto de advertencia 2" xfId="116"/>
    <cellStyle name="Texto explicativo" xfId="117"/>
    <cellStyle name="Texto explicativo 2" xfId="118"/>
    <cellStyle name="Título" xfId="119"/>
    <cellStyle name="Título 1" xfId="120"/>
    <cellStyle name="Título 1 2" xfId="121"/>
    <cellStyle name="Título 2" xfId="122"/>
    <cellStyle name="Título 2 2" xfId="123"/>
    <cellStyle name="Título 3" xfId="124"/>
    <cellStyle name="Título 3 2" xfId="125"/>
    <cellStyle name="Título 4" xfId="126"/>
    <cellStyle name="TopGrey" xfId="127"/>
    <cellStyle name="Total" xfId="128"/>
    <cellStyle name="Total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12"/>
  <sheetViews>
    <sheetView showGridLines="0" tabSelected="1" zoomScalePageLayoutView="0" workbookViewId="0" topLeftCell="B7">
      <pane xSplit="1" ySplit="1" topLeftCell="AD8" activePane="bottomRight" state="frozen"/>
      <selection pane="topLeft" activeCell="B7" sqref="B7"/>
      <selection pane="topRight" activeCell="C7" sqref="C7"/>
      <selection pane="bottomLeft" activeCell="B8" sqref="B8"/>
      <selection pane="bottomRight" activeCell="AH59" sqref="AH59"/>
    </sheetView>
  </sheetViews>
  <sheetFormatPr defaultColWidth="11.421875" defaultRowHeight="12.75"/>
  <cols>
    <col min="1" max="1" width="3.421875" style="0" customWidth="1"/>
    <col min="2" max="2" width="67.140625" style="0" customWidth="1"/>
    <col min="3" max="3" width="10.7109375" style="0" customWidth="1"/>
    <col min="4" max="4" width="11.8515625" style="0" customWidth="1"/>
    <col min="5" max="5" width="10.7109375" style="0" customWidth="1"/>
    <col min="6" max="6" width="9.140625" style="0" customWidth="1"/>
    <col min="7" max="10" width="10.7109375" style="0" customWidth="1"/>
    <col min="11" max="11" width="16.00390625" style="0" customWidth="1"/>
    <col min="12" max="12" width="12.00390625" style="0" customWidth="1"/>
    <col min="13" max="13" width="14.140625" style="0" customWidth="1"/>
    <col min="14" max="14" width="13.00390625" style="0" customWidth="1"/>
    <col min="15" max="16" width="10.7109375" style="0" customWidth="1"/>
    <col min="17" max="18" width="11.28125" style="0" customWidth="1"/>
    <col min="19" max="21" width="9.28125" style="0" customWidth="1"/>
    <col min="22" max="23" width="11.28125" style="0" customWidth="1"/>
    <col min="24" max="24" width="15.28125" style="0" customWidth="1"/>
    <col min="25" max="25" width="11.8515625" style="0" customWidth="1"/>
    <col min="26" max="26" width="14.140625" style="0" customWidth="1"/>
    <col min="27" max="27" width="13.28125" style="0" customWidth="1"/>
    <col min="28" max="28" width="11.140625" style="0" customWidth="1"/>
    <col min="29" max="29" width="11.00390625" style="0" customWidth="1"/>
    <col min="30" max="30" width="9.28125" style="0" customWidth="1"/>
    <col min="31" max="31" width="0.85546875" style="0" customWidth="1"/>
    <col min="32" max="32" width="11.421875" style="0" customWidth="1"/>
    <col min="33" max="33" width="24.8515625" style="0" customWidth="1"/>
  </cols>
  <sheetData>
    <row r="1" spans="2:63" ht="1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2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30" s="3" customFormat="1" ht="15.7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2:30" s="3" customFormat="1" ht="15">
      <c r="B4" s="76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s="3" customFormat="1" ht="18" customHeight="1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1:63" ht="20.25" customHeight="1">
      <c r="A6" s="4"/>
      <c r="B6" s="77" t="s">
        <v>4</v>
      </c>
      <c r="C6" s="79">
        <v>2010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>
        <v>2010</v>
      </c>
      <c r="P6" s="79">
        <v>2011</v>
      </c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1">
        <v>2011</v>
      </c>
      <c r="AC6" s="83" t="s">
        <v>5</v>
      </c>
      <c r="AD6" s="83"/>
      <c r="AE6" s="5"/>
      <c r="AF6" s="6"/>
      <c r="AG6" s="6"/>
      <c r="AH6" s="6"/>
      <c r="AI6" s="6"/>
      <c r="AJ6" s="6"/>
      <c r="AK6" s="6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26.25" customHeight="1" thickBot="1">
      <c r="A7" s="4"/>
      <c r="B7" s="78"/>
      <c r="C7" s="7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2"/>
      <c r="P7" s="7" t="s">
        <v>6</v>
      </c>
      <c r="Q7" s="9" t="s">
        <v>7</v>
      </c>
      <c r="R7" s="8" t="s">
        <v>8</v>
      </c>
      <c r="S7" s="8" t="s">
        <v>9</v>
      </c>
      <c r="T7" s="8" t="s">
        <v>10</v>
      </c>
      <c r="U7" s="8" t="s">
        <v>11</v>
      </c>
      <c r="V7" s="8" t="s">
        <v>12</v>
      </c>
      <c r="W7" s="8" t="s">
        <v>13</v>
      </c>
      <c r="X7" s="8" t="s">
        <v>14</v>
      </c>
      <c r="Y7" s="8" t="s">
        <v>15</v>
      </c>
      <c r="Z7" s="8" t="s">
        <v>16</v>
      </c>
      <c r="AA7" s="8" t="s">
        <v>17</v>
      </c>
      <c r="AB7" s="82"/>
      <c r="AC7" s="10" t="s">
        <v>18</v>
      </c>
      <c r="AD7" s="11" t="s">
        <v>19</v>
      </c>
      <c r="AE7" s="5"/>
      <c r="AF7" s="6"/>
      <c r="AG7" s="6"/>
      <c r="AH7" s="6"/>
      <c r="AI7" s="6"/>
      <c r="AJ7" s="6"/>
      <c r="AK7" s="6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22.5" customHeight="1" thickTop="1">
      <c r="A8" s="4"/>
      <c r="B8" s="12" t="s">
        <v>20</v>
      </c>
      <c r="C8" s="13">
        <f aca="true" t="shared" si="0" ref="C8:AB8">+C9+C18</f>
        <v>297.5</v>
      </c>
      <c r="D8" s="13">
        <f t="shared" si="0"/>
        <v>535.5</v>
      </c>
      <c r="E8" s="13">
        <f t="shared" si="0"/>
        <v>728.5</v>
      </c>
      <c r="F8" s="13">
        <f t="shared" si="0"/>
        <v>400.9</v>
      </c>
      <c r="G8" s="13">
        <f t="shared" si="0"/>
        <v>371</v>
      </c>
      <c r="H8" s="13">
        <f t="shared" si="0"/>
        <v>3794.3</v>
      </c>
      <c r="I8" s="13">
        <f t="shared" si="0"/>
        <v>554.4</v>
      </c>
      <c r="J8" s="13">
        <f t="shared" si="0"/>
        <v>1104.5</v>
      </c>
      <c r="K8" s="13">
        <f t="shared" si="0"/>
        <v>507.5</v>
      </c>
      <c r="L8" s="13">
        <f>+L9+L18</f>
        <v>407.2</v>
      </c>
      <c r="M8" s="13">
        <f>+M9+M18</f>
        <v>810</v>
      </c>
      <c r="N8" s="13">
        <f t="shared" si="0"/>
        <v>2616.7999999999997</v>
      </c>
      <c r="O8" s="13">
        <f t="shared" si="0"/>
        <v>12128.099999999999</v>
      </c>
      <c r="P8" s="13">
        <f t="shared" si="0"/>
        <v>374.4000000000001</v>
      </c>
      <c r="Q8" s="13">
        <f t="shared" si="0"/>
        <v>446</v>
      </c>
      <c r="R8" s="13">
        <f t="shared" si="0"/>
        <v>507.4</v>
      </c>
      <c r="S8" s="13">
        <f t="shared" si="0"/>
        <v>371.6</v>
      </c>
      <c r="T8" s="13">
        <f t="shared" si="0"/>
        <v>398</v>
      </c>
      <c r="U8" s="13">
        <f t="shared" si="0"/>
        <v>400.20000000000005</v>
      </c>
      <c r="V8" s="13">
        <f t="shared" si="0"/>
        <v>1621.1</v>
      </c>
      <c r="W8" s="13">
        <f t="shared" si="0"/>
        <v>437.3</v>
      </c>
      <c r="X8" s="13">
        <f t="shared" si="0"/>
        <v>589.3</v>
      </c>
      <c r="Y8" s="13">
        <f>+Y9+Y18</f>
        <v>562.5</v>
      </c>
      <c r="Z8" s="13">
        <f>+Z9+Z18</f>
        <v>1109.5</v>
      </c>
      <c r="AA8" s="13">
        <f t="shared" si="0"/>
        <v>1288.8</v>
      </c>
      <c r="AB8" s="13">
        <f t="shared" si="0"/>
        <v>8106.1</v>
      </c>
      <c r="AC8" s="14">
        <f aca="true" t="shared" si="1" ref="AC8:AC55">+AB8-O8</f>
        <v>-4021.999999999998</v>
      </c>
      <c r="AD8" s="14">
        <f>+AC8/O8*100</f>
        <v>-33.16265532111377</v>
      </c>
      <c r="AE8" s="5"/>
      <c r="AF8" s="15"/>
      <c r="AG8" s="6"/>
      <c r="AH8" s="6"/>
      <c r="AI8" s="6"/>
      <c r="AJ8" s="6"/>
      <c r="AK8" s="6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23.25" customHeight="1">
      <c r="A9" s="4"/>
      <c r="B9" s="12" t="s">
        <v>21</v>
      </c>
      <c r="C9" s="13">
        <f aca="true" t="shared" si="2" ref="C9:AB9">+C10+C17+C16</f>
        <v>123.6</v>
      </c>
      <c r="D9" s="13">
        <f t="shared" si="2"/>
        <v>356.6</v>
      </c>
      <c r="E9" s="13">
        <f t="shared" si="2"/>
        <v>148</v>
      </c>
      <c r="F9" s="13">
        <f t="shared" si="2"/>
        <v>145.6</v>
      </c>
      <c r="G9" s="13">
        <f t="shared" si="2"/>
        <v>147</v>
      </c>
      <c r="H9" s="13">
        <f t="shared" si="2"/>
        <v>147.4</v>
      </c>
      <c r="I9" s="13">
        <f t="shared" si="2"/>
        <v>146.3</v>
      </c>
      <c r="J9" s="13">
        <f t="shared" si="2"/>
        <v>667.9</v>
      </c>
      <c r="K9" s="13">
        <f t="shared" si="2"/>
        <v>135.2</v>
      </c>
      <c r="L9" s="13">
        <f>+L10+L17+L16</f>
        <v>161.3</v>
      </c>
      <c r="M9" s="13">
        <f>+M10+M17+M16</f>
        <v>156.7</v>
      </c>
      <c r="N9" s="13">
        <f t="shared" si="2"/>
        <v>148.20000000000002</v>
      </c>
      <c r="O9" s="13">
        <f t="shared" si="2"/>
        <v>2483.8</v>
      </c>
      <c r="P9" s="13">
        <f t="shared" si="2"/>
        <v>157.4</v>
      </c>
      <c r="Q9" s="13">
        <f t="shared" si="2"/>
        <v>246.29999999999998</v>
      </c>
      <c r="R9" s="13">
        <f t="shared" si="2"/>
        <v>260.1</v>
      </c>
      <c r="S9" s="13">
        <f t="shared" si="2"/>
        <v>192.3</v>
      </c>
      <c r="T9" s="13">
        <f t="shared" si="2"/>
        <v>201.20000000000002</v>
      </c>
      <c r="U9" s="13">
        <f t="shared" si="2"/>
        <v>180.60000000000002</v>
      </c>
      <c r="V9" s="13">
        <f t="shared" si="2"/>
        <v>231.09999999999997</v>
      </c>
      <c r="W9" s="13">
        <f t="shared" si="2"/>
        <v>166.7</v>
      </c>
      <c r="X9" s="13">
        <f t="shared" si="2"/>
        <v>158.9</v>
      </c>
      <c r="Y9" s="13">
        <f>+Y10+Y17+Y16</f>
        <v>214.4</v>
      </c>
      <c r="Z9" s="13">
        <f>+Z10+Z17+Z16</f>
        <v>177</v>
      </c>
      <c r="AA9" s="13">
        <f t="shared" si="2"/>
        <v>229.6</v>
      </c>
      <c r="AB9" s="13">
        <f t="shared" si="2"/>
        <v>2415.6</v>
      </c>
      <c r="AC9" s="14">
        <f t="shared" si="1"/>
        <v>-68.20000000000027</v>
      </c>
      <c r="AD9" s="14">
        <f>+AC9/O9*100</f>
        <v>-2.7457927369353516</v>
      </c>
      <c r="AE9" s="5"/>
      <c r="AF9" s="15"/>
      <c r="AG9" s="6"/>
      <c r="AH9" s="6"/>
      <c r="AI9" s="6"/>
      <c r="AJ9" s="6"/>
      <c r="AK9" s="6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23.25" customHeight="1">
      <c r="A10" s="4"/>
      <c r="B10" s="16" t="s">
        <v>22</v>
      </c>
      <c r="C10" s="13">
        <f aca="true" t="shared" si="3" ref="C10:AB10">+C11+C13</f>
        <v>34.4</v>
      </c>
      <c r="D10" s="13">
        <f t="shared" si="3"/>
        <v>53.5</v>
      </c>
      <c r="E10" s="13">
        <f t="shared" si="3"/>
        <v>43.5</v>
      </c>
      <c r="F10" s="13">
        <f t="shared" si="3"/>
        <v>48.5</v>
      </c>
      <c r="G10" s="13">
        <f t="shared" si="3"/>
        <v>42.5</v>
      </c>
      <c r="H10" s="13">
        <f t="shared" si="3"/>
        <v>44.5</v>
      </c>
      <c r="I10" s="13">
        <f t="shared" si="3"/>
        <v>43.2</v>
      </c>
      <c r="J10" s="13">
        <f t="shared" si="3"/>
        <v>43</v>
      </c>
      <c r="K10" s="13">
        <f t="shared" si="3"/>
        <v>26.5</v>
      </c>
      <c r="L10" s="13">
        <f>+L11+L13</f>
        <v>53</v>
      </c>
      <c r="M10" s="13">
        <f>+M11+M13</f>
        <v>42.9</v>
      </c>
      <c r="N10" s="13">
        <f t="shared" si="3"/>
        <v>30.6</v>
      </c>
      <c r="O10" s="13">
        <f t="shared" si="3"/>
        <v>506.09999999999997</v>
      </c>
      <c r="P10" s="13">
        <f t="shared" si="3"/>
        <v>21.4</v>
      </c>
      <c r="Q10" s="13">
        <f t="shared" si="3"/>
        <v>132</v>
      </c>
      <c r="R10" s="13">
        <f t="shared" si="3"/>
        <v>111.4</v>
      </c>
      <c r="S10" s="13">
        <f t="shared" si="3"/>
        <v>81.9</v>
      </c>
      <c r="T10" s="13">
        <f t="shared" si="3"/>
        <v>80.30000000000001</v>
      </c>
      <c r="U10" s="13">
        <f t="shared" si="3"/>
        <v>61.2</v>
      </c>
      <c r="V10" s="13">
        <f t="shared" si="3"/>
        <v>107.1</v>
      </c>
      <c r="W10" s="13">
        <f t="shared" si="3"/>
        <v>50.699999999999996</v>
      </c>
      <c r="X10" s="13">
        <f t="shared" si="3"/>
        <v>48</v>
      </c>
      <c r="Y10" s="13">
        <f>+Y11+Y13</f>
        <v>83.4</v>
      </c>
      <c r="Z10" s="13">
        <f>+Z11+Z13</f>
        <v>68.6</v>
      </c>
      <c r="AA10" s="13">
        <f t="shared" si="3"/>
        <v>103.5</v>
      </c>
      <c r="AB10" s="13">
        <f t="shared" si="3"/>
        <v>949.5</v>
      </c>
      <c r="AC10" s="14">
        <f t="shared" si="1"/>
        <v>443.40000000000003</v>
      </c>
      <c r="AD10" s="14">
        <f>+AC10/O10*100</f>
        <v>87.61114404267933</v>
      </c>
      <c r="AE10" s="5"/>
      <c r="AF10" s="15"/>
      <c r="AG10" s="6"/>
      <c r="AH10" s="6"/>
      <c r="AI10" s="6"/>
      <c r="AJ10" s="6"/>
      <c r="AK10" s="6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7.25" customHeight="1">
      <c r="A11" s="4"/>
      <c r="B11" s="17" t="s">
        <v>23</v>
      </c>
      <c r="C11" s="18">
        <f aca="true" t="shared" si="4" ref="C11:AB11">+C12</f>
        <v>0</v>
      </c>
      <c r="D11" s="18">
        <f t="shared" si="4"/>
        <v>0</v>
      </c>
      <c r="E11" s="18">
        <f t="shared" si="4"/>
        <v>0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43.4</v>
      </c>
      <c r="R11" s="18">
        <f t="shared" si="4"/>
        <v>46.4</v>
      </c>
      <c r="S11" s="18">
        <f t="shared" si="4"/>
        <v>49.3</v>
      </c>
      <c r="T11" s="18">
        <f t="shared" si="4"/>
        <v>49.1</v>
      </c>
      <c r="U11" s="18">
        <f t="shared" si="4"/>
        <v>46.7</v>
      </c>
      <c r="V11" s="18">
        <f t="shared" si="4"/>
        <v>50.6</v>
      </c>
      <c r="W11" s="18">
        <f t="shared" si="4"/>
        <v>46.8</v>
      </c>
      <c r="X11" s="18">
        <f t="shared" si="4"/>
        <v>48</v>
      </c>
      <c r="Y11" s="18">
        <f t="shared" si="4"/>
        <v>47.2</v>
      </c>
      <c r="Z11" s="18">
        <f t="shared" si="4"/>
        <v>50.9</v>
      </c>
      <c r="AA11" s="18">
        <f t="shared" si="4"/>
        <v>103.5</v>
      </c>
      <c r="AB11" s="18">
        <f t="shared" si="4"/>
        <v>581.9</v>
      </c>
      <c r="AC11" s="19">
        <f t="shared" si="1"/>
        <v>581.9</v>
      </c>
      <c r="AD11" s="19">
        <v>100</v>
      </c>
      <c r="AE11" s="5"/>
      <c r="AF11" s="15"/>
      <c r="AG11" s="6"/>
      <c r="AH11" s="6"/>
      <c r="AI11" s="6"/>
      <c r="AJ11" s="6"/>
      <c r="AK11" s="6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5" customHeight="1">
      <c r="A12" s="4"/>
      <c r="B12" s="20" t="s">
        <v>24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2">
        <f>SUM(C12:N12)</f>
        <v>0</v>
      </c>
      <c r="P12" s="21">
        <v>0</v>
      </c>
      <c r="Q12" s="23">
        <v>43.4</v>
      </c>
      <c r="R12" s="23">
        <v>46.4</v>
      </c>
      <c r="S12" s="23">
        <v>49.3</v>
      </c>
      <c r="T12" s="23">
        <v>49.1</v>
      </c>
      <c r="U12" s="23">
        <v>46.7</v>
      </c>
      <c r="V12" s="23">
        <v>50.6</v>
      </c>
      <c r="W12" s="23">
        <v>46.8</v>
      </c>
      <c r="X12" s="23">
        <v>48</v>
      </c>
      <c r="Y12" s="23">
        <v>47.2</v>
      </c>
      <c r="Z12" s="23">
        <v>50.9</v>
      </c>
      <c r="AA12" s="23">
        <v>103.5</v>
      </c>
      <c r="AB12" s="21">
        <f>SUM(P12:AA12)</f>
        <v>581.9</v>
      </c>
      <c r="AC12" s="24">
        <f t="shared" si="1"/>
        <v>581.9</v>
      </c>
      <c r="AD12" s="24">
        <v>100</v>
      </c>
      <c r="AE12" s="5"/>
      <c r="AF12" s="15"/>
      <c r="AG12" s="6"/>
      <c r="AH12" s="6"/>
      <c r="AI12" s="6"/>
      <c r="AJ12" s="6"/>
      <c r="AK12" s="6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8" customHeight="1">
      <c r="A13" s="4"/>
      <c r="B13" s="25" t="s">
        <v>25</v>
      </c>
      <c r="C13" s="26">
        <f aca="true" t="shared" si="5" ref="C13:AB13">SUM(C14:C15)</f>
        <v>34.4</v>
      </c>
      <c r="D13" s="26">
        <f t="shared" si="5"/>
        <v>53.5</v>
      </c>
      <c r="E13" s="26">
        <f t="shared" si="5"/>
        <v>43.5</v>
      </c>
      <c r="F13" s="26">
        <f t="shared" si="5"/>
        <v>48.5</v>
      </c>
      <c r="G13" s="26">
        <f t="shared" si="5"/>
        <v>42.5</v>
      </c>
      <c r="H13" s="26">
        <f t="shared" si="5"/>
        <v>44.5</v>
      </c>
      <c r="I13" s="26">
        <f t="shared" si="5"/>
        <v>43.2</v>
      </c>
      <c r="J13" s="26">
        <f t="shared" si="5"/>
        <v>43</v>
      </c>
      <c r="K13" s="26">
        <f t="shared" si="5"/>
        <v>26.5</v>
      </c>
      <c r="L13" s="26">
        <f t="shared" si="5"/>
        <v>53</v>
      </c>
      <c r="M13" s="26">
        <f t="shared" si="5"/>
        <v>42.9</v>
      </c>
      <c r="N13" s="26">
        <f t="shared" si="5"/>
        <v>30.6</v>
      </c>
      <c r="O13" s="26">
        <f t="shared" si="5"/>
        <v>506.09999999999997</v>
      </c>
      <c r="P13" s="26">
        <f t="shared" si="5"/>
        <v>21.4</v>
      </c>
      <c r="Q13" s="26">
        <f t="shared" si="5"/>
        <v>88.60000000000001</v>
      </c>
      <c r="R13" s="26">
        <f t="shared" si="5"/>
        <v>65</v>
      </c>
      <c r="S13" s="26">
        <f t="shared" si="5"/>
        <v>32.6</v>
      </c>
      <c r="T13" s="26">
        <f t="shared" si="5"/>
        <v>31.200000000000003</v>
      </c>
      <c r="U13" s="26">
        <f t="shared" si="5"/>
        <v>14.5</v>
      </c>
      <c r="V13" s="26">
        <f t="shared" si="5"/>
        <v>56.5</v>
      </c>
      <c r="W13" s="26">
        <f t="shared" si="5"/>
        <v>3.9</v>
      </c>
      <c r="X13" s="26">
        <f t="shared" si="5"/>
        <v>0</v>
      </c>
      <c r="Y13" s="26">
        <f t="shared" si="5"/>
        <v>36.2</v>
      </c>
      <c r="Z13" s="26">
        <f t="shared" si="5"/>
        <v>17.7</v>
      </c>
      <c r="AA13" s="26">
        <f t="shared" si="5"/>
        <v>0</v>
      </c>
      <c r="AB13" s="26">
        <f t="shared" si="5"/>
        <v>367.6</v>
      </c>
      <c r="AC13" s="19">
        <f t="shared" si="1"/>
        <v>-138.49999999999994</v>
      </c>
      <c r="AD13" s="19">
        <f aca="true" t="shared" si="6" ref="AD13:AD18">+AC13/O13*100</f>
        <v>-27.366133175261798</v>
      </c>
      <c r="AE13" s="5"/>
      <c r="AF13" s="15"/>
      <c r="AG13" s="6"/>
      <c r="AH13" s="6"/>
      <c r="AI13" s="6"/>
      <c r="AJ13" s="6"/>
      <c r="AK13" s="6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8" customHeight="1">
      <c r="A14" s="4"/>
      <c r="B14" s="27" t="s">
        <v>26</v>
      </c>
      <c r="C14" s="21">
        <v>27.8</v>
      </c>
      <c r="D14" s="21">
        <v>35</v>
      </c>
      <c r="E14" s="21">
        <v>23.8</v>
      </c>
      <c r="F14" s="21">
        <v>24</v>
      </c>
      <c r="G14" s="21">
        <v>19.6</v>
      </c>
      <c r="H14" s="21">
        <v>18.4</v>
      </c>
      <c r="I14" s="21">
        <v>22.5</v>
      </c>
      <c r="J14" s="21">
        <v>26.1</v>
      </c>
      <c r="K14" s="21">
        <v>20.1</v>
      </c>
      <c r="L14" s="23">
        <v>28.7</v>
      </c>
      <c r="M14" s="23">
        <v>30.3</v>
      </c>
      <c r="N14" s="23">
        <v>19.3</v>
      </c>
      <c r="O14" s="22">
        <f>SUM(C14:N14)</f>
        <v>295.59999999999997</v>
      </c>
      <c r="P14" s="23">
        <v>0</v>
      </c>
      <c r="Q14" s="21">
        <v>77.2</v>
      </c>
      <c r="R14" s="21">
        <v>46.2</v>
      </c>
      <c r="S14" s="21">
        <v>18.8</v>
      </c>
      <c r="T14" s="21">
        <v>15.8</v>
      </c>
      <c r="U14" s="21">
        <v>0</v>
      </c>
      <c r="V14" s="21">
        <v>40.8</v>
      </c>
      <c r="W14" s="21">
        <v>0</v>
      </c>
      <c r="X14" s="21">
        <v>0</v>
      </c>
      <c r="Y14" s="21">
        <v>36.2</v>
      </c>
      <c r="Z14" s="21">
        <v>17.7</v>
      </c>
      <c r="AA14" s="21">
        <v>0</v>
      </c>
      <c r="AB14" s="21">
        <f>SUM(P14:AA14)</f>
        <v>252.7</v>
      </c>
      <c r="AC14" s="24">
        <f t="shared" si="1"/>
        <v>-42.89999999999998</v>
      </c>
      <c r="AD14" s="24">
        <f t="shared" si="6"/>
        <v>-14.51285520974289</v>
      </c>
      <c r="AE14" s="5"/>
      <c r="AF14" s="15"/>
      <c r="AG14" s="6"/>
      <c r="AH14" s="6"/>
      <c r="AI14" s="6"/>
      <c r="AJ14" s="6"/>
      <c r="AK14" s="6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6.5" customHeight="1">
      <c r="A15" s="4"/>
      <c r="B15" s="27" t="s">
        <v>27</v>
      </c>
      <c r="C15" s="21">
        <v>6.6</v>
      </c>
      <c r="D15" s="21">
        <v>18.5</v>
      </c>
      <c r="E15" s="21">
        <v>19.7</v>
      </c>
      <c r="F15" s="21">
        <v>24.5</v>
      </c>
      <c r="G15" s="21">
        <v>22.9</v>
      </c>
      <c r="H15" s="21">
        <v>26.1</v>
      </c>
      <c r="I15" s="21">
        <v>20.7</v>
      </c>
      <c r="J15" s="21">
        <v>16.9</v>
      </c>
      <c r="K15" s="21">
        <v>6.4</v>
      </c>
      <c r="L15" s="23">
        <v>24.3</v>
      </c>
      <c r="M15" s="23">
        <v>12.6</v>
      </c>
      <c r="N15" s="23">
        <v>11.3</v>
      </c>
      <c r="O15" s="22">
        <f>SUM(C15:N15)</f>
        <v>210.5</v>
      </c>
      <c r="P15" s="21">
        <v>21.4</v>
      </c>
      <c r="Q15" s="21">
        <v>11.4</v>
      </c>
      <c r="R15" s="21">
        <v>18.8</v>
      </c>
      <c r="S15" s="21">
        <v>13.8</v>
      </c>
      <c r="T15" s="21">
        <v>15.4</v>
      </c>
      <c r="U15" s="21">
        <v>14.5</v>
      </c>
      <c r="V15" s="21">
        <v>15.7</v>
      </c>
      <c r="W15" s="21">
        <v>3.9</v>
      </c>
      <c r="X15" s="21">
        <v>0</v>
      </c>
      <c r="Y15" s="21">
        <v>0</v>
      </c>
      <c r="Z15" s="21">
        <v>0</v>
      </c>
      <c r="AA15" s="21">
        <v>0</v>
      </c>
      <c r="AB15" s="21">
        <f>SUM(P15:AA15)</f>
        <v>114.9</v>
      </c>
      <c r="AC15" s="24">
        <f t="shared" si="1"/>
        <v>-95.6</v>
      </c>
      <c r="AD15" s="24">
        <f t="shared" si="6"/>
        <v>-45.41567695961995</v>
      </c>
      <c r="AE15" s="5"/>
      <c r="AF15" s="15"/>
      <c r="AG15" s="6"/>
      <c r="AH15" s="6"/>
      <c r="AI15" s="6"/>
      <c r="AJ15" s="6"/>
      <c r="AK15" s="6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20.25" customHeight="1">
      <c r="A16" s="4"/>
      <c r="B16" s="16" t="s">
        <v>28</v>
      </c>
      <c r="C16" s="13">
        <v>9.9</v>
      </c>
      <c r="D16" s="13">
        <v>11</v>
      </c>
      <c r="E16" s="13">
        <v>13</v>
      </c>
      <c r="F16" s="13">
        <v>11.5</v>
      </c>
      <c r="G16" s="13">
        <v>10.8</v>
      </c>
      <c r="H16" s="13">
        <v>11.3</v>
      </c>
      <c r="I16" s="13">
        <v>11.3</v>
      </c>
      <c r="J16" s="13">
        <v>11</v>
      </c>
      <c r="K16" s="13">
        <v>11.2</v>
      </c>
      <c r="L16" s="13">
        <v>10.4</v>
      </c>
      <c r="M16" s="13">
        <v>11.1</v>
      </c>
      <c r="N16" s="13">
        <v>9.9</v>
      </c>
      <c r="O16" s="28">
        <f>SUM(C16:N16)</f>
        <v>132.4</v>
      </c>
      <c r="P16" s="13">
        <v>11.6</v>
      </c>
      <c r="Q16" s="13">
        <v>11.7</v>
      </c>
      <c r="R16" s="13">
        <v>13.2</v>
      </c>
      <c r="S16" s="13">
        <v>10.4</v>
      </c>
      <c r="T16" s="13">
        <v>12</v>
      </c>
      <c r="U16" s="13">
        <v>11.5</v>
      </c>
      <c r="V16" s="13">
        <v>11.2</v>
      </c>
      <c r="W16" s="13">
        <v>11.9</v>
      </c>
      <c r="X16" s="13">
        <v>11.8</v>
      </c>
      <c r="Y16" s="13">
        <v>10.9</v>
      </c>
      <c r="Z16" s="13">
        <v>11.3</v>
      </c>
      <c r="AA16" s="13">
        <v>10.4</v>
      </c>
      <c r="AB16" s="13">
        <f>SUM(P16:AA16)</f>
        <v>137.9</v>
      </c>
      <c r="AC16" s="14">
        <f t="shared" si="1"/>
        <v>5.5</v>
      </c>
      <c r="AD16" s="14">
        <f t="shared" si="6"/>
        <v>4.1540785498489425</v>
      </c>
      <c r="AE16" s="5"/>
      <c r="AF16" s="15"/>
      <c r="AG16" s="6"/>
      <c r="AH16" s="6"/>
      <c r="AI16" s="6"/>
      <c r="AJ16" s="6"/>
      <c r="AK16" s="6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8.75" customHeight="1">
      <c r="A17" s="4"/>
      <c r="B17" s="16" t="s">
        <v>29</v>
      </c>
      <c r="C17" s="13">
        <v>79.3</v>
      </c>
      <c r="D17" s="13">
        <v>292.1</v>
      </c>
      <c r="E17" s="29">
        <v>91.5</v>
      </c>
      <c r="F17" s="29">
        <v>85.6</v>
      </c>
      <c r="G17" s="29">
        <v>93.7</v>
      </c>
      <c r="H17" s="29">
        <v>91.6</v>
      </c>
      <c r="I17" s="29">
        <v>91.8</v>
      </c>
      <c r="J17" s="29">
        <v>613.9</v>
      </c>
      <c r="K17" s="29">
        <v>97.5</v>
      </c>
      <c r="L17" s="29">
        <v>97.9</v>
      </c>
      <c r="M17" s="29">
        <v>102.7</v>
      </c>
      <c r="N17" s="29">
        <v>107.7</v>
      </c>
      <c r="O17" s="28">
        <f>SUM(C17:N17)</f>
        <v>1845.3000000000002</v>
      </c>
      <c r="P17" s="13">
        <v>124.4</v>
      </c>
      <c r="Q17" s="29">
        <v>102.6</v>
      </c>
      <c r="R17" s="29">
        <v>135.5</v>
      </c>
      <c r="S17" s="29">
        <v>100</v>
      </c>
      <c r="T17" s="29">
        <v>108.9</v>
      </c>
      <c r="U17" s="29">
        <v>107.9</v>
      </c>
      <c r="V17" s="29">
        <v>112.8</v>
      </c>
      <c r="W17" s="29">
        <v>104.1</v>
      </c>
      <c r="X17" s="29">
        <v>99.1</v>
      </c>
      <c r="Y17" s="29">
        <v>120.1</v>
      </c>
      <c r="Z17" s="29">
        <v>97.1</v>
      </c>
      <c r="AA17" s="29">
        <v>115.7</v>
      </c>
      <c r="AB17" s="13">
        <f>SUM(P17:AA17)</f>
        <v>1328.1999999999998</v>
      </c>
      <c r="AC17" s="14">
        <f t="shared" si="1"/>
        <v>-517.1000000000004</v>
      </c>
      <c r="AD17" s="14">
        <f t="shared" si="6"/>
        <v>-28.022543759822266</v>
      </c>
      <c r="AE17" s="5"/>
      <c r="AF17" s="15"/>
      <c r="AG17" s="6"/>
      <c r="AH17" s="6"/>
      <c r="AI17" s="6"/>
      <c r="AJ17" s="6"/>
      <c r="AK17" s="6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22.5" customHeight="1">
      <c r="A18" s="4"/>
      <c r="B18" s="12" t="s">
        <v>30</v>
      </c>
      <c r="C18" s="13">
        <f aca="true" t="shared" si="7" ref="C18:AB18">+C19+C20</f>
        <v>173.9</v>
      </c>
      <c r="D18" s="13">
        <f t="shared" si="7"/>
        <v>178.89999999999998</v>
      </c>
      <c r="E18" s="13">
        <f t="shared" si="7"/>
        <v>580.5</v>
      </c>
      <c r="F18" s="13">
        <f t="shared" si="7"/>
        <v>255.3</v>
      </c>
      <c r="G18" s="13">
        <f t="shared" si="7"/>
        <v>224</v>
      </c>
      <c r="H18" s="13">
        <f t="shared" si="7"/>
        <v>3646.9</v>
      </c>
      <c r="I18" s="13">
        <f t="shared" si="7"/>
        <v>408.09999999999997</v>
      </c>
      <c r="J18" s="13">
        <f t="shared" si="7"/>
        <v>436.59999999999997</v>
      </c>
      <c r="K18" s="13">
        <f t="shared" si="7"/>
        <v>372.3</v>
      </c>
      <c r="L18" s="13">
        <f t="shared" si="7"/>
        <v>245.89999999999998</v>
      </c>
      <c r="M18" s="13">
        <f t="shared" si="7"/>
        <v>653.3</v>
      </c>
      <c r="N18" s="13">
        <f t="shared" si="7"/>
        <v>2468.6</v>
      </c>
      <c r="O18" s="13">
        <f t="shared" si="7"/>
        <v>9644.3</v>
      </c>
      <c r="P18" s="13">
        <f t="shared" si="7"/>
        <v>217.00000000000006</v>
      </c>
      <c r="Q18" s="13">
        <f t="shared" si="7"/>
        <v>199.7</v>
      </c>
      <c r="R18" s="13">
        <f t="shared" si="7"/>
        <v>247.29999999999998</v>
      </c>
      <c r="S18" s="13">
        <f t="shared" si="7"/>
        <v>179.29999999999998</v>
      </c>
      <c r="T18" s="13">
        <f t="shared" si="7"/>
        <v>196.8</v>
      </c>
      <c r="U18" s="13">
        <f t="shared" si="7"/>
        <v>219.6</v>
      </c>
      <c r="V18" s="13">
        <f t="shared" si="7"/>
        <v>1390</v>
      </c>
      <c r="W18" s="13">
        <f t="shared" si="7"/>
        <v>270.6</v>
      </c>
      <c r="X18" s="13">
        <f t="shared" si="7"/>
        <v>430.4</v>
      </c>
      <c r="Y18" s="13">
        <f t="shared" si="7"/>
        <v>348.09999999999997</v>
      </c>
      <c r="Z18" s="13">
        <f t="shared" si="7"/>
        <v>932.5</v>
      </c>
      <c r="AA18" s="13">
        <f t="shared" si="7"/>
        <v>1059.2</v>
      </c>
      <c r="AB18" s="13">
        <f t="shared" si="7"/>
        <v>5690.5</v>
      </c>
      <c r="AC18" s="14">
        <f t="shared" si="1"/>
        <v>-3953.7999999999993</v>
      </c>
      <c r="AD18" s="14">
        <f t="shared" si="6"/>
        <v>-40.99623611874371</v>
      </c>
      <c r="AE18" s="30"/>
      <c r="AF18" s="15"/>
      <c r="AG18" s="15"/>
      <c r="AH18" s="15"/>
      <c r="AI18" s="15"/>
      <c r="AJ18" s="6"/>
      <c r="AK18" s="6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8" customHeight="1">
      <c r="A19" s="4"/>
      <c r="B19" s="16" t="s">
        <v>31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44</v>
      </c>
      <c r="M19" s="13">
        <v>25</v>
      </c>
      <c r="N19" s="13">
        <v>0</v>
      </c>
      <c r="O19" s="28">
        <f>SUM(C19:N19)</f>
        <v>69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f>SUM(P19:AA19)</f>
        <v>0</v>
      </c>
      <c r="AC19" s="14">
        <f t="shared" si="1"/>
        <v>-69</v>
      </c>
      <c r="AD19" s="14">
        <v>0</v>
      </c>
      <c r="AE19" s="30"/>
      <c r="AF19" s="15"/>
      <c r="AG19" s="15"/>
      <c r="AH19" s="15"/>
      <c r="AI19" s="15"/>
      <c r="AJ19" s="6"/>
      <c r="AK19" s="6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8.75" customHeight="1">
      <c r="A20" s="4"/>
      <c r="B20" s="16" t="s">
        <v>32</v>
      </c>
      <c r="C20" s="13">
        <f aca="true" t="shared" si="8" ref="C20:AB20">+C21+C24+C30+C37</f>
        <v>173.9</v>
      </c>
      <c r="D20" s="13">
        <f t="shared" si="8"/>
        <v>178.89999999999998</v>
      </c>
      <c r="E20" s="13">
        <f t="shared" si="8"/>
        <v>580.5</v>
      </c>
      <c r="F20" s="13">
        <f t="shared" si="8"/>
        <v>255.3</v>
      </c>
      <c r="G20" s="13">
        <f t="shared" si="8"/>
        <v>224</v>
      </c>
      <c r="H20" s="13">
        <f t="shared" si="8"/>
        <v>3646.9</v>
      </c>
      <c r="I20" s="13">
        <f t="shared" si="8"/>
        <v>408.09999999999997</v>
      </c>
      <c r="J20" s="13">
        <f t="shared" si="8"/>
        <v>436.59999999999997</v>
      </c>
      <c r="K20" s="13">
        <f t="shared" si="8"/>
        <v>372.3</v>
      </c>
      <c r="L20" s="13">
        <f t="shared" si="8"/>
        <v>201.89999999999998</v>
      </c>
      <c r="M20" s="13">
        <f t="shared" si="8"/>
        <v>628.3</v>
      </c>
      <c r="N20" s="13">
        <f t="shared" si="8"/>
        <v>2468.6</v>
      </c>
      <c r="O20" s="13">
        <f t="shared" si="8"/>
        <v>9575.3</v>
      </c>
      <c r="P20" s="13">
        <f t="shared" si="8"/>
        <v>217.00000000000006</v>
      </c>
      <c r="Q20" s="13">
        <f t="shared" si="8"/>
        <v>199.7</v>
      </c>
      <c r="R20" s="13">
        <f t="shared" si="8"/>
        <v>247.29999999999998</v>
      </c>
      <c r="S20" s="13">
        <f t="shared" si="8"/>
        <v>179.29999999999998</v>
      </c>
      <c r="T20" s="13">
        <f t="shared" si="8"/>
        <v>196.8</v>
      </c>
      <c r="U20" s="13">
        <f t="shared" si="8"/>
        <v>219.6</v>
      </c>
      <c r="V20" s="13">
        <f t="shared" si="8"/>
        <v>1390</v>
      </c>
      <c r="W20" s="13">
        <f t="shared" si="8"/>
        <v>270.6</v>
      </c>
      <c r="X20" s="13">
        <f t="shared" si="8"/>
        <v>430.4</v>
      </c>
      <c r="Y20" s="13">
        <f t="shared" si="8"/>
        <v>348.09999999999997</v>
      </c>
      <c r="Z20" s="13">
        <f t="shared" si="8"/>
        <v>932.5</v>
      </c>
      <c r="AA20" s="13">
        <f t="shared" si="8"/>
        <v>1059.2</v>
      </c>
      <c r="AB20" s="13">
        <f t="shared" si="8"/>
        <v>5690.5</v>
      </c>
      <c r="AC20" s="14">
        <f t="shared" si="1"/>
        <v>-3884.7999999999993</v>
      </c>
      <c r="AD20" s="14">
        <f aca="true" t="shared" si="9" ref="AD20:AD33">+AC20/O20*100</f>
        <v>-40.571052604095954</v>
      </c>
      <c r="AE20" s="30"/>
      <c r="AF20" s="15"/>
      <c r="AG20" s="15"/>
      <c r="AH20" s="15"/>
      <c r="AI20" s="15"/>
      <c r="AJ20" s="6"/>
      <c r="AK20" s="6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8.75" customHeight="1">
      <c r="A21" s="4"/>
      <c r="B21" s="31" t="s">
        <v>33</v>
      </c>
      <c r="C21" s="13">
        <f aca="true" t="shared" si="10" ref="C21:AB21">+C22+C23</f>
        <v>85.7</v>
      </c>
      <c r="D21" s="13">
        <f t="shared" si="10"/>
        <v>62.800000000000004</v>
      </c>
      <c r="E21" s="13">
        <f t="shared" si="10"/>
        <v>99.6</v>
      </c>
      <c r="F21" s="13">
        <f t="shared" si="10"/>
        <v>101.7</v>
      </c>
      <c r="G21" s="13">
        <f t="shared" si="10"/>
        <v>74.7</v>
      </c>
      <c r="H21" s="13">
        <f t="shared" si="10"/>
        <v>96.7</v>
      </c>
      <c r="I21" s="13">
        <f t="shared" si="10"/>
        <v>96.30000000000001</v>
      </c>
      <c r="J21" s="13">
        <f t="shared" si="10"/>
        <v>85.4</v>
      </c>
      <c r="K21" s="13">
        <f t="shared" si="10"/>
        <v>94.1</v>
      </c>
      <c r="L21" s="13">
        <f t="shared" si="10"/>
        <v>90.6</v>
      </c>
      <c r="M21" s="13">
        <f t="shared" si="10"/>
        <v>102.8</v>
      </c>
      <c r="N21" s="13">
        <f t="shared" si="10"/>
        <v>179</v>
      </c>
      <c r="O21" s="13">
        <f t="shared" si="10"/>
        <v>1169.3999999999999</v>
      </c>
      <c r="P21" s="13">
        <f t="shared" si="10"/>
        <v>52.7</v>
      </c>
      <c r="Q21" s="13">
        <f t="shared" si="10"/>
        <v>66</v>
      </c>
      <c r="R21" s="13">
        <f t="shared" si="10"/>
        <v>93.39999999999999</v>
      </c>
      <c r="S21" s="13">
        <f t="shared" si="10"/>
        <v>86.8</v>
      </c>
      <c r="T21" s="13">
        <f t="shared" si="10"/>
        <v>92</v>
      </c>
      <c r="U21" s="13">
        <f t="shared" si="10"/>
        <v>89.5</v>
      </c>
      <c r="V21" s="13">
        <f t="shared" si="10"/>
        <v>87.4</v>
      </c>
      <c r="W21" s="13">
        <f t="shared" si="10"/>
        <v>85.3</v>
      </c>
      <c r="X21" s="13">
        <f t="shared" si="10"/>
        <v>93.3</v>
      </c>
      <c r="Y21" s="13">
        <f t="shared" si="10"/>
        <v>84.3</v>
      </c>
      <c r="Z21" s="13">
        <f t="shared" si="10"/>
        <v>86.7</v>
      </c>
      <c r="AA21" s="13">
        <f t="shared" si="10"/>
        <v>181.9</v>
      </c>
      <c r="AB21" s="13">
        <f t="shared" si="10"/>
        <v>1099.3</v>
      </c>
      <c r="AC21" s="14">
        <f t="shared" si="1"/>
        <v>-70.09999999999991</v>
      </c>
      <c r="AD21" s="14">
        <f t="shared" si="9"/>
        <v>-5.994527107918584</v>
      </c>
      <c r="AE21" s="30"/>
      <c r="AF21" s="15"/>
      <c r="AG21" s="15"/>
      <c r="AH21" s="15"/>
      <c r="AI21" s="15"/>
      <c r="AJ21" s="6"/>
      <c r="AK21" s="6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7.25" customHeight="1">
      <c r="A22" s="4"/>
      <c r="B22" s="32" t="s">
        <v>34</v>
      </c>
      <c r="C22" s="21">
        <v>83.4</v>
      </c>
      <c r="D22" s="21">
        <v>58.1</v>
      </c>
      <c r="E22" s="21">
        <v>94.1</v>
      </c>
      <c r="F22" s="21">
        <v>96.8</v>
      </c>
      <c r="G22" s="21">
        <v>70.8</v>
      </c>
      <c r="H22" s="21">
        <v>92.2</v>
      </c>
      <c r="I22" s="21">
        <v>90.9</v>
      </c>
      <c r="J22" s="21">
        <v>80.7</v>
      </c>
      <c r="K22" s="21">
        <v>90.6</v>
      </c>
      <c r="L22" s="21">
        <v>87</v>
      </c>
      <c r="M22" s="21">
        <v>98.3</v>
      </c>
      <c r="N22" s="21">
        <v>177.4</v>
      </c>
      <c r="O22" s="22">
        <f>SUM(C22:N22)</f>
        <v>1120.3</v>
      </c>
      <c r="P22" s="21">
        <v>51.7</v>
      </c>
      <c r="Q22" s="21">
        <v>63.3</v>
      </c>
      <c r="R22" s="21">
        <v>89.8</v>
      </c>
      <c r="S22" s="21">
        <v>84</v>
      </c>
      <c r="T22" s="21">
        <v>88.8</v>
      </c>
      <c r="U22" s="21">
        <v>86.2</v>
      </c>
      <c r="V22" s="21">
        <v>84</v>
      </c>
      <c r="W22" s="21">
        <v>81.8</v>
      </c>
      <c r="X22" s="21">
        <v>89.3</v>
      </c>
      <c r="Y22" s="21">
        <v>80.3</v>
      </c>
      <c r="Z22" s="21">
        <v>82.7</v>
      </c>
      <c r="AA22" s="21">
        <v>179.9</v>
      </c>
      <c r="AB22" s="21">
        <f>SUM(P22:AA22)</f>
        <v>1061.8</v>
      </c>
      <c r="AC22" s="24">
        <f t="shared" si="1"/>
        <v>-58.5</v>
      </c>
      <c r="AD22" s="24">
        <f t="shared" si="9"/>
        <v>-5.2218155851111305</v>
      </c>
      <c r="AE22" s="30"/>
      <c r="AF22" s="15"/>
      <c r="AG22" s="15"/>
      <c r="AH22" s="15"/>
      <c r="AI22" s="15"/>
      <c r="AJ22" s="6"/>
      <c r="AK22" s="6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5.75" customHeight="1">
      <c r="A23" s="4"/>
      <c r="B23" s="32" t="s">
        <v>35</v>
      </c>
      <c r="C23" s="21">
        <v>2.3</v>
      </c>
      <c r="D23" s="21">
        <v>4.7</v>
      </c>
      <c r="E23" s="21">
        <v>5.5</v>
      </c>
      <c r="F23" s="21">
        <v>4.9</v>
      </c>
      <c r="G23" s="21">
        <v>3.9</v>
      </c>
      <c r="H23" s="21">
        <v>4.5</v>
      </c>
      <c r="I23" s="21">
        <v>5.4</v>
      </c>
      <c r="J23" s="21">
        <v>4.7</v>
      </c>
      <c r="K23" s="21">
        <v>3.5</v>
      </c>
      <c r="L23" s="21">
        <v>3.6</v>
      </c>
      <c r="M23" s="21">
        <v>4.5</v>
      </c>
      <c r="N23" s="21">
        <v>1.6</v>
      </c>
      <c r="O23" s="22">
        <f>SUM(C23:N23)</f>
        <v>49.1</v>
      </c>
      <c r="P23" s="21">
        <v>1</v>
      </c>
      <c r="Q23" s="21">
        <v>2.7</v>
      </c>
      <c r="R23" s="21">
        <v>3.6</v>
      </c>
      <c r="S23" s="21">
        <v>2.8</v>
      </c>
      <c r="T23" s="21">
        <v>3.2</v>
      </c>
      <c r="U23" s="21">
        <v>3.3</v>
      </c>
      <c r="V23" s="21">
        <v>3.4</v>
      </c>
      <c r="W23" s="21">
        <v>3.5</v>
      </c>
      <c r="X23" s="21">
        <v>4</v>
      </c>
      <c r="Y23" s="21">
        <v>4</v>
      </c>
      <c r="Z23" s="21">
        <v>4</v>
      </c>
      <c r="AA23" s="21">
        <v>2</v>
      </c>
      <c r="AB23" s="21">
        <f>SUM(P23:AA23)</f>
        <v>37.5</v>
      </c>
      <c r="AC23" s="24">
        <f t="shared" si="1"/>
        <v>-11.600000000000001</v>
      </c>
      <c r="AD23" s="24">
        <f t="shared" si="9"/>
        <v>-23.62525458248473</v>
      </c>
      <c r="AE23" s="30"/>
      <c r="AF23" s="15"/>
      <c r="AG23" s="15"/>
      <c r="AH23" s="15"/>
      <c r="AI23" s="15"/>
      <c r="AJ23" s="6"/>
      <c r="AK23" s="6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5.75" customHeight="1">
      <c r="A24" s="4"/>
      <c r="B24" s="31" t="s">
        <v>36</v>
      </c>
      <c r="C24" s="28">
        <f aca="true" t="shared" si="11" ref="C24:AB24">SUM(C25:C29)</f>
        <v>83.8</v>
      </c>
      <c r="D24" s="28">
        <f t="shared" si="11"/>
        <v>106.39999999999999</v>
      </c>
      <c r="E24" s="28">
        <f t="shared" si="11"/>
        <v>342.9</v>
      </c>
      <c r="F24" s="28">
        <f t="shared" si="11"/>
        <v>114.80000000000001</v>
      </c>
      <c r="G24" s="28">
        <f t="shared" si="11"/>
        <v>80.89999999999999</v>
      </c>
      <c r="H24" s="28">
        <f t="shared" si="11"/>
        <v>101.2</v>
      </c>
      <c r="I24" s="28">
        <f t="shared" si="11"/>
        <v>282.09999999999997</v>
      </c>
      <c r="J24" s="28">
        <f t="shared" si="11"/>
        <v>276.4</v>
      </c>
      <c r="K24" s="28">
        <f t="shared" si="11"/>
        <v>194.5</v>
      </c>
      <c r="L24" s="28">
        <f t="shared" si="11"/>
        <v>88.1</v>
      </c>
      <c r="M24" s="28">
        <f t="shared" si="11"/>
        <v>93</v>
      </c>
      <c r="N24" s="28">
        <f t="shared" si="11"/>
        <v>191.60000000000002</v>
      </c>
      <c r="O24" s="28">
        <f t="shared" si="11"/>
        <v>1955.7</v>
      </c>
      <c r="P24" s="28">
        <f t="shared" si="11"/>
        <v>150.50000000000003</v>
      </c>
      <c r="Q24" s="28">
        <f t="shared" si="11"/>
        <v>105.89999999999999</v>
      </c>
      <c r="R24" s="28">
        <f t="shared" si="11"/>
        <v>112</v>
      </c>
      <c r="S24" s="28">
        <f t="shared" si="11"/>
        <v>91.3</v>
      </c>
      <c r="T24" s="28">
        <f t="shared" si="11"/>
        <v>101.30000000000001</v>
      </c>
      <c r="U24" s="28">
        <f t="shared" si="11"/>
        <v>107.2</v>
      </c>
      <c r="V24" s="28">
        <f t="shared" si="11"/>
        <v>125.6</v>
      </c>
      <c r="W24" s="28">
        <f t="shared" si="11"/>
        <v>114.30000000000001</v>
      </c>
      <c r="X24" s="28">
        <f t="shared" si="11"/>
        <v>106.7</v>
      </c>
      <c r="Y24" s="28">
        <f t="shared" si="11"/>
        <v>117.6</v>
      </c>
      <c r="Z24" s="28">
        <f t="shared" si="11"/>
        <v>187.9</v>
      </c>
      <c r="AA24" s="28">
        <f t="shared" si="11"/>
        <v>793.2</v>
      </c>
      <c r="AB24" s="28">
        <f t="shared" si="11"/>
        <v>2113.5</v>
      </c>
      <c r="AC24" s="14">
        <f t="shared" si="1"/>
        <v>157.79999999999995</v>
      </c>
      <c r="AD24" s="14">
        <f t="shared" si="9"/>
        <v>8.068722196655926</v>
      </c>
      <c r="AE24" s="30"/>
      <c r="AF24" s="15"/>
      <c r="AG24" s="15"/>
      <c r="AH24" s="15"/>
      <c r="AI24" s="15"/>
      <c r="AJ24" s="6"/>
      <c r="AK24" s="6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5.75" customHeight="1">
      <c r="A25" s="4"/>
      <c r="B25" s="32" t="s">
        <v>37</v>
      </c>
      <c r="C25" s="21">
        <v>0</v>
      </c>
      <c r="D25" s="21">
        <v>0</v>
      </c>
      <c r="E25" s="23">
        <v>242.3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2">
        <f>SUM(C25:N25)</f>
        <v>242.3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f>SUM(P25:AA25)</f>
        <v>0</v>
      </c>
      <c r="AC25" s="24">
        <f t="shared" si="1"/>
        <v>-242.3</v>
      </c>
      <c r="AD25" s="24">
        <f t="shared" si="9"/>
        <v>-100</v>
      </c>
      <c r="AE25" s="30"/>
      <c r="AF25" s="15"/>
      <c r="AG25" s="15"/>
      <c r="AH25" s="15"/>
      <c r="AI25" s="15"/>
      <c r="AJ25" s="6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5.75" customHeight="1">
      <c r="A26" s="4"/>
      <c r="B26" s="32" t="s">
        <v>38</v>
      </c>
      <c r="C26" s="21">
        <v>35.7</v>
      </c>
      <c r="D26" s="21">
        <v>31.3</v>
      </c>
      <c r="E26" s="23">
        <v>24.2</v>
      </c>
      <c r="F26" s="23">
        <v>32.7</v>
      </c>
      <c r="G26" s="23">
        <v>28.2</v>
      </c>
      <c r="H26" s="23">
        <v>31.1</v>
      </c>
      <c r="I26" s="23">
        <v>32.8</v>
      </c>
      <c r="J26" s="23">
        <v>35</v>
      </c>
      <c r="K26" s="23">
        <v>35.1</v>
      </c>
      <c r="L26" s="23">
        <v>33.3</v>
      </c>
      <c r="M26" s="23">
        <v>34.8</v>
      </c>
      <c r="N26" s="23">
        <v>33</v>
      </c>
      <c r="O26" s="22">
        <f>SUM(C26:N26)</f>
        <v>387.20000000000005</v>
      </c>
      <c r="P26" s="21">
        <v>36.7</v>
      </c>
      <c r="Q26" s="21">
        <v>33</v>
      </c>
      <c r="R26" s="21">
        <v>32.8</v>
      </c>
      <c r="S26" s="21">
        <v>34.6</v>
      </c>
      <c r="T26" s="21">
        <v>31.5</v>
      </c>
      <c r="U26" s="21">
        <v>33.5</v>
      </c>
      <c r="V26" s="21">
        <v>31.1</v>
      </c>
      <c r="W26" s="21">
        <v>31.9</v>
      </c>
      <c r="X26" s="21">
        <v>31</v>
      </c>
      <c r="Y26" s="21">
        <v>32.3</v>
      </c>
      <c r="Z26" s="21">
        <v>32.5</v>
      </c>
      <c r="AA26" s="21">
        <v>61.8</v>
      </c>
      <c r="AB26" s="21">
        <f>SUM(P26:AA26)</f>
        <v>422.7</v>
      </c>
      <c r="AC26" s="24">
        <f t="shared" si="1"/>
        <v>35.49999999999994</v>
      </c>
      <c r="AD26" s="24">
        <f t="shared" si="9"/>
        <v>9.16838842975205</v>
      </c>
      <c r="AE26" s="30"/>
      <c r="AF26" s="15"/>
      <c r="AG26" s="15"/>
      <c r="AH26" s="15"/>
      <c r="AI26" s="15"/>
      <c r="AJ26" s="6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5.75" customHeight="1">
      <c r="A27" s="4"/>
      <c r="B27" s="33" t="s">
        <v>39</v>
      </c>
      <c r="C27" s="21">
        <v>35.3</v>
      </c>
      <c r="D27" s="21">
        <v>42.8</v>
      </c>
      <c r="E27" s="23">
        <v>54.9</v>
      </c>
      <c r="F27" s="23">
        <v>56.8</v>
      </c>
      <c r="G27" s="23">
        <v>40.5</v>
      </c>
      <c r="H27" s="23">
        <v>49.8</v>
      </c>
      <c r="I27" s="23">
        <v>48.1</v>
      </c>
      <c r="J27" s="23">
        <v>42.3</v>
      </c>
      <c r="K27" s="23">
        <v>39.6</v>
      </c>
      <c r="L27" s="23">
        <v>36.2</v>
      </c>
      <c r="M27" s="23">
        <v>42.7</v>
      </c>
      <c r="N27" s="23">
        <v>43.7</v>
      </c>
      <c r="O27" s="22">
        <f>SUM(C27:N27)</f>
        <v>532.7</v>
      </c>
      <c r="P27" s="21">
        <v>51.2</v>
      </c>
      <c r="Q27" s="21">
        <v>44.8</v>
      </c>
      <c r="R27" s="21">
        <v>53.8</v>
      </c>
      <c r="S27" s="21">
        <v>42.6</v>
      </c>
      <c r="T27" s="21">
        <v>49.2</v>
      </c>
      <c r="U27" s="21">
        <v>47.4</v>
      </c>
      <c r="V27" s="21">
        <v>49.5</v>
      </c>
      <c r="W27" s="21">
        <v>42.5</v>
      </c>
      <c r="X27" s="21">
        <v>41.5</v>
      </c>
      <c r="Y27" s="21">
        <v>38</v>
      </c>
      <c r="Z27" s="23">
        <v>42.9</v>
      </c>
      <c r="AA27" s="21">
        <v>39</v>
      </c>
      <c r="AB27" s="21">
        <f>SUM(P27:AA27)</f>
        <v>542.4</v>
      </c>
      <c r="AC27" s="24">
        <f t="shared" si="1"/>
        <v>9.699999999999932</v>
      </c>
      <c r="AD27" s="24">
        <f t="shared" si="9"/>
        <v>1.8209123333958948</v>
      </c>
      <c r="AE27" s="30"/>
      <c r="AF27" s="15"/>
      <c r="AG27" s="15"/>
      <c r="AH27" s="15"/>
      <c r="AI27" s="15"/>
      <c r="AJ27" s="6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5.75" customHeight="1">
      <c r="A28" s="4"/>
      <c r="B28" s="32" t="s">
        <v>40</v>
      </c>
      <c r="C28" s="22">
        <v>11.8</v>
      </c>
      <c r="D28" s="21">
        <v>32.2</v>
      </c>
      <c r="E28" s="23">
        <v>21.2</v>
      </c>
      <c r="F28" s="23">
        <v>22.9</v>
      </c>
      <c r="G28" s="23">
        <v>12.1</v>
      </c>
      <c r="H28" s="23">
        <v>20.2</v>
      </c>
      <c r="I28" s="23">
        <v>201</v>
      </c>
      <c r="J28" s="23">
        <v>198.9</v>
      </c>
      <c r="K28" s="23">
        <v>119.7</v>
      </c>
      <c r="L28" s="23">
        <v>18.6</v>
      </c>
      <c r="M28" s="23">
        <v>17.1</v>
      </c>
      <c r="N28" s="23">
        <v>115.1</v>
      </c>
      <c r="O28" s="22">
        <f>SUM(C28:N28)</f>
        <v>790.8000000000001</v>
      </c>
      <c r="P28" s="22">
        <v>61.7</v>
      </c>
      <c r="Q28" s="23">
        <v>27.3</v>
      </c>
      <c r="R28" s="23">
        <v>23.9</v>
      </c>
      <c r="S28" s="23">
        <v>12.5</v>
      </c>
      <c r="T28" s="23">
        <v>20.6</v>
      </c>
      <c r="U28" s="23">
        <v>26.3</v>
      </c>
      <c r="V28" s="23">
        <v>45</v>
      </c>
      <c r="W28" s="23">
        <v>39.9</v>
      </c>
      <c r="X28" s="23">
        <v>34.2</v>
      </c>
      <c r="Y28" s="23">
        <v>47.3</v>
      </c>
      <c r="Z28" s="23">
        <v>112.5</v>
      </c>
      <c r="AA28" s="23">
        <v>691.7</v>
      </c>
      <c r="AB28" s="21">
        <f>SUM(P28:AA28)</f>
        <v>1142.9</v>
      </c>
      <c r="AC28" s="24">
        <f t="shared" si="1"/>
        <v>352.1</v>
      </c>
      <c r="AD28" s="24">
        <f t="shared" si="9"/>
        <v>44.524532119372786</v>
      </c>
      <c r="AE28" s="30"/>
      <c r="AF28" s="15"/>
      <c r="AG28" s="15"/>
      <c r="AH28" s="15"/>
      <c r="AI28" s="15"/>
      <c r="AJ28" s="6"/>
      <c r="AK28" s="6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5.75" customHeight="1">
      <c r="A29" s="4"/>
      <c r="B29" s="32" t="s">
        <v>41</v>
      </c>
      <c r="C29" s="21">
        <v>1</v>
      </c>
      <c r="D29" s="21">
        <v>0.1</v>
      </c>
      <c r="E29" s="21">
        <v>0.3</v>
      </c>
      <c r="F29" s="21">
        <v>2.4</v>
      </c>
      <c r="G29" s="21">
        <v>0.1</v>
      </c>
      <c r="H29" s="21">
        <v>0.1</v>
      </c>
      <c r="I29" s="21">
        <v>0.2</v>
      </c>
      <c r="J29" s="21">
        <v>0.2</v>
      </c>
      <c r="K29" s="21">
        <v>0.1</v>
      </c>
      <c r="L29" s="21">
        <v>0</v>
      </c>
      <c r="M29" s="21">
        <v>-1.6</v>
      </c>
      <c r="N29" s="21">
        <v>-0.2</v>
      </c>
      <c r="O29" s="22">
        <f>SUM(C29:N29)</f>
        <v>2.6999999999999997</v>
      </c>
      <c r="P29" s="21">
        <v>0.9</v>
      </c>
      <c r="Q29" s="21">
        <v>0.8</v>
      </c>
      <c r="R29" s="21">
        <v>1.5</v>
      </c>
      <c r="S29" s="21">
        <v>1.6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0.7</v>
      </c>
      <c r="AB29" s="21">
        <f>SUM(P29:AA29)</f>
        <v>5.500000000000001</v>
      </c>
      <c r="AC29" s="24">
        <f t="shared" si="1"/>
        <v>2.800000000000001</v>
      </c>
      <c r="AD29" s="24">
        <f t="shared" si="9"/>
        <v>103.70370370370377</v>
      </c>
      <c r="AE29" s="30"/>
      <c r="AF29" s="15"/>
      <c r="AG29" s="15"/>
      <c r="AH29" s="15"/>
      <c r="AI29" s="15"/>
      <c r="AJ29" s="6"/>
      <c r="AK29" s="6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.75" customHeight="1">
      <c r="A30" s="4"/>
      <c r="B30" s="31" t="s">
        <v>42</v>
      </c>
      <c r="C30" s="28">
        <f>+C31+C35+C36+C34</f>
        <v>0</v>
      </c>
      <c r="D30" s="28">
        <v>0</v>
      </c>
      <c r="E30" s="28">
        <v>0</v>
      </c>
      <c r="F30" s="28">
        <v>0</v>
      </c>
      <c r="G30" s="28">
        <v>0</v>
      </c>
      <c r="H30" s="28">
        <f aca="true" t="shared" si="12" ref="H30:P30">+H31+H35+H36+H34</f>
        <v>3401</v>
      </c>
      <c r="I30" s="28">
        <f t="shared" si="12"/>
        <v>0</v>
      </c>
      <c r="J30" s="28">
        <f t="shared" si="12"/>
        <v>0</v>
      </c>
      <c r="K30" s="28">
        <f>+K31+K35+K36+K34</f>
        <v>0</v>
      </c>
      <c r="L30" s="28">
        <f>+L31+L35+L36+L34</f>
        <v>0</v>
      </c>
      <c r="M30" s="28">
        <f>+M31+M35+M36+M34</f>
        <v>0</v>
      </c>
      <c r="N30" s="28">
        <f t="shared" si="12"/>
        <v>0</v>
      </c>
      <c r="O30" s="28">
        <f t="shared" si="12"/>
        <v>3401</v>
      </c>
      <c r="P30" s="28">
        <f t="shared" si="12"/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f aca="true" t="shared" si="13" ref="V30:AB30">+V31+V35+V36+V34</f>
        <v>138.9</v>
      </c>
      <c r="W30" s="28">
        <f t="shared" si="13"/>
        <v>23.5</v>
      </c>
      <c r="X30" s="28">
        <f t="shared" si="13"/>
        <v>25</v>
      </c>
      <c r="Y30" s="28">
        <f t="shared" si="13"/>
        <v>35.8</v>
      </c>
      <c r="Z30" s="28">
        <f>+Z31+Z35+Z36+Z34</f>
        <v>7.5</v>
      </c>
      <c r="AA30" s="28">
        <f t="shared" si="13"/>
        <v>5.2</v>
      </c>
      <c r="AB30" s="28">
        <f t="shared" si="13"/>
        <v>235.89999999999998</v>
      </c>
      <c r="AC30" s="14">
        <f t="shared" si="1"/>
        <v>-3165.1</v>
      </c>
      <c r="AD30" s="14">
        <f t="shared" si="9"/>
        <v>-93.0638047633049</v>
      </c>
      <c r="AE30" s="30"/>
      <c r="AF30" s="15"/>
      <c r="AG30" s="15"/>
      <c r="AH30" s="15"/>
      <c r="AI30" s="15"/>
      <c r="AJ30" s="6"/>
      <c r="AK30" s="6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4.25" customHeight="1">
      <c r="A31" s="4"/>
      <c r="B31" s="32" t="s">
        <v>43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f aca="true" t="shared" si="14" ref="H31:O31">+H32+H33</f>
        <v>3401</v>
      </c>
      <c r="I31" s="22">
        <f t="shared" si="14"/>
        <v>0</v>
      </c>
      <c r="J31" s="22">
        <f t="shared" si="14"/>
        <v>0</v>
      </c>
      <c r="K31" s="22">
        <f t="shared" si="14"/>
        <v>0</v>
      </c>
      <c r="L31" s="22">
        <f>+L32+L33</f>
        <v>0</v>
      </c>
      <c r="M31" s="22">
        <f>+M32+M33</f>
        <v>0</v>
      </c>
      <c r="N31" s="22">
        <f t="shared" si="14"/>
        <v>0</v>
      </c>
      <c r="O31" s="22">
        <f t="shared" si="14"/>
        <v>3401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4">
        <f t="shared" si="1"/>
        <v>-3401</v>
      </c>
      <c r="AD31" s="24">
        <f t="shared" si="9"/>
        <v>-100</v>
      </c>
      <c r="AE31" s="30"/>
      <c r="AF31" s="15"/>
      <c r="AG31" s="15"/>
      <c r="AH31" s="15"/>
      <c r="AI31" s="15"/>
      <c r="AJ31" s="6"/>
      <c r="AK31" s="6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4.25" customHeight="1">
      <c r="A32" s="4"/>
      <c r="B32" s="34" t="s">
        <v>44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1651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f>SUM(C32:N32)</f>
        <v>1651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1">
        <f>SUM(P32:AA32)</f>
        <v>0</v>
      </c>
      <c r="AC32" s="24">
        <f t="shared" si="1"/>
        <v>-1651</v>
      </c>
      <c r="AD32" s="24">
        <f t="shared" si="9"/>
        <v>-100</v>
      </c>
      <c r="AE32" s="30"/>
      <c r="AF32" s="15"/>
      <c r="AG32" s="15"/>
      <c r="AH32" s="15"/>
      <c r="AI32" s="15"/>
      <c r="AJ32" s="6"/>
      <c r="AK32" s="6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4.25" customHeight="1">
      <c r="A33" s="4"/>
      <c r="B33" s="34" t="s">
        <v>45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1750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f>SUM(C33:N33)</f>
        <v>1750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1">
        <f>SUM(P33:AA33)</f>
        <v>0</v>
      </c>
      <c r="AC33" s="24">
        <f t="shared" si="1"/>
        <v>-1750</v>
      </c>
      <c r="AD33" s="24">
        <f t="shared" si="9"/>
        <v>-100</v>
      </c>
      <c r="AE33" s="30"/>
      <c r="AF33" s="15"/>
      <c r="AG33" s="15"/>
      <c r="AH33" s="15"/>
      <c r="AI33" s="15"/>
      <c r="AJ33" s="6"/>
      <c r="AK33" s="6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4.25" customHeight="1">
      <c r="A34" s="4"/>
      <c r="B34" s="32" t="s">
        <v>46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>SUM(C34:N34)</f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f>SUM(P34:AA34)</f>
        <v>0</v>
      </c>
      <c r="AC34" s="24">
        <f t="shared" si="1"/>
        <v>0</v>
      </c>
      <c r="AD34" s="24">
        <v>0</v>
      </c>
      <c r="AE34" s="30"/>
      <c r="AF34" s="15"/>
      <c r="AG34" s="15"/>
      <c r="AH34" s="15"/>
      <c r="AI34" s="15"/>
      <c r="AJ34" s="6"/>
      <c r="AK34" s="6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2.75" customHeight="1">
      <c r="A35" s="4"/>
      <c r="B35" s="32" t="s">
        <v>47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138.9</v>
      </c>
      <c r="W35" s="22">
        <v>23.5</v>
      </c>
      <c r="X35" s="22">
        <v>25</v>
      </c>
      <c r="Y35" s="22">
        <v>35.8</v>
      </c>
      <c r="Z35" s="22">
        <v>7.5</v>
      </c>
      <c r="AA35" s="22">
        <v>5.2</v>
      </c>
      <c r="AB35" s="22">
        <f>SUM(P35:AA35)</f>
        <v>235.89999999999998</v>
      </c>
      <c r="AC35" s="24">
        <f t="shared" si="1"/>
        <v>235.89999999999998</v>
      </c>
      <c r="AD35" s="24">
        <v>0</v>
      </c>
      <c r="AE35" s="30"/>
      <c r="AF35" s="15"/>
      <c r="AG35" s="15"/>
      <c r="AH35" s="15"/>
      <c r="AI35" s="15"/>
      <c r="AJ35" s="6"/>
      <c r="AK35" s="6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3.5" customHeight="1">
      <c r="A36" s="4"/>
      <c r="B36" s="32" t="s">
        <v>41</v>
      </c>
      <c r="C36" s="21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22">
        <f>SUM(C36:N36)</f>
        <v>0</v>
      </c>
      <c r="P36" s="21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21">
        <f>SUM(P36:AA36)</f>
        <v>0</v>
      </c>
      <c r="AC36" s="24">
        <f t="shared" si="1"/>
        <v>0</v>
      </c>
      <c r="AD36" s="24">
        <v>0</v>
      </c>
      <c r="AE36" s="30"/>
      <c r="AF36" s="15"/>
      <c r="AG36" s="15"/>
      <c r="AH36" s="15"/>
      <c r="AI36" s="15"/>
      <c r="AJ36" s="6"/>
      <c r="AK36" s="6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5" customHeight="1">
      <c r="A37" s="4"/>
      <c r="B37" s="31" t="s">
        <v>48</v>
      </c>
      <c r="C37" s="36">
        <f aca="true" t="shared" si="15" ref="C37:AB37">SUM(C38:C40)</f>
        <v>4.3999999999999995</v>
      </c>
      <c r="D37" s="36">
        <f t="shared" si="15"/>
        <v>9.7</v>
      </c>
      <c r="E37" s="36">
        <f t="shared" si="15"/>
        <v>138</v>
      </c>
      <c r="F37" s="36">
        <f t="shared" si="15"/>
        <v>38.8</v>
      </c>
      <c r="G37" s="36">
        <f t="shared" si="15"/>
        <v>68.4</v>
      </c>
      <c r="H37" s="36">
        <f t="shared" si="15"/>
        <v>48</v>
      </c>
      <c r="I37" s="36">
        <f t="shared" si="15"/>
        <v>29.700000000000003</v>
      </c>
      <c r="J37" s="36">
        <f t="shared" si="15"/>
        <v>74.8</v>
      </c>
      <c r="K37" s="36">
        <f t="shared" si="15"/>
        <v>83.69999999999999</v>
      </c>
      <c r="L37" s="36">
        <f t="shared" si="15"/>
        <v>23.2</v>
      </c>
      <c r="M37" s="36">
        <f t="shared" si="15"/>
        <v>432.5</v>
      </c>
      <c r="N37" s="36">
        <f t="shared" si="15"/>
        <v>2098</v>
      </c>
      <c r="O37" s="36">
        <f t="shared" si="15"/>
        <v>3049.2</v>
      </c>
      <c r="P37" s="36">
        <f t="shared" si="15"/>
        <v>13.799999999999999</v>
      </c>
      <c r="Q37" s="36">
        <f t="shared" si="15"/>
        <v>27.799999999999997</v>
      </c>
      <c r="R37" s="36">
        <f t="shared" si="15"/>
        <v>41.900000000000006</v>
      </c>
      <c r="S37" s="36">
        <f t="shared" si="15"/>
        <v>1.2</v>
      </c>
      <c r="T37" s="36">
        <f t="shared" si="15"/>
        <v>3.5</v>
      </c>
      <c r="U37" s="36">
        <f t="shared" si="15"/>
        <v>22.9</v>
      </c>
      <c r="V37" s="36">
        <f t="shared" si="15"/>
        <v>1038.1</v>
      </c>
      <c r="W37" s="36">
        <f t="shared" si="15"/>
        <v>47.5</v>
      </c>
      <c r="X37" s="36">
        <f t="shared" si="15"/>
        <v>205.39999999999998</v>
      </c>
      <c r="Y37" s="36">
        <f t="shared" si="15"/>
        <v>110.39999999999999</v>
      </c>
      <c r="Z37" s="36">
        <f t="shared" si="15"/>
        <v>650.4</v>
      </c>
      <c r="AA37" s="36">
        <f t="shared" si="15"/>
        <v>78.9</v>
      </c>
      <c r="AB37" s="36">
        <f t="shared" si="15"/>
        <v>2241.7999999999997</v>
      </c>
      <c r="AC37" s="14">
        <f t="shared" si="1"/>
        <v>-807.4000000000001</v>
      </c>
      <c r="AD37" s="14">
        <f>+AC37/O37*100</f>
        <v>-26.479076479076486</v>
      </c>
      <c r="AE37" s="30"/>
      <c r="AF37" s="15"/>
      <c r="AG37" s="15"/>
      <c r="AH37" s="15"/>
      <c r="AI37" s="15"/>
      <c r="AJ37" s="6"/>
      <c r="AK37" s="6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6.5" customHeight="1">
      <c r="A38" s="4"/>
      <c r="B38" s="37" t="s">
        <v>49</v>
      </c>
      <c r="C38" s="21">
        <v>0.1</v>
      </c>
      <c r="D38" s="21">
        <v>0</v>
      </c>
      <c r="E38" s="21">
        <v>0</v>
      </c>
      <c r="F38" s="21">
        <v>0.1</v>
      </c>
      <c r="G38" s="21">
        <v>0.1</v>
      </c>
      <c r="H38" s="21">
        <v>0.1</v>
      </c>
      <c r="I38" s="21">
        <v>0.1</v>
      </c>
      <c r="J38" s="21">
        <v>0</v>
      </c>
      <c r="K38" s="21">
        <v>0.1</v>
      </c>
      <c r="L38" s="21">
        <v>0.1</v>
      </c>
      <c r="M38" s="21">
        <v>0</v>
      </c>
      <c r="N38" s="21">
        <v>0.1</v>
      </c>
      <c r="O38" s="22">
        <f>SUM(C38:N38)</f>
        <v>0.7999999999999999</v>
      </c>
      <c r="P38" s="21">
        <v>0.1</v>
      </c>
      <c r="Q38" s="21">
        <v>0.1</v>
      </c>
      <c r="R38" s="21">
        <v>0.1</v>
      </c>
      <c r="S38" s="21">
        <v>0</v>
      </c>
      <c r="T38" s="21">
        <v>0</v>
      </c>
      <c r="U38" s="21">
        <v>0.1</v>
      </c>
      <c r="V38" s="38">
        <v>0</v>
      </c>
      <c r="W38" s="21">
        <v>0</v>
      </c>
      <c r="X38" s="21">
        <v>0.1</v>
      </c>
      <c r="Y38" s="21">
        <v>0.1</v>
      </c>
      <c r="Z38" s="21">
        <v>0</v>
      </c>
      <c r="AA38" s="21">
        <v>0</v>
      </c>
      <c r="AB38" s="21">
        <f>SUM(P38:AA38)</f>
        <v>0.6</v>
      </c>
      <c r="AC38" s="24">
        <f t="shared" si="1"/>
        <v>-0.19999999999999996</v>
      </c>
      <c r="AD38" s="24">
        <f>+AC38/O38*100</f>
        <v>-24.999999999999996</v>
      </c>
      <c r="AE38" s="30"/>
      <c r="AF38" s="15"/>
      <c r="AG38" s="15"/>
      <c r="AH38" s="15"/>
      <c r="AI38" s="15"/>
      <c r="AJ38" s="6"/>
      <c r="AK38" s="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6.5" customHeight="1">
      <c r="A39" s="4"/>
      <c r="B39" s="37" t="s">
        <v>50</v>
      </c>
      <c r="C39" s="21">
        <v>4.1</v>
      </c>
      <c r="D39" s="21">
        <v>5.9</v>
      </c>
      <c r="E39" s="21">
        <v>1</v>
      </c>
      <c r="F39" s="21">
        <v>2.7</v>
      </c>
      <c r="G39" s="21">
        <v>11.4</v>
      </c>
      <c r="H39" s="21">
        <v>1.1</v>
      </c>
      <c r="I39" s="21">
        <v>1.5</v>
      </c>
      <c r="J39" s="21">
        <v>10.3</v>
      </c>
      <c r="K39" s="21">
        <v>2</v>
      </c>
      <c r="L39" s="21">
        <v>0.9</v>
      </c>
      <c r="M39" s="21">
        <v>3.5</v>
      </c>
      <c r="N39" s="21">
        <v>0</v>
      </c>
      <c r="O39" s="22">
        <f>SUM(C39:N39)</f>
        <v>44.4</v>
      </c>
      <c r="P39" s="21">
        <v>12.7</v>
      </c>
      <c r="Q39" s="21">
        <v>13</v>
      </c>
      <c r="R39" s="21">
        <v>8.6</v>
      </c>
      <c r="S39" s="21">
        <v>0.3</v>
      </c>
      <c r="T39" s="21">
        <v>2.7</v>
      </c>
      <c r="U39" s="21">
        <v>2.8</v>
      </c>
      <c r="V39" s="21">
        <v>0</v>
      </c>
      <c r="W39" s="21">
        <v>0</v>
      </c>
      <c r="X39" s="21">
        <v>0.1</v>
      </c>
      <c r="Y39" s="21">
        <v>0.2</v>
      </c>
      <c r="Z39" s="21">
        <v>0</v>
      </c>
      <c r="AA39" s="21">
        <v>0</v>
      </c>
      <c r="AB39" s="21">
        <f>SUM(P39:AA39)</f>
        <v>40.4</v>
      </c>
      <c r="AC39" s="24">
        <f t="shared" si="1"/>
        <v>-4</v>
      </c>
      <c r="AD39" s="24">
        <f>+AC39/O39*100</f>
        <v>-9.00900900900901</v>
      </c>
      <c r="AE39" s="30"/>
      <c r="AF39" s="15"/>
      <c r="AG39" s="15"/>
      <c r="AH39" s="15"/>
      <c r="AI39" s="15"/>
      <c r="AJ39" s="6"/>
      <c r="AK39" s="6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6.5" customHeight="1">
      <c r="A40" s="4"/>
      <c r="B40" s="37" t="s">
        <v>51</v>
      </c>
      <c r="C40" s="21">
        <v>0.2</v>
      </c>
      <c r="D40" s="21">
        <v>3.8</v>
      </c>
      <c r="E40" s="21">
        <v>137</v>
      </c>
      <c r="F40" s="21">
        <v>36</v>
      </c>
      <c r="G40" s="21">
        <v>56.9</v>
      </c>
      <c r="H40" s="21">
        <v>46.8</v>
      </c>
      <c r="I40" s="21">
        <v>28.1</v>
      </c>
      <c r="J40" s="21">
        <v>64.5</v>
      </c>
      <c r="K40" s="21">
        <v>81.6</v>
      </c>
      <c r="L40" s="21">
        <v>22.2</v>
      </c>
      <c r="M40" s="21">
        <v>429</v>
      </c>
      <c r="N40" s="21">
        <v>2097.9</v>
      </c>
      <c r="O40" s="22">
        <f>SUM(C40:N40)</f>
        <v>3004</v>
      </c>
      <c r="P40" s="21">
        <v>1</v>
      </c>
      <c r="Q40" s="21">
        <v>14.7</v>
      </c>
      <c r="R40" s="21">
        <v>33.2</v>
      </c>
      <c r="S40" s="21">
        <v>0.9</v>
      </c>
      <c r="T40" s="21">
        <v>0.8</v>
      </c>
      <c r="U40" s="21">
        <v>20</v>
      </c>
      <c r="V40" s="21">
        <f>1038.1</f>
        <v>1038.1</v>
      </c>
      <c r="W40" s="21">
        <v>47.5</v>
      </c>
      <c r="X40" s="21">
        <v>205.2</v>
      </c>
      <c r="Y40" s="21">
        <v>110.1</v>
      </c>
      <c r="Z40" s="21">
        <v>650.4</v>
      </c>
      <c r="AA40" s="21">
        <v>78.9</v>
      </c>
      <c r="AB40" s="21">
        <f>SUM(P40:AA40)</f>
        <v>2200.7999999999997</v>
      </c>
      <c r="AC40" s="24">
        <f t="shared" si="1"/>
        <v>-803.2000000000003</v>
      </c>
      <c r="AD40" s="39" t="s">
        <v>52</v>
      </c>
      <c r="AE40" s="30"/>
      <c r="AF40" s="15"/>
      <c r="AG40" s="15"/>
      <c r="AH40" s="15"/>
      <c r="AI40" s="15"/>
      <c r="AJ40" s="6"/>
      <c r="AK40" s="6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20.25" customHeight="1">
      <c r="A41" s="4"/>
      <c r="B41" s="12" t="s">
        <v>53</v>
      </c>
      <c r="C41" s="28">
        <v>2.2</v>
      </c>
      <c r="D41" s="28">
        <v>3.2</v>
      </c>
      <c r="E41" s="28">
        <v>0</v>
      </c>
      <c r="F41" s="28">
        <v>0.6</v>
      </c>
      <c r="G41" s="28">
        <v>1.1</v>
      </c>
      <c r="H41" s="28">
        <v>0.3</v>
      </c>
      <c r="I41" s="28">
        <v>3.7</v>
      </c>
      <c r="J41" s="28">
        <v>0.3</v>
      </c>
      <c r="K41" s="28">
        <v>0</v>
      </c>
      <c r="L41" s="28">
        <v>0.3</v>
      </c>
      <c r="M41" s="28">
        <v>0.6</v>
      </c>
      <c r="N41" s="28">
        <v>1.8</v>
      </c>
      <c r="O41" s="28">
        <f>SUM(C41:N41)</f>
        <v>14.100000000000001</v>
      </c>
      <c r="P41" s="28">
        <v>1.7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1</v>
      </c>
      <c r="X41" s="28">
        <v>0</v>
      </c>
      <c r="Y41" s="28">
        <v>0</v>
      </c>
      <c r="Z41" s="28">
        <v>0</v>
      </c>
      <c r="AA41" s="28">
        <v>3.9</v>
      </c>
      <c r="AB41" s="28">
        <f>SUM(P41:AA41)</f>
        <v>6.6</v>
      </c>
      <c r="AC41" s="14">
        <f t="shared" si="1"/>
        <v>-7.500000000000002</v>
      </c>
      <c r="AD41" s="14">
        <f>+AC41/O41*100</f>
        <v>-53.19148936170214</v>
      </c>
      <c r="AE41" s="30"/>
      <c r="AF41" s="15"/>
      <c r="AG41" s="15"/>
      <c r="AH41" s="15"/>
      <c r="AI41" s="15"/>
      <c r="AJ41" s="6"/>
      <c r="AK41" s="6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24.75" customHeight="1" thickBot="1">
      <c r="A42" s="4"/>
      <c r="B42" s="40" t="s">
        <v>54</v>
      </c>
      <c r="C42" s="41">
        <f aca="true" t="shared" si="16" ref="C42:AB42">+C41+C8</f>
        <v>299.7</v>
      </c>
      <c r="D42" s="41">
        <f t="shared" si="16"/>
        <v>538.7</v>
      </c>
      <c r="E42" s="41">
        <f t="shared" si="16"/>
        <v>728.5</v>
      </c>
      <c r="F42" s="41">
        <f t="shared" si="16"/>
        <v>401.5</v>
      </c>
      <c r="G42" s="41">
        <f t="shared" si="16"/>
        <v>372.1</v>
      </c>
      <c r="H42" s="41">
        <f t="shared" si="16"/>
        <v>3794.6000000000004</v>
      </c>
      <c r="I42" s="41">
        <f t="shared" si="16"/>
        <v>558.1</v>
      </c>
      <c r="J42" s="41">
        <f t="shared" si="16"/>
        <v>1104.8</v>
      </c>
      <c r="K42" s="41">
        <f t="shared" si="16"/>
        <v>507.5</v>
      </c>
      <c r="L42" s="41">
        <f>+L41+L8</f>
        <v>407.5</v>
      </c>
      <c r="M42" s="41">
        <f>+M41+M8</f>
        <v>810.6</v>
      </c>
      <c r="N42" s="41">
        <f t="shared" si="16"/>
        <v>2618.6</v>
      </c>
      <c r="O42" s="41">
        <f t="shared" si="16"/>
        <v>12142.199999999999</v>
      </c>
      <c r="P42" s="41">
        <f t="shared" si="16"/>
        <v>376.1000000000001</v>
      </c>
      <c r="Q42" s="41">
        <f t="shared" si="16"/>
        <v>446</v>
      </c>
      <c r="R42" s="41">
        <f t="shared" si="16"/>
        <v>507.4</v>
      </c>
      <c r="S42" s="41">
        <f t="shared" si="16"/>
        <v>371.6</v>
      </c>
      <c r="T42" s="41">
        <f t="shared" si="16"/>
        <v>398</v>
      </c>
      <c r="U42" s="41">
        <f t="shared" si="16"/>
        <v>400.20000000000005</v>
      </c>
      <c r="V42" s="41">
        <f t="shared" si="16"/>
        <v>1621.1</v>
      </c>
      <c r="W42" s="41">
        <f t="shared" si="16"/>
        <v>438.3</v>
      </c>
      <c r="X42" s="41">
        <f t="shared" si="16"/>
        <v>589.3</v>
      </c>
      <c r="Y42" s="41">
        <f>+Y41+Y8</f>
        <v>562.5</v>
      </c>
      <c r="Z42" s="41">
        <f>+Z41+Z8</f>
        <v>1109.5</v>
      </c>
      <c r="AA42" s="41">
        <f t="shared" si="16"/>
        <v>1292.7</v>
      </c>
      <c r="AB42" s="41">
        <f t="shared" si="16"/>
        <v>8112.700000000001</v>
      </c>
      <c r="AC42" s="41">
        <f t="shared" si="1"/>
        <v>-4029.499999999998</v>
      </c>
      <c r="AD42" s="42">
        <f>+AC42/O42*100</f>
        <v>-33.18591359061783</v>
      </c>
      <c r="AE42" s="30"/>
      <c r="AF42" s="15"/>
      <c r="AG42" s="15"/>
      <c r="AH42" s="15"/>
      <c r="AI42" s="15"/>
      <c r="AJ42" s="6"/>
      <c r="AK42" s="6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21.75" customHeight="1" thickTop="1">
      <c r="A43" s="4"/>
      <c r="B43" s="12" t="s">
        <v>55</v>
      </c>
      <c r="C43" s="13">
        <v>0</v>
      </c>
      <c r="D43" s="13">
        <v>9.7</v>
      </c>
      <c r="E43" s="29">
        <v>75.9</v>
      </c>
      <c r="F43" s="29">
        <v>235</v>
      </c>
      <c r="G43" s="13">
        <v>737.1</v>
      </c>
      <c r="H43" s="13">
        <v>33.2</v>
      </c>
      <c r="I43" s="13">
        <v>22</v>
      </c>
      <c r="J43" s="13">
        <v>41.4</v>
      </c>
      <c r="K43" s="13">
        <v>531.5</v>
      </c>
      <c r="L43" s="13">
        <v>69.2</v>
      </c>
      <c r="M43" s="29">
        <v>208.5</v>
      </c>
      <c r="N43" s="29">
        <v>1857.3</v>
      </c>
      <c r="O43" s="28">
        <f>SUM(C43:N43)</f>
        <v>3820.8</v>
      </c>
      <c r="P43" s="13">
        <v>2.4</v>
      </c>
      <c r="Q43" s="29">
        <v>1.7</v>
      </c>
      <c r="R43" s="29">
        <v>379.3</v>
      </c>
      <c r="S43" s="29">
        <v>126.7</v>
      </c>
      <c r="T43" s="29">
        <v>14.2</v>
      </c>
      <c r="U43" s="29">
        <v>21.1</v>
      </c>
      <c r="V43" s="29">
        <v>103.5</v>
      </c>
      <c r="W43" s="29">
        <v>7</v>
      </c>
      <c r="X43" s="29">
        <v>6.9</v>
      </c>
      <c r="Y43" s="29">
        <v>65.1</v>
      </c>
      <c r="Z43" s="29">
        <v>86.4</v>
      </c>
      <c r="AA43" s="29">
        <v>1111.5</v>
      </c>
      <c r="AB43" s="13">
        <f>SUM(P43:AA43)</f>
        <v>1925.8000000000002</v>
      </c>
      <c r="AC43" s="14">
        <f t="shared" si="1"/>
        <v>-1895</v>
      </c>
      <c r="AD43" s="14">
        <f>+AC43/O43*100</f>
        <v>-49.596943048576215</v>
      </c>
      <c r="AE43" s="43"/>
      <c r="AF43" s="44"/>
      <c r="AG43" s="44"/>
      <c r="AH43" s="15"/>
      <c r="AI43" s="15"/>
      <c r="AJ43" s="6"/>
      <c r="AK43" s="6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7.25" customHeight="1">
      <c r="A44" s="4"/>
      <c r="B44" s="12" t="s">
        <v>56</v>
      </c>
      <c r="C44" s="13">
        <f aca="true" t="shared" si="17" ref="C44:AB44">+C45+C48</f>
        <v>961.6</v>
      </c>
      <c r="D44" s="13">
        <f t="shared" si="17"/>
        <v>4914.3</v>
      </c>
      <c r="E44" s="13">
        <f t="shared" si="17"/>
        <v>8434</v>
      </c>
      <c r="F44" s="13">
        <f t="shared" si="17"/>
        <v>3326.1</v>
      </c>
      <c r="G44" s="13">
        <f t="shared" si="17"/>
        <v>29644.7</v>
      </c>
      <c r="H44" s="13">
        <f t="shared" si="17"/>
        <v>2081.5</v>
      </c>
      <c r="I44" s="13">
        <f>+I45+I48</f>
        <v>1991.2</v>
      </c>
      <c r="J44" s="13">
        <f>+J45+J48</f>
        <v>6531.5</v>
      </c>
      <c r="K44" s="13">
        <f>+K45+K48</f>
        <v>7929.6</v>
      </c>
      <c r="L44" s="13">
        <f>+L45+L48</f>
        <v>11852.4</v>
      </c>
      <c r="M44" s="13">
        <f>+M45+M48</f>
        <v>14786.5</v>
      </c>
      <c r="N44" s="13">
        <f t="shared" si="17"/>
        <v>29258.3</v>
      </c>
      <c r="O44" s="45">
        <f t="shared" si="17"/>
        <v>121711.7</v>
      </c>
      <c r="P44" s="13">
        <f t="shared" si="17"/>
        <v>1819.2</v>
      </c>
      <c r="Q44" s="29">
        <f t="shared" si="17"/>
        <v>2836.4</v>
      </c>
      <c r="R44" s="29">
        <f t="shared" si="17"/>
        <v>3181.9</v>
      </c>
      <c r="S44" s="29">
        <f t="shared" si="17"/>
        <v>9043.7</v>
      </c>
      <c r="T44" s="29">
        <f t="shared" si="17"/>
        <v>2715</v>
      </c>
      <c r="U44" s="29">
        <f t="shared" si="17"/>
        <v>9383</v>
      </c>
      <c r="V44" s="29">
        <f t="shared" si="17"/>
        <v>28825.4</v>
      </c>
      <c r="W44" s="29">
        <f t="shared" si="17"/>
        <v>4395.9</v>
      </c>
      <c r="X44" s="29">
        <f t="shared" si="17"/>
        <v>7456</v>
      </c>
      <c r="Y44" s="29">
        <f t="shared" si="17"/>
        <v>5437</v>
      </c>
      <c r="Z44" s="29">
        <f t="shared" si="17"/>
        <v>17302.8</v>
      </c>
      <c r="AA44" s="29">
        <f t="shared" si="17"/>
        <v>35250.2</v>
      </c>
      <c r="AB44" s="45">
        <f t="shared" si="17"/>
        <v>127646.50000000001</v>
      </c>
      <c r="AC44" s="46">
        <f t="shared" si="1"/>
        <v>5934.8000000000175</v>
      </c>
      <c r="AD44" s="46">
        <f>+AC44/O44*100</f>
        <v>4.876112978456481</v>
      </c>
      <c r="AE44" s="30"/>
      <c r="AF44" s="15"/>
      <c r="AG44" s="15"/>
      <c r="AH44" s="15"/>
      <c r="AI44" s="15"/>
      <c r="AJ44" s="6"/>
      <c r="AK44" s="6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5.75" customHeight="1">
      <c r="A45" s="4"/>
      <c r="B45" s="16" t="s">
        <v>57</v>
      </c>
      <c r="C45" s="18">
        <v>0</v>
      </c>
      <c r="D45" s="18">
        <v>0</v>
      </c>
      <c r="E45" s="18">
        <f aca="true" t="shared" si="18" ref="E45:N45">+E46+E47</f>
        <v>38.9</v>
      </c>
      <c r="F45" s="18">
        <f t="shared" si="18"/>
        <v>0</v>
      </c>
      <c r="G45" s="18">
        <f t="shared" si="18"/>
        <v>0</v>
      </c>
      <c r="H45" s="18">
        <f t="shared" si="18"/>
        <v>0</v>
      </c>
      <c r="I45" s="18">
        <f t="shared" si="18"/>
        <v>0</v>
      </c>
      <c r="J45" s="18">
        <f>+J46+J47</f>
        <v>362.5</v>
      </c>
      <c r="K45" s="18">
        <f>+K46+K47</f>
        <v>35</v>
      </c>
      <c r="L45" s="18">
        <f>+L46+L47</f>
        <v>0</v>
      </c>
      <c r="M45" s="18">
        <f>+M46+M47</f>
        <v>0</v>
      </c>
      <c r="N45" s="18">
        <f t="shared" si="18"/>
        <v>3279.6</v>
      </c>
      <c r="O45" s="26">
        <f>SUM(C45:N45)</f>
        <v>3716</v>
      </c>
      <c r="P45" s="18">
        <f>+P46+P47</f>
        <v>365.2</v>
      </c>
      <c r="Q45" s="18">
        <f aca="true" t="shared" si="19" ref="Q45:AA45">SUM(Q46:Q47)</f>
        <v>0</v>
      </c>
      <c r="R45" s="18">
        <f t="shared" si="19"/>
        <v>28.9</v>
      </c>
      <c r="S45" s="18">
        <f t="shared" si="19"/>
        <v>0</v>
      </c>
      <c r="T45" s="18">
        <f t="shared" si="19"/>
        <v>257.5</v>
      </c>
      <c r="U45" s="18">
        <f t="shared" si="19"/>
        <v>0</v>
      </c>
      <c r="V45" s="18">
        <f t="shared" si="19"/>
        <v>0</v>
      </c>
      <c r="W45" s="18">
        <f t="shared" si="19"/>
        <v>0</v>
      </c>
      <c r="X45" s="18">
        <f t="shared" si="19"/>
        <v>28.7</v>
      </c>
      <c r="Y45" s="18">
        <f t="shared" si="19"/>
        <v>0</v>
      </c>
      <c r="Z45" s="18">
        <f t="shared" si="19"/>
        <v>0</v>
      </c>
      <c r="AA45" s="18">
        <f t="shared" si="19"/>
        <v>0</v>
      </c>
      <c r="AB45" s="18">
        <f>+AB46+AB47</f>
        <v>680.3000000000001</v>
      </c>
      <c r="AC45" s="19">
        <f t="shared" si="1"/>
        <v>-3035.7</v>
      </c>
      <c r="AD45" s="19">
        <f>+AC45/O45*100</f>
        <v>-81.69268030139935</v>
      </c>
      <c r="AE45" s="30"/>
      <c r="AF45" s="15"/>
      <c r="AG45" s="15"/>
      <c r="AH45" s="15"/>
      <c r="AI45" s="15"/>
      <c r="AJ45" s="6"/>
      <c r="AK45" s="6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6.5" customHeight="1">
      <c r="A46" s="4"/>
      <c r="B46" s="27" t="s">
        <v>58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3279.6</v>
      </c>
      <c r="O46" s="22">
        <f>SUM(C46:N46)</f>
        <v>3279.6</v>
      </c>
      <c r="P46" s="21">
        <v>365.2</v>
      </c>
      <c r="Q46" s="23">
        <v>0</v>
      </c>
      <c r="R46" s="23">
        <v>0</v>
      </c>
      <c r="S46" s="23">
        <v>0</v>
      </c>
      <c r="T46" s="23">
        <v>257.5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2">
        <f>SUM(P46:AA46)</f>
        <v>622.7</v>
      </c>
      <c r="AC46" s="24">
        <f t="shared" si="1"/>
        <v>-2656.8999999999996</v>
      </c>
      <c r="AD46" s="24">
        <v>100</v>
      </c>
      <c r="AE46" s="47"/>
      <c r="AF46" s="1"/>
      <c r="AG46" s="15"/>
      <c r="AH46" s="15"/>
      <c r="AI46" s="15"/>
      <c r="AJ46" s="6"/>
      <c r="AK46" s="6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5" customHeight="1">
      <c r="A47" s="4"/>
      <c r="B47" s="27" t="s">
        <v>59</v>
      </c>
      <c r="C47" s="21">
        <v>0</v>
      </c>
      <c r="D47" s="21">
        <v>0</v>
      </c>
      <c r="E47" s="21">
        <v>38.9</v>
      </c>
      <c r="F47" s="21">
        <v>0</v>
      </c>
      <c r="G47" s="21">
        <v>0</v>
      </c>
      <c r="H47" s="21">
        <v>0</v>
      </c>
      <c r="I47" s="21">
        <v>0</v>
      </c>
      <c r="J47" s="21">
        <v>362.5</v>
      </c>
      <c r="K47" s="21">
        <v>35</v>
      </c>
      <c r="L47" s="21">
        <v>0</v>
      </c>
      <c r="M47" s="21">
        <v>0</v>
      </c>
      <c r="N47" s="21">
        <v>0</v>
      </c>
      <c r="O47" s="22">
        <f>SUM(C47:N47)</f>
        <v>436.4</v>
      </c>
      <c r="P47" s="21">
        <v>0</v>
      </c>
      <c r="Q47" s="23">
        <v>0</v>
      </c>
      <c r="R47" s="23">
        <v>28.9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28.7</v>
      </c>
      <c r="Y47" s="23">
        <v>0</v>
      </c>
      <c r="Z47" s="23">
        <v>0</v>
      </c>
      <c r="AA47" s="23">
        <v>0</v>
      </c>
      <c r="AB47" s="22">
        <f>SUM(P47:AA47)</f>
        <v>57.599999999999994</v>
      </c>
      <c r="AC47" s="24">
        <f t="shared" si="1"/>
        <v>-378.79999999999995</v>
      </c>
      <c r="AD47" s="24">
        <f>+AC47/O47*100</f>
        <v>-86.80109990834096</v>
      </c>
      <c r="AE47" s="47"/>
      <c r="AF47" s="1"/>
      <c r="AG47" s="15"/>
      <c r="AH47" s="15"/>
      <c r="AI47" s="15"/>
      <c r="AJ47" s="6"/>
      <c r="AK47" s="6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5.75" customHeight="1">
      <c r="A48" s="4"/>
      <c r="B48" s="16" t="s">
        <v>60</v>
      </c>
      <c r="C48" s="18">
        <f aca="true" t="shared" si="20" ref="C48:N48">ROUND(+C49+C50+C53,1)</f>
        <v>961.6</v>
      </c>
      <c r="D48" s="18">
        <f t="shared" si="20"/>
        <v>4914.3</v>
      </c>
      <c r="E48" s="18">
        <f t="shared" si="20"/>
        <v>8395.1</v>
      </c>
      <c r="F48" s="18">
        <f t="shared" si="20"/>
        <v>3326.1</v>
      </c>
      <c r="G48" s="18">
        <f t="shared" si="20"/>
        <v>29644.7</v>
      </c>
      <c r="H48" s="18">
        <f t="shared" si="20"/>
        <v>2081.5</v>
      </c>
      <c r="I48" s="18">
        <f t="shared" si="20"/>
        <v>1991.2</v>
      </c>
      <c r="J48" s="18">
        <f t="shared" si="20"/>
        <v>6169</v>
      </c>
      <c r="K48" s="18">
        <f t="shared" si="20"/>
        <v>7894.6</v>
      </c>
      <c r="L48" s="18">
        <f t="shared" si="20"/>
        <v>11852.4</v>
      </c>
      <c r="M48" s="18">
        <f t="shared" si="20"/>
        <v>14786.5</v>
      </c>
      <c r="N48" s="18">
        <f t="shared" si="20"/>
        <v>25978.7</v>
      </c>
      <c r="O48" s="26">
        <f>+O49+O50+O53</f>
        <v>117995.7</v>
      </c>
      <c r="P48" s="18">
        <f>ROUND(+P49+P50+P53,1)</f>
        <v>1454</v>
      </c>
      <c r="Q48" s="18">
        <f>ROUND(+Q49+Q50+Q53,1)</f>
        <v>2836.4</v>
      </c>
      <c r="R48" s="18">
        <f>ROUND(+R49+R50+R53,1)</f>
        <v>3153</v>
      </c>
      <c r="S48" s="18">
        <f>ROUND(+S49+S50+S53,1)</f>
        <v>9043.7</v>
      </c>
      <c r="T48" s="18">
        <f>ROUND(+T49+T50+T53,1)</f>
        <v>2457.5</v>
      </c>
      <c r="U48" s="18">
        <f aca="true" t="shared" si="21" ref="U48:AA48">ROUND(+U49+U50+U53,1)</f>
        <v>9383</v>
      </c>
      <c r="V48" s="18">
        <f t="shared" si="21"/>
        <v>28825.4</v>
      </c>
      <c r="W48" s="18">
        <f t="shared" si="21"/>
        <v>4395.9</v>
      </c>
      <c r="X48" s="18">
        <f t="shared" si="21"/>
        <v>7427.3</v>
      </c>
      <c r="Y48" s="18">
        <f t="shared" si="21"/>
        <v>5437</v>
      </c>
      <c r="Z48" s="18">
        <f t="shared" si="21"/>
        <v>17302.8</v>
      </c>
      <c r="AA48" s="18">
        <f t="shared" si="21"/>
        <v>35250.2</v>
      </c>
      <c r="AB48" s="26">
        <f>+AB49+AB50+AB53</f>
        <v>126966.20000000001</v>
      </c>
      <c r="AC48" s="19">
        <f t="shared" si="1"/>
        <v>8970.500000000015</v>
      </c>
      <c r="AD48" s="19">
        <f>+AC48/O48*100</f>
        <v>7.602395680520574</v>
      </c>
      <c r="AE48" s="30"/>
      <c r="AF48" s="15"/>
      <c r="AG48" s="15"/>
      <c r="AH48" s="15"/>
      <c r="AI48" s="15"/>
      <c r="AJ48" s="6"/>
      <c r="AK48" s="6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8" customHeight="1">
      <c r="A49" s="4"/>
      <c r="B49" s="27" t="s">
        <v>61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9">
        <f>SUM(C49:N49)</f>
        <v>0</v>
      </c>
      <c r="P49" s="48">
        <v>0</v>
      </c>
      <c r="Q49" s="50">
        <v>0</v>
      </c>
      <c r="R49" s="50">
        <v>0</v>
      </c>
      <c r="S49" s="50">
        <v>5295.5</v>
      </c>
      <c r="T49" s="50">
        <v>0</v>
      </c>
      <c r="U49" s="50">
        <v>2663.7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6810.7</v>
      </c>
      <c r="AB49" s="48">
        <f>SUM(P49:AA49)</f>
        <v>14769.9</v>
      </c>
      <c r="AC49" s="51">
        <f t="shared" si="1"/>
        <v>14769.9</v>
      </c>
      <c r="AD49" s="51">
        <v>0</v>
      </c>
      <c r="AE49" s="30"/>
      <c r="AF49" s="15"/>
      <c r="AG49" s="15"/>
      <c r="AH49" s="15"/>
      <c r="AI49" s="15"/>
      <c r="AJ49" s="6"/>
      <c r="AK49" s="6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8" customHeight="1">
      <c r="A50" s="4"/>
      <c r="B50" s="27" t="s">
        <v>62</v>
      </c>
      <c r="C50" s="48">
        <f aca="true" t="shared" si="22" ref="C50:N50">+C51+C52</f>
        <v>961.6</v>
      </c>
      <c r="D50" s="48">
        <f t="shared" si="22"/>
        <v>998.7</v>
      </c>
      <c r="E50" s="48">
        <f t="shared" si="22"/>
        <v>1792.8999999999999</v>
      </c>
      <c r="F50" s="48">
        <f t="shared" si="22"/>
        <v>2647.5</v>
      </c>
      <c r="G50" s="48">
        <f t="shared" si="22"/>
        <v>1959.6000000000001</v>
      </c>
      <c r="H50" s="48">
        <f t="shared" si="22"/>
        <v>1792</v>
      </c>
      <c r="I50" s="48">
        <f t="shared" si="22"/>
        <v>1772.8</v>
      </c>
      <c r="J50" s="48">
        <f t="shared" si="22"/>
        <v>1841.5</v>
      </c>
      <c r="K50" s="48">
        <f t="shared" si="22"/>
        <v>1661</v>
      </c>
      <c r="L50" s="48">
        <f t="shared" si="22"/>
        <v>10557.2</v>
      </c>
      <c r="M50" s="48">
        <f t="shared" si="22"/>
        <v>10683.8</v>
      </c>
      <c r="N50" s="48">
        <f t="shared" si="22"/>
        <v>23951.8</v>
      </c>
      <c r="O50" s="49">
        <f>SUM(C50:N50)</f>
        <v>60620.399999999994</v>
      </c>
      <c r="P50" s="48">
        <f>+P51+P52</f>
        <v>1454</v>
      </c>
      <c r="Q50" s="48">
        <f>+Q51+Q52</f>
        <v>2836.3999999999996</v>
      </c>
      <c r="R50" s="48">
        <f>+R51+R52</f>
        <v>3153</v>
      </c>
      <c r="S50" s="48">
        <f>+S51+S52</f>
        <v>3748.2</v>
      </c>
      <c r="T50" s="48">
        <f>+T51+T52</f>
        <v>2457.5</v>
      </c>
      <c r="U50" s="48">
        <f aca="true" t="shared" si="23" ref="U50:AA50">+U51+U52</f>
        <v>3237.2000000000003</v>
      </c>
      <c r="V50" s="48">
        <f t="shared" si="23"/>
        <v>7505.2</v>
      </c>
      <c r="W50" s="48">
        <f t="shared" si="23"/>
        <v>3256.7</v>
      </c>
      <c r="X50" s="48">
        <f t="shared" si="23"/>
        <v>2370.2999999999997</v>
      </c>
      <c r="Y50" s="48">
        <f t="shared" si="23"/>
        <v>3362.3</v>
      </c>
      <c r="Z50" s="48">
        <f t="shared" si="23"/>
        <v>3260.9</v>
      </c>
      <c r="AA50" s="48">
        <f t="shared" si="23"/>
        <v>21369.5</v>
      </c>
      <c r="AB50" s="48">
        <f>SUM(P50:AA50)</f>
        <v>58011.200000000004</v>
      </c>
      <c r="AC50" s="51">
        <f t="shared" si="1"/>
        <v>-2609.19999999999</v>
      </c>
      <c r="AD50" s="51">
        <f aca="true" t="shared" si="24" ref="AD50:AD55">+AC50/O50*100</f>
        <v>-4.304161635357058</v>
      </c>
      <c r="AE50" s="30"/>
      <c r="AF50" s="15"/>
      <c r="AG50" s="15"/>
      <c r="AH50" s="15"/>
      <c r="AI50" s="15"/>
      <c r="AJ50" s="6"/>
      <c r="AK50" s="6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5.75" customHeight="1">
      <c r="A51" s="4"/>
      <c r="B51" s="52" t="s">
        <v>63</v>
      </c>
      <c r="C51" s="21">
        <v>880.7</v>
      </c>
      <c r="D51" s="21">
        <v>651.9</v>
      </c>
      <c r="E51" s="21">
        <v>1572.6</v>
      </c>
      <c r="F51" s="21">
        <v>1001.6</v>
      </c>
      <c r="G51" s="23">
        <v>1754.9</v>
      </c>
      <c r="H51" s="23">
        <v>1121</v>
      </c>
      <c r="I51" s="23">
        <v>1237.8</v>
      </c>
      <c r="J51" s="23">
        <v>1299.1</v>
      </c>
      <c r="K51" s="23">
        <v>1178.7</v>
      </c>
      <c r="L51" s="23">
        <v>899.1</v>
      </c>
      <c r="M51" s="23">
        <v>2092.2</v>
      </c>
      <c r="N51" s="23">
        <v>1641.2</v>
      </c>
      <c r="O51" s="22">
        <f>SUM(C51:N51)</f>
        <v>15330.800000000003</v>
      </c>
      <c r="P51" s="21">
        <v>904.1</v>
      </c>
      <c r="Q51" s="23">
        <v>1400.2</v>
      </c>
      <c r="R51" s="23">
        <v>1885.9</v>
      </c>
      <c r="S51" s="23">
        <v>2384.6</v>
      </c>
      <c r="T51" s="23">
        <v>2038.6</v>
      </c>
      <c r="U51" s="23">
        <v>2299.8</v>
      </c>
      <c r="V51" s="23">
        <v>2006.8</v>
      </c>
      <c r="W51" s="23">
        <v>1924.7</v>
      </c>
      <c r="X51" s="23">
        <v>2182.2</v>
      </c>
      <c r="Y51" s="23">
        <v>1619.1</v>
      </c>
      <c r="Z51" s="23">
        <v>2406.4</v>
      </c>
      <c r="AA51" s="23">
        <v>2737.4</v>
      </c>
      <c r="AB51" s="21">
        <f>SUM(P51:AA51)</f>
        <v>23789.800000000003</v>
      </c>
      <c r="AC51" s="51">
        <f t="shared" si="1"/>
        <v>8459</v>
      </c>
      <c r="AD51" s="51">
        <f t="shared" si="24"/>
        <v>55.17650742296553</v>
      </c>
      <c r="AE51" s="30"/>
      <c r="AF51" s="15"/>
      <c r="AG51" s="15"/>
      <c r="AH51" s="15"/>
      <c r="AI51" s="15"/>
      <c r="AJ51" s="6"/>
      <c r="AK51" s="6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5" customHeight="1">
      <c r="A52" s="4"/>
      <c r="B52" s="52" t="s">
        <v>64</v>
      </c>
      <c r="C52" s="21">
        <v>80.9</v>
      </c>
      <c r="D52" s="21">
        <v>346.8</v>
      </c>
      <c r="E52" s="21">
        <v>220.3</v>
      </c>
      <c r="F52" s="21">
        <v>1645.9</v>
      </c>
      <c r="G52" s="23">
        <v>204.7</v>
      </c>
      <c r="H52" s="23">
        <v>671</v>
      </c>
      <c r="I52" s="23">
        <v>535</v>
      </c>
      <c r="J52" s="23">
        <v>542.4</v>
      </c>
      <c r="K52" s="23">
        <v>482.3</v>
      </c>
      <c r="L52" s="23">
        <v>9658.1</v>
      </c>
      <c r="M52" s="23">
        <v>8591.6</v>
      </c>
      <c r="N52" s="23">
        <v>22310.6</v>
      </c>
      <c r="O52" s="22">
        <f>SUM(C52:N52)</f>
        <v>45289.6</v>
      </c>
      <c r="P52" s="21">
        <v>549.9</v>
      </c>
      <c r="Q52" s="23">
        <v>1436.1999999999998</v>
      </c>
      <c r="R52" s="23">
        <v>1267.1</v>
      </c>
      <c r="S52" s="23">
        <v>1363.6</v>
      </c>
      <c r="T52" s="23">
        <v>418.9</v>
      </c>
      <c r="U52" s="23">
        <v>937.4</v>
      </c>
      <c r="V52" s="23">
        <v>5498.4</v>
      </c>
      <c r="W52" s="23">
        <v>1332</v>
      </c>
      <c r="X52" s="23">
        <v>188.1</v>
      </c>
      <c r="Y52" s="23">
        <v>1743.2</v>
      </c>
      <c r="Z52" s="23">
        <v>854.5</v>
      </c>
      <c r="AA52" s="23">
        <v>18632.1</v>
      </c>
      <c r="AB52" s="21">
        <f>SUM(P52:AA52)</f>
        <v>34221.399999999994</v>
      </c>
      <c r="AC52" s="51">
        <f t="shared" si="1"/>
        <v>-11068.200000000004</v>
      </c>
      <c r="AD52" s="51">
        <f t="shared" si="24"/>
        <v>-24.438723238889292</v>
      </c>
      <c r="AE52" s="30"/>
      <c r="AF52" s="15"/>
      <c r="AG52" s="15"/>
      <c r="AH52" s="15"/>
      <c r="AI52" s="15"/>
      <c r="AJ52" s="6"/>
      <c r="AK52" s="6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5.75" customHeight="1">
      <c r="A53" s="4"/>
      <c r="B53" s="27" t="s">
        <v>65</v>
      </c>
      <c r="C53" s="48">
        <f aca="true" t="shared" si="25" ref="C53:N53">SUM(C54:C55)</f>
        <v>0</v>
      </c>
      <c r="D53" s="48">
        <f t="shared" si="25"/>
        <v>3915.6</v>
      </c>
      <c r="E53" s="48">
        <f t="shared" si="25"/>
        <v>6602.2</v>
      </c>
      <c r="F53" s="48">
        <f t="shared" si="25"/>
        <v>678.6</v>
      </c>
      <c r="G53" s="48">
        <f t="shared" si="25"/>
        <v>27685.100000000002</v>
      </c>
      <c r="H53" s="48">
        <f t="shared" si="25"/>
        <v>289.5</v>
      </c>
      <c r="I53" s="48">
        <f t="shared" si="25"/>
        <v>218.4</v>
      </c>
      <c r="J53" s="48">
        <f t="shared" si="25"/>
        <v>4327.5</v>
      </c>
      <c r="K53" s="48">
        <f t="shared" si="25"/>
        <v>6233.6</v>
      </c>
      <c r="L53" s="48">
        <f t="shared" si="25"/>
        <v>1295.2</v>
      </c>
      <c r="M53" s="48">
        <f t="shared" si="25"/>
        <v>4102.7</v>
      </c>
      <c r="N53" s="48">
        <f t="shared" si="25"/>
        <v>2026.9</v>
      </c>
      <c r="O53" s="49">
        <f>+O54+O55</f>
        <v>57375.3</v>
      </c>
      <c r="P53" s="48">
        <f>SUM(P54:P55)</f>
        <v>0</v>
      </c>
      <c r="Q53" s="50">
        <f>SUM(Q54:Q55)</f>
        <v>0</v>
      </c>
      <c r="R53" s="50">
        <f>SUM(R54:R55)</f>
        <v>0</v>
      </c>
      <c r="S53" s="50">
        <f>SUM(S54:S55)</f>
        <v>0</v>
      </c>
      <c r="T53" s="50">
        <f>SUM(T54:T55)</f>
        <v>0</v>
      </c>
      <c r="U53" s="50">
        <f aca="true" t="shared" si="26" ref="U53:AA53">SUM(U54:U55)</f>
        <v>3482.1</v>
      </c>
      <c r="V53" s="50">
        <f t="shared" si="26"/>
        <v>21320.2</v>
      </c>
      <c r="W53" s="50">
        <f t="shared" si="26"/>
        <v>1139.2</v>
      </c>
      <c r="X53" s="50">
        <f t="shared" si="26"/>
        <v>5057</v>
      </c>
      <c r="Y53" s="50">
        <f t="shared" si="26"/>
        <v>2074.7</v>
      </c>
      <c r="Z53" s="50">
        <f t="shared" si="26"/>
        <v>14041.9</v>
      </c>
      <c r="AA53" s="50">
        <f t="shared" si="26"/>
        <v>7070</v>
      </c>
      <c r="AB53" s="49">
        <f>+AB54+AB55</f>
        <v>54185.100000000006</v>
      </c>
      <c r="AC53" s="51">
        <f t="shared" si="1"/>
        <v>-3190.199999999997</v>
      </c>
      <c r="AD53" s="51">
        <f t="shared" si="24"/>
        <v>-5.560232364798087</v>
      </c>
      <c r="AE53" s="30"/>
      <c r="AF53" s="15"/>
      <c r="AG53" s="15"/>
      <c r="AH53" s="15"/>
      <c r="AI53" s="15"/>
      <c r="AJ53" s="6"/>
      <c r="AK53" s="6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6.5" customHeight="1">
      <c r="A54" s="4"/>
      <c r="B54" s="32" t="s">
        <v>66</v>
      </c>
      <c r="C54" s="21">
        <v>0</v>
      </c>
      <c r="D54" s="21">
        <v>3915.6</v>
      </c>
      <c r="E54" s="21">
        <v>6602.2</v>
      </c>
      <c r="F54" s="21">
        <v>678.6</v>
      </c>
      <c r="G54" s="23">
        <v>294.7</v>
      </c>
      <c r="H54" s="23">
        <v>289.5</v>
      </c>
      <c r="I54" s="23">
        <v>218.4</v>
      </c>
      <c r="J54" s="23">
        <v>4327.5</v>
      </c>
      <c r="K54" s="23">
        <v>6233.6</v>
      </c>
      <c r="L54" s="23">
        <v>1295.2</v>
      </c>
      <c r="M54" s="23">
        <v>4020.3</v>
      </c>
      <c r="N54" s="23">
        <v>2026.9</v>
      </c>
      <c r="O54" s="22">
        <f>SUM(C54:N54)</f>
        <v>29902.5</v>
      </c>
      <c r="P54" s="21">
        <v>0</v>
      </c>
      <c r="Q54" s="23">
        <v>0</v>
      </c>
      <c r="R54" s="23">
        <v>0</v>
      </c>
      <c r="S54" s="23">
        <v>0</v>
      </c>
      <c r="T54" s="23">
        <v>0</v>
      </c>
      <c r="U54" s="23">
        <v>3482.1</v>
      </c>
      <c r="V54" s="23">
        <v>2329.8</v>
      </c>
      <c r="W54" s="23">
        <v>1139.2</v>
      </c>
      <c r="X54" s="23">
        <v>5009.4</v>
      </c>
      <c r="Y54" s="23">
        <v>2074.7</v>
      </c>
      <c r="Z54" s="23">
        <v>4446.1</v>
      </c>
      <c r="AA54" s="23">
        <v>7045.9</v>
      </c>
      <c r="AB54" s="21">
        <f>SUM(P54:AA54)</f>
        <v>25527.200000000004</v>
      </c>
      <c r="AC54" s="24">
        <f t="shared" si="1"/>
        <v>-4375.299999999996</v>
      </c>
      <c r="AD54" s="24">
        <f t="shared" si="24"/>
        <v>-14.631886965972729</v>
      </c>
      <c r="AE54" s="30"/>
      <c r="AF54" s="15"/>
      <c r="AG54" s="15"/>
      <c r="AH54" s="15"/>
      <c r="AI54" s="15"/>
      <c r="AJ54" s="6"/>
      <c r="AK54" s="6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6.5" customHeight="1">
      <c r="A55" s="4"/>
      <c r="B55" s="32" t="s">
        <v>67</v>
      </c>
      <c r="C55" s="21">
        <v>0</v>
      </c>
      <c r="D55" s="21">
        <v>0</v>
      </c>
      <c r="E55" s="21">
        <v>0</v>
      </c>
      <c r="F55" s="21">
        <v>0</v>
      </c>
      <c r="G55" s="23">
        <v>27390.4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82.4</v>
      </c>
      <c r="N55" s="23">
        <v>0</v>
      </c>
      <c r="O55" s="22">
        <f>SUM(C55:N55)</f>
        <v>27472.800000000003</v>
      </c>
      <c r="P55" s="21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18990.4</v>
      </c>
      <c r="W55" s="23">
        <v>0</v>
      </c>
      <c r="X55" s="23">
        <v>47.6</v>
      </c>
      <c r="Y55" s="23">
        <v>0</v>
      </c>
      <c r="Z55" s="23">
        <v>9595.8</v>
      </c>
      <c r="AA55" s="23">
        <v>24.1</v>
      </c>
      <c r="AB55" s="21">
        <f>SUM(P55:AA55)</f>
        <v>28657.899999999998</v>
      </c>
      <c r="AC55" s="24">
        <f t="shared" si="1"/>
        <v>1185.099999999995</v>
      </c>
      <c r="AD55" s="24">
        <f t="shared" si="24"/>
        <v>4.313721207885599</v>
      </c>
      <c r="AE55" s="30"/>
      <c r="AF55" s="15"/>
      <c r="AG55" s="15"/>
      <c r="AH55" s="15"/>
      <c r="AI55" s="15"/>
      <c r="AJ55" s="6"/>
      <c r="AK55" s="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4.5" customHeight="1">
      <c r="A56" s="4"/>
      <c r="B56" s="5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1"/>
      <c r="AC56" s="24"/>
      <c r="AD56" s="24"/>
      <c r="AE56" s="30"/>
      <c r="AF56" s="15"/>
      <c r="AG56" s="15"/>
      <c r="AH56" s="15"/>
      <c r="AI56" s="15"/>
      <c r="AJ56" s="6"/>
      <c r="AK56" s="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9.5" customHeight="1" thickBot="1">
      <c r="A57" s="4"/>
      <c r="B57" s="40" t="s">
        <v>54</v>
      </c>
      <c r="C57" s="54">
        <f>+C44+C43+C42</f>
        <v>1261.3</v>
      </c>
      <c r="D57" s="54">
        <f>+D44+D43+D42</f>
        <v>5462.7</v>
      </c>
      <c r="E57" s="54">
        <f>+E44+E43+E42</f>
        <v>9238.4</v>
      </c>
      <c r="F57" s="54">
        <f>+F44+F43+F42</f>
        <v>3962.6</v>
      </c>
      <c r="G57" s="54">
        <f aca="true" t="shared" si="27" ref="G57:Z57">+G44+G43+G42</f>
        <v>30753.899999999998</v>
      </c>
      <c r="H57" s="54">
        <f t="shared" si="27"/>
        <v>5909.3</v>
      </c>
      <c r="I57" s="54">
        <f t="shared" si="27"/>
        <v>2571.3</v>
      </c>
      <c r="J57" s="54">
        <f t="shared" si="27"/>
        <v>7677.7</v>
      </c>
      <c r="K57" s="54">
        <f t="shared" si="27"/>
        <v>8968.6</v>
      </c>
      <c r="L57" s="54">
        <f t="shared" si="27"/>
        <v>12329.1</v>
      </c>
      <c r="M57" s="54">
        <f t="shared" si="27"/>
        <v>15805.6</v>
      </c>
      <c r="N57" s="54">
        <f t="shared" si="27"/>
        <v>33734.2</v>
      </c>
      <c r="O57" s="54">
        <f t="shared" si="27"/>
        <v>137674.7</v>
      </c>
      <c r="P57" s="54">
        <f t="shared" si="27"/>
        <v>2197.7000000000003</v>
      </c>
      <c r="Q57" s="54">
        <f t="shared" si="27"/>
        <v>3284.1</v>
      </c>
      <c r="R57" s="54">
        <f t="shared" si="27"/>
        <v>4068.6000000000004</v>
      </c>
      <c r="S57" s="54">
        <f t="shared" si="27"/>
        <v>9542.000000000002</v>
      </c>
      <c r="T57" s="54">
        <f t="shared" si="27"/>
        <v>3127.2</v>
      </c>
      <c r="U57" s="54">
        <f t="shared" si="27"/>
        <v>9804.300000000001</v>
      </c>
      <c r="V57" s="54">
        <f t="shared" si="27"/>
        <v>30550</v>
      </c>
      <c r="W57" s="54">
        <f t="shared" si="27"/>
        <v>4841.2</v>
      </c>
      <c r="X57" s="54">
        <f t="shared" si="27"/>
        <v>8052.2</v>
      </c>
      <c r="Y57" s="54">
        <f t="shared" si="27"/>
        <v>6064.6</v>
      </c>
      <c r="Z57" s="54">
        <f t="shared" si="27"/>
        <v>18498.7</v>
      </c>
      <c r="AA57" s="54">
        <f>+AA44+AA43+AA42</f>
        <v>37654.399999999994</v>
      </c>
      <c r="AB57" s="54">
        <f>+AB44+AB43+AB42</f>
        <v>137685.00000000003</v>
      </c>
      <c r="AC57" s="54">
        <f>+AB57-O57</f>
        <v>10.300000000017462</v>
      </c>
      <c r="AD57" s="55">
        <f>+AC57/O57*100</f>
        <v>0.007481403627549188</v>
      </c>
      <c r="AE57" s="30"/>
      <c r="AF57" s="15"/>
      <c r="AG57" s="15"/>
      <c r="AH57" s="15"/>
      <c r="AI57" s="15"/>
      <c r="AJ57" s="6"/>
      <c r="AK57" s="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9.5" customHeight="1" thickTop="1">
      <c r="A58" s="4"/>
      <c r="B58" s="56" t="s">
        <v>68</v>
      </c>
      <c r="C58" s="57">
        <v>115.4</v>
      </c>
      <c r="D58" s="57">
        <v>186.9</v>
      </c>
      <c r="E58" s="57">
        <v>130.1</v>
      </c>
      <c r="F58" s="57">
        <v>146.2</v>
      </c>
      <c r="G58" s="57">
        <v>132</v>
      </c>
      <c r="H58" s="57">
        <v>112.3</v>
      </c>
      <c r="I58" s="57">
        <v>118.2</v>
      </c>
      <c r="J58" s="57">
        <v>118.7</v>
      </c>
      <c r="K58" s="57">
        <v>142.3</v>
      </c>
      <c r="L58" s="57">
        <v>135.4</v>
      </c>
      <c r="M58" s="57">
        <v>119.1</v>
      </c>
      <c r="N58" s="57">
        <v>118.1</v>
      </c>
      <c r="O58" s="57">
        <f>SUM(C58:N58)</f>
        <v>1574.6999999999998</v>
      </c>
      <c r="P58" s="57">
        <v>128.4</v>
      </c>
      <c r="Q58" s="57">
        <v>139.4</v>
      </c>
      <c r="R58" s="57">
        <v>133.7</v>
      </c>
      <c r="S58" s="57">
        <v>132.3</v>
      </c>
      <c r="T58" s="57">
        <v>137.8</v>
      </c>
      <c r="U58" s="57">
        <v>132.1</v>
      </c>
      <c r="V58" s="57">
        <v>145.4</v>
      </c>
      <c r="W58" s="57">
        <v>131.7</v>
      </c>
      <c r="X58" s="57">
        <v>150.5</v>
      </c>
      <c r="Y58" s="57">
        <v>131.4</v>
      </c>
      <c r="Z58" s="57">
        <v>146.4</v>
      </c>
      <c r="AA58" s="57">
        <v>145.8</v>
      </c>
      <c r="AB58" s="58">
        <f>SUM(P58:AA58)</f>
        <v>1654.9</v>
      </c>
      <c r="AC58" s="57">
        <f>+AB58-O58</f>
        <v>80.20000000000027</v>
      </c>
      <c r="AD58" s="59">
        <f>+AC58/O58*100</f>
        <v>5.093033593700405</v>
      </c>
      <c r="AE58" s="30"/>
      <c r="AF58" s="15"/>
      <c r="AG58" s="15"/>
      <c r="AH58" s="15"/>
      <c r="AI58" s="15"/>
      <c r="AJ58" s="6"/>
      <c r="AK58" s="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5" customHeight="1">
      <c r="A59" s="4"/>
      <c r="B59" s="60" t="s">
        <v>69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5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5"/>
      <c r="AE59" s="61"/>
      <c r="AF59" s="6"/>
      <c r="AG59" s="6"/>
      <c r="AH59" s="6"/>
      <c r="AI59" s="6"/>
      <c r="AJ59" s="6"/>
      <c r="AK59" s="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4.25" customHeight="1">
      <c r="A60" s="4"/>
      <c r="B60" s="62" t="s">
        <v>70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5"/>
      <c r="P60" s="64"/>
      <c r="Q60" s="64"/>
      <c r="R60" s="64"/>
      <c r="S60" s="64"/>
      <c r="AB60" s="65"/>
      <c r="AC60" s="5"/>
      <c r="AD60" s="5"/>
      <c r="AE60" s="61"/>
      <c r="AF60" s="6"/>
      <c r="AG60" s="6"/>
      <c r="AH60" s="6"/>
      <c r="AI60" s="6"/>
      <c r="AJ60" s="6"/>
      <c r="AK60" s="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4.25" customHeight="1">
      <c r="A61" s="4"/>
      <c r="B61" s="66" t="s">
        <v>71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30"/>
      <c r="AC61" s="5"/>
      <c r="AD61" s="5"/>
      <c r="AE61" s="61"/>
      <c r="AF61" s="6"/>
      <c r="AG61" s="6"/>
      <c r="AH61" s="6"/>
      <c r="AI61" s="6"/>
      <c r="AJ61" s="6"/>
      <c r="AK61" s="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23.25" customHeight="1">
      <c r="A62" s="4"/>
      <c r="B62" s="67" t="s">
        <v>72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15"/>
      <c r="AD62" s="6"/>
      <c r="AE62" s="6"/>
      <c r="AF62" s="5"/>
      <c r="AG62" s="5"/>
      <c r="AH62" s="6"/>
      <c r="AI62" s="6"/>
      <c r="AJ62" s="6"/>
      <c r="AK62" s="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7.25" customHeight="1">
      <c r="A63" s="4"/>
      <c r="B63" s="6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75">
      <c r="A64" s="4"/>
      <c r="B64" s="7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6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2.75">
      <c r="A65" s="4"/>
      <c r="B65" s="7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2.75">
      <c r="A66" s="4"/>
      <c r="B66" s="7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6"/>
      <c r="P66" s="6"/>
      <c r="Q66" s="6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6"/>
      <c r="AC66" s="15"/>
      <c r="AD66" s="6"/>
      <c r="AE66" s="6"/>
      <c r="AF66" s="6"/>
      <c r="AG66" s="6"/>
      <c r="AH66" s="6"/>
      <c r="AI66" s="6"/>
      <c r="AJ66" s="6"/>
      <c r="AK66" s="6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2.75">
      <c r="A67" s="4"/>
      <c r="B67" s="6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6"/>
      <c r="AD67" s="6"/>
      <c r="AE67" s="6"/>
      <c r="AF67" s="6"/>
      <c r="AG67" s="6"/>
      <c r="AH67" s="6"/>
      <c r="AI67" s="6"/>
      <c r="AJ67" s="6"/>
      <c r="AK67" s="6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2:63" ht="12.75">
      <c r="B68" s="62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2:63" ht="12.7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2:63" ht="12.7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2:63" ht="12.75">
      <c r="B71" s="73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2:63" ht="12.75">
      <c r="B72" s="73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2:63" ht="12.75">
      <c r="B73" s="73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2:63" ht="12.75">
      <c r="B74" s="73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2:63" ht="12.75">
      <c r="B75" s="73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2:63" ht="12.7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2:63" ht="12.7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2:63" ht="12.7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2:63" ht="12.75">
      <c r="B79" s="7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2:63" ht="12.7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2:63" ht="12.75">
      <c r="B81" s="73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2:63" ht="12.75">
      <c r="B82" s="73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2:63" ht="12.7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2:63" ht="12.75">
      <c r="B84" s="73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2:63" ht="12.75">
      <c r="B85" s="73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2:63" ht="12.75">
      <c r="B86" s="73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2:63" ht="12.7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2:63" ht="12.75">
      <c r="B88" s="73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2:63" ht="12.75">
      <c r="B89" s="73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2:63" ht="12.75">
      <c r="B90" s="73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2:63" ht="12.7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2:63" ht="12.75">
      <c r="B92" s="73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2:63" ht="12.75">
      <c r="B93" s="73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2:63" ht="12.75">
      <c r="B94" s="73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2:63" ht="12.75">
      <c r="B95" s="73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2:63" ht="12.7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2:63" ht="12.7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2:63" ht="12.7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2:63" ht="12.7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2:63" ht="12.7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2:63" ht="12.7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2:63" ht="12.7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2:63" ht="12.7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2:63" ht="12.7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2:63" ht="12.7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2:63" ht="12.7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2:63" ht="12.7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2:63" ht="12.7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2:63" ht="12.7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2:63" ht="12.7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2:63" ht="12.7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2:63" ht="12.7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2:63" ht="12.7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2:63" ht="12.7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2:63" ht="12.7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2:63" ht="12.7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2:63" ht="12.7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2:63" ht="12.7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2:63" ht="12.7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2:63" ht="12.75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2:63" ht="12.75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2:63" ht="12.75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2:63" ht="12.75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2:63" ht="12.75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2:63" ht="12.75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2:63" ht="12.75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2:63" ht="12.75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2:63" ht="12.75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2:63" ht="12.75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2:63" ht="12.75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2:63" ht="12.75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2:63" ht="12.75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2:63" ht="12.75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2:63" ht="12.75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2:63" ht="12.75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2:63" ht="12.75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2:63" ht="12.75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2:63" ht="12.75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2:63" ht="12.75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2:63" ht="12.75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2:63" ht="12.75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2:63" ht="12.75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2:63" ht="12.75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2:63" ht="12.7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2:63" ht="12.75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2:63" ht="12.7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2:63" ht="12.75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2:63" ht="12.75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2:63" ht="12.75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2:63" ht="12.75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2:63" ht="12.7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2:63" ht="12.75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2:63" ht="12.75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2:63" ht="12.75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2:63" ht="12.75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2:63" ht="12.75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2:63" ht="12.75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2:63" ht="12.75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2:63" ht="12.75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2:63" ht="12.75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2:63" ht="12.75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2:63" ht="12.75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2:63" ht="12.75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2:63" ht="12.75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2:63" ht="12.75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2:63" ht="12.75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2:63" ht="12.75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2:63" ht="12.75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2:63" ht="12.75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2:63" ht="12.75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2:63" ht="12.7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2:63" ht="12.75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2:63" ht="12.7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2:63" ht="12.75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2:63" ht="12.75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2:63" ht="12.75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2:63" ht="12.75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2:63" ht="12.75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2:63" ht="12.75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2:63" ht="12.75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2:63" ht="12.75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2:63" ht="12.7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2:63" ht="12.75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2:63" ht="12.75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2:63" ht="12.75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2:63" ht="12.75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2:63" ht="12.75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2:63" ht="12.75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2:63" ht="12.75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2:63" ht="12.75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2:63" ht="12.75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2:63" ht="12.7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2:63" ht="12.75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2:63" ht="12.75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2:63" ht="12.75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2:63" ht="12.75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2:63" ht="12.75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2:63" ht="12.7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2:63" ht="12.75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2:63" ht="12.7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2:63" ht="12.75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2:63" ht="12.75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2:63" ht="12.75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2:63" ht="12.75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2:63" ht="12.75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2:63" ht="12.75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2:63" ht="12.75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2:63" ht="12.75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2:63" ht="12.75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2:63" ht="12.75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2:63" ht="12.75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2:63" ht="12.75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2:63" ht="12.75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2:63" ht="12.75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2:63" ht="12.75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2:63" ht="12.7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2:63" ht="12.7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2:63" ht="12.75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2:63" ht="12.7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2:63" ht="12.75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2:63" ht="12.75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2:63" ht="12.75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2:63" ht="12.75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2:63" ht="12.75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2:63" ht="12.75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2:63" ht="12.75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2:63" ht="12.75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2:63" ht="12.75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2:63" ht="12.75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2:63" ht="12.75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2:63" ht="12.75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2:63" ht="12.75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2:63" ht="12.75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2:63" ht="12.75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2:63" ht="12.75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2:63" ht="12.75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2:63" ht="12.75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2:63" ht="12.75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2:63" ht="12.75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2:63" ht="12.75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2:63" ht="12.75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2:63" ht="12.75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2:63" ht="12.75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2:6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2:6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2:6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2:6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2:6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2:6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2:6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2:6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2:6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2:6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2:6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2:6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2:6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2:6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2:6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2:6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2:6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2:6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2:6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2:6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2:6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2:6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2:6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2:6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2:6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2:6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2:6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2:6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2:6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2:6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2:6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2:6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2:6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2:6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2:6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2:6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2:6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2:6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2:6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2:6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2:6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2:6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2:6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2:6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2:6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2:6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2:6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2:6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2:6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2:6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2:6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2:6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2:6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2:6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2:6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2:6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2:6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2:6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2:6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2:6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2:6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2:6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2:6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2:6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2:6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2:6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2:6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2:6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2:6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</sheetData>
  <sheetProtection/>
  <mergeCells count="10">
    <mergeCell ref="B1:AD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" bottom="0" header="0" footer="0"/>
  <pageSetup fitToHeight="2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yramirez</cp:lastModifiedBy>
  <dcterms:created xsi:type="dcterms:W3CDTF">2012-03-20T15:18:56Z</dcterms:created>
  <dcterms:modified xsi:type="dcterms:W3CDTF">2012-03-26T13:28:04Z</dcterms:modified>
  <cp:category/>
  <cp:version/>
  <cp:contentType/>
  <cp:contentStatus/>
</cp:coreProperties>
</file>