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450" windowHeight="12180"/>
  </bookViews>
  <sheets>
    <sheet name="PP (EST)" sheetId="1" r:id="rId1"/>
  </sheets>
  <externalReferences>
    <externalReference r:id="rId2"/>
    <externalReference r:id="rId3"/>
  </externalReferences>
  <definedNames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'PP (EST)'!$B$1:$K$95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'PP (EST)'!$1:$8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6" i="1" l="1"/>
  <c r="K78" i="1"/>
  <c r="K89" i="1"/>
  <c r="K90" i="1"/>
  <c r="J90" i="1"/>
  <c r="E90" i="1"/>
  <c r="D90" i="1"/>
  <c r="D88" i="1" s="1"/>
  <c r="C90" i="1"/>
  <c r="J89" i="1"/>
  <c r="E89" i="1"/>
  <c r="E88" i="1" s="1"/>
  <c r="D89" i="1"/>
  <c r="C89" i="1"/>
  <c r="J88" i="1"/>
  <c r="I88" i="1"/>
  <c r="H88" i="1"/>
  <c r="G88" i="1"/>
  <c r="J87" i="1"/>
  <c r="E87" i="1"/>
  <c r="D87" i="1"/>
  <c r="F87" i="1" s="1"/>
  <c r="K87" i="1" s="1"/>
  <c r="C87" i="1"/>
  <c r="J86" i="1"/>
  <c r="E86" i="1"/>
  <c r="D86" i="1"/>
  <c r="F86" i="1" s="1"/>
  <c r="K86" i="1" s="1"/>
  <c r="C86" i="1"/>
  <c r="J85" i="1"/>
  <c r="E85" i="1"/>
  <c r="D85" i="1"/>
  <c r="F85" i="1" s="1"/>
  <c r="K85" i="1" s="1"/>
  <c r="C85" i="1"/>
  <c r="J84" i="1"/>
  <c r="E84" i="1"/>
  <c r="D84" i="1"/>
  <c r="C84" i="1"/>
  <c r="F84" i="1" s="1"/>
  <c r="J83" i="1"/>
  <c r="E83" i="1"/>
  <c r="D83" i="1"/>
  <c r="C83" i="1"/>
  <c r="F83" i="1" s="1"/>
  <c r="J82" i="1"/>
  <c r="J80" i="1" s="1"/>
  <c r="J79" i="1" s="1"/>
  <c r="E82" i="1"/>
  <c r="D82" i="1"/>
  <c r="C82" i="1"/>
  <c r="F82" i="1" s="1"/>
  <c r="J81" i="1"/>
  <c r="E81" i="1"/>
  <c r="D81" i="1"/>
  <c r="D80" i="1" s="1"/>
  <c r="C81" i="1"/>
  <c r="I80" i="1"/>
  <c r="I79" i="1" s="1"/>
  <c r="H80" i="1"/>
  <c r="G80" i="1"/>
  <c r="G79" i="1" s="1"/>
  <c r="E80" i="1"/>
  <c r="E79" i="1" s="1"/>
  <c r="C80" i="1"/>
  <c r="C79" i="1" s="1"/>
  <c r="H79" i="1"/>
  <c r="D79" i="1"/>
  <c r="J78" i="1"/>
  <c r="F78" i="1"/>
  <c r="E78" i="1"/>
  <c r="E76" i="1" s="1"/>
  <c r="D78" i="1"/>
  <c r="C78" i="1"/>
  <c r="C76" i="1" s="1"/>
  <c r="J77" i="1"/>
  <c r="F77" i="1"/>
  <c r="E77" i="1"/>
  <c r="D77" i="1"/>
  <c r="C77" i="1"/>
  <c r="I76" i="1"/>
  <c r="H76" i="1"/>
  <c r="J76" i="1" s="1"/>
  <c r="G76" i="1"/>
  <c r="F76" i="1"/>
  <c r="D76" i="1"/>
  <c r="J75" i="1"/>
  <c r="E75" i="1"/>
  <c r="D75" i="1"/>
  <c r="F75" i="1" s="1"/>
  <c r="K75" i="1" s="1"/>
  <c r="C75" i="1"/>
  <c r="J74" i="1"/>
  <c r="E74" i="1"/>
  <c r="D74" i="1"/>
  <c r="F74" i="1" s="1"/>
  <c r="K74" i="1" s="1"/>
  <c r="C74" i="1"/>
  <c r="J73" i="1"/>
  <c r="E73" i="1"/>
  <c r="D73" i="1"/>
  <c r="D72" i="1" s="1"/>
  <c r="C73" i="1"/>
  <c r="J72" i="1"/>
  <c r="I72" i="1"/>
  <c r="H72" i="1"/>
  <c r="G72" i="1"/>
  <c r="E72" i="1"/>
  <c r="C72" i="1"/>
  <c r="J71" i="1"/>
  <c r="E71" i="1"/>
  <c r="D71" i="1"/>
  <c r="C71" i="1"/>
  <c r="F71" i="1" s="1"/>
  <c r="J70" i="1"/>
  <c r="E70" i="1"/>
  <c r="D70" i="1"/>
  <c r="C70" i="1"/>
  <c r="F70" i="1" s="1"/>
  <c r="J69" i="1"/>
  <c r="E69" i="1"/>
  <c r="E68" i="1" s="1"/>
  <c r="D69" i="1"/>
  <c r="C69" i="1"/>
  <c r="J68" i="1"/>
  <c r="J62" i="1" s="1"/>
  <c r="J61" i="1" s="1"/>
  <c r="I68" i="1"/>
  <c r="H68" i="1"/>
  <c r="G68" i="1"/>
  <c r="D68" i="1"/>
  <c r="J67" i="1"/>
  <c r="E67" i="1"/>
  <c r="D67" i="1"/>
  <c r="F67" i="1" s="1"/>
  <c r="K67" i="1" s="1"/>
  <c r="C67" i="1"/>
  <c r="J66" i="1"/>
  <c r="E66" i="1"/>
  <c r="D66" i="1"/>
  <c r="F66" i="1" s="1"/>
  <c r="K66" i="1" s="1"/>
  <c r="C66" i="1"/>
  <c r="J65" i="1"/>
  <c r="E65" i="1"/>
  <c r="D65" i="1"/>
  <c r="F65" i="1" s="1"/>
  <c r="K65" i="1" s="1"/>
  <c r="C65" i="1"/>
  <c r="J64" i="1"/>
  <c r="E64" i="1"/>
  <c r="D64" i="1"/>
  <c r="D63" i="1" s="1"/>
  <c r="C64" i="1"/>
  <c r="J63" i="1"/>
  <c r="I63" i="1"/>
  <c r="I62" i="1" s="1"/>
  <c r="H63" i="1"/>
  <c r="G63" i="1"/>
  <c r="G62" i="1" s="1"/>
  <c r="G61" i="1" s="1"/>
  <c r="E63" i="1"/>
  <c r="E62" i="1" s="1"/>
  <c r="C63" i="1"/>
  <c r="H62" i="1"/>
  <c r="H61" i="1" s="1"/>
  <c r="D62" i="1"/>
  <c r="D61" i="1" s="1"/>
  <c r="I61" i="1"/>
  <c r="E61" i="1"/>
  <c r="E60" i="1"/>
  <c r="E58" i="1" s="1"/>
  <c r="D60" i="1"/>
  <c r="C60" i="1"/>
  <c r="F60" i="1" s="1"/>
  <c r="J59" i="1"/>
  <c r="E59" i="1"/>
  <c r="D59" i="1"/>
  <c r="D58" i="1" s="1"/>
  <c r="C59" i="1"/>
  <c r="J58" i="1"/>
  <c r="C58" i="1"/>
  <c r="J57" i="1"/>
  <c r="E57" i="1"/>
  <c r="D57" i="1"/>
  <c r="C57" i="1"/>
  <c r="F57" i="1" s="1"/>
  <c r="K57" i="1" s="1"/>
  <c r="J56" i="1"/>
  <c r="E56" i="1"/>
  <c r="D56" i="1"/>
  <c r="C56" i="1"/>
  <c r="F56" i="1" s="1"/>
  <c r="K56" i="1" s="1"/>
  <c r="J55" i="1"/>
  <c r="E55" i="1"/>
  <c r="D55" i="1"/>
  <c r="C55" i="1"/>
  <c r="F55" i="1" s="1"/>
  <c r="K55" i="1" s="1"/>
  <c r="J54" i="1"/>
  <c r="E54" i="1"/>
  <c r="D54" i="1"/>
  <c r="C54" i="1"/>
  <c r="F54" i="1" s="1"/>
  <c r="K54" i="1" s="1"/>
  <c r="J53" i="1"/>
  <c r="E53" i="1"/>
  <c r="D53" i="1"/>
  <c r="C53" i="1"/>
  <c r="F53" i="1" s="1"/>
  <c r="K53" i="1" s="1"/>
  <c r="J52" i="1"/>
  <c r="E52" i="1"/>
  <c r="E51" i="1" s="1"/>
  <c r="D52" i="1"/>
  <c r="C52" i="1"/>
  <c r="J51" i="1"/>
  <c r="I51" i="1"/>
  <c r="H51" i="1"/>
  <c r="G51" i="1"/>
  <c r="D51" i="1"/>
  <c r="J50" i="1"/>
  <c r="E50" i="1"/>
  <c r="D50" i="1"/>
  <c r="C50" i="1"/>
  <c r="F50" i="1" s="1"/>
  <c r="J49" i="1"/>
  <c r="E49" i="1"/>
  <c r="D49" i="1"/>
  <c r="F49" i="1" s="1"/>
  <c r="C49" i="1"/>
  <c r="J48" i="1"/>
  <c r="E48" i="1"/>
  <c r="D48" i="1"/>
  <c r="D47" i="1" s="1"/>
  <c r="C48" i="1"/>
  <c r="J47" i="1"/>
  <c r="I47" i="1"/>
  <c r="I46" i="1" s="1"/>
  <c r="H47" i="1"/>
  <c r="G47" i="1"/>
  <c r="G46" i="1" s="1"/>
  <c r="E47" i="1"/>
  <c r="C47" i="1"/>
  <c r="J46" i="1"/>
  <c r="H46" i="1"/>
  <c r="D46" i="1"/>
  <c r="J45" i="1"/>
  <c r="E45" i="1"/>
  <c r="D45" i="1"/>
  <c r="F45" i="1" s="1"/>
  <c r="K45" i="1" s="1"/>
  <c r="C45" i="1"/>
  <c r="J44" i="1"/>
  <c r="E44" i="1"/>
  <c r="D44" i="1"/>
  <c r="F44" i="1" s="1"/>
  <c r="K44" i="1" s="1"/>
  <c r="C44" i="1"/>
  <c r="J43" i="1"/>
  <c r="E43" i="1"/>
  <c r="D43" i="1"/>
  <c r="F43" i="1" s="1"/>
  <c r="K43" i="1" s="1"/>
  <c r="C43" i="1"/>
  <c r="E42" i="1"/>
  <c r="D42" i="1"/>
  <c r="F42" i="1" s="1"/>
  <c r="C42" i="1"/>
  <c r="J41" i="1"/>
  <c r="E41" i="1"/>
  <c r="D41" i="1"/>
  <c r="C41" i="1"/>
  <c r="F41" i="1" s="1"/>
  <c r="J40" i="1"/>
  <c r="E40" i="1"/>
  <c r="D40" i="1"/>
  <c r="C40" i="1"/>
  <c r="F40" i="1" s="1"/>
  <c r="K40" i="1" s="1"/>
  <c r="J39" i="1"/>
  <c r="E39" i="1"/>
  <c r="D39" i="1"/>
  <c r="F39" i="1" s="1"/>
  <c r="K39" i="1" s="1"/>
  <c r="C39" i="1"/>
  <c r="J38" i="1"/>
  <c r="E38" i="1"/>
  <c r="D38" i="1"/>
  <c r="D37" i="1" s="1"/>
  <c r="C38" i="1"/>
  <c r="J37" i="1"/>
  <c r="I37" i="1"/>
  <c r="H37" i="1"/>
  <c r="G37" i="1"/>
  <c r="E37" i="1"/>
  <c r="C37" i="1"/>
  <c r="J36" i="1"/>
  <c r="E36" i="1"/>
  <c r="D36" i="1"/>
  <c r="C36" i="1"/>
  <c r="F36" i="1" s="1"/>
  <c r="K36" i="1" s="1"/>
  <c r="J35" i="1"/>
  <c r="E35" i="1"/>
  <c r="D35" i="1"/>
  <c r="C35" i="1"/>
  <c r="F35" i="1" s="1"/>
  <c r="K35" i="1" s="1"/>
  <c r="J34" i="1"/>
  <c r="E34" i="1"/>
  <c r="D34" i="1"/>
  <c r="C34" i="1"/>
  <c r="F34" i="1" s="1"/>
  <c r="K34" i="1" s="1"/>
  <c r="J33" i="1"/>
  <c r="E33" i="1"/>
  <c r="D33" i="1"/>
  <c r="C33" i="1"/>
  <c r="F33" i="1" s="1"/>
  <c r="K33" i="1" s="1"/>
  <c r="J32" i="1"/>
  <c r="E32" i="1"/>
  <c r="D32" i="1"/>
  <c r="C32" i="1"/>
  <c r="F32" i="1" s="1"/>
  <c r="K32" i="1" s="1"/>
  <c r="J31" i="1"/>
  <c r="E31" i="1"/>
  <c r="D31" i="1"/>
  <c r="C31" i="1"/>
  <c r="F31" i="1" s="1"/>
  <c r="K31" i="1" s="1"/>
  <c r="J30" i="1"/>
  <c r="E30" i="1"/>
  <c r="E29" i="1" s="1"/>
  <c r="D30" i="1"/>
  <c r="C30" i="1"/>
  <c r="F30" i="1" s="1"/>
  <c r="J29" i="1"/>
  <c r="I29" i="1"/>
  <c r="H29" i="1"/>
  <c r="G29" i="1"/>
  <c r="D29" i="1"/>
  <c r="J28" i="1"/>
  <c r="E28" i="1"/>
  <c r="D28" i="1"/>
  <c r="F28" i="1" s="1"/>
  <c r="K28" i="1" s="1"/>
  <c r="C28" i="1"/>
  <c r="J27" i="1"/>
  <c r="E27" i="1"/>
  <c r="D27" i="1"/>
  <c r="D26" i="1" s="1"/>
  <c r="C27" i="1"/>
  <c r="J26" i="1"/>
  <c r="I26" i="1"/>
  <c r="I25" i="1" s="1"/>
  <c r="H26" i="1"/>
  <c r="G26" i="1"/>
  <c r="G25" i="1" s="1"/>
  <c r="E26" i="1"/>
  <c r="E25" i="1" s="1"/>
  <c r="C26" i="1"/>
  <c r="J25" i="1"/>
  <c r="H25" i="1"/>
  <c r="J24" i="1"/>
  <c r="E24" i="1"/>
  <c r="D24" i="1"/>
  <c r="F24" i="1" s="1"/>
  <c r="K24" i="1" s="1"/>
  <c r="C24" i="1"/>
  <c r="J23" i="1"/>
  <c r="E23" i="1"/>
  <c r="D23" i="1"/>
  <c r="F23" i="1" s="1"/>
  <c r="K23" i="1" s="1"/>
  <c r="C23" i="1"/>
  <c r="J22" i="1"/>
  <c r="E22" i="1"/>
  <c r="D22" i="1"/>
  <c r="F22" i="1" s="1"/>
  <c r="K22" i="1" s="1"/>
  <c r="C22" i="1"/>
  <c r="J21" i="1"/>
  <c r="E21" i="1"/>
  <c r="D21" i="1"/>
  <c r="F21" i="1" s="1"/>
  <c r="K21" i="1" s="1"/>
  <c r="C21" i="1"/>
  <c r="J20" i="1"/>
  <c r="E20" i="1"/>
  <c r="D20" i="1"/>
  <c r="F20" i="1" s="1"/>
  <c r="K20" i="1" s="1"/>
  <c r="C20" i="1"/>
  <c r="J19" i="1"/>
  <c r="E19" i="1"/>
  <c r="D19" i="1"/>
  <c r="F19" i="1" s="1"/>
  <c r="K19" i="1" s="1"/>
  <c r="C19" i="1"/>
  <c r="J18" i="1"/>
  <c r="E18" i="1"/>
  <c r="D18" i="1"/>
  <c r="D17" i="1" s="1"/>
  <c r="D16" i="1" s="1"/>
  <c r="C18" i="1"/>
  <c r="J17" i="1"/>
  <c r="I17" i="1"/>
  <c r="I16" i="1" s="1"/>
  <c r="H17" i="1"/>
  <c r="G17" i="1"/>
  <c r="G16" i="1" s="1"/>
  <c r="E17" i="1"/>
  <c r="E16" i="1" s="1"/>
  <c r="C17" i="1"/>
  <c r="C16" i="1" s="1"/>
  <c r="J16" i="1"/>
  <c r="H16" i="1"/>
  <c r="J15" i="1"/>
  <c r="E15" i="1"/>
  <c r="D15" i="1"/>
  <c r="F15" i="1" s="1"/>
  <c r="K15" i="1" s="1"/>
  <c r="C15" i="1"/>
  <c r="J14" i="1"/>
  <c r="E14" i="1"/>
  <c r="D14" i="1"/>
  <c r="F14" i="1" s="1"/>
  <c r="K14" i="1" s="1"/>
  <c r="C14" i="1"/>
  <c r="J13" i="1"/>
  <c r="E13" i="1"/>
  <c r="D13" i="1"/>
  <c r="F13" i="1" s="1"/>
  <c r="K13" i="1" s="1"/>
  <c r="C13" i="1"/>
  <c r="J12" i="1"/>
  <c r="E12" i="1"/>
  <c r="D12" i="1"/>
  <c r="D11" i="1" s="1"/>
  <c r="C12" i="1"/>
  <c r="J11" i="1"/>
  <c r="I11" i="1"/>
  <c r="I10" i="1" s="1"/>
  <c r="I9" i="1" s="1"/>
  <c r="I91" i="1" s="1"/>
  <c r="H11" i="1"/>
  <c r="G11" i="1"/>
  <c r="G10" i="1" s="1"/>
  <c r="G9" i="1" s="1"/>
  <c r="G91" i="1" s="1"/>
  <c r="E11" i="1"/>
  <c r="C11" i="1"/>
  <c r="J10" i="1"/>
  <c r="J9" i="1" s="1"/>
  <c r="H10" i="1"/>
  <c r="H9" i="1" s="1"/>
  <c r="E10" i="1" l="1"/>
  <c r="E9" i="1" s="1"/>
  <c r="E91" i="1" s="1"/>
  <c r="D25" i="1"/>
  <c r="D10" i="1" s="1"/>
  <c r="D9" i="1" s="1"/>
  <c r="D91" i="1" s="1"/>
  <c r="K30" i="1"/>
  <c r="F29" i="1"/>
  <c r="K29" i="1" s="1"/>
  <c r="F12" i="1"/>
  <c r="F18" i="1"/>
  <c r="F27" i="1"/>
  <c r="F38" i="1"/>
  <c r="C46" i="1"/>
  <c r="F48" i="1"/>
  <c r="F52" i="1"/>
  <c r="C51" i="1"/>
  <c r="F59" i="1"/>
  <c r="F58" i="1" s="1"/>
  <c r="F64" i="1"/>
  <c r="H91" i="1"/>
  <c r="J91" i="1"/>
  <c r="F90" i="1"/>
  <c r="C29" i="1"/>
  <c r="C25" i="1" s="1"/>
  <c r="C10" i="1" s="1"/>
  <c r="C9" i="1" s="1"/>
  <c r="E46" i="1"/>
  <c r="F69" i="1"/>
  <c r="C68" i="1"/>
  <c r="C62" i="1" s="1"/>
  <c r="C61" i="1" s="1"/>
  <c r="K70" i="1"/>
  <c r="K71" i="1"/>
  <c r="F73" i="1"/>
  <c r="F81" i="1"/>
  <c r="F80" i="1" s="1"/>
  <c r="K82" i="1"/>
  <c r="K83" i="1"/>
  <c r="F89" i="1"/>
  <c r="F88" i="1" s="1"/>
  <c r="C88" i="1"/>
  <c r="K88" i="1" l="1"/>
  <c r="F72" i="1"/>
  <c r="K72" i="1" s="1"/>
  <c r="K73" i="1"/>
  <c r="K69" i="1"/>
  <c r="F68" i="1"/>
  <c r="K68" i="1" s="1"/>
  <c r="F63" i="1"/>
  <c r="K64" i="1"/>
  <c r="K52" i="1"/>
  <c r="F51" i="1"/>
  <c r="K51" i="1" s="1"/>
  <c r="F26" i="1"/>
  <c r="K27" i="1"/>
  <c r="F11" i="1"/>
  <c r="K12" i="1"/>
  <c r="C91" i="1"/>
  <c r="K80" i="1"/>
  <c r="F79" i="1"/>
  <c r="K79" i="1" s="1"/>
  <c r="F47" i="1"/>
  <c r="K48" i="1"/>
  <c r="F37" i="1"/>
  <c r="K37" i="1" s="1"/>
  <c r="K38" i="1"/>
  <c r="F17" i="1"/>
  <c r="K18" i="1"/>
  <c r="K17" i="1" l="1"/>
  <c r="F16" i="1"/>
  <c r="K16" i="1" s="1"/>
  <c r="F46" i="1"/>
  <c r="K46" i="1" s="1"/>
  <c r="K47" i="1"/>
  <c r="K11" i="1"/>
  <c r="K26" i="1"/>
  <c r="F25" i="1"/>
  <c r="K25" i="1" s="1"/>
  <c r="F62" i="1"/>
  <c r="K63" i="1"/>
  <c r="F10" i="1" l="1"/>
  <c r="K62" i="1"/>
  <c r="F61" i="1"/>
  <c r="K61" i="1" s="1"/>
  <c r="K10" i="1" l="1"/>
  <c r="F9" i="1"/>
  <c r="K9" i="1" l="1"/>
  <c r="F91" i="1"/>
  <c r="K91" i="1" l="1"/>
</calcChain>
</file>

<file path=xl/sharedStrings.xml><?xml version="1.0" encoding="utf-8"?>
<sst xmlns="http://schemas.openxmlformats.org/spreadsheetml/2006/main" count="104" uniqueCount="92">
  <si>
    <t>CUADRO No.1</t>
  </si>
  <si>
    <t>DIRECCION GENERAL DE POLITICA Y LEGISLACION TRIBUTARIA</t>
  </si>
  <si>
    <t>INGRESOS FISCALES COMPARADOS, SEGÚN PRINCIPALES PARTIDAS</t>
  </si>
  <si>
    <t>ENERO-MARZO  2020/ESTIMACION 2020</t>
  </si>
  <si>
    <r>
      <t>(En millones RD$)</t>
    </r>
    <r>
      <rPr>
        <i/>
        <vertAlign val="superscript"/>
        <sz val="11"/>
        <color indexed="8"/>
        <rFont val="Segoe UI"/>
        <family val="2"/>
      </rPr>
      <t xml:space="preserve"> </t>
    </r>
  </si>
  <si>
    <t>PARTIDAS</t>
  </si>
  <si>
    <t>RECAUDADO 2020</t>
  </si>
  <si>
    <t>ESTIMADO 2020</t>
  </si>
  <si>
    <t xml:space="preserve">% ALCANZADO </t>
  </si>
  <si>
    <t>ENERO</t>
  </si>
  <si>
    <t>FEBRERO</t>
  </si>
  <si>
    <t>MARZO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</si>
  <si>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</si>
  <si>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</si>
  <si>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</si>
  <si>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</si>
  <si>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</si>
  <si>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</si>
  <si>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</si>
  <si>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</si>
  <si>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</si>
  <si>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</si>
  <si>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</si>
  <si>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</si>
  <si>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</si>
  <si>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</si>
  <si>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</si>
  <si>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</si>
  <si>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</si>
  <si>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</si>
  <si>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</si>
  <si>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</si>
  <si>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</si>
  <si>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</si>
  <si>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</si>
  <si>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Bebidas Alcoholicas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</si>
  <si>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</si>
  <si>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</si>
  <si>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</si>
  <si>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</si>
  <si>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</si>
  <si>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</si>
  <si>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</si>
  <si>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>Fondo General</t>
  </si>
  <si>
    <t xml:space="preserve">Recursos de Captación Directa del Ministerio de Interior y Policia </t>
  </si>
  <si>
    <t xml:space="preserve">- Imp.especifico Bancas de Apuestas de Loteria  </t>
  </si>
  <si>
    <t>- Imp.especifico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</si>
  <si>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</si>
  <si>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</si>
  <si>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</si>
  <si>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</si>
  <si>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Sobre las Exportaciones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</si>
  <si>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</si>
  <si>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</si>
  <si>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</si>
  <si>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</si>
  <si>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</si>
  <si>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</si>
  <si>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>III) TRANSFERENCIAS CORRIENTES</t>
  </si>
  <si>
    <t>- Transferencias Corrientes</t>
  </si>
  <si>
    <t>- Recursos de Captación Directa del Ministerio de Salud Pública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</si>
  <si>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</si>
  <si>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</si>
  <si>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</si>
  <si>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</si>
  <si>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</si>
  <si>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Servicios en la CUT</t>
  </si>
  <si>
    <t>- Otras Ventas</t>
  </si>
  <si>
    <t>- Ventas de Servicios del Estado</t>
  </si>
  <si>
    <t>- Otras Ventas de Servicios del Gobierno Central</t>
  </si>
  <si>
    <t>- Tasas</t>
  </si>
  <si>
    <t>- Tarjetas de Turismo</t>
  </si>
  <si>
    <t>- Expedición y Renovación de Pasaportes</t>
  </si>
  <si>
    <t>- Derechos Administrativos</t>
  </si>
  <si>
    <t>V) OTROS INGRESOS</t>
  </si>
  <si>
    <t>- Rentas de la Propiedad</t>
  </si>
  <si>
    <t>- Dividendos por Inversiones Empresariales</t>
  </si>
  <si>
    <t>- Intereses</t>
  </si>
  <si>
    <t>- Arriendo de Activos Tangibles No Producidos</t>
  </si>
  <si>
    <t>- Multas y Sanciones</t>
  </si>
  <si>
    <t>- Ingresos Diversos</t>
  </si>
  <si>
    <t>- Ingresos por diferencial del gas licuado de petróleo</t>
  </si>
  <si>
    <t>B)  INGRESOS DE CAPITAL</t>
  </si>
  <si>
    <t>- Ventas de Activos No Financieros</t>
  </si>
  <si>
    <t>- Transferencias Capital</t>
  </si>
  <si>
    <t>TOTAL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</si>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</sst>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i/>
      <vertAlign val="superscript"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u/>
      <sz val="10"/>
      <color indexed="8"/>
      <name val="Segoe UI"/>
      <family val="2"/>
    </font>
    <font>
      <b/>
      <sz val="10"/>
      <name val="Arial"/>
      <family val="2"/>
    </font>
    <font>
      <sz val="9"/>
      <color indexed="8"/>
      <name val="Segoe UI"/>
      <family val="2"/>
    </font>
    <font>
      <b/>
      <sz val="9"/>
      <name val="Segoe UI"/>
      <family val="2"/>
    </font>
    <font>
      <sz val="10"/>
      <name val="Segoe UI"/>
      <family val="2"/>
    </font>
    <font>
      <b/>
      <sz val="9"/>
      <color indexed="8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1" fillId="0" borderId="0" xfId="2" applyFont="1"/>
    <xf numFmtId="0" fontId="1" fillId="0" borderId="0" xfId="2"/>
    <xf numFmtId="0" fontId="2" fillId="0" borderId="0" xfId="2" applyFont="1" applyFill="1" applyAlignment="1" applyProtection="1">
      <alignment horizontal="center"/>
    </xf>
    <xf numFmtId="0" fontId="1" fillId="0" borderId="0" xfId="2" applyFont="1" applyBorder="1"/>
    <xf numFmtId="0" fontId="6" fillId="2" borderId="6" xfId="2" applyFont="1" applyFill="1" applyBorder="1" applyAlignment="1" applyProtection="1">
      <alignment horizontal="center" vertical="center"/>
    </xf>
    <xf numFmtId="0" fontId="6" fillId="2" borderId="8" xfId="2" applyFont="1" applyFill="1" applyBorder="1" applyAlignment="1" applyProtection="1">
      <alignment horizontal="center" vertical="center"/>
    </xf>
    <xf numFmtId="0" fontId="7" fillId="0" borderId="9" xfId="3" applyFont="1" applyFill="1" applyBorder="1" applyAlignment="1" applyProtection="1"/>
    <xf numFmtId="164" fontId="7" fillId="0" borderId="10" xfId="4" applyNumberFormat="1" applyFont="1" applyFill="1" applyBorder="1"/>
    <xf numFmtId="0" fontId="7" fillId="0" borderId="11" xfId="4" applyFont="1" applyFill="1" applyBorder="1" applyAlignment="1" applyProtection="1">
      <alignment horizontal="left" vertical="center"/>
    </xf>
    <xf numFmtId="0" fontId="7" fillId="0" borderId="0" xfId="4" applyFont="1" applyFill="1" applyBorder="1" applyAlignment="1" applyProtection="1">
      <alignment horizontal="left" vertical="center"/>
    </xf>
    <xf numFmtId="0" fontId="7" fillId="0" borderId="11" xfId="3" applyFont="1" applyFill="1" applyBorder="1" applyAlignment="1" applyProtection="1"/>
    <xf numFmtId="0" fontId="7" fillId="0" borderId="0" xfId="3" applyFont="1" applyFill="1" applyBorder="1" applyAlignment="1" applyProtection="1"/>
    <xf numFmtId="49" fontId="7" fillId="0" borderId="9" xfId="4" applyNumberFormat="1" applyFont="1" applyFill="1" applyBorder="1" applyAlignment="1" applyProtection="1">
      <alignment horizontal="left"/>
    </xf>
    <xf numFmtId="164" fontId="7" fillId="0" borderId="10" xfId="4" applyNumberFormat="1" applyFont="1" applyFill="1" applyBorder="1" applyProtection="1"/>
    <xf numFmtId="49" fontId="7" fillId="0" borderId="11" xfId="4" applyNumberFormat="1" applyFont="1" applyFill="1" applyBorder="1" applyAlignment="1" applyProtection="1">
      <alignment horizontal="left"/>
    </xf>
    <xf numFmtId="49" fontId="7" fillId="0" borderId="0" xfId="4" applyNumberFormat="1" applyFont="1" applyFill="1" applyBorder="1" applyAlignment="1" applyProtection="1">
      <alignment horizontal="left"/>
    </xf>
    <xf numFmtId="49" fontId="8" fillId="0" borderId="9" xfId="4" applyNumberFormat="1" applyFont="1" applyFill="1" applyBorder="1" applyAlignment="1" applyProtection="1">
      <alignment horizontal="left" indent="1"/>
    </xf>
    <xf numFmtId="164" fontId="8" fillId="0" borderId="10" xfId="4" applyNumberFormat="1" applyFont="1" applyFill="1" applyBorder="1" applyProtection="1"/>
    <xf numFmtId="49" fontId="8" fillId="0" borderId="11" xfId="4" applyNumberFormat="1" applyFont="1" applyFill="1" applyBorder="1" applyAlignment="1" applyProtection="1">
      <alignment horizontal="left" indent="1"/>
    </xf>
    <xf numFmtId="49" fontId="8" fillId="0" borderId="0" xfId="4" applyNumberFormat="1" applyFont="1" applyFill="1" applyBorder="1" applyAlignment="1" applyProtection="1">
      <alignment horizontal="left" indent="1"/>
    </xf>
    <xf numFmtId="164" fontId="7" fillId="0" borderId="10" xfId="3" applyNumberFormat="1" applyFont="1" applyFill="1" applyBorder="1" applyProtection="1"/>
    <xf numFmtId="49" fontId="7" fillId="0" borderId="9" xfId="3" applyNumberFormat="1" applyFont="1" applyFill="1" applyBorder="1" applyAlignment="1" applyProtection="1">
      <alignment horizontal="left" indent="1"/>
    </xf>
    <xf numFmtId="49" fontId="7" fillId="0" borderId="11" xfId="3" applyNumberFormat="1" applyFont="1" applyFill="1" applyBorder="1" applyAlignment="1" applyProtection="1">
      <alignment horizontal="left" indent="1"/>
    </xf>
    <xf numFmtId="49" fontId="7" fillId="0" borderId="0" xfId="3" applyNumberFormat="1" applyFont="1" applyFill="1" applyBorder="1" applyAlignment="1" applyProtection="1">
      <alignment horizontal="left" indent="1"/>
    </xf>
    <xf numFmtId="49" fontId="8" fillId="0" borderId="9" xfId="3" applyNumberFormat="1" applyFont="1" applyFill="1" applyBorder="1" applyAlignment="1" applyProtection="1">
      <alignment horizontal="left" indent="2"/>
    </xf>
    <xf numFmtId="164" fontId="8" fillId="0" borderId="10" xfId="3" applyNumberFormat="1" applyFont="1" applyFill="1" applyBorder="1" applyProtection="1"/>
    <xf numFmtId="165" fontId="8" fillId="0" borderId="10" xfId="4" applyNumberFormat="1" applyFont="1" applyFill="1" applyBorder="1" applyProtection="1"/>
    <xf numFmtId="165" fontId="8" fillId="0" borderId="10" xfId="3" applyNumberFormat="1" applyFont="1" applyFill="1" applyBorder="1" applyProtection="1"/>
    <xf numFmtId="49" fontId="8" fillId="0" borderId="11" xfId="3" applyNumberFormat="1" applyFont="1" applyFill="1" applyBorder="1" applyAlignment="1" applyProtection="1">
      <alignment horizontal="left" indent="2"/>
    </xf>
    <xf numFmtId="49" fontId="8" fillId="0" borderId="0" xfId="3" applyNumberFormat="1" applyFont="1" applyFill="1" applyBorder="1" applyAlignment="1" applyProtection="1">
      <alignment horizontal="left" indent="2"/>
    </xf>
    <xf numFmtId="0" fontId="1" fillId="0" borderId="0" xfId="2" applyBorder="1"/>
    <xf numFmtId="49" fontId="8" fillId="0" borderId="9" xfId="2" applyNumberFormat="1" applyFont="1" applyFill="1" applyBorder="1" applyAlignment="1" applyProtection="1">
      <alignment horizontal="left" indent="2"/>
    </xf>
    <xf numFmtId="49" fontId="8" fillId="0" borderId="11" xfId="4" applyNumberFormat="1" applyFont="1" applyFill="1" applyBorder="1" applyAlignment="1" applyProtection="1">
      <alignment horizontal="left" indent="2"/>
    </xf>
    <xf numFmtId="49" fontId="8" fillId="0" borderId="0" xfId="4" applyNumberFormat="1" applyFont="1" applyFill="1" applyBorder="1" applyAlignment="1" applyProtection="1">
      <alignment horizontal="left" indent="2"/>
    </xf>
    <xf numFmtId="49" fontId="7" fillId="0" borderId="9" xfId="4" applyNumberFormat="1" applyFont="1" applyFill="1" applyBorder="1" applyAlignment="1" applyProtection="1">
      <alignment horizontal="left" indent="2"/>
    </xf>
    <xf numFmtId="49" fontId="7" fillId="0" borderId="11" xfId="4" applyNumberFormat="1" applyFont="1" applyFill="1" applyBorder="1" applyAlignment="1" applyProtection="1">
      <alignment horizontal="left" indent="2"/>
    </xf>
    <xf numFmtId="49" fontId="7" fillId="0" borderId="0" xfId="4" applyNumberFormat="1" applyFont="1" applyFill="1" applyBorder="1" applyAlignment="1" applyProtection="1">
      <alignment horizontal="left" indent="2"/>
    </xf>
    <xf numFmtId="49" fontId="8" fillId="0" borderId="9" xfId="4" applyNumberFormat="1" applyFont="1" applyFill="1" applyBorder="1" applyAlignment="1" applyProtection="1">
      <alignment horizontal="left" indent="3"/>
    </xf>
    <xf numFmtId="49" fontId="8" fillId="0" borderId="11" xfId="4" applyNumberFormat="1" applyFont="1" applyFill="1" applyBorder="1" applyAlignment="1" applyProtection="1">
      <alignment horizontal="left" indent="3"/>
    </xf>
    <xf numFmtId="49" fontId="8" fillId="0" borderId="0" xfId="4" applyNumberFormat="1" applyFont="1" applyFill="1" applyBorder="1" applyAlignment="1" applyProtection="1">
      <alignment horizontal="left" indent="3"/>
    </xf>
    <xf numFmtId="0" fontId="7" fillId="0" borderId="9" xfId="3" applyFont="1" applyFill="1" applyBorder="1" applyAlignment="1" applyProtection="1">
      <alignment horizontal="left" indent="2"/>
    </xf>
    <xf numFmtId="0" fontId="7" fillId="0" borderId="11" xfId="3" applyFont="1" applyFill="1" applyBorder="1" applyAlignment="1" applyProtection="1">
      <alignment horizontal="left" indent="2"/>
    </xf>
    <xf numFmtId="0" fontId="7" fillId="0" borderId="0" xfId="3" applyFont="1" applyFill="1" applyBorder="1" applyAlignment="1" applyProtection="1">
      <alignment horizontal="left" indent="2"/>
    </xf>
    <xf numFmtId="49" fontId="7" fillId="0" borderId="9" xfId="4" applyNumberFormat="1" applyFont="1" applyFill="1" applyBorder="1" applyAlignment="1" applyProtection="1">
      <alignment horizontal="left" indent="3"/>
    </xf>
    <xf numFmtId="164" fontId="8" fillId="0" borderId="9" xfId="4" applyNumberFormat="1" applyFont="1" applyFill="1" applyBorder="1" applyAlignment="1" applyProtection="1">
      <alignment horizontal="left" indent="5"/>
    </xf>
    <xf numFmtId="43" fontId="8" fillId="0" borderId="10" xfId="1" applyFont="1" applyFill="1" applyBorder="1" applyProtection="1"/>
    <xf numFmtId="164" fontId="8" fillId="3" borderId="9" xfId="4" applyNumberFormat="1" applyFont="1" applyFill="1" applyBorder="1" applyAlignment="1" applyProtection="1">
      <alignment horizontal="left" indent="5"/>
    </xf>
    <xf numFmtId="164" fontId="8" fillId="3" borderId="10" xfId="4" applyNumberFormat="1" applyFont="1" applyFill="1" applyBorder="1" applyProtection="1"/>
    <xf numFmtId="43" fontId="8" fillId="3" borderId="10" xfId="1" applyFont="1" applyFill="1" applyBorder="1" applyProtection="1"/>
    <xf numFmtId="49" fontId="9" fillId="0" borderId="11" xfId="4" applyNumberFormat="1" applyFont="1" applyFill="1" applyBorder="1" applyAlignment="1" applyProtection="1">
      <alignment horizontal="left" indent="2"/>
    </xf>
    <xf numFmtId="49" fontId="9" fillId="0" borderId="0" xfId="4" applyNumberFormat="1" applyFont="1" applyFill="1" applyBorder="1" applyAlignment="1" applyProtection="1">
      <alignment horizontal="left" indent="2"/>
    </xf>
    <xf numFmtId="164" fontId="8" fillId="0" borderId="10" xfId="4" applyNumberFormat="1" applyFont="1" applyFill="1" applyBorder="1"/>
    <xf numFmtId="43" fontId="7" fillId="0" borderId="10" xfId="1" applyFont="1" applyFill="1" applyBorder="1" applyProtection="1"/>
    <xf numFmtId="0" fontId="10" fillId="0" borderId="0" xfId="2" applyFont="1"/>
    <xf numFmtId="49" fontId="8" fillId="3" borderId="9" xfId="3" applyNumberFormat="1" applyFont="1" applyFill="1" applyBorder="1" applyAlignment="1" applyProtection="1">
      <alignment horizontal="left" indent="3"/>
    </xf>
    <xf numFmtId="49" fontId="7" fillId="0" borderId="9" xfId="4" applyNumberFormat="1" applyFont="1" applyFill="1" applyBorder="1"/>
    <xf numFmtId="49" fontId="7" fillId="0" borderId="11" xfId="4" applyNumberFormat="1" applyFont="1" applyFill="1" applyBorder="1"/>
    <xf numFmtId="49" fontId="7" fillId="0" borderId="0" xfId="4" applyNumberFormat="1" applyFont="1" applyFill="1" applyBorder="1"/>
    <xf numFmtId="49" fontId="7" fillId="0" borderId="9" xfId="4" applyNumberFormat="1" applyFont="1" applyFill="1" applyBorder="1" applyAlignment="1" applyProtection="1">
      <alignment horizontal="left" indent="1"/>
    </xf>
    <xf numFmtId="49" fontId="7" fillId="0" borderId="11" xfId="4" applyNumberFormat="1" applyFont="1" applyFill="1" applyBorder="1" applyAlignment="1" applyProtection="1">
      <alignment horizontal="left" indent="1"/>
    </xf>
    <xf numFmtId="49" fontId="7" fillId="0" borderId="0" xfId="4" applyNumberFormat="1" applyFont="1" applyFill="1" applyBorder="1" applyAlignment="1" applyProtection="1">
      <alignment horizontal="left" indent="1"/>
    </xf>
    <xf numFmtId="164" fontId="8" fillId="0" borderId="10" xfId="3" applyNumberFormat="1" applyFont="1" applyFill="1" applyBorder="1" applyAlignment="1" applyProtection="1"/>
    <xf numFmtId="49" fontId="8" fillId="0" borderId="11" xfId="3" applyNumberFormat="1" applyFont="1" applyFill="1" applyBorder="1" applyAlignment="1" applyProtection="1">
      <alignment horizontal="left" indent="3"/>
    </xf>
    <xf numFmtId="49" fontId="8" fillId="0" borderId="0" xfId="3" applyNumberFormat="1" applyFont="1" applyFill="1" applyBorder="1" applyAlignment="1" applyProtection="1">
      <alignment horizontal="left" indent="3"/>
    </xf>
    <xf numFmtId="49" fontId="8" fillId="0" borderId="9" xfId="3" applyNumberFormat="1" applyFont="1" applyFill="1" applyBorder="1" applyAlignment="1" applyProtection="1">
      <alignment horizontal="left" indent="3"/>
    </xf>
    <xf numFmtId="164" fontId="8" fillId="0" borderId="10" xfId="4" applyNumberFormat="1" applyFont="1" applyFill="1" applyBorder="1" applyAlignment="1" applyProtection="1">
      <alignment vertical="center"/>
    </xf>
    <xf numFmtId="49" fontId="8" fillId="0" borderId="9" xfId="4" applyNumberFormat="1" applyFont="1" applyFill="1" applyBorder="1" applyAlignment="1" applyProtection="1">
      <alignment horizontal="left" indent="2"/>
    </xf>
    <xf numFmtId="49" fontId="11" fillId="0" borderId="9" xfId="4" applyNumberFormat="1" applyFont="1" applyFill="1" applyBorder="1" applyAlignment="1" applyProtection="1">
      <alignment horizontal="left" indent="3"/>
    </xf>
    <xf numFmtId="49" fontId="7" fillId="0" borderId="11" xfId="4" applyNumberFormat="1" applyFont="1" applyFill="1" applyBorder="1" applyAlignment="1">
      <alignment horizontal="left" indent="1"/>
    </xf>
    <xf numFmtId="49" fontId="7" fillId="0" borderId="0" xfId="4" applyNumberFormat="1" applyFont="1" applyFill="1" applyBorder="1" applyAlignment="1">
      <alignment horizontal="left" indent="1"/>
    </xf>
    <xf numFmtId="0" fontId="1" fillId="0" borderId="0" xfId="2" applyFont="1" applyFill="1"/>
    <xf numFmtId="49" fontId="7" fillId="0" borderId="9" xfId="4" applyNumberFormat="1" applyFont="1" applyFill="1" applyBorder="1" applyAlignment="1">
      <alignment horizontal="left" indent="1"/>
    </xf>
    <xf numFmtId="49" fontId="8" fillId="0" borderId="0" xfId="4" applyNumberFormat="1" applyFont="1" applyFill="1" applyBorder="1" applyAlignment="1">
      <alignment horizontal="left" indent="2"/>
    </xf>
    <xf numFmtId="49" fontId="8" fillId="0" borderId="9" xfId="4" applyNumberFormat="1" applyFont="1" applyFill="1" applyBorder="1" applyAlignment="1">
      <alignment horizontal="left" indent="1"/>
    </xf>
    <xf numFmtId="39" fontId="8" fillId="0" borderId="10" xfId="4" applyNumberFormat="1" applyFont="1" applyFill="1" applyBorder="1" applyProtection="1"/>
    <xf numFmtId="49" fontId="7" fillId="0" borderId="0" xfId="4" applyNumberFormat="1" applyFont="1" applyFill="1" applyBorder="1" applyAlignment="1" applyProtection="1"/>
    <xf numFmtId="49" fontId="7" fillId="0" borderId="9" xfId="4" applyNumberFormat="1" applyFont="1" applyFill="1" applyBorder="1" applyAlignment="1" applyProtection="1"/>
    <xf numFmtId="49" fontId="7" fillId="0" borderId="0" xfId="4" applyNumberFormat="1" applyFont="1" applyFill="1" applyBorder="1" applyAlignment="1" applyProtection="1">
      <alignment horizontal="left" vertical="center"/>
    </xf>
    <xf numFmtId="49" fontId="6" fillId="2" borderId="6" xfId="4" applyNumberFormat="1" applyFont="1" applyFill="1" applyBorder="1" applyAlignment="1" applyProtection="1">
      <alignment horizontal="left" vertical="center"/>
    </xf>
    <xf numFmtId="164" fontId="6" fillId="2" borderId="8" xfId="4" applyNumberFormat="1" applyFont="1" applyFill="1" applyBorder="1" applyAlignment="1" applyProtection="1">
      <alignment vertical="center"/>
    </xf>
    <xf numFmtId="49" fontId="8" fillId="0" borderId="0" xfId="4" applyNumberFormat="1" applyFont="1" applyFill="1" applyBorder="1" applyAlignment="1" applyProtection="1">
      <alignment horizontal="left" vertical="center"/>
    </xf>
    <xf numFmtId="164" fontId="12" fillId="0" borderId="0" xfId="2" applyNumberFormat="1" applyFont="1"/>
    <xf numFmtId="164" fontId="7" fillId="0" borderId="0" xfId="4" applyNumberFormat="1" applyFont="1" applyFill="1" applyBorder="1" applyAlignment="1" applyProtection="1">
      <alignment vertical="center"/>
    </xf>
    <xf numFmtId="164" fontId="13" fillId="0" borderId="0" xfId="1" applyNumberFormat="1" applyFont="1"/>
    <xf numFmtId="165" fontId="13" fillId="0" borderId="0" xfId="1" applyNumberFormat="1" applyFont="1"/>
    <xf numFmtId="49" fontId="14" fillId="0" borderId="0" xfId="2" applyNumberFormat="1" applyFont="1" applyFill="1" applyBorder="1" applyAlignment="1" applyProtection="1"/>
    <xf numFmtId="164" fontId="1" fillId="0" borderId="0" xfId="2" applyNumberFormat="1"/>
    <xf numFmtId="164" fontId="13" fillId="0" borderId="0" xfId="2" applyNumberFormat="1" applyFont="1"/>
    <xf numFmtId="0" fontId="15" fillId="0" borderId="0" xfId="2" applyFont="1" applyFill="1" applyAlignment="1" applyProtection="1"/>
    <xf numFmtId="164" fontId="15" fillId="0" borderId="0" xfId="2" applyNumberFormat="1" applyFont="1" applyFill="1" applyBorder="1"/>
    <xf numFmtId="166" fontId="16" fillId="0" borderId="0" xfId="2" applyNumberFormat="1" applyFont="1" applyFill="1" applyBorder="1"/>
    <xf numFmtId="0" fontId="15" fillId="0" borderId="0" xfId="2" applyFont="1" applyFill="1" applyAlignment="1" applyProtection="1">
      <alignment horizontal="left" indent="1"/>
    </xf>
    <xf numFmtId="164" fontId="16" fillId="0" borderId="0" xfId="2" applyNumberFormat="1" applyFont="1" applyFill="1" applyBorder="1"/>
    <xf numFmtId="49" fontId="16" fillId="0" borderId="0" xfId="2" applyNumberFormat="1" applyFont="1" applyFill="1" applyBorder="1"/>
    <xf numFmtId="49" fontId="15" fillId="0" borderId="0" xfId="2" applyNumberFormat="1" applyFont="1" applyFill="1" applyBorder="1" applyAlignment="1" applyProtection="1"/>
    <xf numFmtId="4" fontId="16" fillId="0" borderId="0" xfId="2" applyNumberFormat="1" applyFont="1" applyFill="1" applyBorder="1"/>
    <xf numFmtId="0" fontId="16" fillId="0" borderId="0" xfId="2" applyFont="1" applyFill="1" applyBorder="1"/>
    <xf numFmtId="0" fontId="13" fillId="0" borderId="0" xfId="2" applyFont="1"/>
    <xf numFmtId="0" fontId="16" fillId="0" borderId="0" xfId="2" applyFont="1"/>
    <xf numFmtId="0" fontId="17" fillId="0" borderId="0" xfId="2" applyFont="1"/>
    <xf numFmtId="43" fontId="8" fillId="0" borderId="10" xfId="1" applyFont="1" applyFill="1" applyBorder="1"/>
    <xf numFmtId="0" fontId="6" fillId="2" borderId="4" xfId="2" applyFont="1" applyFill="1" applyBorder="1" applyAlignment="1" applyProtection="1">
      <alignment horizontal="center" vertical="center" wrapText="1"/>
    </xf>
    <xf numFmtId="0" fontId="6" fillId="2" borderId="7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6" fillId="2" borderId="1" xfId="2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</xf>
    <xf numFmtId="0" fontId="6" fillId="2" borderId="2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</cellXfs>
  <cellStyles count="5">
    <cellStyle name="Millares" xfId="1" builtinId="3"/>
    <cellStyle name="Normal" xfId="0" builtinId="0"/>
    <cellStyle name="Normal 10 2" xfId="2"/>
    <cellStyle name="Normal 2 2 2 2" xfId="4"/>
    <cellStyle name="Normal_COMPARACION 2002-200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AppData/Local/Microsoft/Windows/INetCache/Content.Outlook/QE8D2BQ6/TRABAJO%20RAULINA/Ingresos%20acumulados/ENERO-MARZO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9-2020"/>
      <sheetName val="FINANCIERO (2020 Est. 2020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0 (REC)"/>
      <sheetName val="2020 (RESUMEN"/>
      <sheetName val="2020 REC- EST "/>
      <sheetName val="2010 REC-EST RESUMEN"/>
    </sheetNames>
    <sheetDataSet>
      <sheetData sheetId="0"/>
      <sheetData sheetId="1"/>
      <sheetData sheetId="2"/>
      <sheetData sheetId="3">
        <row r="11">
          <cell r="G11">
            <v>6857</v>
          </cell>
          <cell r="H11">
            <v>5532.7</v>
          </cell>
          <cell r="I11">
            <v>4954.2</v>
          </cell>
        </row>
        <row r="12">
          <cell r="G12">
            <v>10045.5</v>
          </cell>
          <cell r="H12">
            <v>5947.3</v>
          </cell>
          <cell r="I12">
            <v>5895.7</v>
          </cell>
        </row>
        <row r="13">
          <cell r="G13">
            <v>3790.6</v>
          </cell>
          <cell r="H13">
            <v>2473.6999999999998</v>
          </cell>
          <cell r="I13">
            <v>2715.7</v>
          </cell>
        </row>
        <row r="14">
          <cell r="G14">
            <v>203.5</v>
          </cell>
          <cell r="H14">
            <v>119.2</v>
          </cell>
          <cell r="I14">
            <v>72.2</v>
          </cell>
        </row>
        <row r="17">
          <cell r="G17">
            <v>81.3</v>
          </cell>
          <cell r="H17">
            <v>211.8</v>
          </cell>
          <cell r="I17">
            <v>1019.1</v>
          </cell>
        </row>
        <row r="18">
          <cell r="G18">
            <v>197.4</v>
          </cell>
          <cell r="H18">
            <v>92.9</v>
          </cell>
          <cell r="I18">
            <v>65.5</v>
          </cell>
        </row>
        <row r="19">
          <cell r="G19">
            <v>508.7</v>
          </cell>
          <cell r="H19">
            <v>537.6</v>
          </cell>
          <cell r="I19">
            <v>357.5</v>
          </cell>
        </row>
        <row r="20">
          <cell r="G20">
            <v>129.30000000000001</v>
          </cell>
          <cell r="H20">
            <v>108</v>
          </cell>
          <cell r="I20">
            <v>78.2</v>
          </cell>
        </row>
        <row r="21">
          <cell r="G21">
            <v>903.5</v>
          </cell>
          <cell r="H21">
            <v>683.9</v>
          </cell>
          <cell r="I21">
            <v>729.1</v>
          </cell>
        </row>
        <row r="22">
          <cell r="G22">
            <v>70.099999999999994</v>
          </cell>
          <cell r="H22">
            <v>95.7</v>
          </cell>
          <cell r="I22">
            <v>181.1</v>
          </cell>
        </row>
        <row r="23">
          <cell r="G23">
            <v>147.80000000000001</v>
          </cell>
          <cell r="H23">
            <v>113.1</v>
          </cell>
          <cell r="I23">
            <v>85.5</v>
          </cell>
        </row>
        <row r="26">
          <cell r="G26">
            <v>13445.2</v>
          </cell>
          <cell r="H26">
            <v>10310.5</v>
          </cell>
          <cell r="I26">
            <v>6500.5</v>
          </cell>
        </row>
        <row r="27">
          <cell r="G27">
            <v>7844.8</v>
          </cell>
          <cell r="H27">
            <v>6768</v>
          </cell>
          <cell r="I27">
            <v>6546.9</v>
          </cell>
        </row>
        <row r="29">
          <cell r="G29">
            <v>2997.1</v>
          </cell>
          <cell r="H29">
            <v>3273.6</v>
          </cell>
          <cell r="I29">
            <v>2864.9</v>
          </cell>
        </row>
        <row r="30">
          <cell r="G30">
            <v>1630.3</v>
          </cell>
          <cell r="H30">
            <v>1564.8</v>
          </cell>
          <cell r="I30">
            <v>1336.4</v>
          </cell>
        </row>
        <row r="31">
          <cell r="G31">
            <v>3452</v>
          </cell>
          <cell r="H31">
            <v>2123.6999999999998</v>
          </cell>
          <cell r="I31">
            <v>2190.3000000000002</v>
          </cell>
        </row>
        <row r="32">
          <cell r="G32">
            <v>299.7</v>
          </cell>
          <cell r="H32">
            <v>303.39999999999998</v>
          </cell>
          <cell r="I32">
            <v>363.7</v>
          </cell>
        </row>
        <row r="33">
          <cell r="G33">
            <v>664.1</v>
          </cell>
          <cell r="H33">
            <v>633.6</v>
          </cell>
          <cell r="I33">
            <v>622.70000000000005</v>
          </cell>
        </row>
        <row r="34">
          <cell r="G34">
            <v>630</v>
          </cell>
          <cell r="H34">
            <v>680.1</v>
          </cell>
          <cell r="I34">
            <v>612</v>
          </cell>
        </row>
        <row r="35">
          <cell r="G35">
            <v>324</v>
          </cell>
          <cell r="H35">
            <v>354.4</v>
          </cell>
          <cell r="I35">
            <v>349.3</v>
          </cell>
        </row>
        <row r="37">
          <cell r="G37">
            <v>1141</v>
          </cell>
          <cell r="H37">
            <v>971.4</v>
          </cell>
          <cell r="I37">
            <v>641.9</v>
          </cell>
        </row>
        <row r="38">
          <cell r="G38">
            <v>243.3</v>
          </cell>
          <cell r="H38">
            <v>44.2</v>
          </cell>
          <cell r="I38">
            <v>27.8</v>
          </cell>
        </row>
        <row r="39">
          <cell r="G39">
            <v>19.600000000000001</v>
          </cell>
          <cell r="H39">
            <v>12.3</v>
          </cell>
          <cell r="I39">
            <v>8.8000000000000007</v>
          </cell>
        </row>
        <row r="40">
          <cell r="G40">
            <v>14.3</v>
          </cell>
          <cell r="H40">
            <v>8</v>
          </cell>
          <cell r="I40">
            <v>6.5</v>
          </cell>
        </row>
        <row r="41">
          <cell r="G41">
            <v>5.3</v>
          </cell>
          <cell r="H41">
            <v>4.3</v>
          </cell>
          <cell r="I41">
            <v>2.2999999999999998</v>
          </cell>
        </row>
        <row r="42">
          <cell r="G42">
            <v>82</v>
          </cell>
          <cell r="H42">
            <v>82.3</v>
          </cell>
          <cell r="I42">
            <v>50.5</v>
          </cell>
        </row>
        <row r="43">
          <cell r="G43">
            <v>23.5</v>
          </cell>
          <cell r="H43">
            <v>23.4</v>
          </cell>
          <cell r="I43">
            <v>16</v>
          </cell>
        </row>
        <row r="44">
          <cell r="G44">
            <v>130.6</v>
          </cell>
          <cell r="H44">
            <v>82.7</v>
          </cell>
          <cell r="I44">
            <v>65.099999999999994</v>
          </cell>
        </row>
        <row r="47">
          <cell r="G47">
            <v>2737.1</v>
          </cell>
          <cell r="H47">
            <v>2402.4</v>
          </cell>
          <cell r="I47">
            <v>2061.1999999999998</v>
          </cell>
        </row>
        <row r="48">
          <cell r="G48">
            <v>0</v>
          </cell>
          <cell r="H48">
            <v>0</v>
          </cell>
          <cell r="I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</row>
        <row r="51">
          <cell r="G51">
            <v>672.4</v>
          </cell>
          <cell r="H51">
            <v>627.5</v>
          </cell>
          <cell r="I51">
            <v>552.1</v>
          </cell>
        </row>
        <row r="52">
          <cell r="G52">
            <v>15.1</v>
          </cell>
          <cell r="H52">
            <v>12.2</v>
          </cell>
          <cell r="I52">
            <v>7</v>
          </cell>
        </row>
        <row r="53">
          <cell r="G53">
            <v>44.6</v>
          </cell>
          <cell r="H53">
            <v>31.9</v>
          </cell>
          <cell r="I53">
            <v>20.8</v>
          </cell>
        </row>
        <row r="54">
          <cell r="G54">
            <v>83.7</v>
          </cell>
          <cell r="H54">
            <v>65.5</v>
          </cell>
          <cell r="I54">
            <v>46.9</v>
          </cell>
        </row>
        <row r="55">
          <cell r="G55">
            <v>0</v>
          </cell>
          <cell r="H55">
            <v>0.1</v>
          </cell>
          <cell r="I55">
            <v>0.1</v>
          </cell>
        </row>
        <row r="56">
          <cell r="G56">
            <v>179</v>
          </cell>
          <cell r="H56">
            <v>255.9</v>
          </cell>
          <cell r="I56">
            <v>186.7</v>
          </cell>
        </row>
        <row r="58">
          <cell r="G58">
            <v>0.3</v>
          </cell>
          <cell r="H58">
            <v>0.2</v>
          </cell>
          <cell r="I58">
            <v>0.1</v>
          </cell>
        </row>
        <row r="59">
          <cell r="I59">
            <v>400</v>
          </cell>
        </row>
        <row r="63">
          <cell r="G63">
            <v>104.2</v>
          </cell>
          <cell r="H63">
            <v>95.3</v>
          </cell>
          <cell r="I63">
            <v>107.4</v>
          </cell>
        </row>
        <row r="64">
          <cell r="G64">
            <v>1.2</v>
          </cell>
          <cell r="H64">
            <v>1.8</v>
          </cell>
          <cell r="I64">
            <v>1.1000000000000001</v>
          </cell>
        </row>
        <row r="65">
          <cell r="G65">
            <v>0.6</v>
          </cell>
          <cell r="H65">
            <v>20.399999999999999</v>
          </cell>
          <cell r="I65">
            <v>0.3</v>
          </cell>
        </row>
        <row r="66">
          <cell r="G66">
            <v>0.6</v>
          </cell>
          <cell r="H66">
            <v>0.1</v>
          </cell>
          <cell r="I66">
            <v>0</v>
          </cell>
        </row>
        <row r="68">
          <cell r="G68">
            <v>33.6</v>
          </cell>
          <cell r="H68">
            <v>28.4</v>
          </cell>
          <cell r="I68">
            <v>12</v>
          </cell>
        </row>
        <row r="69">
          <cell r="G69">
            <v>2150.3000000000002</v>
          </cell>
          <cell r="H69">
            <v>1287.5999999999999</v>
          </cell>
          <cell r="I69">
            <v>1216.9000000000001</v>
          </cell>
        </row>
        <row r="70">
          <cell r="G70">
            <v>93.2</v>
          </cell>
          <cell r="H70">
            <v>200.9</v>
          </cell>
          <cell r="I70">
            <v>30.3</v>
          </cell>
        </row>
        <row r="72">
          <cell r="G72">
            <v>286.39999999999998</v>
          </cell>
          <cell r="H72">
            <v>362.4</v>
          </cell>
          <cell r="I72">
            <v>325</v>
          </cell>
        </row>
        <row r="73">
          <cell r="G73">
            <v>61.3</v>
          </cell>
          <cell r="H73">
            <v>49.6</v>
          </cell>
          <cell r="I73">
            <v>34.1</v>
          </cell>
        </row>
        <row r="74">
          <cell r="G74">
            <v>2.6</v>
          </cell>
          <cell r="H74">
            <v>2.7</v>
          </cell>
          <cell r="I74">
            <v>1.8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G77">
            <v>4.5999999999999996</v>
          </cell>
          <cell r="H77">
            <v>4.5999999999999996</v>
          </cell>
          <cell r="I77">
            <v>3.2</v>
          </cell>
          <cell r="J77">
            <v>12.399999999999999</v>
          </cell>
        </row>
        <row r="80">
          <cell r="G80">
            <v>0</v>
          </cell>
          <cell r="H80">
            <v>0</v>
          </cell>
          <cell r="I80">
            <v>0</v>
          </cell>
        </row>
        <row r="81">
          <cell r="G81">
            <v>142.30000000000001</v>
          </cell>
          <cell r="H81">
            <v>144</v>
          </cell>
          <cell r="I81">
            <v>505.5</v>
          </cell>
        </row>
        <row r="82">
          <cell r="G82">
            <v>307.2</v>
          </cell>
          <cell r="H82">
            <v>211.5</v>
          </cell>
          <cell r="I82">
            <v>216.7</v>
          </cell>
        </row>
        <row r="83">
          <cell r="G83">
            <v>0</v>
          </cell>
          <cell r="H83">
            <v>0</v>
          </cell>
          <cell r="I83">
            <v>0</v>
          </cell>
        </row>
        <row r="84">
          <cell r="G84">
            <v>21.3</v>
          </cell>
          <cell r="H84">
            <v>8.1999999999999993</v>
          </cell>
          <cell r="I84">
            <v>7.9</v>
          </cell>
        </row>
        <row r="85">
          <cell r="G85">
            <v>712.9</v>
          </cell>
          <cell r="H85">
            <v>788.2</v>
          </cell>
          <cell r="I85">
            <v>749.2</v>
          </cell>
        </row>
        <row r="86">
          <cell r="G86">
            <v>710.5</v>
          </cell>
          <cell r="H86">
            <v>775.2</v>
          </cell>
          <cell r="I86">
            <v>747.1</v>
          </cell>
        </row>
        <row r="88">
          <cell r="G88">
            <v>5.8</v>
          </cell>
          <cell r="H88">
            <v>5.7</v>
          </cell>
          <cell r="I88">
            <v>0</v>
          </cell>
        </row>
        <row r="89">
          <cell r="G89">
            <v>0</v>
          </cell>
          <cell r="H89">
            <v>1597.8</v>
          </cell>
          <cell r="I89">
            <v>803.3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L241"/>
  <sheetViews>
    <sheetView showGridLines="0" tabSelected="1" topLeftCell="C7" zoomScaleNormal="100" workbookViewId="0">
      <selection activeCell="K58" sqref="K58"/>
    </sheetView>
  </sheetViews>
  <sheetFormatPr baseColWidth="10" defaultColWidth="11.42578125" defaultRowHeight="12.75" x14ac:dyDescent="0.2"/>
  <cols>
    <col min="1" max="1" width="1.5703125" style="2" customWidth="1"/>
    <col min="2" max="2" width="76.85546875" style="2" customWidth="1"/>
    <col min="3" max="5" width="10.7109375" style="2" customWidth="1"/>
    <col min="6" max="6" width="13.85546875" style="2" customWidth="1"/>
    <col min="7" max="9" width="12.140625" style="2" customWidth="1"/>
    <col min="10" max="10" width="13" style="2" customWidth="1"/>
    <col min="11" max="11" width="13.5703125" style="2" customWidth="1"/>
    <col min="12" max="12" width="77.42578125" style="2" bestFit="1" customWidth="1"/>
    <col min="13" max="13" width="77.42578125" style="2" customWidth="1"/>
    <col min="14" max="14" width="17.85546875" style="2" customWidth="1"/>
    <col min="15" max="16384" width="11.42578125" style="2"/>
  </cols>
  <sheetData>
    <row r="1" spans="2:25" ht="18.75" customHeight="1" x14ac:dyDescent="0.3"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9.75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3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5.75" customHeight="1" x14ac:dyDescent="0.3"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4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15.75" customHeight="1" x14ac:dyDescent="0.3">
      <c r="B5" s="106" t="s">
        <v>3</v>
      </c>
      <c r="C5" s="106"/>
      <c r="D5" s="106"/>
      <c r="E5" s="106"/>
      <c r="F5" s="106"/>
      <c r="G5" s="106"/>
      <c r="H5" s="106"/>
      <c r="I5" s="106"/>
      <c r="J5" s="106"/>
      <c r="K5" s="106"/>
      <c r="L5" s="4"/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15.75" customHeight="1" x14ac:dyDescent="0.3">
      <c r="B6" s="106" t="s">
        <v>4</v>
      </c>
      <c r="C6" s="106"/>
      <c r="D6" s="106"/>
      <c r="E6" s="106"/>
      <c r="F6" s="106"/>
      <c r="G6" s="106"/>
      <c r="H6" s="106"/>
      <c r="I6" s="106"/>
      <c r="J6" s="106"/>
      <c r="K6" s="106"/>
      <c r="L6" s="4"/>
      <c r="M6" s="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24" customHeight="1" x14ac:dyDescent="0.2">
      <c r="B7" s="107" t="s">
        <v>5</v>
      </c>
      <c r="C7" s="109">
        <v>2020</v>
      </c>
      <c r="D7" s="110"/>
      <c r="E7" s="110"/>
      <c r="F7" s="102" t="s">
        <v>6</v>
      </c>
      <c r="G7" s="109">
        <v>2020</v>
      </c>
      <c r="H7" s="110"/>
      <c r="I7" s="110"/>
      <c r="J7" s="102" t="s">
        <v>7</v>
      </c>
      <c r="K7" s="102" t="s">
        <v>8</v>
      </c>
      <c r="L7" s="4"/>
      <c r="M7" s="4"/>
      <c r="N7" s="4"/>
      <c r="O7" s="4"/>
      <c r="P7" s="1"/>
      <c r="Q7" s="1"/>
      <c r="R7" s="1"/>
      <c r="S7" s="1"/>
      <c r="T7" s="1"/>
      <c r="U7" s="1"/>
      <c r="V7" s="1"/>
      <c r="W7" s="1"/>
      <c r="X7" s="1"/>
      <c r="Y7" s="1"/>
    </row>
    <row r="8" spans="2:25" ht="25.5" customHeight="1" thickBot="1" x14ac:dyDescent="0.25">
      <c r="B8" s="108"/>
      <c r="C8" s="5" t="s">
        <v>9</v>
      </c>
      <c r="D8" s="5" t="s">
        <v>10</v>
      </c>
      <c r="E8" s="5" t="s">
        <v>11</v>
      </c>
      <c r="F8" s="103"/>
      <c r="G8" s="6" t="s">
        <v>9</v>
      </c>
      <c r="H8" s="6" t="s">
        <v>10</v>
      </c>
      <c r="I8" s="6" t="s">
        <v>11</v>
      </c>
      <c r="J8" s="103"/>
      <c r="K8" s="103"/>
      <c r="L8" s="4"/>
      <c r="M8" s="4"/>
      <c r="N8" s="4"/>
      <c r="O8" s="4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ht="18" customHeight="1" thickTop="1" x14ac:dyDescent="0.25">
      <c r="B9" s="7" t="s">
        <v>12</v>
      </c>
      <c r="C9" s="8">
        <f t="shared" ref="C9:J9" si="0">+C10+C57+C58+C61+C79</f>
        <v>63516.399999999987</v>
      </c>
      <c r="D9" s="8">
        <f t="shared" si="0"/>
        <v>49745.700000000004</v>
      </c>
      <c r="E9" s="8">
        <f t="shared" si="0"/>
        <v>44836.899999999987</v>
      </c>
      <c r="F9" s="8">
        <f t="shared" si="0"/>
        <v>158099</v>
      </c>
      <c r="G9" s="8">
        <f t="shared" si="0"/>
        <v>65021.600000000006</v>
      </c>
      <c r="H9" s="8">
        <f t="shared" si="0"/>
        <v>52243.6</v>
      </c>
      <c r="I9" s="8">
        <f t="shared" si="0"/>
        <v>56437.7</v>
      </c>
      <c r="J9" s="8">
        <f t="shared" si="0"/>
        <v>173702.90000000002</v>
      </c>
      <c r="K9" s="8">
        <f t="shared" ref="K9:K40" si="1">+F9/J9*100</f>
        <v>91.016902999316642</v>
      </c>
      <c r="L9" s="9"/>
      <c r="M9" s="10"/>
      <c r="N9" s="4"/>
      <c r="O9" s="4"/>
      <c r="P9" s="1"/>
      <c r="Q9" s="1"/>
      <c r="R9" s="1"/>
      <c r="S9" s="1"/>
      <c r="T9" s="1"/>
      <c r="U9" s="1"/>
      <c r="V9" s="1"/>
      <c r="W9" s="1"/>
      <c r="X9" s="1"/>
      <c r="Y9" s="1"/>
    </row>
    <row r="10" spans="2:25" ht="18" customHeight="1" x14ac:dyDescent="0.25">
      <c r="B10" s="7" t="s">
        <v>13</v>
      </c>
      <c r="C10" s="8">
        <f t="shared" ref="C10:J10" si="2">+C11+C16+C25+C46+C55+C56</f>
        <v>59414.799999999988</v>
      </c>
      <c r="D10" s="8">
        <f t="shared" si="2"/>
        <v>46283.9</v>
      </c>
      <c r="E10" s="8">
        <f t="shared" si="2"/>
        <v>41038.69999999999</v>
      </c>
      <c r="F10" s="8">
        <f t="shared" si="2"/>
        <v>146737.4</v>
      </c>
      <c r="G10" s="8">
        <f>+G11+G16+G25+G46+G55+G56</f>
        <v>60816.3</v>
      </c>
      <c r="H10" s="8">
        <f t="shared" ref="H10:I10" si="3">+H11+H16+H25+H46+H55+H56</f>
        <v>48419.700000000004</v>
      </c>
      <c r="I10" s="8">
        <f t="shared" si="3"/>
        <v>52143.199999999997</v>
      </c>
      <c r="J10" s="8">
        <f t="shared" si="2"/>
        <v>161379.20000000001</v>
      </c>
      <c r="K10" s="8">
        <f t="shared" si="1"/>
        <v>90.927083539886169</v>
      </c>
      <c r="L10" s="11"/>
      <c r="M10" s="12"/>
      <c r="N10" s="4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5" ht="18" customHeight="1" x14ac:dyDescent="0.25">
      <c r="B11" s="13" t="s">
        <v>14</v>
      </c>
      <c r="C11" s="14">
        <f t="shared" ref="C11:J11" si="4">SUM(C12:C15)</f>
        <v>20896.599999999999</v>
      </c>
      <c r="D11" s="14">
        <f t="shared" ref="D11:E11" si="5">SUM(D12:D15)</f>
        <v>14072.900000000001</v>
      </c>
      <c r="E11" s="14">
        <f t="shared" si="5"/>
        <v>13637.8</v>
      </c>
      <c r="F11" s="14">
        <f t="shared" si="4"/>
        <v>48607.3</v>
      </c>
      <c r="G11" s="14">
        <f>SUM(G12:G15)</f>
        <v>20771.800000000003</v>
      </c>
      <c r="H11" s="14">
        <f t="shared" ref="H11:I11" si="6">SUM(H12:H15)</f>
        <v>14454.599999999999</v>
      </c>
      <c r="I11" s="14">
        <f t="shared" si="6"/>
        <v>15106.9</v>
      </c>
      <c r="J11" s="14">
        <f t="shared" si="4"/>
        <v>50333.3</v>
      </c>
      <c r="K11" s="14">
        <f t="shared" si="1"/>
        <v>96.570858656197785</v>
      </c>
      <c r="L11" s="15"/>
      <c r="M11" s="16"/>
      <c r="N11" s="4"/>
      <c r="O11" s="4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2:25" ht="18" customHeight="1" x14ac:dyDescent="0.25">
      <c r="B12" s="17" t="s">
        <v>15</v>
      </c>
      <c r="C12" s="18">
        <f>+[2]PP!G11</f>
        <v>6857</v>
      </c>
      <c r="D12" s="18">
        <f>+[2]PP!H11</f>
        <v>5532.7</v>
      </c>
      <c r="E12" s="18">
        <f>+[2]PP!I11</f>
        <v>4954.2</v>
      </c>
      <c r="F12" s="18">
        <f>SUM(C12:E12)</f>
        <v>17343.900000000001</v>
      </c>
      <c r="G12" s="18">
        <v>6639.2</v>
      </c>
      <c r="H12" s="18">
        <v>5517.4</v>
      </c>
      <c r="I12" s="18">
        <v>5824.2</v>
      </c>
      <c r="J12" s="18">
        <f>SUM(G12:I12)</f>
        <v>17980.8</v>
      </c>
      <c r="K12" s="18">
        <f t="shared" si="1"/>
        <v>96.457888414308613</v>
      </c>
      <c r="L12" s="19"/>
      <c r="M12" s="20"/>
      <c r="N12" s="4"/>
      <c r="O12" s="4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2:25" ht="18" customHeight="1" x14ac:dyDescent="0.25">
      <c r="B13" s="17" t="s">
        <v>16</v>
      </c>
      <c r="C13" s="18">
        <f>+[2]PP!G12</f>
        <v>10045.5</v>
      </c>
      <c r="D13" s="18">
        <f>+[2]PP!H12</f>
        <v>5947.3</v>
      </c>
      <c r="E13" s="18">
        <f>+[2]PP!I12</f>
        <v>5895.7</v>
      </c>
      <c r="F13" s="18">
        <f>SUM(C13:E13)</f>
        <v>21888.5</v>
      </c>
      <c r="G13" s="18">
        <v>9433</v>
      </c>
      <c r="H13" s="18">
        <v>6066.2</v>
      </c>
      <c r="I13" s="18">
        <v>6045.8</v>
      </c>
      <c r="J13" s="18">
        <f>SUM(G13:I13)</f>
        <v>21545</v>
      </c>
      <c r="K13" s="18">
        <f t="shared" si="1"/>
        <v>101.59433743327919</v>
      </c>
      <c r="L13" s="19"/>
      <c r="M13" s="20"/>
      <c r="N13" s="4"/>
      <c r="O13" s="4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2:25" ht="18" customHeight="1" x14ac:dyDescent="0.25">
      <c r="B14" s="17" t="s">
        <v>17</v>
      </c>
      <c r="C14" s="18">
        <f>+[2]PP!G13</f>
        <v>3790.6</v>
      </c>
      <c r="D14" s="18">
        <f>+[2]PP!H13</f>
        <v>2473.6999999999998</v>
      </c>
      <c r="E14" s="18">
        <f>+[2]PP!I13</f>
        <v>2715.7</v>
      </c>
      <c r="F14" s="18">
        <f>SUM(C14:E14)</f>
        <v>8980</v>
      </c>
      <c r="G14" s="18">
        <v>4524.7</v>
      </c>
      <c r="H14" s="18">
        <v>2732.6</v>
      </c>
      <c r="I14" s="18">
        <v>3014.9</v>
      </c>
      <c r="J14" s="18">
        <f>SUM(G14:I14)</f>
        <v>10272.199999999999</v>
      </c>
      <c r="K14" s="18">
        <f t="shared" si="1"/>
        <v>87.420416269153648</v>
      </c>
      <c r="L14" s="19"/>
      <c r="M14" s="20"/>
      <c r="N14" s="4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2:25" ht="18" customHeight="1" x14ac:dyDescent="0.25">
      <c r="B15" s="17" t="s">
        <v>18</v>
      </c>
      <c r="C15" s="18">
        <f>+[2]PP!G14</f>
        <v>203.5</v>
      </c>
      <c r="D15" s="18">
        <f>+[2]PP!H14</f>
        <v>119.2</v>
      </c>
      <c r="E15" s="18">
        <f>+[2]PP!I14</f>
        <v>72.2</v>
      </c>
      <c r="F15" s="18">
        <f>SUM(C15:E15)</f>
        <v>394.9</v>
      </c>
      <c r="G15" s="18">
        <v>174.9</v>
      </c>
      <c r="H15" s="18">
        <v>138.4</v>
      </c>
      <c r="I15" s="18">
        <v>222</v>
      </c>
      <c r="J15" s="18">
        <f>SUM(G15:I15)</f>
        <v>535.29999999999995</v>
      </c>
      <c r="K15" s="18">
        <f t="shared" si="1"/>
        <v>73.771716794320938</v>
      </c>
      <c r="L15" s="19"/>
      <c r="M15" s="20"/>
      <c r="N15" s="4"/>
      <c r="O15" s="4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2:25" ht="18" customHeight="1" x14ac:dyDescent="0.25">
      <c r="B16" s="7" t="s">
        <v>19</v>
      </c>
      <c r="C16" s="21">
        <f t="shared" ref="C16:J16" si="7">+C17+C24</f>
        <v>2038.1</v>
      </c>
      <c r="D16" s="21">
        <f t="shared" si="7"/>
        <v>1843</v>
      </c>
      <c r="E16" s="21">
        <f t="shared" si="7"/>
        <v>2516</v>
      </c>
      <c r="F16" s="21">
        <f t="shared" si="7"/>
        <v>6397.0999999999995</v>
      </c>
      <c r="G16" s="21">
        <f>+G17+G24</f>
        <v>1994.0000000000002</v>
      </c>
      <c r="H16" s="21">
        <f t="shared" ref="H16:I16" si="8">+H17+H24</f>
        <v>2000.2000000000003</v>
      </c>
      <c r="I16" s="21">
        <f t="shared" si="8"/>
        <v>3148.9</v>
      </c>
      <c r="J16" s="21">
        <f t="shared" si="7"/>
        <v>7143.1</v>
      </c>
      <c r="K16" s="21">
        <f t="shared" si="1"/>
        <v>89.55635508392713</v>
      </c>
      <c r="L16" s="11"/>
      <c r="M16" s="12"/>
      <c r="N16" s="4"/>
      <c r="O16" s="4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64" ht="18" customHeight="1" x14ac:dyDescent="0.25">
      <c r="B17" s="22" t="s">
        <v>20</v>
      </c>
      <c r="C17" s="21">
        <f t="shared" ref="C17:J17" si="9">SUM(C18:C23)</f>
        <v>1890.3</v>
      </c>
      <c r="D17" s="21">
        <f t="shared" si="9"/>
        <v>1729.9</v>
      </c>
      <c r="E17" s="21">
        <f t="shared" si="9"/>
        <v>2430.5</v>
      </c>
      <c r="F17" s="21">
        <f t="shared" si="9"/>
        <v>6050.7</v>
      </c>
      <c r="G17" s="21">
        <f>SUM(G18:G23)</f>
        <v>1789.6000000000001</v>
      </c>
      <c r="H17" s="21">
        <f t="shared" ref="H17:I17" si="10">SUM(H18:H23)</f>
        <v>1785.2000000000003</v>
      </c>
      <c r="I17" s="21">
        <f t="shared" si="10"/>
        <v>2885.6</v>
      </c>
      <c r="J17" s="21">
        <f t="shared" si="9"/>
        <v>6460.4000000000005</v>
      </c>
      <c r="K17" s="21">
        <f t="shared" si="1"/>
        <v>93.658287412544112</v>
      </c>
      <c r="L17" s="23"/>
      <c r="M17" s="24"/>
      <c r="N17" s="4"/>
      <c r="O17" s="4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64" ht="18" customHeight="1" x14ac:dyDescent="0.25">
      <c r="B18" s="25" t="s">
        <v>21</v>
      </c>
      <c r="C18" s="26">
        <f>+[2]PP!G17</f>
        <v>81.3</v>
      </c>
      <c r="D18" s="26">
        <f>+[2]PP!H17</f>
        <v>211.8</v>
      </c>
      <c r="E18" s="26">
        <f>+[2]PP!I17</f>
        <v>1019.1</v>
      </c>
      <c r="F18" s="18">
        <f t="shared" ref="F18:F24" si="11">SUM(C18:E18)</f>
        <v>1312.2</v>
      </c>
      <c r="G18" s="27">
        <v>94</v>
      </c>
      <c r="H18" s="28">
        <v>236.1</v>
      </c>
      <c r="I18" s="28">
        <v>1028.5999999999999</v>
      </c>
      <c r="J18" s="18">
        <f t="shared" ref="J18:J24" si="12">SUM(G18:I18)</f>
        <v>1358.6999999999998</v>
      </c>
      <c r="K18" s="18">
        <f t="shared" si="1"/>
        <v>96.577610951644971</v>
      </c>
      <c r="L18" s="29"/>
      <c r="M18" s="30"/>
      <c r="N18" s="4"/>
      <c r="O18" s="4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64" ht="18" customHeight="1" x14ac:dyDescent="0.25">
      <c r="B19" s="25" t="s">
        <v>22</v>
      </c>
      <c r="C19" s="26">
        <f>+[2]PP!G18</f>
        <v>197.4</v>
      </c>
      <c r="D19" s="26">
        <f>+[2]PP!H18</f>
        <v>92.9</v>
      </c>
      <c r="E19" s="26">
        <f>+[2]PP!I18</f>
        <v>65.5</v>
      </c>
      <c r="F19" s="18">
        <f t="shared" si="11"/>
        <v>355.8</v>
      </c>
      <c r="G19" s="27">
        <v>234.5</v>
      </c>
      <c r="H19" s="28">
        <v>120.2</v>
      </c>
      <c r="I19" s="28">
        <v>165</v>
      </c>
      <c r="J19" s="18">
        <f t="shared" si="12"/>
        <v>519.70000000000005</v>
      </c>
      <c r="K19" s="18">
        <f t="shared" si="1"/>
        <v>68.462574562247454</v>
      </c>
      <c r="L19" s="29"/>
      <c r="M19" s="30"/>
      <c r="N19" s="4"/>
      <c r="O19" s="4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64" ht="18" customHeight="1" x14ac:dyDescent="0.25">
      <c r="B20" s="25" t="s">
        <v>23</v>
      </c>
      <c r="C20" s="26">
        <f>+[2]PP!G19</f>
        <v>508.7</v>
      </c>
      <c r="D20" s="26">
        <f>+[2]PP!H19</f>
        <v>537.6</v>
      </c>
      <c r="E20" s="26">
        <f>+[2]PP!I19</f>
        <v>357.5</v>
      </c>
      <c r="F20" s="18">
        <f t="shared" si="11"/>
        <v>1403.8</v>
      </c>
      <c r="G20" s="27">
        <v>526.4</v>
      </c>
      <c r="H20" s="28">
        <v>573.20000000000005</v>
      </c>
      <c r="I20" s="28">
        <v>729.2</v>
      </c>
      <c r="J20" s="18">
        <f t="shared" si="12"/>
        <v>1828.8</v>
      </c>
      <c r="K20" s="18">
        <f t="shared" si="1"/>
        <v>76.760717410323707</v>
      </c>
      <c r="L20" s="29"/>
      <c r="M20" s="30"/>
      <c r="N20" s="4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64" ht="18" customHeight="1" x14ac:dyDescent="0.25">
      <c r="A21" s="31"/>
      <c r="B21" s="32" t="s">
        <v>24</v>
      </c>
      <c r="C21" s="26">
        <f>+[2]PP!G20</f>
        <v>129.30000000000001</v>
      </c>
      <c r="D21" s="26">
        <f>+[2]PP!H20</f>
        <v>108</v>
      </c>
      <c r="E21" s="26">
        <f>+[2]PP!I20</f>
        <v>78.2</v>
      </c>
      <c r="F21" s="18">
        <f t="shared" si="11"/>
        <v>315.5</v>
      </c>
      <c r="G21" s="18">
        <v>146.30000000000001</v>
      </c>
      <c r="H21" s="26">
        <v>124.7</v>
      </c>
      <c r="I21" s="26">
        <v>137.1</v>
      </c>
      <c r="J21" s="18">
        <f t="shared" si="12"/>
        <v>408.1</v>
      </c>
      <c r="K21" s="18">
        <f t="shared" si="1"/>
        <v>77.309482969860326</v>
      </c>
      <c r="L21" s="33"/>
      <c r="M21" s="34"/>
      <c r="N21" s="4"/>
      <c r="O21" s="4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64" ht="18" customHeight="1" x14ac:dyDescent="0.25">
      <c r="B22" s="25" t="s">
        <v>25</v>
      </c>
      <c r="C22" s="26">
        <f>+[2]PP!G21</f>
        <v>903.5</v>
      </c>
      <c r="D22" s="26">
        <f>+[2]PP!H21</f>
        <v>683.9</v>
      </c>
      <c r="E22" s="26">
        <f>+[2]PP!I21</f>
        <v>729.1</v>
      </c>
      <c r="F22" s="18">
        <f t="shared" si="11"/>
        <v>2316.5</v>
      </c>
      <c r="G22" s="18">
        <v>692.2</v>
      </c>
      <c r="H22" s="26">
        <v>617.6</v>
      </c>
      <c r="I22" s="26">
        <v>719.8</v>
      </c>
      <c r="J22" s="18">
        <f t="shared" si="12"/>
        <v>2029.6000000000001</v>
      </c>
      <c r="K22" s="18">
        <f t="shared" si="1"/>
        <v>114.13579030350806</v>
      </c>
      <c r="L22" s="29"/>
      <c r="M22" s="30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64" ht="18" customHeight="1" x14ac:dyDescent="0.25">
      <c r="B23" s="32" t="s">
        <v>26</v>
      </c>
      <c r="C23" s="26">
        <f>+[2]PP!G22</f>
        <v>70.099999999999994</v>
      </c>
      <c r="D23" s="26">
        <f>+[2]PP!H22</f>
        <v>95.7</v>
      </c>
      <c r="E23" s="26">
        <f>+[2]PP!I22</f>
        <v>181.1</v>
      </c>
      <c r="F23" s="18">
        <f t="shared" si="11"/>
        <v>346.9</v>
      </c>
      <c r="G23" s="18">
        <v>96.2</v>
      </c>
      <c r="H23" s="26">
        <v>113.4</v>
      </c>
      <c r="I23" s="26">
        <v>105.9</v>
      </c>
      <c r="J23" s="18">
        <f t="shared" si="12"/>
        <v>315.5</v>
      </c>
      <c r="K23" s="18">
        <f t="shared" si="1"/>
        <v>109.95245641838352</v>
      </c>
      <c r="L23" s="33"/>
      <c r="M23" s="3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64" ht="18" customHeight="1" x14ac:dyDescent="0.25">
      <c r="B24" s="22" t="s">
        <v>27</v>
      </c>
      <c r="C24" s="21">
        <f>+[2]PP!G23</f>
        <v>147.80000000000001</v>
      </c>
      <c r="D24" s="21">
        <f>+[2]PP!H23</f>
        <v>113.1</v>
      </c>
      <c r="E24" s="21">
        <f>+[2]PP!I23</f>
        <v>85.5</v>
      </c>
      <c r="F24" s="14">
        <f t="shared" si="11"/>
        <v>346.4</v>
      </c>
      <c r="G24" s="14">
        <v>204.4</v>
      </c>
      <c r="H24" s="21">
        <v>215</v>
      </c>
      <c r="I24" s="21">
        <v>263.3</v>
      </c>
      <c r="J24" s="14">
        <f t="shared" si="12"/>
        <v>682.7</v>
      </c>
      <c r="K24" s="14">
        <f t="shared" si="1"/>
        <v>50.739709975098869</v>
      </c>
      <c r="L24" s="23"/>
      <c r="M24" s="2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64" ht="18" customHeight="1" x14ac:dyDescent="0.25">
      <c r="B25" s="13" t="s">
        <v>28</v>
      </c>
      <c r="C25" s="14">
        <f t="shared" ref="C25:J25" si="13">+C26+C29+C37+C45</f>
        <v>32927.199999999997</v>
      </c>
      <c r="D25" s="14">
        <f t="shared" si="13"/>
        <v>27228.399999999998</v>
      </c>
      <c r="E25" s="14">
        <f t="shared" si="13"/>
        <v>22196.799999999996</v>
      </c>
      <c r="F25" s="14">
        <f t="shared" si="13"/>
        <v>82352.399999999994</v>
      </c>
      <c r="G25" s="14">
        <f>+G26+G29+G37+G45</f>
        <v>34546.9</v>
      </c>
      <c r="H25" s="14">
        <f t="shared" ref="H25:I25" si="14">+H26+H29+H37+H45</f>
        <v>28677.5</v>
      </c>
      <c r="I25" s="14">
        <f t="shared" si="14"/>
        <v>30042.399999999998</v>
      </c>
      <c r="J25" s="14">
        <f t="shared" si="13"/>
        <v>93266.800000000017</v>
      </c>
      <c r="K25" s="14">
        <f t="shared" si="1"/>
        <v>88.297657901847145</v>
      </c>
      <c r="L25" s="15"/>
      <c r="M25" s="16"/>
      <c r="N25" s="4"/>
      <c r="O25" s="4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64" ht="18" customHeight="1" x14ac:dyDescent="0.25">
      <c r="B26" s="35" t="s">
        <v>29</v>
      </c>
      <c r="C26" s="14">
        <f t="shared" ref="C26:J26" si="15">+C27+C28</f>
        <v>21290</v>
      </c>
      <c r="D26" s="14">
        <f t="shared" si="15"/>
        <v>17078.5</v>
      </c>
      <c r="E26" s="14">
        <f t="shared" si="15"/>
        <v>13047.4</v>
      </c>
      <c r="F26" s="14">
        <f t="shared" si="15"/>
        <v>51415.899999999994</v>
      </c>
      <c r="G26" s="14">
        <f>+G27+G28</f>
        <v>20614.099999999999</v>
      </c>
      <c r="H26" s="14">
        <f t="shared" ref="H26:I26" si="16">+H27+H28</f>
        <v>17762.7</v>
      </c>
      <c r="I26" s="14">
        <f t="shared" si="16"/>
        <v>18879</v>
      </c>
      <c r="J26" s="14">
        <f t="shared" si="15"/>
        <v>57255.8</v>
      </c>
      <c r="K26" s="14">
        <f t="shared" si="1"/>
        <v>89.800334638586818</v>
      </c>
      <c r="L26" s="36"/>
      <c r="M26" s="37"/>
      <c r="N26" s="4"/>
      <c r="O26" s="4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64" ht="18" customHeight="1" x14ac:dyDescent="0.25">
      <c r="B27" s="38" t="s">
        <v>30</v>
      </c>
      <c r="C27" s="18">
        <f>+[2]PP!G26</f>
        <v>13445.2</v>
      </c>
      <c r="D27" s="18">
        <f>+[2]PP!H26</f>
        <v>10310.5</v>
      </c>
      <c r="E27" s="18">
        <f>+[2]PP!I26</f>
        <v>6500.5</v>
      </c>
      <c r="F27" s="18">
        <f>SUM(C27:E27)</f>
        <v>30256.2</v>
      </c>
      <c r="G27" s="18">
        <v>12911.4</v>
      </c>
      <c r="H27" s="18">
        <v>10241</v>
      </c>
      <c r="I27" s="18">
        <v>10337.4</v>
      </c>
      <c r="J27" s="18">
        <f>SUM(G27:I27)</f>
        <v>33489.800000000003</v>
      </c>
      <c r="K27" s="18">
        <f t="shared" si="1"/>
        <v>90.344522809930183</v>
      </c>
      <c r="L27" s="39"/>
      <c r="M27" s="40"/>
      <c r="N27" s="4"/>
      <c r="O27" s="4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64" ht="18" customHeight="1" x14ac:dyDescent="0.25">
      <c r="B28" s="38" t="s">
        <v>31</v>
      </c>
      <c r="C28" s="18">
        <f>+[2]PP!G27</f>
        <v>7844.8</v>
      </c>
      <c r="D28" s="18">
        <f>+[2]PP!H27</f>
        <v>6768</v>
      </c>
      <c r="E28" s="18">
        <f>+[2]PP!I27</f>
        <v>6546.9</v>
      </c>
      <c r="F28" s="18">
        <f>SUM(C28:E28)</f>
        <v>21159.699999999997</v>
      </c>
      <c r="G28" s="18">
        <v>7702.7</v>
      </c>
      <c r="H28" s="18">
        <v>7521.7</v>
      </c>
      <c r="I28" s="18">
        <v>8541.6</v>
      </c>
      <c r="J28" s="18">
        <f>SUM(G28:I28)</f>
        <v>23766</v>
      </c>
      <c r="K28" s="18">
        <f t="shared" si="1"/>
        <v>89.033493225616411</v>
      </c>
      <c r="L28" s="39"/>
      <c r="M28" s="40"/>
      <c r="N28" s="4"/>
      <c r="O28" s="4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64" ht="18" customHeight="1" x14ac:dyDescent="0.25">
      <c r="B29" s="41" t="s">
        <v>32</v>
      </c>
      <c r="C29" s="14">
        <f t="shared" ref="C29:J29" si="17">SUM(C30:C36)</f>
        <v>9997.2000000000007</v>
      </c>
      <c r="D29" s="14">
        <f t="shared" si="17"/>
        <v>8933.5999999999985</v>
      </c>
      <c r="E29" s="14">
        <f t="shared" si="17"/>
        <v>8339.2999999999993</v>
      </c>
      <c r="F29" s="14">
        <f t="shared" si="17"/>
        <v>27270.1</v>
      </c>
      <c r="G29" s="14">
        <f>SUM(G30:G36)</f>
        <v>12052.300000000001</v>
      </c>
      <c r="H29" s="14">
        <f t="shared" ref="H29:I29" si="18">SUM(H30:H36)</f>
        <v>9445.1999999999989</v>
      </c>
      <c r="I29" s="14">
        <f t="shared" si="18"/>
        <v>9669.5999999999985</v>
      </c>
      <c r="J29" s="14">
        <f t="shared" si="17"/>
        <v>31167.100000000002</v>
      </c>
      <c r="K29" s="14">
        <f t="shared" si="1"/>
        <v>87.496430530912392</v>
      </c>
      <c r="L29" s="42"/>
      <c r="M29" s="43"/>
      <c r="N29" s="4"/>
      <c r="O29" s="4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64" ht="18" customHeight="1" x14ac:dyDescent="0.25">
      <c r="B30" s="38" t="s">
        <v>33</v>
      </c>
      <c r="C30" s="18">
        <f>+[2]PP!G29</f>
        <v>2997.1</v>
      </c>
      <c r="D30" s="18">
        <f>+[2]PP!H29</f>
        <v>3273.6</v>
      </c>
      <c r="E30" s="18">
        <f>+[2]PP!I29</f>
        <v>2864.9</v>
      </c>
      <c r="F30" s="18">
        <f t="shared" ref="F30:F36" si="19">SUM(C30:E30)</f>
        <v>9135.6</v>
      </c>
      <c r="G30" s="27">
        <v>4216.5</v>
      </c>
      <c r="H30" s="27">
        <v>3312.6</v>
      </c>
      <c r="I30" s="27">
        <v>3342.5</v>
      </c>
      <c r="J30" s="18">
        <f t="shared" ref="J30:J36" si="20">SUM(G30:I30)</f>
        <v>10871.6</v>
      </c>
      <c r="K30" s="18">
        <f t="shared" si="1"/>
        <v>84.031789249052579</v>
      </c>
      <c r="L30" s="39"/>
      <c r="M30" s="40"/>
      <c r="N30" s="4"/>
      <c r="O30" s="4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64" ht="18" customHeight="1" x14ac:dyDescent="0.25">
      <c r="B31" s="38" t="s">
        <v>34</v>
      </c>
      <c r="C31" s="18">
        <f>+[2]PP!G30</f>
        <v>1630.3</v>
      </c>
      <c r="D31" s="18">
        <f>+[2]PP!H30</f>
        <v>1564.8</v>
      </c>
      <c r="E31" s="18">
        <f>+[2]PP!I30</f>
        <v>1336.4</v>
      </c>
      <c r="F31" s="18">
        <f t="shared" si="19"/>
        <v>4531.5</v>
      </c>
      <c r="G31" s="27">
        <v>2035.8</v>
      </c>
      <c r="H31" s="27">
        <v>1734</v>
      </c>
      <c r="I31" s="27">
        <v>1685.9</v>
      </c>
      <c r="J31" s="18">
        <f t="shared" si="20"/>
        <v>5455.7000000000007</v>
      </c>
      <c r="K31" s="18">
        <f t="shared" si="1"/>
        <v>83.059918983815081</v>
      </c>
      <c r="L31" s="39"/>
      <c r="M31" s="40"/>
      <c r="N31" s="4"/>
      <c r="O31" s="4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64" ht="18" customHeight="1" x14ac:dyDescent="0.25">
      <c r="B32" s="38" t="s">
        <v>35</v>
      </c>
      <c r="C32" s="18">
        <f>+[2]PP!G31</f>
        <v>3452</v>
      </c>
      <c r="D32" s="18">
        <f>+[2]PP!H31</f>
        <v>2123.6999999999998</v>
      </c>
      <c r="E32" s="18">
        <f>+[2]PP!I31</f>
        <v>2190.3000000000002</v>
      </c>
      <c r="F32" s="18">
        <f t="shared" si="19"/>
        <v>7766</v>
      </c>
      <c r="G32" s="18">
        <v>3769.8</v>
      </c>
      <c r="H32" s="18">
        <v>2348.4</v>
      </c>
      <c r="I32" s="18">
        <v>2616.1999999999998</v>
      </c>
      <c r="J32" s="18">
        <f t="shared" si="20"/>
        <v>8734.4000000000015</v>
      </c>
      <c r="K32" s="18">
        <f t="shared" si="1"/>
        <v>88.912804542956565</v>
      </c>
      <c r="L32" s="39"/>
      <c r="M32" s="40"/>
      <c r="N32" s="4"/>
      <c r="O32" s="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2:64" ht="18" customHeight="1" x14ac:dyDescent="0.25">
      <c r="B33" s="38" t="s">
        <v>36</v>
      </c>
      <c r="C33" s="18">
        <f>+[2]PP!G32</f>
        <v>299.7</v>
      </c>
      <c r="D33" s="18">
        <f>+[2]PP!H32</f>
        <v>303.39999999999998</v>
      </c>
      <c r="E33" s="18">
        <f>+[2]PP!I32</f>
        <v>363.7</v>
      </c>
      <c r="F33" s="18">
        <f t="shared" si="19"/>
        <v>966.8</v>
      </c>
      <c r="G33" s="18">
        <v>375.5</v>
      </c>
      <c r="H33" s="18">
        <v>266.7</v>
      </c>
      <c r="I33" s="18">
        <v>333.7</v>
      </c>
      <c r="J33" s="18">
        <f t="shared" si="20"/>
        <v>975.90000000000009</v>
      </c>
      <c r="K33" s="18">
        <f t="shared" si="1"/>
        <v>99.067527410595332</v>
      </c>
      <c r="L33" s="39"/>
      <c r="M33" s="40"/>
      <c r="N33" s="4"/>
      <c r="O33" s="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2:64" ht="18" customHeight="1" x14ac:dyDescent="0.25">
      <c r="B34" s="38" t="s">
        <v>37</v>
      </c>
      <c r="C34" s="18">
        <f>+[2]PP!G33</f>
        <v>664.1</v>
      </c>
      <c r="D34" s="18">
        <f>+[2]PP!H33</f>
        <v>633.6</v>
      </c>
      <c r="E34" s="18">
        <f>+[2]PP!I33</f>
        <v>622.70000000000005</v>
      </c>
      <c r="F34" s="18">
        <f t="shared" si="19"/>
        <v>1920.4</v>
      </c>
      <c r="G34" s="18">
        <v>696.6</v>
      </c>
      <c r="H34" s="18">
        <v>668.2</v>
      </c>
      <c r="I34" s="18">
        <v>668.3</v>
      </c>
      <c r="J34" s="18">
        <f t="shared" si="20"/>
        <v>2033.1000000000001</v>
      </c>
      <c r="K34" s="18">
        <f t="shared" si="1"/>
        <v>94.456740937484625</v>
      </c>
      <c r="L34" s="39"/>
      <c r="M34" s="40"/>
      <c r="N34" s="4"/>
      <c r="O34" s="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2:64" ht="18" customHeight="1" x14ac:dyDescent="0.25">
      <c r="B35" s="38" t="s">
        <v>38</v>
      </c>
      <c r="C35" s="18">
        <f>+[2]PP!G34</f>
        <v>630</v>
      </c>
      <c r="D35" s="18">
        <f>+[2]PP!H34</f>
        <v>680.1</v>
      </c>
      <c r="E35" s="18">
        <f>+[2]PP!I34</f>
        <v>612</v>
      </c>
      <c r="F35" s="18">
        <f t="shared" si="19"/>
        <v>1922.1</v>
      </c>
      <c r="G35" s="18">
        <v>634</v>
      </c>
      <c r="H35" s="18">
        <v>655.5</v>
      </c>
      <c r="I35" s="18">
        <v>531.1</v>
      </c>
      <c r="J35" s="18">
        <f t="shared" si="20"/>
        <v>1820.6</v>
      </c>
      <c r="K35" s="18">
        <f t="shared" si="1"/>
        <v>105.5750851367681</v>
      </c>
      <c r="L35" s="39"/>
      <c r="M35" s="40"/>
      <c r="N35" s="4"/>
      <c r="O35" s="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2:64" ht="18" customHeight="1" x14ac:dyDescent="0.25">
      <c r="B36" s="38" t="s">
        <v>26</v>
      </c>
      <c r="C36" s="18">
        <f>+[2]PP!G35</f>
        <v>324</v>
      </c>
      <c r="D36" s="18">
        <f>+[2]PP!H35</f>
        <v>354.4</v>
      </c>
      <c r="E36" s="18">
        <f>+[2]PP!I35</f>
        <v>349.3</v>
      </c>
      <c r="F36" s="18">
        <f t="shared" si="19"/>
        <v>1027.7</v>
      </c>
      <c r="G36" s="18">
        <v>324.10000000000002</v>
      </c>
      <c r="H36" s="18">
        <v>459.8</v>
      </c>
      <c r="I36" s="18">
        <v>491.9</v>
      </c>
      <c r="J36" s="18">
        <f t="shared" si="20"/>
        <v>1275.8000000000002</v>
      </c>
      <c r="K36" s="18">
        <f t="shared" si="1"/>
        <v>80.553378272456484</v>
      </c>
      <c r="L36" s="39"/>
      <c r="M36" s="40"/>
      <c r="N36" s="4"/>
      <c r="O36" s="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2:64" ht="18" customHeight="1" x14ac:dyDescent="0.25">
      <c r="B37" s="35" t="s">
        <v>39</v>
      </c>
      <c r="C37" s="14">
        <f>+C38+C39+C40+C43+C44</f>
        <v>1509.3999999999999</v>
      </c>
      <c r="D37" s="14">
        <f t="shared" ref="D37:J37" si="21">+D38+D39+D40+D43+D44</f>
        <v>1133.6000000000001</v>
      </c>
      <c r="E37" s="14">
        <f t="shared" si="21"/>
        <v>744.99999999999989</v>
      </c>
      <c r="F37" s="14">
        <f t="shared" si="21"/>
        <v>3388.0000000000005</v>
      </c>
      <c r="G37" s="14">
        <f>+G38+G39+G40+G43+G44</f>
        <v>1738.1000000000001</v>
      </c>
      <c r="H37" s="14">
        <f t="shared" ref="H37" si="22">+H38+H39+H40+H43+H44</f>
        <v>1353.8</v>
      </c>
      <c r="I37" s="14">
        <f t="shared" si="21"/>
        <v>1334.2000000000003</v>
      </c>
      <c r="J37" s="14">
        <f t="shared" si="21"/>
        <v>4426.1000000000004</v>
      </c>
      <c r="K37" s="14">
        <f t="shared" si="1"/>
        <v>76.545943381306344</v>
      </c>
      <c r="L37" s="36"/>
      <c r="M37" s="37"/>
      <c r="N37" s="4"/>
      <c r="O37" s="4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64" ht="18" customHeight="1" x14ac:dyDescent="0.25">
      <c r="B38" s="38" t="s">
        <v>40</v>
      </c>
      <c r="C38" s="18">
        <f>+[2]PP!G37</f>
        <v>1141</v>
      </c>
      <c r="D38" s="18">
        <f>+[2]PP!H37</f>
        <v>971.4</v>
      </c>
      <c r="E38" s="18">
        <f>+[2]PP!I37</f>
        <v>641.9</v>
      </c>
      <c r="F38" s="18">
        <f t="shared" ref="F38:F45" si="23">SUM(C38:E38)</f>
        <v>2754.3</v>
      </c>
      <c r="G38" s="18">
        <v>1115.4000000000001</v>
      </c>
      <c r="H38" s="18">
        <v>1166.5999999999999</v>
      </c>
      <c r="I38" s="18">
        <v>1148.5</v>
      </c>
      <c r="J38" s="18">
        <f>SUM(G38:I38)</f>
        <v>3430.5</v>
      </c>
      <c r="K38" s="18">
        <f t="shared" si="1"/>
        <v>80.288587669435955</v>
      </c>
      <c r="L38" s="39"/>
      <c r="M38" s="40"/>
      <c r="N38" s="4"/>
      <c r="O38" s="4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64" ht="18" customHeight="1" x14ac:dyDescent="0.25">
      <c r="B39" s="38" t="s">
        <v>41</v>
      </c>
      <c r="C39" s="18">
        <f>+[2]PP!G38</f>
        <v>243.3</v>
      </c>
      <c r="D39" s="18">
        <f>+[2]PP!H38</f>
        <v>44.2</v>
      </c>
      <c r="E39" s="18">
        <f>+[2]PP!I38</f>
        <v>27.8</v>
      </c>
      <c r="F39" s="18">
        <f t="shared" si="23"/>
        <v>315.3</v>
      </c>
      <c r="G39" s="18">
        <v>486.2</v>
      </c>
      <c r="H39" s="18">
        <v>66.900000000000006</v>
      </c>
      <c r="I39" s="18">
        <v>54.9</v>
      </c>
      <c r="J39" s="18">
        <f>SUM(G39:I39)</f>
        <v>608</v>
      </c>
      <c r="K39" s="18">
        <f t="shared" si="1"/>
        <v>51.858552631578945</v>
      </c>
      <c r="L39" s="39"/>
      <c r="M39" s="40"/>
      <c r="N39" s="4"/>
      <c r="O39" s="4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64" ht="18" customHeight="1" x14ac:dyDescent="0.25">
      <c r="B40" s="44" t="s">
        <v>42</v>
      </c>
      <c r="C40" s="14">
        <f>+[2]PP!G39</f>
        <v>19.600000000000001</v>
      </c>
      <c r="D40" s="14">
        <f>+[2]PP!H39</f>
        <v>12.3</v>
      </c>
      <c r="E40" s="14">
        <f>+[2]PP!I39</f>
        <v>8.8000000000000007</v>
      </c>
      <c r="F40" s="14">
        <f t="shared" si="23"/>
        <v>40.700000000000003</v>
      </c>
      <c r="G40" s="14">
        <v>21.2</v>
      </c>
      <c r="H40" s="14">
        <v>11.1</v>
      </c>
      <c r="I40" s="14">
        <v>14.7</v>
      </c>
      <c r="J40" s="14">
        <f t="shared" ref="J40" si="24">+J41+J42</f>
        <v>47</v>
      </c>
      <c r="K40" s="14">
        <f t="shared" si="1"/>
        <v>86.59574468085107</v>
      </c>
      <c r="L40" s="39"/>
      <c r="M40" s="40"/>
      <c r="N40" s="4"/>
      <c r="O40" s="4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64" ht="18" customHeight="1" x14ac:dyDescent="0.25">
      <c r="B41" s="45" t="s">
        <v>43</v>
      </c>
      <c r="C41" s="18">
        <f>+[2]PP!G40</f>
        <v>14.3</v>
      </c>
      <c r="D41" s="18">
        <f>+[2]PP!H40</f>
        <v>8</v>
      </c>
      <c r="E41" s="18">
        <f>+[2]PP!I40</f>
        <v>6.5</v>
      </c>
      <c r="F41" s="18">
        <f t="shared" si="23"/>
        <v>28.8</v>
      </c>
      <c r="G41" s="18">
        <v>21.2</v>
      </c>
      <c r="H41" s="18">
        <v>11.1</v>
      </c>
      <c r="I41" s="18">
        <v>14.7</v>
      </c>
      <c r="J41" s="18">
        <f>SUM(G41:I41)</f>
        <v>47</v>
      </c>
      <c r="K41" s="46">
        <v>0</v>
      </c>
      <c r="L41" s="39"/>
      <c r="M41" s="40"/>
      <c r="N41" s="4"/>
      <c r="O41" s="4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2:64" ht="18" customHeight="1" x14ac:dyDescent="0.25">
      <c r="B42" s="47" t="s">
        <v>44</v>
      </c>
      <c r="C42" s="48">
        <f>+[2]PP!G41</f>
        <v>5.3</v>
      </c>
      <c r="D42" s="48">
        <f>+[2]PP!H41</f>
        <v>4.3</v>
      </c>
      <c r="E42" s="48">
        <f>+[2]PP!I41</f>
        <v>2.2999999999999998</v>
      </c>
      <c r="F42" s="48">
        <f t="shared" si="23"/>
        <v>11.899999999999999</v>
      </c>
      <c r="G42" s="48">
        <v>0</v>
      </c>
      <c r="H42" s="48">
        <v>0</v>
      </c>
      <c r="I42" s="48">
        <v>0</v>
      </c>
      <c r="J42" s="48">
        <v>0</v>
      </c>
      <c r="K42" s="49">
        <v>0</v>
      </c>
      <c r="L42" s="39"/>
      <c r="M42" s="40"/>
      <c r="N42" s="4"/>
      <c r="O42" s="4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2:64" ht="18" customHeight="1" x14ac:dyDescent="0.25">
      <c r="B43" s="38" t="s">
        <v>45</v>
      </c>
      <c r="C43" s="18">
        <f>+[2]PP!G42</f>
        <v>82</v>
      </c>
      <c r="D43" s="18">
        <f>+[2]PP!H42</f>
        <v>82.3</v>
      </c>
      <c r="E43" s="18">
        <f>+[2]PP!I42</f>
        <v>50.5</v>
      </c>
      <c r="F43" s="18">
        <f t="shared" si="23"/>
        <v>214.8</v>
      </c>
      <c r="G43" s="18">
        <v>89.1</v>
      </c>
      <c r="H43" s="18">
        <v>86.7</v>
      </c>
      <c r="I43" s="18">
        <v>89.2</v>
      </c>
      <c r="J43" s="18">
        <f>SUM(G43:I43)</f>
        <v>265</v>
      </c>
      <c r="K43" s="18">
        <f t="shared" ref="K43:K48" si="25">+F43/J43*100</f>
        <v>81.056603773584911</v>
      </c>
      <c r="L43" s="39"/>
      <c r="M43" s="40"/>
      <c r="N43" s="4"/>
      <c r="O43" s="4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64" ht="18" customHeight="1" x14ac:dyDescent="0.25">
      <c r="B44" s="38" t="s">
        <v>46</v>
      </c>
      <c r="C44" s="18">
        <f>+[2]PP!G43</f>
        <v>23.5</v>
      </c>
      <c r="D44" s="18">
        <f>+[2]PP!H43</f>
        <v>23.4</v>
      </c>
      <c r="E44" s="18">
        <f>+[2]PP!I43</f>
        <v>16</v>
      </c>
      <c r="F44" s="18">
        <f t="shared" si="23"/>
        <v>62.9</v>
      </c>
      <c r="G44" s="18">
        <v>26.2</v>
      </c>
      <c r="H44" s="18">
        <v>22.5</v>
      </c>
      <c r="I44" s="18">
        <v>26.9</v>
      </c>
      <c r="J44" s="18">
        <f>SUM(G44:I44)</f>
        <v>75.599999999999994</v>
      </c>
      <c r="K44" s="18">
        <f t="shared" si="25"/>
        <v>83.201058201058203</v>
      </c>
      <c r="L44" s="39"/>
      <c r="M44" s="40"/>
      <c r="N44" s="4"/>
      <c r="O44" s="4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2:64" ht="18" customHeight="1" x14ac:dyDescent="0.25">
      <c r="B45" s="35" t="s">
        <v>47</v>
      </c>
      <c r="C45" s="14">
        <f>+[2]PP!G44</f>
        <v>130.6</v>
      </c>
      <c r="D45" s="14">
        <f>+[2]PP!H44</f>
        <v>82.7</v>
      </c>
      <c r="E45" s="14">
        <f>+[2]PP!I44</f>
        <v>65.099999999999994</v>
      </c>
      <c r="F45" s="14">
        <f t="shared" si="23"/>
        <v>278.39999999999998</v>
      </c>
      <c r="G45" s="14">
        <v>142.4</v>
      </c>
      <c r="H45" s="14">
        <v>115.8</v>
      </c>
      <c r="I45" s="14">
        <v>159.6</v>
      </c>
      <c r="J45" s="14">
        <f>SUM(G45:I45)</f>
        <v>417.79999999999995</v>
      </c>
      <c r="K45" s="14">
        <f t="shared" si="25"/>
        <v>66.634753470560085</v>
      </c>
      <c r="L45" s="36"/>
      <c r="M45" s="37"/>
      <c r="N45" s="4"/>
      <c r="O45" s="4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2:64" ht="18" customHeight="1" x14ac:dyDescent="0.25">
      <c r="B46" s="13" t="s">
        <v>48</v>
      </c>
      <c r="C46" s="14">
        <f t="shared" ref="C46:J46" si="26">+C47+C50+C51</f>
        <v>3469.2</v>
      </c>
      <c r="D46" s="14">
        <f t="shared" si="26"/>
        <v>3074</v>
      </c>
      <c r="E46" s="14">
        <f t="shared" si="26"/>
        <v>2641.1</v>
      </c>
      <c r="F46" s="14">
        <f t="shared" si="26"/>
        <v>9184.2999999999993</v>
      </c>
      <c r="G46" s="14">
        <f>+G47+G50+G51</f>
        <v>3424.7</v>
      </c>
      <c r="H46" s="14">
        <f t="shared" ref="H46:I46" si="27">+H47+H50+H51</f>
        <v>3205.8</v>
      </c>
      <c r="I46" s="14">
        <f t="shared" si="27"/>
        <v>3760.9</v>
      </c>
      <c r="J46" s="14">
        <f t="shared" si="26"/>
        <v>10391.4</v>
      </c>
      <c r="K46" s="14">
        <f t="shared" si="25"/>
        <v>88.383663413976947</v>
      </c>
      <c r="L46" s="15"/>
      <c r="M46" s="16"/>
      <c r="N46" s="4"/>
      <c r="O46" s="4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2:64" ht="18" customHeight="1" x14ac:dyDescent="0.25">
      <c r="B47" s="35" t="s">
        <v>49</v>
      </c>
      <c r="C47" s="14">
        <f t="shared" ref="C47:J47" si="28">SUM(C48:C49)</f>
        <v>2737.1</v>
      </c>
      <c r="D47" s="14">
        <f t="shared" ref="D47:E47" si="29">SUM(D48:D49)</f>
        <v>2402.4</v>
      </c>
      <c r="E47" s="14">
        <f t="shared" si="29"/>
        <v>2061.1999999999998</v>
      </c>
      <c r="F47" s="14">
        <f t="shared" si="28"/>
        <v>7200.7</v>
      </c>
      <c r="G47" s="14">
        <f>SUM(G48:G49)</f>
        <v>2558.1999999999998</v>
      </c>
      <c r="H47" s="14">
        <f t="shared" ref="H47:I47" si="30">SUM(H48:H49)</f>
        <v>2419.8000000000002</v>
      </c>
      <c r="I47" s="14">
        <f t="shared" si="30"/>
        <v>2953</v>
      </c>
      <c r="J47" s="14">
        <f t="shared" si="28"/>
        <v>7931</v>
      </c>
      <c r="K47" s="14">
        <f t="shared" si="25"/>
        <v>90.791829529693601</v>
      </c>
      <c r="L47" s="50"/>
      <c r="M47" s="51"/>
      <c r="N47" s="4"/>
      <c r="O47" s="4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2:64" ht="18" customHeight="1" x14ac:dyDescent="0.25">
      <c r="B48" s="38" t="s">
        <v>50</v>
      </c>
      <c r="C48" s="52">
        <f>+[2]PP!G47</f>
        <v>2737.1</v>
      </c>
      <c r="D48" s="52">
        <f>+[2]PP!H47</f>
        <v>2402.4</v>
      </c>
      <c r="E48" s="52">
        <f>+[2]PP!I47</f>
        <v>2061.1999999999998</v>
      </c>
      <c r="F48" s="18">
        <f>SUM(C48:E48)</f>
        <v>7200.7</v>
      </c>
      <c r="G48" s="18">
        <v>2558.1999999999998</v>
      </c>
      <c r="H48" s="18">
        <v>2419.8000000000002</v>
      </c>
      <c r="I48" s="18">
        <v>2953</v>
      </c>
      <c r="J48" s="18">
        <f>SUM(G48:I48)</f>
        <v>7931</v>
      </c>
      <c r="K48" s="18">
        <f t="shared" si="25"/>
        <v>90.791829529693601</v>
      </c>
      <c r="L48" s="39"/>
      <c r="M48" s="40"/>
      <c r="N48" s="4"/>
      <c r="O48" s="4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18" customHeight="1" x14ac:dyDescent="0.25">
      <c r="B49" s="38" t="s">
        <v>26</v>
      </c>
      <c r="C49" s="52">
        <f>+[2]PP!G48</f>
        <v>0</v>
      </c>
      <c r="D49" s="52">
        <f>+[2]PP!H48</f>
        <v>0</v>
      </c>
      <c r="E49" s="52">
        <f>+[2]PP!I48</f>
        <v>0</v>
      </c>
      <c r="F49" s="18">
        <f>SUM(C49:E49)</f>
        <v>0</v>
      </c>
      <c r="G49" s="18">
        <v>0</v>
      </c>
      <c r="H49" s="18">
        <v>0</v>
      </c>
      <c r="I49" s="18">
        <v>0</v>
      </c>
      <c r="J49" s="18">
        <f>SUM(G49:I49)</f>
        <v>0</v>
      </c>
      <c r="K49" s="53">
        <v>0</v>
      </c>
      <c r="L49" s="39"/>
      <c r="M49" s="40"/>
      <c r="N49" s="4"/>
      <c r="O49" s="4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18" customHeight="1" x14ac:dyDescent="0.25">
      <c r="B50" s="35" t="s">
        <v>51</v>
      </c>
      <c r="C50" s="8">
        <f>+[2]PP!G49</f>
        <v>0</v>
      </c>
      <c r="D50" s="8">
        <f>+[2]PP!H49</f>
        <v>0</v>
      </c>
      <c r="E50" s="8">
        <f>+[2]PP!I49</f>
        <v>0</v>
      </c>
      <c r="F50" s="14">
        <f>SUM(C50:E50)</f>
        <v>0</v>
      </c>
      <c r="G50" s="14">
        <v>0</v>
      </c>
      <c r="H50" s="14">
        <v>0</v>
      </c>
      <c r="I50" s="14">
        <v>0</v>
      </c>
      <c r="J50" s="14">
        <f>SUM(G50:I50)</f>
        <v>0</v>
      </c>
      <c r="K50" s="53">
        <v>0</v>
      </c>
      <c r="L50" s="50"/>
      <c r="M50" s="51"/>
      <c r="N50" s="4"/>
      <c r="O50" s="4"/>
      <c r="P50" s="54"/>
      <c r="Q50" s="54"/>
      <c r="R50" s="1"/>
      <c r="S50" s="1"/>
      <c r="T50" s="1"/>
      <c r="U50" s="1"/>
      <c r="V50" s="1"/>
      <c r="W50" s="1"/>
      <c r="X50" s="1"/>
      <c r="Y50" s="1"/>
    </row>
    <row r="51" spans="2:25" ht="18" customHeight="1" x14ac:dyDescent="0.25">
      <c r="B51" s="35" t="s">
        <v>52</v>
      </c>
      <c r="C51" s="14">
        <f t="shared" ref="C51:J51" si="31">SUM(C52:C54)</f>
        <v>732.1</v>
      </c>
      <c r="D51" s="14">
        <f t="shared" si="31"/>
        <v>671.6</v>
      </c>
      <c r="E51" s="14">
        <f t="shared" si="31"/>
        <v>579.9</v>
      </c>
      <c r="F51" s="14">
        <f t="shared" si="31"/>
        <v>1983.6</v>
      </c>
      <c r="G51" s="14">
        <f>+G52+G53+G54</f>
        <v>866.5</v>
      </c>
      <c r="H51" s="14">
        <f>+H52+H53+H54</f>
        <v>786</v>
      </c>
      <c r="I51" s="14">
        <f>+I52+I53+I54</f>
        <v>807.9</v>
      </c>
      <c r="J51" s="14">
        <f t="shared" si="31"/>
        <v>2460.4</v>
      </c>
      <c r="K51" s="14">
        <f t="shared" ref="K51:K78" si="32">+F51/J51*100</f>
        <v>80.621037229718738</v>
      </c>
      <c r="L51" s="50"/>
      <c r="M51" s="51"/>
      <c r="N51" s="4"/>
      <c r="O51" s="4"/>
      <c r="P51" s="54"/>
      <c r="Q51" s="54"/>
      <c r="R51" s="1"/>
      <c r="S51" s="1"/>
      <c r="T51" s="1"/>
      <c r="U51" s="1"/>
      <c r="V51" s="1"/>
      <c r="W51" s="1"/>
      <c r="X51" s="1"/>
      <c r="Y51" s="1"/>
    </row>
    <row r="52" spans="2:25" ht="18" customHeight="1" x14ac:dyDescent="0.25">
      <c r="B52" s="38" t="s">
        <v>53</v>
      </c>
      <c r="C52" s="52">
        <f>+[2]PP!G51</f>
        <v>672.4</v>
      </c>
      <c r="D52" s="52">
        <f>+[2]PP!H51</f>
        <v>627.5</v>
      </c>
      <c r="E52" s="52">
        <f>+[2]PP!I51</f>
        <v>552.1</v>
      </c>
      <c r="F52" s="18">
        <f t="shared" ref="F52:F60" si="33">SUM(C52:E52)</f>
        <v>1852</v>
      </c>
      <c r="G52" s="18">
        <v>802.4</v>
      </c>
      <c r="H52" s="18">
        <v>751.3</v>
      </c>
      <c r="I52" s="18">
        <v>759.1</v>
      </c>
      <c r="J52" s="18">
        <f t="shared" ref="J52:J59" si="34">SUM(G52:I52)</f>
        <v>2312.7999999999997</v>
      </c>
      <c r="K52" s="18">
        <f t="shared" si="32"/>
        <v>80.076098235904539</v>
      </c>
      <c r="L52" s="39"/>
      <c r="M52" s="40"/>
      <c r="N52" s="4"/>
      <c r="O52" s="4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ht="18" customHeight="1" x14ac:dyDescent="0.25">
      <c r="B53" s="38" t="s">
        <v>54</v>
      </c>
      <c r="C53" s="52">
        <f>+[2]PP!G52</f>
        <v>15.1</v>
      </c>
      <c r="D53" s="52">
        <f>+[2]PP!H52</f>
        <v>12.2</v>
      </c>
      <c r="E53" s="52">
        <f>+[2]PP!I52</f>
        <v>7</v>
      </c>
      <c r="F53" s="18">
        <f t="shared" si="33"/>
        <v>34.299999999999997</v>
      </c>
      <c r="G53" s="18">
        <v>15.9</v>
      </c>
      <c r="H53" s="18">
        <v>13.5</v>
      </c>
      <c r="I53" s="18">
        <v>14.9</v>
      </c>
      <c r="J53" s="18">
        <f t="shared" si="34"/>
        <v>44.3</v>
      </c>
      <c r="K53" s="18">
        <f t="shared" si="32"/>
        <v>77.426636568848764</v>
      </c>
      <c r="L53" s="39"/>
      <c r="M53" s="40"/>
      <c r="N53" s="4"/>
      <c r="O53" s="4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8" customHeight="1" x14ac:dyDescent="0.25">
      <c r="B54" s="38" t="s">
        <v>26</v>
      </c>
      <c r="C54" s="52">
        <f>+[2]PP!G53</f>
        <v>44.6</v>
      </c>
      <c r="D54" s="52">
        <f>+[2]PP!H53</f>
        <v>31.9</v>
      </c>
      <c r="E54" s="52">
        <f>+[2]PP!I53</f>
        <v>20.8</v>
      </c>
      <c r="F54" s="18">
        <f t="shared" si="33"/>
        <v>97.3</v>
      </c>
      <c r="G54" s="18">
        <v>48.2</v>
      </c>
      <c r="H54" s="18">
        <v>21.2</v>
      </c>
      <c r="I54" s="18">
        <v>33.9</v>
      </c>
      <c r="J54" s="18">
        <f t="shared" si="34"/>
        <v>103.30000000000001</v>
      </c>
      <c r="K54" s="18">
        <f t="shared" si="32"/>
        <v>94.191674733785078</v>
      </c>
      <c r="L54" s="39"/>
      <c r="M54" s="40"/>
      <c r="N54" s="4"/>
      <c r="O54" s="4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2:25" ht="18" customHeight="1" x14ac:dyDescent="0.25">
      <c r="B55" s="13" t="s">
        <v>55</v>
      </c>
      <c r="C55" s="8">
        <f>+[2]PP!G54</f>
        <v>83.7</v>
      </c>
      <c r="D55" s="8">
        <f>+[2]PP!H54</f>
        <v>65.5</v>
      </c>
      <c r="E55" s="8">
        <f>+[2]PP!I54</f>
        <v>46.9</v>
      </c>
      <c r="F55" s="14">
        <f t="shared" si="33"/>
        <v>196.1</v>
      </c>
      <c r="G55" s="14">
        <v>78.599999999999994</v>
      </c>
      <c r="H55" s="14">
        <v>81.5</v>
      </c>
      <c r="I55" s="14">
        <v>84</v>
      </c>
      <c r="J55" s="14">
        <f t="shared" si="34"/>
        <v>244.1</v>
      </c>
      <c r="K55" s="14">
        <f t="shared" si="32"/>
        <v>80.335927898402289</v>
      </c>
      <c r="L55" s="15"/>
      <c r="M55" s="16"/>
      <c r="N55" s="4"/>
      <c r="O55" s="4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ht="18" customHeight="1" x14ac:dyDescent="0.25">
      <c r="B56" s="13" t="s">
        <v>56</v>
      </c>
      <c r="C56" s="8">
        <f>+[2]PP!G55</f>
        <v>0</v>
      </c>
      <c r="D56" s="8">
        <f>+[2]PP!H55</f>
        <v>0.1</v>
      </c>
      <c r="E56" s="8">
        <f>+[2]PP!I55</f>
        <v>0.1</v>
      </c>
      <c r="F56" s="14">
        <f t="shared" si="33"/>
        <v>0.2</v>
      </c>
      <c r="G56" s="14">
        <v>0.3</v>
      </c>
      <c r="H56" s="14">
        <v>0.1</v>
      </c>
      <c r="I56" s="14">
        <v>0.1</v>
      </c>
      <c r="J56" s="14">
        <f t="shared" si="34"/>
        <v>0.5</v>
      </c>
      <c r="K56" s="14">
        <f t="shared" si="32"/>
        <v>40</v>
      </c>
      <c r="L56" s="15"/>
      <c r="M56" s="16"/>
      <c r="N56" s="4"/>
      <c r="O56" s="4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25" ht="18" customHeight="1" x14ac:dyDescent="0.25">
      <c r="B57" s="13" t="s">
        <v>57</v>
      </c>
      <c r="C57" s="8">
        <f>+[2]PP!G56</f>
        <v>179</v>
      </c>
      <c r="D57" s="8">
        <f>+[2]PP!H56</f>
        <v>255.9</v>
      </c>
      <c r="E57" s="8">
        <f>+[2]PP!I56</f>
        <v>186.7</v>
      </c>
      <c r="F57" s="14">
        <f t="shared" si="33"/>
        <v>621.59999999999991</v>
      </c>
      <c r="G57" s="14">
        <v>216.4</v>
      </c>
      <c r="H57" s="14">
        <v>207.7</v>
      </c>
      <c r="I57" s="14">
        <v>242.2</v>
      </c>
      <c r="J57" s="14">
        <f t="shared" si="34"/>
        <v>666.3</v>
      </c>
      <c r="K57" s="14">
        <f t="shared" si="32"/>
        <v>93.291310220621341</v>
      </c>
      <c r="L57" s="15"/>
      <c r="M57" s="16"/>
      <c r="N57" s="4"/>
      <c r="O57" s="4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2:25" ht="18" customHeight="1" x14ac:dyDescent="0.25">
      <c r="B58" s="13" t="s">
        <v>58</v>
      </c>
      <c r="C58" s="8">
        <f>+C59+C60</f>
        <v>0.3</v>
      </c>
      <c r="D58" s="8">
        <f t="shared" ref="D58:F58" si="35">+D59+D60</f>
        <v>0.2</v>
      </c>
      <c r="E58" s="8">
        <f t="shared" si="35"/>
        <v>400.1</v>
      </c>
      <c r="F58" s="8">
        <f t="shared" si="35"/>
        <v>400.6</v>
      </c>
      <c r="G58" s="8">
        <v>0.1</v>
      </c>
      <c r="H58" s="8">
        <v>0.1</v>
      </c>
      <c r="I58" s="8">
        <v>0.3</v>
      </c>
      <c r="J58" s="14">
        <f t="shared" si="34"/>
        <v>0.5</v>
      </c>
      <c r="K58" s="53">
        <v>0</v>
      </c>
      <c r="L58" s="15"/>
      <c r="M58" s="16"/>
      <c r="N58" s="4"/>
      <c r="O58" s="4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2:25" ht="18" customHeight="1" x14ac:dyDescent="0.25">
      <c r="B59" s="17" t="s">
        <v>59</v>
      </c>
      <c r="C59" s="52">
        <f>+[2]PP!G58</f>
        <v>0.3</v>
      </c>
      <c r="D59" s="52">
        <f>+[2]PP!H58</f>
        <v>0.2</v>
      </c>
      <c r="E59" s="52">
        <f>+[2]PP!I58</f>
        <v>0.1</v>
      </c>
      <c r="F59" s="18">
        <f t="shared" si="33"/>
        <v>0.6</v>
      </c>
      <c r="G59" s="52">
        <v>0.1</v>
      </c>
      <c r="H59" s="52">
        <v>0.1</v>
      </c>
      <c r="I59" s="52">
        <v>0.3</v>
      </c>
      <c r="J59" s="18">
        <f t="shared" si="34"/>
        <v>0.5</v>
      </c>
      <c r="K59" s="101">
        <v>0</v>
      </c>
      <c r="L59" s="15"/>
      <c r="M59" s="16"/>
      <c r="N59" s="4"/>
      <c r="O59" s="4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2:25" ht="18" customHeight="1" x14ac:dyDescent="0.25">
      <c r="B60" s="55" t="s">
        <v>60</v>
      </c>
      <c r="C60" s="52">
        <f>+[2]PP!G59</f>
        <v>0</v>
      </c>
      <c r="D60" s="52">
        <f>+[2]PP!H59</f>
        <v>0</v>
      </c>
      <c r="E60" s="52">
        <f>+[2]PP!I59</f>
        <v>400</v>
      </c>
      <c r="F60" s="18">
        <f t="shared" si="33"/>
        <v>400</v>
      </c>
      <c r="G60" s="52">
        <v>0</v>
      </c>
      <c r="H60" s="52">
        <v>0</v>
      </c>
      <c r="I60" s="52">
        <v>0</v>
      </c>
      <c r="J60" s="52">
        <v>0</v>
      </c>
      <c r="K60" s="101">
        <v>0</v>
      </c>
      <c r="L60" s="15"/>
      <c r="M60" s="16"/>
      <c r="N60" s="4"/>
      <c r="O60" s="4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2:25" ht="18" customHeight="1" x14ac:dyDescent="0.25">
      <c r="B61" s="56" t="s">
        <v>61</v>
      </c>
      <c r="C61" s="14">
        <f t="shared" ref="C61:J61" si="36">+C62+C72+C76</f>
        <v>2738.6</v>
      </c>
      <c r="D61" s="14">
        <f t="shared" si="36"/>
        <v>2053.7999999999997</v>
      </c>
      <c r="E61" s="14">
        <f t="shared" si="36"/>
        <v>1732.1000000000001</v>
      </c>
      <c r="F61" s="14">
        <f t="shared" si="36"/>
        <v>6524.4999999999991</v>
      </c>
      <c r="G61" s="14">
        <f>+G62+G72+G76</f>
        <v>2296.5000000000005</v>
      </c>
      <c r="H61" s="14">
        <f t="shared" ref="H61:I61" si="37">+H62+H72+H76</f>
        <v>2547.4999999999995</v>
      </c>
      <c r="I61" s="14">
        <f t="shared" si="37"/>
        <v>2481.1999999999998</v>
      </c>
      <c r="J61" s="14">
        <f t="shared" si="36"/>
        <v>7325.1999999999989</v>
      </c>
      <c r="K61" s="14">
        <f t="shared" si="32"/>
        <v>89.069240430295409</v>
      </c>
      <c r="L61" s="57"/>
      <c r="M61" s="58"/>
      <c r="N61" s="4"/>
      <c r="O61" s="4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2:25" ht="18" customHeight="1" x14ac:dyDescent="0.25">
      <c r="B62" s="59" t="s">
        <v>62</v>
      </c>
      <c r="C62" s="14">
        <f t="shared" ref="C62:J62" si="38">+C63+C68</f>
        <v>2383.6999999999998</v>
      </c>
      <c r="D62" s="14">
        <f t="shared" si="38"/>
        <v>1634.5</v>
      </c>
      <c r="E62" s="14">
        <f t="shared" si="38"/>
        <v>1368</v>
      </c>
      <c r="F62" s="14">
        <f t="shared" si="38"/>
        <v>5386.2</v>
      </c>
      <c r="G62" s="14">
        <f>+G63+G68</f>
        <v>1908.6000000000001</v>
      </c>
      <c r="H62" s="14">
        <f t="shared" ref="H62:I62" si="39">+H63+H68</f>
        <v>2031.6</v>
      </c>
      <c r="I62" s="14">
        <f t="shared" si="39"/>
        <v>1994.9999999999998</v>
      </c>
      <c r="J62" s="14">
        <f t="shared" si="38"/>
        <v>5935.2</v>
      </c>
      <c r="K62" s="14">
        <f t="shared" si="32"/>
        <v>90.75010109179135</v>
      </c>
      <c r="L62" s="60"/>
      <c r="M62" s="61"/>
      <c r="N62" s="4"/>
      <c r="O62" s="4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2:25" ht="18" customHeight="1" x14ac:dyDescent="0.25">
      <c r="B63" s="35" t="s">
        <v>63</v>
      </c>
      <c r="C63" s="14">
        <f t="shared" ref="C63:J63" si="40">SUM(C64:C67)</f>
        <v>106.6</v>
      </c>
      <c r="D63" s="14">
        <f t="shared" ref="D63:E63" si="41">SUM(D64:D67)</f>
        <v>117.6</v>
      </c>
      <c r="E63" s="14">
        <f t="shared" si="41"/>
        <v>108.8</v>
      </c>
      <c r="F63" s="14">
        <f t="shared" si="40"/>
        <v>333</v>
      </c>
      <c r="G63" s="14">
        <f>SUM(G64:G67)</f>
        <v>103</v>
      </c>
      <c r="H63" s="14">
        <f t="shared" ref="H63:I63" si="42">SUM(H64:H67)</f>
        <v>90.899999999999991</v>
      </c>
      <c r="I63" s="14">
        <f t="shared" si="42"/>
        <v>126.60000000000001</v>
      </c>
      <c r="J63" s="14">
        <f t="shared" si="40"/>
        <v>320.5</v>
      </c>
      <c r="K63" s="14">
        <f t="shared" si="32"/>
        <v>103.90015600624025</v>
      </c>
      <c r="L63" s="36"/>
      <c r="M63" s="37"/>
      <c r="N63" s="4"/>
      <c r="O63" s="4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5" ht="18" customHeight="1" x14ac:dyDescent="0.25">
      <c r="B64" s="38" t="s">
        <v>64</v>
      </c>
      <c r="C64" s="62">
        <f>+[2]PP!G63</f>
        <v>104.2</v>
      </c>
      <c r="D64" s="62">
        <f>+[2]PP!H63</f>
        <v>95.3</v>
      </c>
      <c r="E64" s="62">
        <f>+[2]PP!I63</f>
        <v>107.4</v>
      </c>
      <c r="F64" s="18">
        <f>SUM(C64:E64)</f>
        <v>306.89999999999998</v>
      </c>
      <c r="G64" s="18">
        <v>91.7</v>
      </c>
      <c r="H64" s="18">
        <v>87.8</v>
      </c>
      <c r="I64" s="18">
        <v>112</v>
      </c>
      <c r="J64" s="18">
        <f>SUM(G64:I64)</f>
        <v>291.5</v>
      </c>
      <c r="K64" s="18">
        <f t="shared" si="32"/>
        <v>105.28301886792453</v>
      </c>
      <c r="L64" s="39"/>
      <c r="M64" s="40"/>
      <c r="N64" s="4"/>
      <c r="O64" s="4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2:25" ht="18" customHeight="1" x14ac:dyDescent="0.25">
      <c r="B65" s="38" t="s">
        <v>65</v>
      </c>
      <c r="C65" s="62">
        <f>+[2]PP!G64</f>
        <v>1.2</v>
      </c>
      <c r="D65" s="62">
        <f>+[2]PP!H64</f>
        <v>1.8</v>
      </c>
      <c r="E65" s="62">
        <f>+[2]PP!I64</f>
        <v>1.1000000000000001</v>
      </c>
      <c r="F65" s="18">
        <f>SUM(C65:E65)</f>
        <v>4.0999999999999996</v>
      </c>
      <c r="G65" s="18">
        <v>2.4</v>
      </c>
      <c r="H65" s="18">
        <v>2.2999999999999998</v>
      </c>
      <c r="I65" s="18">
        <v>2.7</v>
      </c>
      <c r="J65" s="18">
        <f>SUM(G65:I65)</f>
        <v>7.3999999999999995</v>
      </c>
      <c r="K65" s="18">
        <f t="shared" si="32"/>
        <v>55.405405405405403</v>
      </c>
      <c r="L65" s="39"/>
      <c r="M65" s="40"/>
      <c r="N65" s="4"/>
      <c r="O65" s="4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ht="18" customHeight="1" x14ac:dyDescent="0.25">
      <c r="B66" s="38" t="s">
        <v>66</v>
      </c>
      <c r="C66" s="62">
        <f>+[2]PP!G65</f>
        <v>0.6</v>
      </c>
      <c r="D66" s="62">
        <f>+[2]PP!H65</f>
        <v>20.399999999999999</v>
      </c>
      <c r="E66" s="62">
        <f>+[2]PP!I65</f>
        <v>0.3</v>
      </c>
      <c r="F66" s="18">
        <f>SUM(C66:E66)</f>
        <v>21.3</v>
      </c>
      <c r="G66" s="18">
        <v>8.8000000000000007</v>
      </c>
      <c r="H66" s="18">
        <v>0.8</v>
      </c>
      <c r="I66" s="18">
        <v>11.7</v>
      </c>
      <c r="J66" s="18">
        <f>SUM(G66:I66)</f>
        <v>21.3</v>
      </c>
      <c r="K66" s="18">
        <f t="shared" si="32"/>
        <v>100</v>
      </c>
      <c r="L66" s="63"/>
      <c r="M66" s="64"/>
      <c r="N66" s="4"/>
      <c r="O66" s="4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ht="18" customHeight="1" x14ac:dyDescent="0.25">
      <c r="B67" s="38" t="s">
        <v>67</v>
      </c>
      <c r="C67" s="62">
        <f>+[2]PP!G66</f>
        <v>0.6</v>
      </c>
      <c r="D67" s="62">
        <f>+[2]PP!H66</f>
        <v>0.1</v>
      </c>
      <c r="E67" s="62">
        <f>+[2]PP!I66</f>
        <v>0</v>
      </c>
      <c r="F67" s="18">
        <f>SUM(C67:E67)</f>
        <v>0.7</v>
      </c>
      <c r="G67" s="18">
        <v>0.1</v>
      </c>
      <c r="H67" s="18">
        <v>0</v>
      </c>
      <c r="I67" s="18">
        <v>0.2</v>
      </c>
      <c r="J67" s="18">
        <f>SUM(G67:I67)</f>
        <v>0.30000000000000004</v>
      </c>
      <c r="K67" s="18">
        <f t="shared" si="32"/>
        <v>233.33333333333331</v>
      </c>
      <c r="L67" s="39"/>
      <c r="M67" s="40"/>
      <c r="N67" s="4"/>
      <c r="O67" s="4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ht="18" customHeight="1" x14ac:dyDescent="0.25">
      <c r="B68" s="35" t="s">
        <v>68</v>
      </c>
      <c r="C68" s="14">
        <f t="shared" ref="C68:J68" si="43">SUM(C69:C71)</f>
        <v>2277.1</v>
      </c>
      <c r="D68" s="14">
        <f t="shared" si="43"/>
        <v>1516.9</v>
      </c>
      <c r="E68" s="14">
        <f t="shared" si="43"/>
        <v>1259.2</v>
      </c>
      <c r="F68" s="14">
        <f t="shared" si="43"/>
        <v>5053.2</v>
      </c>
      <c r="G68" s="14">
        <f>SUM(G69:G71)</f>
        <v>1805.6000000000001</v>
      </c>
      <c r="H68" s="14">
        <f t="shared" ref="H68:I68" si="44">SUM(H69:H71)</f>
        <v>1940.6999999999998</v>
      </c>
      <c r="I68" s="14">
        <f t="shared" si="44"/>
        <v>1868.3999999999999</v>
      </c>
      <c r="J68" s="14">
        <f t="shared" si="43"/>
        <v>5614.7</v>
      </c>
      <c r="K68" s="14">
        <f t="shared" si="32"/>
        <v>89.999465688282541</v>
      </c>
      <c r="L68" s="36"/>
      <c r="M68" s="37"/>
      <c r="N68" s="4"/>
      <c r="O68" s="4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ht="18" customHeight="1" x14ac:dyDescent="0.25">
      <c r="B69" s="65" t="s">
        <v>69</v>
      </c>
      <c r="C69" s="52">
        <f>+[2]PP!G68:G68</f>
        <v>33.6</v>
      </c>
      <c r="D69" s="52">
        <f>+[2]PP!H68:H68</f>
        <v>28.4</v>
      </c>
      <c r="E69" s="52">
        <f>+[2]PP!I68:I68</f>
        <v>12</v>
      </c>
      <c r="F69" s="18">
        <f>SUM(C69:E69)</f>
        <v>74</v>
      </c>
      <c r="G69" s="18">
        <v>32</v>
      </c>
      <c r="H69" s="18">
        <v>29.1</v>
      </c>
      <c r="I69" s="18">
        <v>26.8</v>
      </c>
      <c r="J69" s="18">
        <f>SUM(G69:I69)</f>
        <v>87.9</v>
      </c>
      <c r="K69" s="18">
        <f t="shared" si="32"/>
        <v>84.186575654152435</v>
      </c>
      <c r="L69" s="63"/>
      <c r="M69" s="64"/>
      <c r="N69" s="4"/>
      <c r="O69" s="4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ht="18" customHeight="1" x14ac:dyDescent="0.25">
      <c r="B70" s="65" t="s">
        <v>66</v>
      </c>
      <c r="C70" s="52">
        <f>+[2]PP!G69:G69</f>
        <v>2150.3000000000002</v>
      </c>
      <c r="D70" s="52">
        <f>+[2]PP!H69:H69</f>
        <v>1287.5999999999999</v>
      </c>
      <c r="E70" s="52">
        <f>+[2]PP!I69:I69</f>
        <v>1216.9000000000001</v>
      </c>
      <c r="F70" s="18">
        <f>SUM(C70:E70)</f>
        <v>4654.8</v>
      </c>
      <c r="G70" s="66">
        <v>1691.9</v>
      </c>
      <c r="H70" s="66">
        <v>1828.1</v>
      </c>
      <c r="I70" s="66">
        <v>1725.5</v>
      </c>
      <c r="J70" s="18">
        <f>SUM(G70:I70)</f>
        <v>5245.5</v>
      </c>
      <c r="K70" s="18">
        <f t="shared" si="32"/>
        <v>88.738919073491559</v>
      </c>
      <c r="L70" s="63"/>
      <c r="M70" s="64"/>
      <c r="N70" s="4"/>
      <c r="O70" s="4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ht="18" customHeight="1" x14ac:dyDescent="0.25">
      <c r="B71" s="65" t="s">
        <v>26</v>
      </c>
      <c r="C71" s="52">
        <f>+[2]PP!G70:G70</f>
        <v>93.2</v>
      </c>
      <c r="D71" s="52">
        <f>+[2]PP!H70:H70</f>
        <v>200.9</v>
      </c>
      <c r="E71" s="52">
        <f>+[2]PP!I70:I70</f>
        <v>30.3</v>
      </c>
      <c r="F71" s="18">
        <f>SUM(C71:E71)</f>
        <v>324.40000000000003</v>
      </c>
      <c r="G71" s="18">
        <v>81.7</v>
      </c>
      <c r="H71" s="18">
        <v>83.5</v>
      </c>
      <c r="I71" s="18">
        <v>116.1</v>
      </c>
      <c r="J71" s="18">
        <f>SUM(G71:I71)</f>
        <v>281.29999999999995</v>
      </c>
      <c r="K71" s="18">
        <f t="shared" si="32"/>
        <v>115.32172058300749</v>
      </c>
      <c r="L71" s="63"/>
      <c r="M71" s="64"/>
      <c r="N71" s="4"/>
      <c r="O71" s="4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ht="18" customHeight="1" x14ac:dyDescent="0.25">
      <c r="B72" s="59" t="s">
        <v>70</v>
      </c>
      <c r="C72" s="8">
        <f t="shared" ref="C72:J72" si="45">SUM(C73:C75)</f>
        <v>350.3</v>
      </c>
      <c r="D72" s="8">
        <f t="shared" si="45"/>
        <v>414.7</v>
      </c>
      <c r="E72" s="8">
        <f t="shared" si="45"/>
        <v>360.90000000000003</v>
      </c>
      <c r="F72" s="8">
        <f t="shared" si="45"/>
        <v>1125.8999999999999</v>
      </c>
      <c r="G72" s="8">
        <f>SUM(G73:G75)</f>
        <v>383.09999999999997</v>
      </c>
      <c r="H72" s="8">
        <f t="shared" ref="H72:I72" si="46">SUM(H73:H75)</f>
        <v>510.2</v>
      </c>
      <c r="I72" s="8">
        <f t="shared" si="46"/>
        <v>480.3</v>
      </c>
      <c r="J72" s="8">
        <f t="shared" si="45"/>
        <v>1373.6</v>
      </c>
      <c r="K72" s="8">
        <f t="shared" si="32"/>
        <v>81.967093768200357</v>
      </c>
      <c r="L72" s="60"/>
      <c r="M72" s="61"/>
      <c r="N72" s="4"/>
      <c r="O72" s="4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ht="18" customHeight="1" x14ac:dyDescent="0.25">
      <c r="B73" s="38" t="s">
        <v>71</v>
      </c>
      <c r="C73" s="52">
        <f>+[2]PP!G72</f>
        <v>286.39999999999998</v>
      </c>
      <c r="D73" s="52">
        <f>+[2]PP!H72</f>
        <v>362.4</v>
      </c>
      <c r="E73" s="52">
        <f>+[2]PP!I72</f>
        <v>325</v>
      </c>
      <c r="F73" s="18">
        <f>SUM(C73:E73)</f>
        <v>973.8</v>
      </c>
      <c r="G73" s="18">
        <v>290.89999999999998</v>
      </c>
      <c r="H73" s="18">
        <v>435.7</v>
      </c>
      <c r="I73" s="18">
        <v>395.8</v>
      </c>
      <c r="J73" s="18">
        <f t="shared" ref="J73:J78" si="47">SUM(G73:I73)</f>
        <v>1122.3999999999999</v>
      </c>
      <c r="K73" s="18">
        <f t="shared" si="32"/>
        <v>86.760513186029939</v>
      </c>
      <c r="L73" s="39"/>
      <c r="M73" s="40"/>
      <c r="N73" s="4"/>
      <c r="O73" s="4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ht="18" customHeight="1" x14ac:dyDescent="0.25">
      <c r="B74" s="38" t="s">
        <v>72</v>
      </c>
      <c r="C74" s="52">
        <f>+[2]PP!G73</f>
        <v>61.3</v>
      </c>
      <c r="D74" s="52">
        <f>+[2]PP!H73</f>
        <v>49.6</v>
      </c>
      <c r="E74" s="52">
        <f>+[2]PP!I73</f>
        <v>34.1</v>
      </c>
      <c r="F74" s="18">
        <f>SUM(C74:E74)</f>
        <v>145</v>
      </c>
      <c r="G74" s="18">
        <v>89</v>
      </c>
      <c r="H74" s="18">
        <v>71.5</v>
      </c>
      <c r="I74" s="18">
        <v>81.3</v>
      </c>
      <c r="J74" s="18">
        <f t="shared" si="47"/>
        <v>241.8</v>
      </c>
      <c r="K74" s="18">
        <f t="shared" si="32"/>
        <v>59.966914805624484</v>
      </c>
      <c r="L74" s="39"/>
      <c r="M74" s="40"/>
      <c r="N74" s="4"/>
      <c r="O74" s="4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ht="18" customHeight="1" x14ac:dyDescent="0.25">
      <c r="B75" s="38" t="s">
        <v>26</v>
      </c>
      <c r="C75" s="52">
        <f>+[2]PP!G74</f>
        <v>2.6</v>
      </c>
      <c r="D75" s="52">
        <f>+[2]PP!H74</f>
        <v>2.7</v>
      </c>
      <c r="E75" s="52">
        <f>+[2]PP!I74</f>
        <v>1.8</v>
      </c>
      <c r="F75" s="18">
        <f>SUM(C75:E75)</f>
        <v>7.1000000000000005</v>
      </c>
      <c r="G75" s="18">
        <v>3.2</v>
      </c>
      <c r="H75" s="18">
        <v>3</v>
      </c>
      <c r="I75" s="18">
        <v>3.2</v>
      </c>
      <c r="J75" s="18">
        <f t="shared" si="47"/>
        <v>9.4</v>
      </c>
      <c r="K75" s="18">
        <f t="shared" si="32"/>
        <v>75.531914893617028</v>
      </c>
      <c r="L75" s="39"/>
      <c r="M75" s="40"/>
      <c r="N75" s="4"/>
      <c r="O75" s="4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ht="18" customHeight="1" x14ac:dyDescent="0.25">
      <c r="B76" s="59" t="s">
        <v>73</v>
      </c>
      <c r="C76" s="8">
        <f>+C77+C78</f>
        <v>4.5999999999999996</v>
      </c>
      <c r="D76" s="8">
        <f t="shared" ref="D76:I76" si="48">+D77+D78</f>
        <v>4.5999999999999996</v>
      </c>
      <c r="E76" s="8">
        <f t="shared" si="48"/>
        <v>3.2</v>
      </c>
      <c r="F76" s="8">
        <f t="shared" si="48"/>
        <v>12.399999999999999</v>
      </c>
      <c r="G76" s="8">
        <f t="shared" si="48"/>
        <v>4.8</v>
      </c>
      <c r="H76" s="8">
        <f t="shared" si="48"/>
        <v>5.7</v>
      </c>
      <c r="I76" s="8">
        <f t="shared" si="48"/>
        <v>5.9</v>
      </c>
      <c r="J76" s="14">
        <f t="shared" si="47"/>
        <v>16.399999999999999</v>
      </c>
      <c r="K76" s="14">
        <f t="shared" si="32"/>
        <v>75.609756097560975</v>
      </c>
      <c r="L76" s="60"/>
      <c r="M76" s="61"/>
      <c r="N76" s="4"/>
      <c r="O76" s="4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ht="18" customHeight="1" x14ac:dyDescent="0.25">
      <c r="B77" s="67" t="s">
        <v>66</v>
      </c>
      <c r="C77" s="52">
        <f>+[2]PP!G76</f>
        <v>0</v>
      </c>
      <c r="D77" s="52">
        <f>+[2]PP!H76</f>
        <v>0</v>
      </c>
      <c r="E77" s="52">
        <f>+[2]PP!I76</f>
        <v>0</v>
      </c>
      <c r="F77" s="52">
        <f>+[2]PP!J76</f>
        <v>0</v>
      </c>
      <c r="G77" s="18">
        <v>0</v>
      </c>
      <c r="H77" s="52">
        <v>0</v>
      </c>
      <c r="I77" s="52">
        <v>0</v>
      </c>
      <c r="J77" s="18">
        <f t="shared" si="47"/>
        <v>0</v>
      </c>
      <c r="K77" s="46">
        <v>0</v>
      </c>
      <c r="L77" s="15"/>
      <c r="M77" s="16"/>
      <c r="N77" s="4"/>
      <c r="O77" s="4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2:25" ht="18" customHeight="1" x14ac:dyDescent="0.25">
      <c r="B78" s="68" t="s">
        <v>26</v>
      </c>
      <c r="C78" s="52">
        <f>+[2]PP!G77</f>
        <v>4.5999999999999996</v>
      </c>
      <c r="D78" s="52">
        <f>+[2]PP!H77</f>
        <v>4.5999999999999996</v>
      </c>
      <c r="E78" s="52">
        <f>+[2]PP!I77</f>
        <v>3.2</v>
      </c>
      <c r="F78" s="52">
        <f>+[2]PP!J77</f>
        <v>12.399999999999999</v>
      </c>
      <c r="G78" s="18">
        <v>4.8</v>
      </c>
      <c r="H78" s="18">
        <v>5.7</v>
      </c>
      <c r="I78" s="52">
        <v>5.9</v>
      </c>
      <c r="J78" s="18">
        <f t="shared" si="47"/>
        <v>16.399999999999999</v>
      </c>
      <c r="K78" s="18">
        <f t="shared" si="32"/>
        <v>75.609756097560975</v>
      </c>
      <c r="L78" s="15"/>
      <c r="M78" s="16"/>
      <c r="N78" s="4"/>
      <c r="O78" s="4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2:25" ht="18" customHeight="1" x14ac:dyDescent="0.25">
      <c r="B79" s="13" t="s">
        <v>74</v>
      </c>
      <c r="C79" s="8">
        <f t="shared" ref="C79:J79" si="49">+C80+C85+C86</f>
        <v>1183.7</v>
      </c>
      <c r="D79" s="8">
        <f t="shared" si="49"/>
        <v>1151.9000000000001</v>
      </c>
      <c r="E79" s="8">
        <f t="shared" si="49"/>
        <v>1479.3000000000002</v>
      </c>
      <c r="F79" s="8">
        <f t="shared" si="49"/>
        <v>3814.9000000000005</v>
      </c>
      <c r="G79" s="8">
        <f>+G80+G85+G86</f>
        <v>1692.3000000000002</v>
      </c>
      <c r="H79" s="8">
        <f t="shared" ref="H79:I79" si="50">+H80+H85+H86</f>
        <v>1068.5999999999999</v>
      </c>
      <c r="I79" s="8">
        <f t="shared" si="50"/>
        <v>1570.8</v>
      </c>
      <c r="J79" s="8">
        <f t="shared" si="49"/>
        <v>4331.7</v>
      </c>
      <c r="K79" s="8">
        <f t="shared" ref="K79:K90" si="51">+F79/J79*100</f>
        <v>88.069349216243069</v>
      </c>
      <c r="L79" s="60"/>
      <c r="M79" s="61"/>
      <c r="N79" s="4"/>
      <c r="O79" s="4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ht="18" customHeight="1" x14ac:dyDescent="0.25">
      <c r="B80" s="59" t="s">
        <v>75</v>
      </c>
      <c r="C80" s="8">
        <f t="shared" ref="C80:J80" si="52">SUM(C81:C84)</f>
        <v>449.5</v>
      </c>
      <c r="D80" s="8">
        <f t="shared" ref="D80:E80" si="53">SUM(D81:D84)</f>
        <v>355.5</v>
      </c>
      <c r="E80" s="8">
        <f t="shared" si="53"/>
        <v>722.2</v>
      </c>
      <c r="F80" s="8">
        <f t="shared" si="52"/>
        <v>1527.2</v>
      </c>
      <c r="G80" s="8">
        <f>SUM(G81:G84)</f>
        <v>705.40000000000009</v>
      </c>
      <c r="H80" s="8">
        <f t="shared" ref="H80:I80" si="54">SUM(H81:H84)</f>
        <v>275.89999999999998</v>
      </c>
      <c r="I80" s="8">
        <f t="shared" si="54"/>
        <v>774.5</v>
      </c>
      <c r="J80" s="8">
        <f t="shared" si="52"/>
        <v>1755.8</v>
      </c>
      <c r="K80" s="8">
        <f t="shared" si="51"/>
        <v>86.980293883130201</v>
      </c>
      <c r="L80" s="39"/>
      <c r="M80" s="40"/>
      <c r="N80" s="4"/>
      <c r="O80" s="4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37" ht="18" customHeight="1" x14ac:dyDescent="0.25">
      <c r="B81" s="38" t="s">
        <v>76</v>
      </c>
      <c r="C81" s="18">
        <f>+[2]PP!G80</f>
        <v>0</v>
      </c>
      <c r="D81" s="18">
        <f>+[2]PP!H80</f>
        <v>0</v>
      </c>
      <c r="E81" s="18">
        <f>+[2]PP!I80</f>
        <v>0</v>
      </c>
      <c r="F81" s="18">
        <f t="shared" ref="F81:F87" si="55">SUM(C81:E81)</f>
        <v>0</v>
      </c>
      <c r="G81" s="18">
        <v>0</v>
      </c>
      <c r="H81" s="18">
        <v>0</v>
      </c>
      <c r="I81" s="18">
        <v>0</v>
      </c>
      <c r="J81" s="18">
        <f t="shared" ref="J81:J87" si="56">SUM(G81:I81)</f>
        <v>0</v>
      </c>
      <c r="K81" s="52">
        <v>0</v>
      </c>
      <c r="L81" s="39"/>
      <c r="M81" s="40"/>
      <c r="N81" s="4"/>
      <c r="O81" s="4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37" ht="18" customHeight="1" x14ac:dyDescent="0.25">
      <c r="B82" s="38" t="s">
        <v>77</v>
      </c>
      <c r="C82" s="18">
        <f>+[2]PP!G81</f>
        <v>142.30000000000001</v>
      </c>
      <c r="D82" s="18">
        <f>+[2]PP!H81</f>
        <v>144</v>
      </c>
      <c r="E82" s="18">
        <f>+[2]PP!I81</f>
        <v>505.5</v>
      </c>
      <c r="F82" s="18">
        <f t="shared" si="55"/>
        <v>791.8</v>
      </c>
      <c r="G82" s="18">
        <v>532.1</v>
      </c>
      <c r="H82" s="18">
        <v>123.3</v>
      </c>
      <c r="I82" s="18">
        <v>631.70000000000005</v>
      </c>
      <c r="J82" s="18">
        <f t="shared" si="56"/>
        <v>1287.0999999999999</v>
      </c>
      <c r="K82" s="52">
        <f t="shared" si="51"/>
        <v>61.51814155854246</v>
      </c>
      <c r="L82" s="39"/>
      <c r="M82" s="40"/>
      <c r="N82" s="4"/>
      <c r="O82" s="4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37" ht="18" customHeight="1" x14ac:dyDescent="0.25">
      <c r="B83" s="38" t="s">
        <v>78</v>
      </c>
      <c r="C83" s="18">
        <f>+[2]PP!G82</f>
        <v>307.2</v>
      </c>
      <c r="D83" s="18">
        <f>+[2]PP!H82</f>
        <v>211.5</v>
      </c>
      <c r="E83" s="18">
        <f>+[2]PP!I82</f>
        <v>216.7</v>
      </c>
      <c r="F83" s="18">
        <f t="shared" si="55"/>
        <v>735.40000000000009</v>
      </c>
      <c r="G83" s="18">
        <v>173.3</v>
      </c>
      <c r="H83" s="18">
        <v>152.6</v>
      </c>
      <c r="I83" s="18">
        <v>142.80000000000001</v>
      </c>
      <c r="J83" s="18">
        <f t="shared" si="56"/>
        <v>468.7</v>
      </c>
      <c r="K83" s="18">
        <f t="shared" si="51"/>
        <v>156.90206955408578</v>
      </c>
      <c r="L83" s="39"/>
      <c r="M83" s="40"/>
      <c r="N83" s="4"/>
      <c r="O83" s="4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37" ht="18" customHeight="1" x14ac:dyDescent="0.25">
      <c r="B84" s="38" t="s">
        <v>26</v>
      </c>
      <c r="C84" s="18">
        <f>+[2]PP!G83</f>
        <v>0</v>
      </c>
      <c r="D84" s="18">
        <f>+[2]PP!H83</f>
        <v>0</v>
      </c>
      <c r="E84" s="18">
        <f>+[2]PP!I83</f>
        <v>0</v>
      </c>
      <c r="F84" s="18">
        <f t="shared" si="55"/>
        <v>0</v>
      </c>
      <c r="G84" s="18">
        <v>0</v>
      </c>
      <c r="H84" s="18">
        <v>0</v>
      </c>
      <c r="I84" s="18">
        <v>0</v>
      </c>
      <c r="J84" s="18">
        <f t="shared" si="56"/>
        <v>0</v>
      </c>
      <c r="K84" s="18">
        <v>0</v>
      </c>
      <c r="L84" s="60"/>
      <c r="M84" s="61"/>
      <c r="N84" s="4"/>
      <c r="O84" s="4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37" ht="18" customHeight="1" x14ac:dyDescent="0.25">
      <c r="B85" s="59" t="s">
        <v>79</v>
      </c>
      <c r="C85" s="14">
        <f>+[2]PP!G84</f>
        <v>21.3</v>
      </c>
      <c r="D85" s="14">
        <f>+[2]PP!H84</f>
        <v>8.1999999999999993</v>
      </c>
      <c r="E85" s="14">
        <f>+[2]PP!I84</f>
        <v>7.9</v>
      </c>
      <c r="F85" s="14">
        <f t="shared" si="55"/>
        <v>37.4</v>
      </c>
      <c r="G85" s="14">
        <v>21.1</v>
      </c>
      <c r="H85" s="14">
        <v>17.7</v>
      </c>
      <c r="I85" s="14">
        <v>19.8</v>
      </c>
      <c r="J85" s="14">
        <f t="shared" si="56"/>
        <v>58.599999999999994</v>
      </c>
      <c r="K85" s="14">
        <f t="shared" si="51"/>
        <v>63.822525597269632</v>
      </c>
      <c r="L85" s="69"/>
      <c r="M85" s="70"/>
      <c r="N85" s="4"/>
      <c r="O85" s="4"/>
      <c r="P85" s="71"/>
      <c r="Q85" s="71"/>
      <c r="R85" s="1"/>
      <c r="S85" s="1"/>
      <c r="T85" s="1"/>
      <c r="U85" s="1"/>
      <c r="V85" s="1"/>
      <c r="W85" s="1"/>
      <c r="X85" s="1"/>
      <c r="Y85" s="1"/>
    </row>
    <row r="86" spans="2:37" ht="18" customHeight="1" x14ac:dyDescent="0.25">
      <c r="B86" s="72" t="s">
        <v>80</v>
      </c>
      <c r="C86" s="14">
        <f>+[2]PP!G85</f>
        <v>712.9</v>
      </c>
      <c r="D86" s="14">
        <f>+[2]PP!H85</f>
        <v>788.2</v>
      </c>
      <c r="E86" s="14">
        <f>+[2]PP!I85</f>
        <v>749.2</v>
      </c>
      <c r="F86" s="14">
        <f t="shared" si="55"/>
        <v>2250.3000000000002</v>
      </c>
      <c r="G86" s="14">
        <v>965.8</v>
      </c>
      <c r="H86" s="14">
        <v>775</v>
      </c>
      <c r="I86" s="14">
        <v>776.5</v>
      </c>
      <c r="J86" s="14">
        <f t="shared" si="56"/>
        <v>2517.3000000000002</v>
      </c>
      <c r="K86" s="14">
        <f t="shared" si="51"/>
        <v>89.393397687999041</v>
      </c>
      <c r="L86" s="4"/>
      <c r="M86" s="73"/>
      <c r="N86" s="4"/>
      <c r="O86" s="4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37" ht="18" customHeight="1" x14ac:dyDescent="0.25">
      <c r="B87" s="74" t="s">
        <v>81</v>
      </c>
      <c r="C87" s="18">
        <f>+[2]PP!G86</f>
        <v>710.5</v>
      </c>
      <c r="D87" s="18">
        <f>+[2]PP!H86</f>
        <v>775.2</v>
      </c>
      <c r="E87" s="18">
        <f>+[2]PP!I86</f>
        <v>747.1</v>
      </c>
      <c r="F87" s="18">
        <f t="shared" si="55"/>
        <v>2232.8000000000002</v>
      </c>
      <c r="G87" s="18">
        <v>962.4</v>
      </c>
      <c r="H87" s="18">
        <v>769.9</v>
      </c>
      <c r="I87" s="18">
        <v>769.9</v>
      </c>
      <c r="J87" s="18">
        <f t="shared" si="56"/>
        <v>2502.1999999999998</v>
      </c>
      <c r="K87" s="75">
        <f t="shared" si="51"/>
        <v>89.233474542402703</v>
      </c>
      <c r="L87" s="4"/>
      <c r="M87" s="76"/>
      <c r="N87" s="4"/>
      <c r="O87" s="4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37" ht="18" customHeight="1" x14ac:dyDescent="0.25">
      <c r="B88" s="77" t="s">
        <v>82</v>
      </c>
      <c r="C88" s="14">
        <f>+C89+C90</f>
        <v>5.8</v>
      </c>
      <c r="D88" s="14">
        <f t="shared" ref="D88:J88" si="57">+D89+D90</f>
        <v>1603.5</v>
      </c>
      <c r="E88" s="14">
        <f t="shared" si="57"/>
        <v>803.3</v>
      </c>
      <c r="F88" s="14">
        <f t="shared" si="57"/>
        <v>2412.6</v>
      </c>
      <c r="G88" s="14">
        <f>+G89+G90</f>
        <v>892.6</v>
      </c>
      <c r="H88" s="14">
        <f>+H89+H90</f>
        <v>892.7</v>
      </c>
      <c r="I88" s="14">
        <f>+I89+I90</f>
        <v>893.1</v>
      </c>
      <c r="J88" s="14">
        <f t="shared" si="57"/>
        <v>2678.4</v>
      </c>
      <c r="K88" s="14">
        <f t="shared" si="51"/>
        <v>90.076164874551964</v>
      </c>
      <c r="L88" s="4"/>
      <c r="M88" s="20"/>
      <c r="N88" s="4"/>
      <c r="O88" s="4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37" ht="18" customHeight="1" x14ac:dyDescent="0.25">
      <c r="B89" s="17" t="s">
        <v>83</v>
      </c>
      <c r="C89" s="18">
        <f>+[2]PP!G88</f>
        <v>5.8</v>
      </c>
      <c r="D89" s="18">
        <f>+[2]PP!H88</f>
        <v>5.7</v>
      </c>
      <c r="E89" s="18">
        <f>+[2]PP!I88</f>
        <v>0</v>
      </c>
      <c r="F89" s="18">
        <f>SUM(C89:E89)</f>
        <v>11.5</v>
      </c>
      <c r="G89" s="18">
        <v>0</v>
      </c>
      <c r="H89" s="18">
        <v>0</v>
      </c>
      <c r="I89" s="18">
        <v>0.4</v>
      </c>
      <c r="J89" s="18">
        <f>SUM(G89:I89)</f>
        <v>0.4</v>
      </c>
      <c r="K89" s="18">
        <f t="shared" si="51"/>
        <v>2875</v>
      </c>
      <c r="L89" s="4"/>
      <c r="M89" s="20"/>
      <c r="N89" s="4"/>
      <c r="O89" s="4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37" ht="18" customHeight="1" x14ac:dyDescent="0.25">
      <c r="B90" s="17" t="s">
        <v>84</v>
      </c>
      <c r="C90" s="18">
        <f>+[2]PP!G89</f>
        <v>0</v>
      </c>
      <c r="D90" s="18">
        <f>+[2]PP!H89</f>
        <v>1597.8</v>
      </c>
      <c r="E90" s="18">
        <f>+[2]PP!I89</f>
        <v>803.3</v>
      </c>
      <c r="F90" s="18">
        <f>SUM(C90:E90)</f>
        <v>2401.1</v>
      </c>
      <c r="G90" s="18">
        <v>892.6</v>
      </c>
      <c r="H90" s="18">
        <v>892.7</v>
      </c>
      <c r="I90" s="18">
        <v>892.7</v>
      </c>
      <c r="J90" s="18">
        <f>SUM(G90:I90)</f>
        <v>2678</v>
      </c>
      <c r="K90" s="18">
        <f t="shared" si="51"/>
        <v>89.660194174757279</v>
      </c>
      <c r="L90" s="4"/>
      <c r="M90" s="78"/>
      <c r="N90" s="4"/>
      <c r="O90" s="4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2:37" ht="22.5" customHeight="1" thickBot="1" x14ac:dyDescent="0.25">
      <c r="B91" s="79" t="s">
        <v>85</v>
      </c>
      <c r="C91" s="80">
        <f t="shared" ref="C91:J91" si="58">+C88+C9</f>
        <v>63522.19999999999</v>
      </c>
      <c r="D91" s="80">
        <f t="shared" si="58"/>
        <v>51349.200000000004</v>
      </c>
      <c r="E91" s="80">
        <f t="shared" si="58"/>
        <v>45640.19999999999</v>
      </c>
      <c r="F91" s="80">
        <f t="shared" si="58"/>
        <v>160511.6</v>
      </c>
      <c r="G91" s="80">
        <f t="shared" si="58"/>
        <v>65914.200000000012</v>
      </c>
      <c r="H91" s="80">
        <f t="shared" si="58"/>
        <v>53136.299999999996</v>
      </c>
      <c r="I91" s="80">
        <f t="shared" si="58"/>
        <v>57330.799999999996</v>
      </c>
      <c r="J91" s="80">
        <f t="shared" si="58"/>
        <v>176381.30000000002</v>
      </c>
      <c r="K91" s="80">
        <f>+F91/J91*100</f>
        <v>91.002617624430698</v>
      </c>
      <c r="L91" s="4"/>
      <c r="M91" s="81"/>
      <c r="N91" s="4"/>
      <c r="O91" s="4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2:37" ht="18" customHeight="1" thickTop="1" x14ac:dyDescent="0.25">
      <c r="B92" s="82" t="s">
        <v>86</v>
      </c>
      <c r="C92" s="83"/>
      <c r="D92" s="83"/>
      <c r="E92" s="83"/>
      <c r="F92" s="83"/>
      <c r="G92" s="83"/>
      <c r="H92" s="83"/>
      <c r="I92" s="83"/>
      <c r="J92" s="84"/>
      <c r="K92" s="85"/>
      <c r="L92" s="4"/>
      <c r="M92" s="78"/>
      <c r="N92" s="4"/>
      <c r="O92" s="4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2:37" ht="15" customHeight="1" x14ac:dyDescent="0.25">
      <c r="B93" s="86" t="s">
        <v>87</v>
      </c>
      <c r="C93" s="87"/>
      <c r="D93" s="87"/>
      <c r="E93" s="87"/>
      <c r="F93" s="87"/>
      <c r="G93" s="87"/>
      <c r="H93" s="87"/>
      <c r="I93" s="87"/>
      <c r="K93" s="88"/>
      <c r="L93" s="4"/>
      <c r="M93" s="4"/>
      <c r="N93" s="4"/>
      <c r="O93" s="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2:37" ht="12" customHeight="1" x14ac:dyDescent="0.2">
      <c r="B94" s="89" t="s">
        <v>88</v>
      </c>
      <c r="K94" s="90"/>
      <c r="L94" s="4"/>
      <c r="M94" s="4"/>
      <c r="N94" s="4"/>
      <c r="O94" s="4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2:37" ht="12" customHeight="1" x14ac:dyDescent="0.2">
      <c r="B95" s="89" t="s">
        <v>89</v>
      </c>
      <c r="L95" s="4"/>
      <c r="M95" s="4"/>
      <c r="N95" s="4"/>
      <c r="O95" s="4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2:37" x14ac:dyDescent="0.2">
      <c r="B96" s="89" t="s">
        <v>90</v>
      </c>
      <c r="K96" s="91"/>
      <c r="L96" s="4"/>
      <c r="M96" s="4"/>
      <c r="N96" s="4"/>
      <c r="O96" s="4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2:25" x14ac:dyDescent="0.2">
      <c r="B97" s="92" t="s">
        <v>91</v>
      </c>
      <c r="K97" s="93"/>
      <c r="L97" s="4"/>
      <c r="M97" s="4"/>
      <c r="N97" s="4"/>
      <c r="O97" s="4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2:25" x14ac:dyDescent="0.2">
      <c r="B98" s="94"/>
      <c r="C98" s="93"/>
      <c r="D98" s="93"/>
      <c r="E98" s="93"/>
      <c r="F98" s="93"/>
      <c r="G98" s="93"/>
      <c r="H98" s="93"/>
      <c r="I98" s="93"/>
      <c r="J98" s="93"/>
      <c r="K98" s="93"/>
      <c r="L98" s="4"/>
      <c r="M98" s="4"/>
      <c r="N98" s="4"/>
      <c r="O98" s="4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ht="14.25" x14ac:dyDescent="0.25">
      <c r="B99" s="95"/>
      <c r="C99" s="85"/>
      <c r="D99" s="85"/>
      <c r="E99" s="85"/>
      <c r="F99" s="85"/>
      <c r="G99" s="85"/>
      <c r="H99" s="85"/>
      <c r="I99" s="85"/>
      <c r="J99" s="85"/>
      <c r="K99" s="96"/>
      <c r="L99" s="4"/>
      <c r="M99" s="4"/>
      <c r="N99" s="4"/>
      <c r="O99" s="4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ht="14.25" x14ac:dyDescent="0.25">
      <c r="B100" s="95"/>
      <c r="C100" s="88"/>
      <c r="D100" s="88"/>
      <c r="E100" s="88"/>
      <c r="F100" s="88"/>
      <c r="G100" s="88"/>
      <c r="H100" s="88"/>
      <c r="I100" s="88"/>
      <c r="J100" s="88"/>
      <c r="K100" s="97"/>
      <c r="L100" s="4"/>
      <c r="M100" s="4"/>
      <c r="N100" s="4"/>
      <c r="O100" s="4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ht="14.25" x14ac:dyDescent="0.25">
      <c r="B101" s="94"/>
      <c r="D101" s="98"/>
      <c r="E101" s="98"/>
      <c r="F101" s="90"/>
      <c r="K101" s="97"/>
      <c r="L101" s="4"/>
      <c r="M101" s="4"/>
      <c r="N101" s="4"/>
      <c r="O101" s="4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ht="14.25" x14ac:dyDescent="0.25">
      <c r="B102" s="95"/>
      <c r="C102" s="88"/>
      <c r="D102" s="88"/>
      <c r="E102" s="88"/>
      <c r="F102" s="88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1"/>
      <c r="W102" s="1"/>
      <c r="X102" s="1"/>
      <c r="Y102" s="1"/>
    </row>
    <row r="103" spans="2:25" ht="14.25" x14ac:dyDescent="0.25">
      <c r="B103" s="95"/>
      <c r="C103" s="93"/>
      <c r="D103" s="93"/>
      <c r="E103" s="93"/>
      <c r="F103" s="93"/>
      <c r="G103" s="88"/>
      <c r="H103" s="88"/>
      <c r="I103" s="88"/>
      <c r="J103" s="88"/>
      <c r="K103" s="97"/>
      <c r="L103" s="4"/>
      <c r="M103" s="4"/>
      <c r="N103" s="4"/>
      <c r="O103" s="4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x14ac:dyDescent="0.2">
      <c r="B104" s="95"/>
      <c r="C104" s="97"/>
      <c r="D104" s="97"/>
      <c r="E104" s="97"/>
      <c r="F104" s="97"/>
      <c r="G104" s="97"/>
      <c r="H104" s="97"/>
      <c r="I104" s="97"/>
      <c r="J104" s="97"/>
      <c r="K104" s="97"/>
      <c r="L104" s="4"/>
      <c r="M104" s="4"/>
      <c r="N104" s="4"/>
      <c r="O104" s="4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x14ac:dyDescent="0.2">
      <c r="B105" s="95"/>
      <c r="C105" s="97"/>
      <c r="D105" s="97"/>
      <c r="E105" s="97"/>
      <c r="F105" s="97"/>
      <c r="G105" s="97"/>
      <c r="H105" s="97"/>
      <c r="I105" s="97"/>
      <c r="J105" s="97"/>
      <c r="K105" s="97"/>
      <c r="L105" s="4"/>
      <c r="M105" s="4"/>
      <c r="N105" s="4"/>
      <c r="O105" s="4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x14ac:dyDescent="0.2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4"/>
      <c r="M106" s="4"/>
      <c r="N106" s="4"/>
      <c r="O106" s="4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x14ac:dyDescent="0.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4"/>
      <c r="M107" s="4"/>
      <c r="N107" s="4"/>
      <c r="O107" s="4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x14ac:dyDescent="0.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4"/>
      <c r="M108" s="4"/>
      <c r="N108" s="4"/>
      <c r="O108" s="4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x14ac:dyDescent="0.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4"/>
      <c r="M109" s="4"/>
      <c r="N109" s="4"/>
      <c r="O109" s="4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x14ac:dyDescent="0.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4"/>
      <c r="M110" s="4"/>
      <c r="N110" s="4"/>
      <c r="O110" s="4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x14ac:dyDescent="0.2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4"/>
      <c r="M111" s="4"/>
      <c r="N111" s="4"/>
      <c r="O111" s="4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x14ac:dyDescent="0.2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4"/>
      <c r="M112" s="4"/>
      <c r="N112" s="4"/>
      <c r="O112" s="4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x14ac:dyDescent="0.2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4"/>
      <c r="M113" s="4"/>
      <c r="N113" s="4"/>
      <c r="O113" s="4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x14ac:dyDescent="0.2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4"/>
      <c r="M114" s="4"/>
      <c r="N114" s="4"/>
      <c r="O114" s="4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x14ac:dyDescent="0.2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4"/>
      <c r="M115" s="4"/>
      <c r="N115" s="4"/>
      <c r="O115" s="4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x14ac:dyDescent="0.2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4"/>
      <c r="M116" s="4"/>
      <c r="N116" s="4"/>
      <c r="O116" s="4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x14ac:dyDescent="0.2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4"/>
      <c r="M117" s="4"/>
      <c r="N117" s="4"/>
      <c r="O117" s="4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x14ac:dyDescent="0.2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4"/>
      <c r="M118" s="4"/>
      <c r="N118" s="4"/>
      <c r="O118" s="4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x14ac:dyDescent="0.2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4"/>
      <c r="M119" s="4"/>
      <c r="N119" s="4"/>
      <c r="O119" s="4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x14ac:dyDescent="0.2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4"/>
      <c r="M120" s="4"/>
      <c r="N120" s="4"/>
      <c r="O120" s="4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x14ac:dyDescent="0.2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4"/>
      <c r="M121" s="4"/>
      <c r="N121" s="4"/>
      <c r="O121" s="4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x14ac:dyDescent="0.2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4"/>
      <c r="M122" s="4"/>
      <c r="N122" s="4"/>
      <c r="O122" s="4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x14ac:dyDescent="0.2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4"/>
      <c r="M123" s="4"/>
      <c r="N123" s="4"/>
      <c r="O123" s="4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x14ac:dyDescent="0.2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4"/>
      <c r="M124" s="4"/>
      <c r="N124" s="4"/>
      <c r="O124" s="4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x14ac:dyDescent="0.2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4"/>
      <c r="M125" s="4"/>
      <c r="N125" s="4"/>
      <c r="O125" s="4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x14ac:dyDescent="0.2"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4"/>
      <c r="M126" s="4"/>
      <c r="N126" s="4"/>
      <c r="O126" s="4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x14ac:dyDescent="0.2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4"/>
      <c r="M127" s="4"/>
      <c r="N127" s="4"/>
      <c r="O127" s="4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x14ac:dyDescent="0.2"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4"/>
      <c r="M128" s="4"/>
      <c r="N128" s="4"/>
      <c r="O128" s="4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x14ac:dyDescent="0.2"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4"/>
      <c r="M129" s="4"/>
      <c r="N129" s="4"/>
      <c r="O129" s="4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x14ac:dyDescent="0.2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4"/>
      <c r="M130" s="4"/>
      <c r="N130" s="4"/>
      <c r="O130" s="4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x14ac:dyDescent="0.2"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4"/>
      <c r="M131" s="4"/>
      <c r="N131" s="4"/>
      <c r="O131" s="4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x14ac:dyDescent="0.2"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4"/>
      <c r="M132" s="4"/>
      <c r="N132" s="4"/>
      <c r="O132" s="4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x14ac:dyDescent="0.2"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4"/>
      <c r="M133" s="4"/>
      <c r="N133" s="4"/>
      <c r="O133" s="4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x14ac:dyDescent="0.2"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4"/>
      <c r="M134" s="4"/>
      <c r="N134" s="4"/>
      <c r="O134" s="4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x14ac:dyDescent="0.2"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4"/>
      <c r="M135" s="4"/>
      <c r="N135" s="4"/>
      <c r="O135" s="4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x14ac:dyDescent="0.2"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4"/>
      <c r="M136" s="4"/>
      <c r="N136" s="4"/>
      <c r="O136" s="4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x14ac:dyDescent="0.2"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4"/>
      <c r="M137" s="4"/>
      <c r="N137" s="4"/>
      <c r="O137" s="4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x14ac:dyDescent="0.2"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4"/>
      <c r="M138" s="4"/>
      <c r="N138" s="4"/>
      <c r="O138" s="4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x14ac:dyDescent="0.2"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4"/>
      <c r="M139" s="4"/>
      <c r="N139" s="4"/>
      <c r="O139" s="4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x14ac:dyDescent="0.2"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4"/>
      <c r="M140" s="4"/>
      <c r="N140" s="4"/>
      <c r="O140" s="4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x14ac:dyDescent="0.2"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4"/>
      <c r="M141" s="4"/>
      <c r="N141" s="4"/>
      <c r="O141" s="4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x14ac:dyDescent="0.2"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4"/>
      <c r="M142" s="4"/>
      <c r="N142" s="4"/>
      <c r="O142" s="4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x14ac:dyDescent="0.2"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4"/>
      <c r="M143" s="4"/>
      <c r="N143" s="4"/>
      <c r="O143" s="4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x14ac:dyDescent="0.2"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4"/>
      <c r="M144" s="4"/>
      <c r="N144" s="4"/>
      <c r="O144" s="4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x14ac:dyDescent="0.2"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4"/>
      <c r="M145" s="4"/>
      <c r="N145" s="4"/>
      <c r="O145" s="4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x14ac:dyDescent="0.2"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4"/>
      <c r="M146" s="4"/>
      <c r="N146" s="4"/>
      <c r="O146" s="4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x14ac:dyDescent="0.2"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4"/>
      <c r="M147" s="4"/>
      <c r="N147" s="4"/>
      <c r="O147" s="4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x14ac:dyDescent="0.2"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4"/>
      <c r="M148" s="4"/>
      <c r="N148" s="4"/>
      <c r="O148" s="4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x14ac:dyDescent="0.2"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4"/>
      <c r="M149" s="4"/>
      <c r="N149" s="4"/>
      <c r="O149" s="4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x14ac:dyDescent="0.2"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4"/>
      <c r="M150" s="4"/>
      <c r="N150" s="4"/>
      <c r="O150" s="4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x14ac:dyDescent="0.2"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4"/>
      <c r="M151" s="4"/>
      <c r="N151" s="4"/>
      <c r="O151" s="4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x14ac:dyDescent="0.2"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4"/>
      <c r="M152" s="4"/>
      <c r="N152" s="4"/>
      <c r="O152" s="4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 x14ac:dyDescent="0.2"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4"/>
      <c r="M153" s="4"/>
      <c r="N153" s="4"/>
      <c r="O153" s="4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 x14ac:dyDescent="0.2"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4"/>
      <c r="M154" s="4"/>
      <c r="N154" s="4"/>
      <c r="O154" s="4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 x14ac:dyDescent="0.2"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4"/>
      <c r="M155" s="4"/>
      <c r="N155" s="4"/>
      <c r="O155" s="4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 x14ac:dyDescent="0.2"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4"/>
      <c r="M156" s="4"/>
      <c r="N156" s="4"/>
      <c r="O156" s="4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 x14ac:dyDescent="0.2"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4"/>
      <c r="M157" s="4"/>
      <c r="N157" s="4"/>
      <c r="O157" s="4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 x14ac:dyDescent="0.2"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4"/>
      <c r="M158" s="4"/>
      <c r="N158" s="4"/>
      <c r="O158" s="4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 x14ac:dyDescent="0.2"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4"/>
      <c r="M159" s="4"/>
      <c r="N159" s="4"/>
      <c r="O159" s="4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 x14ac:dyDescent="0.2"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4"/>
      <c r="M160" s="4"/>
      <c r="N160" s="4"/>
      <c r="O160" s="4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 x14ac:dyDescent="0.2"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4"/>
      <c r="M161" s="4"/>
      <c r="N161" s="4"/>
      <c r="O161" s="4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 x14ac:dyDescent="0.2"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4"/>
      <c r="M162" s="4"/>
      <c r="N162" s="4"/>
      <c r="O162" s="4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 x14ac:dyDescent="0.2"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4"/>
      <c r="M163" s="4"/>
      <c r="N163" s="4"/>
      <c r="O163" s="4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 x14ac:dyDescent="0.2"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4"/>
      <c r="M164" s="4"/>
      <c r="N164" s="4"/>
      <c r="O164" s="4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 x14ac:dyDescent="0.2"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4"/>
      <c r="M165" s="4"/>
      <c r="N165" s="4"/>
      <c r="O165" s="4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 x14ac:dyDescent="0.2"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4"/>
      <c r="M166" s="4"/>
      <c r="N166" s="4"/>
      <c r="O166" s="4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 x14ac:dyDescent="0.2"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4"/>
      <c r="M167" s="4"/>
      <c r="N167" s="4"/>
      <c r="O167" s="4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 x14ac:dyDescent="0.2"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4"/>
      <c r="M168" s="4"/>
      <c r="N168" s="4"/>
      <c r="O168" s="4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 x14ac:dyDescent="0.2"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4"/>
      <c r="M169" s="4"/>
      <c r="N169" s="4"/>
      <c r="O169" s="4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 x14ac:dyDescent="0.2"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4"/>
      <c r="M170" s="4"/>
      <c r="N170" s="4"/>
      <c r="O170" s="4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 x14ac:dyDescent="0.2"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4"/>
      <c r="M171" s="4"/>
      <c r="N171" s="4"/>
      <c r="O171" s="4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5" x14ac:dyDescent="0.2"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4"/>
      <c r="M172" s="4"/>
      <c r="N172" s="4"/>
      <c r="O172" s="4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2:25" x14ac:dyDescent="0.2"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4"/>
      <c r="M173" s="4"/>
      <c r="N173" s="4"/>
      <c r="O173" s="4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2:25" x14ac:dyDescent="0.2"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4"/>
      <c r="M174" s="4"/>
      <c r="N174" s="4"/>
      <c r="O174" s="4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2:25" x14ac:dyDescent="0.2"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4"/>
      <c r="M175" s="4"/>
      <c r="N175" s="4"/>
      <c r="O175" s="4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2:25" x14ac:dyDescent="0.2"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4"/>
      <c r="M176" s="4"/>
      <c r="N176" s="4"/>
      <c r="O176" s="4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2:25" x14ac:dyDescent="0.2"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4"/>
      <c r="M177" s="4"/>
      <c r="N177" s="4"/>
      <c r="O177" s="4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2:25" x14ac:dyDescent="0.2"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4"/>
      <c r="M178" s="4"/>
      <c r="N178" s="4"/>
      <c r="O178" s="4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2:25" x14ac:dyDescent="0.2"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4"/>
      <c r="M179" s="4"/>
      <c r="N179" s="4"/>
      <c r="O179" s="4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2:25" x14ac:dyDescent="0.2"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4"/>
      <c r="M180" s="4"/>
      <c r="N180" s="4"/>
      <c r="O180" s="4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5" x14ac:dyDescent="0.2"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4"/>
      <c r="M181" s="4"/>
      <c r="N181" s="4"/>
      <c r="O181" s="4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2:25" x14ac:dyDescent="0.2"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4"/>
      <c r="M182" s="4"/>
      <c r="N182" s="4"/>
      <c r="O182" s="4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2:25" x14ac:dyDescent="0.2"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4"/>
      <c r="M183" s="4"/>
      <c r="N183" s="4"/>
      <c r="O183" s="4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2:25" x14ac:dyDescent="0.2"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4"/>
      <c r="M184" s="4"/>
      <c r="N184" s="4"/>
      <c r="O184" s="4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2:25" x14ac:dyDescent="0.2"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4"/>
      <c r="M185" s="4"/>
      <c r="N185" s="4"/>
      <c r="O185" s="4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2:25" x14ac:dyDescent="0.2"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4"/>
      <c r="M186" s="4"/>
      <c r="N186" s="4"/>
      <c r="O186" s="4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2:25" x14ac:dyDescent="0.2"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4"/>
      <c r="M187" s="4"/>
      <c r="N187" s="4"/>
      <c r="O187" s="4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2:25" x14ac:dyDescent="0.2"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4"/>
      <c r="M188" s="4"/>
      <c r="N188" s="4"/>
      <c r="O188" s="4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2:25" x14ac:dyDescent="0.2"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4"/>
      <c r="M189" s="4"/>
      <c r="N189" s="4"/>
      <c r="O189" s="4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2:25" x14ac:dyDescent="0.2"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4"/>
      <c r="M190" s="4"/>
      <c r="N190" s="4"/>
      <c r="O190" s="4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2:25" x14ac:dyDescent="0.2"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4"/>
      <c r="M191" s="4"/>
      <c r="N191" s="4"/>
      <c r="O191" s="4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5" x14ac:dyDescent="0.2"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4"/>
      <c r="M192" s="4"/>
      <c r="N192" s="4"/>
      <c r="O192" s="4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2:25" x14ac:dyDescent="0.2"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4"/>
      <c r="M193" s="4"/>
      <c r="N193" s="4"/>
      <c r="O193" s="4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2:25" x14ac:dyDescent="0.2"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4"/>
      <c r="M194" s="4"/>
      <c r="N194" s="4"/>
      <c r="O194" s="4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2:25" x14ac:dyDescent="0.2"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4"/>
      <c r="M195" s="4"/>
      <c r="N195" s="4"/>
      <c r="O195" s="4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2:25" x14ac:dyDescent="0.2"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4"/>
      <c r="M196" s="4"/>
      <c r="N196" s="4"/>
      <c r="O196" s="4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2:25" x14ac:dyDescent="0.2"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4"/>
      <c r="M197" s="4"/>
      <c r="N197" s="4"/>
      <c r="O197" s="4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2:25" x14ac:dyDescent="0.2"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4"/>
      <c r="M198" s="4"/>
      <c r="N198" s="4"/>
      <c r="O198" s="4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2:25" x14ac:dyDescent="0.2"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4"/>
      <c r="M199" s="4"/>
      <c r="N199" s="4"/>
      <c r="O199" s="4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2:25" x14ac:dyDescent="0.2"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4"/>
      <c r="M200" s="4"/>
      <c r="N200" s="4"/>
      <c r="O200" s="4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2:25" x14ac:dyDescent="0.2"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4"/>
      <c r="M201" s="4"/>
      <c r="N201" s="4"/>
      <c r="O201" s="4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2:25" x14ac:dyDescent="0.2"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4"/>
      <c r="M202" s="4"/>
      <c r="N202" s="4"/>
      <c r="O202" s="4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2:25" x14ac:dyDescent="0.2"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31"/>
      <c r="M203" s="31"/>
      <c r="N203" s="4"/>
      <c r="O203" s="4"/>
    </row>
    <row r="204" spans="2:25" x14ac:dyDescent="0.2"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31"/>
      <c r="M204" s="31"/>
      <c r="N204" s="4"/>
      <c r="O204" s="4"/>
    </row>
    <row r="205" spans="2:25" x14ac:dyDescent="0.2"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31"/>
      <c r="M205" s="31"/>
      <c r="N205" s="4"/>
      <c r="O205" s="4"/>
    </row>
    <row r="206" spans="2:25" x14ac:dyDescent="0.2"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31"/>
      <c r="M206" s="31"/>
      <c r="N206" s="4"/>
      <c r="O206" s="4"/>
    </row>
    <row r="207" spans="2:25" x14ac:dyDescent="0.2"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31"/>
      <c r="M207" s="31"/>
      <c r="N207" s="4"/>
      <c r="O207" s="4"/>
    </row>
    <row r="208" spans="2:25" x14ac:dyDescent="0.2"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31"/>
      <c r="M208" s="31"/>
      <c r="N208" s="4"/>
      <c r="O208" s="4"/>
    </row>
    <row r="209" spans="2:15" x14ac:dyDescent="0.2"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31"/>
      <c r="M209" s="31"/>
      <c r="N209" s="4"/>
      <c r="O209" s="4"/>
    </row>
    <row r="210" spans="2:15" x14ac:dyDescent="0.2"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31"/>
      <c r="M210" s="31"/>
      <c r="N210" s="4"/>
      <c r="O210" s="4"/>
    </row>
    <row r="211" spans="2:15" x14ac:dyDescent="0.2"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31"/>
      <c r="M211" s="31"/>
      <c r="N211" s="4"/>
      <c r="O211" s="4"/>
    </row>
    <row r="212" spans="2:15" x14ac:dyDescent="0.2"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31"/>
      <c r="M212" s="31"/>
      <c r="N212" s="4"/>
      <c r="O212" s="4"/>
    </row>
    <row r="213" spans="2:15" x14ac:dyDescent="0.2"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31"/>
      <c r="M213" s="31"/>
      <c r="N213" s="4"/>
      <c r="O213" s="4"/>
    </row>
    <row r="214" spans="2:15" x14ac:dyDescent="0.2"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31"/>
      <c r="M214" s="31"/>
      <c r="N214" s="4"/>
      <c r="O214" s="4"/>
    </row>
    <row r="215" spans="2:15" x14ac:dyDescent="0.2"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31"/>
      <c r="M215" s="31"/>
      <c r="N215" s="4"/>
      <c r="O215" s="4"/>
    </row>
    <row r="216" spans="2:15" x14ac:dyDescent="0.2"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N216" s="4"/>
      <c r="O216" s="4"/>
    </row>
    <row r="217" spans="2:15" x14ac:dyDescent="0.2"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N217" s="4"/>
      <c r="O217" s="4"/>
    </row>
    <row r="218" spans="2:15" x14ac:dyDescent="0.2"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N218" s="4"/>
      <c r="O218" s="4"/>
    </row>
    <row r="219" spans="2:15" x14ac:dyDescent="0.2"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N219" s="4"/>
      <c r="O219" s="4"/>
    </row>
    <row r="220" spans="2:15" x14ac:dyDescent="0.2"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N220" s="4"/>
      <c r="O220" s="4"/>
    </row>
    <row r="221" spans="2:15" x14ac:dyDescent="0.2"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N221" s="4"/>
      <c r="O221" s="4"/>
    </row>
    <row r="222" spans="2:15" x14ac:dyDescent="0.2"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N222" s="4"/>
      <c r="O222" s="4"/>
    </row>
    <row r="223" spans="2:15" x14ac:dyDescent="0.2"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N223" s="4"/>
      <c r="O223" s="4"/>
    </row>
    <row r="224" spans="2:15" x14ac:dyDescent="0.2"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N224" s="4"/>
      <c r="O224" s="4"/>
    </row>
    <row r="225" spans="2:15" x14ac:dyDescent="0.2"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N225" s="4"/>
      <c r="O225" s="4"/>
    </row>
    <row r="226" spans="2:15" x14ac:dyDescent="0.2"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N226" s="4"/>
      <c r="O226" s="4"/>
    </row>
    <row r="227" spans="2:15" x14ac:dyDescent="0.2"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N227" s="4"/>
      <c r="O227" s="4"/>
    </row>
    <row r="228" spans="2:15" x14ac:dyDescent="0.2"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N228" s="4"/>
      <c r="O228" s="4"/>
    </row>
    <row r="229" spans="2:15" x14ac:dyDescent="0.2"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N229" s="4"/>
      <c r="O229" s="4"/>
    </row>
    <row r="230" spans="2:15" x14ac:dyDescent="0.2"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N230" s="4"/>
      <c r="O230" s="4"/>
    </row>
    <row r="231" spans="2:15" x14ac:dyDescent="0.2"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N231" s="4"/>
      <c r="O231" s="4"/>
    </row>
    <row r="232" spans="2:15" x14ac:dyDescent="0.2"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N232" s="4"/>
      <c r="O232" s="4"/>
    </row>
    <row r="233" spans="2:15" x14ac:dyDescent="0.2"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N233" s="4"/>
      <c r="O233" s="4"/>
    </row>
    <row r="234" spans="2:15" x14ac:dyDescent="0.2"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N234" s="4"/>
      <c r="O234" s="4"/>
    </row>
    <row r="235" spans="2:15" x14ac:dyDescent="0.2">
      <c r="B235" s="99"/>
      <c r="C235" s="99"/>
      <c r="D235" s="99"/>
      <c r="E235" s="99"/>
      <c r="F235" s="99"/>
      <c r="G235" s="99"/>
      <c r="H235" s="99"/>
      <c r="I235" s="99"/>
      <c r="J235" s="99"/>
      <c r="K235" s="99"/>
    </row>
    <row r="236" spans="2:15" x14ac:dyDescent="0.2"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</row>
    <row r="237" spans="2:15" x14ac:dyDescent="0.2"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</row>
    <row r="238" spans="2:15" x14ac:dyDescent="0.2"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</row>
    <row r="239" spans="2:15" x14ac:dyDescent="0.2"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</row>
    <row r="240" spans="2:15" x14ac:dyDescent="0.2"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</row>
    <row r="241" spans="2:11" x14ac:dyDescent="0.2"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</row>
  </sheetData>
  <mergeCells count="11">
    <mergeCell ref="K7:K8"/>
    <mergeCell ref="B1:K1"/>
    <mergeCell ref="B3:K3"/>
    <mergeCell ref="B4:K4"/>
    <mergeCell ref="B5:K5"/>
    <mergeCell ref="B6:K6"/>
    <mergeCell ref="B7:B8"/>
    <mergeCell ref="C7:E7"/>
    <mergeCell ref="F7:F8"/>
    <mergeCell ref="G7:I7"/>
    <mergeCell ref="J7:J8"/>
  </mergeCells>
  <printOptions horizontalCentered="1"/>
  <pageMargins left="0" right="0" top="0" bottom="0" header="0" footer="0"/>
  <pageSetup scale="7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 (EST)</vt:lpstr>
      <vt:lpstr>'PP (EST)'!Área_de_impresión</vt:lpstr>
      <vt:lpstr>'PP (EST)'!Títulos_a_imprimir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Fidelia Raulina Pérez Castillo</cp:lastModifiedBy>
  <dcterms:created xsi:type="dcterms:W3CDTF">2020-04-22T20:52:37Z</dcterms:created>
  <dcterms:modified xsi:type="dcterms:W3CDTF">2020-04-22T21:11:27Z</dcterms:modified>
</cp:coreProperties>
</file>