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BAJO RAULINA\Ingresos acumulados\"/>
    </mc:Choice>
  </mc:AlternateContent>
  <bookViews>
    <workbookView xWindow="0" yWindow="0" windowWidth="19200" windowHeight="11880"/>
  </bookViews>
  <sheets>
    <sheet name="DGII (EST)" sheetId="1" r:id="rId1"/>
    <sheet name="DGA (EST)" sheetId="2" r:id="rId2"/>
    <sheet name="TESORERIA (EST)" sheetId="3" r:id="rId3"/>
  </sheets>
  <externalReferences>
    <externalReference r:id="rId4"/>
    <externalReference r:id="rId5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(EST)'!$A$1:$Q$58</definedName>
    <definedName name="_xlnm.Print_Area" localSheetId="2">'TESORERIA (EST)'!$A$1:$Q$67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3" l="1"/>
  <c r="H62" i="3"/>
  <c r="G62" i="3"/>
  <c r="F62" i="3"/>
  <c r="E62" i="3"/>
  <c r="D62" i="3"/>
  <c r="C62" i="3"/>
  <c r="I62" i="3" s="1"/>
  <c r="Q62" i="3" s="1"/>
  <c r="P61" i="3"/>
  <c r="H61" i="3"/>
  <c r="G61" i="3"/>
  <c r="F61" i="3"/>
  <c r="E61" i="3"/>
  <c r="D61" i="3"/>
  <c r="C61" i="3"/>
  <c r="I61" i="3" s="1"/>
  <c r="O60" i="3"/>
  <c r="O63" i="3" s="1"/>
  <c r="N60" i="3"/>
  <c r="N63" i="3" s="1"/>
  <c r="M60" i="3"/>
  <c r="M63" i="3" s="1"/>
  <c r="L60" i="3"/>
  <c r="L63" i="3" s="1"/>
  <c r="K60" i="3"/>
  <c r="K63" i="3" s="1"/>
  <c r="J60" i="3"/>
  <c r="J63" i="3" s="1"/>
  <c r="H60" i="3"/>
  <c r="H63" i="3" s="1"/>
  <c r="G60" i="3"/>
  <c r="G63" i="3" s="1"/>
  <c r="F60" i="3"/>
  <c r="F63" i="3" s="1"/>
  <c r="E60" i="3"/>
  <c r="E63" i="3" s="1"/>
  <c r="D60" i="3"/>
  <c r="D63" i="3" s="1"/>
  <c r="C60" i="3"/>
  <c r="C63" i="3" s="1"/>
  <c r="P59" i="3"/>
  <c r="H59" i="3"/>
  <c r="G59" i="3"/>
  <c r="F59" i="3"/>
  <c r="E59" i="3"/>
  <c r="D59" i="3"/>
  <c r="C59" i="3"/>
  <c r="I59" i="3" s="1"/>
  <c r="P58" i="3"/>
  <c r="H58" i="3"/>
  <c r="G58" i="3"/>
  <c r="F58" i="3"/>
  <c r="E58" i="3"/>
  <c r="D58" i="3"/>
  <c r="C58" i="3"/>
  <c r="I58" i="3" s="1"/>
  <c r="P57" i="3"/>
  <c r="H57" i="3"/>
  <c r="G57" i="3"/>
  <c r="F57" i="3"/>
  <c r="E57" i="3"/>
  <c r="D57" i="3"/>
  <c r="C57" i="3"/>
  <c r="I57" i="3" s="1"/>
  <c r="P56" i="3"/>
  <c r="H56" i="3"/>
  <c r="G56" i="3"/>
  <c r="F56" i="3"/>
  <c r="E56" i="3"/>
  <c r="D56" i="3"/>
  <c r="C56" i="3"/>
  <c r="I56" i="3" s="1"/>
  <c r="P55" i="3"/>
  <c r="H55" i="3"/>
  <c r="G55" i="3"/>
  <c r="F55" i="3"/>
  <c r="E55" i="3"/>
  <c r="D55" i="3"/>
  <c r="C55" i="3"/>
  <c r="I55" i="3" s="1"/>
  <c r="P54" i="3"/>
  <c r="H54" i="3"/>
  <c r="G54" i="3"/>
  <c r="F54" i="3"/>
  <c r="E54" i="3"/>
  <c r="D54" i="3"/>
  <c r="C54" i="3"/>
  <c r="I54" i="3" s="1"/>
  <c r="P53" i="3"/>
  <c r="H53" i="3"/>
  <c r="G53" i="3"/>
  <c r="F53" i="3"/>
  <c r="E53" i="3"/>
  <c r="D53" i="3"/>
  <c r="C53" i="3"/>
  <c r="I53" i="3" s="1"/>
  <c r="Q53" i="3" s="1"/>
  <c r="P52" i="3"/>
  <c r="H52" i="3"/>
  <c r="G52" i="3"/>
  <c r="F52" i="3"/>
  <c r="E52" i="3"/>
  <c r="D52" i="3"/>
  <c r="C52" i="3"/>
  <c r="I52" i="3" s="1"/>
  <c r="Q52" i="3" s="1"/>
  <c r="P51" i="3"/>
  <c r="H51" i="3"/>
  <c r="G51" i="3"/>
  <c r="F51" i="3"/>
  <c r="E51" i="3"/>
  <c r="D51" i="3"/>
  <c r="C51" i="3"/>
  <c r="I51" i="3" s="1"/>
  <c r="P50" i="3"/>
  <c r="O50" i="3"/>
  <c r="N50" i="3"/>
  <c r="M50" i="3"/>
  <c r="L50" i="3"/>
  <c r="K50" i="3"/>
  <c r="J50" i="3"/>
  <c r="H50" i="3"/>
  <c r="G50" i="3"/>
  <c r="F50" i="3"/>
  <c r="E50" i="3"/>
  <c r="D50" i="3"/>
  <c r="C50" i="3"/>
  <c r="P49" i="3"/>
  <c r="H49" i="3"/>
  <c r="G49" i="3"/>
  <c r="F49" i="3"/>
  <c r="E49" i="3"/>
  <c r="D49" i="3"/>
  <c r="C49" i="3"/>
  <c r="I49" i="3" s="1"/>
  <c r="P48" i="3"/>
  <c r="H48" i="3"/>
  <c r="G48" i="3"/>
  <c r="F48" i="3"/>
  <c r="E48" i="3"/>
  <c r="D48" i="3"/>
  <c r="C48" i="3"/>
  <c r="I48" i="3" s="1"/>
  <c r="I46" i="3" s="1"/>
  <c r="P47" i="3"/>
  <c r="I47" i="3"/>
  <c r="H47" i="3"/>
  <c r="G47" i="3"/>
  <c r="F47" i="3"/>
  <c r="E47" i="3"/>
  <c r="D47" i="3"/>
  <c r="C47" i="3"/>
  <c r="P46" i="3"/>
  <c r="O46" i="3"/>
  <c r="N46" i="3"/>
  <c r="M46" i="3"/>
  <c r="L46" i="3"/>
  <c r="K46" i="3"/>
  <c r="J46" i="3"/>
  <c r="H46" i="3"/>
  <c r="G46" i="3"/>
  <c r="F46" i="3"/>
  <c r="E46" i="3"/>
  <c r="D46" i="3"/>
  <c r="C46" i="3"/>
  <c r="P45" i="3"/>
  <c r="O45" i="3"/>
  <c r="N45" i="3"/>
  <c r="M45" i="3"/>
  <c r="L45" i="3"/>
  <c r="K45" i="3"/>
  <c r="J45" i="3"/>
  <c r="H45" i="3"/>
  <c r="G45" i="3"/>
  <c r="F45" i="3"/>
  <c r="E45" i="3"/>
  <c r="D45" i="3"/>
  <c r="C45" i="3"/>
  <c r="P44" i="3"/>
  <c r="O44" i="3"/>
  <c r="N44" i="3"/>
  <c r="M44" i="3"/>
  <c r="L44" i="3"/>
  <c r="K44" i="3"/>
  <c r="J44" i="3"/>
  <c r="H44" i="3"/>
  <c r="G44" i="3"/>
  <c r="F44" i="3"/>
  <c r="E44" i="3"/>
  <c r="D44" i="3"/>
  <c r="C44" i="3"/>
  <c r="P43" i="3"/>
  <c r="H43" i="3"/>
  <c r="G43" i="3"/>
  <c r="F43" i="3"/>
  <c r="E43" i="3"/>
  <c r="D43" i="3"/>
  <c r="C43" i="3"/>
  <c r="I43" i="3" s="1"/>
  <c r="P42" i="3"/>
  <c r="H42" i="3"/>
  <c r="G42" i="3"/>
  <c r="F42" i="3"/>
  <c r="E42" i="3"/>
  <c r="D42" i="3"/>
  <c r="C42" i="3"/>
  <c r="I42" i="3" s="1"/>
  <c r="O41" i="3"/>
  <c r="N41" i="3"/>
  <c r="M41" i="3"/>
  <c r="L41" i="3"/>
  <c r="K41" i="3"/>
  <c r="J41" i="3"/>
  <c r="P41" i="3" s="1"/>
  <c r="H41" i="3"/>
  <c r="G41" i="3"/>
  <c r="F41" i="3"/>
  <c r="E41" i="3"/>
  <c r="D41" i="3"/>
  <c r="C41" i="3"/>
  <c r="I41" i="3" s="1"/>
  <c r="P40" i="3"/>
  <c r="H40" i="3"/>
  <c r="G40" i="3"/>
  <c r="F40" i="3"/>
  <c r="E40" i="3"/>
  <c r="D40" i="3"/>
  <c r="C40" i="3"/>
  <c r="I40" i="3" s="1"/>
  <c r="O39" i="3"/>
  <c r="N39" i="3"/>
  <c r="M39" i="3"/>
  <c r="L39" i="3"/>
  <c r="K39" i="3"/>
  <c r="J39" i="3"/>
  <c r="P39" i="3" s="1"/>
  <c r="P38" i="3" s="1"/>
  <c r="H39" i="3"/>
  <c r="G39" i="3"/>
  <c r="F39" i="3"/>
  <c r="E39" i="3"/>
  <c r="D39" i="3"/>
  <c r="C39" i="3"/>
  <c r="I39" i="3" s="1"/>
  <c r="O38" i="3"/>
  <c r="N38" i="3"/>
  <c r="M38" i="3"/>
  <c r="L38" i="3"/>
  <c r="K38" i="3"/>
  <c r="J38" i="3"/>
  <c r="H38" i="3"/>
  <c r="G38" i="3"/>
  <c r="F38" i="3"/>
  <c r="E38" i="3"/>
  <c r="D38" i="3"/>
  <c r="C38" i="3"/>
  <c r="P37" i="3"/>
  <c r="H37" i="3"/>
  <c r="G37" i="3"/>
  <c r="F37" i="3"/>
  <c r="E37" i="3"/>
  <c r="D37" i="3"/>
  <c r="C37" i="3"/>
  <c r="I37" i="3" s="1"/>
  <c r="O36" i="3"/>
  <c r="N36" i="3"/>
  <c r="M36" i="3"/>
  <c r="L36" i="3"/>
  <c r="K36" i="3"/>
  <c r="J36" i="3"/>
  <c r="P36" i="3" s="1"/>
  <c r="H36" i="3"/>
  <c r="G36" i="3"/>
  <c r="F36" i="3"/>
  <c r="E36" i="3"/>
  <c r="D36" i="3"/>
  <c r="C36" i="3"/>
  <c r="I36" i="3" s="1"/>
  <c r="Q36" i="3" s="1"/>
  <c r="O35" i="3"/>
  <c r="N35" i="3"/>
  <c r="M35" i="3"/>
  <c r="L35" i="3"/>
  <c r="K35" i="3"/>
  <c r="J35" i="3"/>
  <c r="P35" i="3" s="1"/>
  <c r="P34" i="3" s="1"/>
  <c r="H35" i="3"/>
  <c r="G35" i="3"/>
  <c r="F35" i="3"/>
  <c r="E35" i="3"/>
  <c r="D35" i="3"/>
  <c r="C35" i="3"/>
  <c r="I35" i="3" s="1"/>
  <c r="O34" i="3"/>
  <c r="N34" i="3"/>
  <c r="M34" i="3"/>
  <c r="L34" i="3"/>
  <c r="K34" i="3"/>
  <c r="J34" i="3"/>
  <c r="H34" i="3"/>
  <c r="G34" i="3"/>
  <c r="F34" i="3"/>
  <c r="E34" i="3"/>
  <c r="D34" i="3"/>
  <c r="C34" i="3"/>
  <c r="P33" i="3"/>
  <c r="H33" i="3"/>
  <c r="G33" i="3"/>
  <c r="F33" i="3"/>
  <c r="E33" i="3"/>
  <c r="D33" i="3"/>
  <c r="C33" i="3"/>
  <c r="I33" i="3" s="1"/>
  <c r="O32" i="3"/>
  <c r="N32" i="3"/>
  <c r="M32" i="3"/>
  <c r="L32" i="3"/>
  <c r="K32" i="3"/>
  <c r="J32" i="3"/>
  <c r="P32" i="3" s="1"/>
  <c r="H32" i="3"/>
  <c r="G32" i="3"/>
  <c r="F32" i="3"/>
  <c r="E32" i="3"/>
  <c r="D32" i="3"/>
  <c r="C32" i="3"/>
  <c r="I32" i="3" s="1"/>
  <c r="Q32" i="3" s="1"/>
  <c r="O31" i="3"/>
  <c r="N31" i="3"/>
  <c r="M31" i="3"/>
  <c r="L31" i="3"/>
  <c r="K31" i="3"/>
  <c r="J31" i="3"/>
  <c r="P31" i="3" s="1"/>
  <c r="H31" i="3"/>
  <c r="G31" i="3"/>
  <c r="F31" i="3"/>
  <c r="E31" i="3"/>
  <c r="D31" i="3"/>
  <c r="C31" i="3"/>
  <c r="I31" i="3" s="1"/>
  <c r="Q31" i="3" s="1"/>
  <c r="O30" i="3"/>
  <c r="N30" i="3"/>
  <c r="M30" i="3"/>
  <c r="L30" i="3"/>
  <c r="K30" i="3"/>
  <c r="J30" i="3"/>
  <c r="P30" i="3" s="1"/>
  <c r="P29" i="3" s="1"/>
  <c r="P28" i="3" s="1"/>
  <c r="P27" i="3" s="1"/>
  <c r="H30" i="3"/>
  <c r="G30" i="3"/>
  <c r="F30" i="3"/>
  <c r="E30" i="3"/>
  <c r="D30" i="3"/>
  <c r="C30" i="3"/>
  <c r="I30" i="3" s="1"/>
  <c r="O29" i="3"/>
  <c r="N29" i="3"/>
  <c r="M29" i="3"/>
  <c r="L29" i="3"/>
  <c r="K29" i="3"/>
  <c r="J29" i="3"/>
  <c r="H29" i="3"/>
  <c r="G29" i="3"/>
  <c r="F29" i="3"/>
  <c r="E29" i="3"/>
  <c r="D29" i="3"/>
  <c r="C29" i="3"/>
  <c r="O28" i="3"/>
  <c r="N28" i="3"/>
  <c r="M28" i="3"/>
  <c r="L28" i="3"/>
  <c r="K28" i="3"/>
  <c r="J28" i="3"/>
  <c r="H28" i="3"/>
  <c r="G28" i="3"/>
  <c r="F28" i="3"/>
  <c r="E28" i="3"/>
  <c r="D28" i="3"/>
  <c r="C28" i="3"/>
  <c r="O27" i="3"/>
  <c r="N27" i="3"/>
  <c r="M27" i="3"/>
  <c r="L27" i="3"/>
  <c r="K27" i="3"/>
  <c r="J27" i="3"/>
  <c r="H27" i="3"/>
  <c r="G27" i="3"/>
  <c r="F27" i="3"/>
  <c r="E27" i="3"/>
  <c r="D27" i="3"/>
  <c r="C27" i="3"/>
  <c r="P26" i="3"/>
  <c r="I26" i="3"/>
  <c r="H26" i="3"/>
  <c r="G26" i="3"/>
  <c r="F26" i="3"/>
  <c r="E26" i="3"/>
  <c r="D26" i="3"/>
  <c r="C26" i="3"/>
  <c r="P25" i="3"/>
  <c r="H25" i="3"/>
  <c r="G25" i="3"/>
  <c r="F25" i="3"/>
  <c r="E25" i="3"/>
  <c r="D25" i="3"/>
  <c r="C25" i="3"/>
  <c r="I25" i="3" s="1"/>
  <c r="Q25" i="3" s="1"/>
  <c r="P24" i="3"/>
  <c r="H24" i="3"/>
  <c r="G24" i="3"/>
  <c r="F24" i="3"/>
  <c r="E24" i="3"/>
  <c r="D24" i="3"/>
  <c r="C24" i="3"/>
  <c r="I24" i="3" s="1"/>
  <c r="P23" i="3"/>
  <c r="O23" i="3"/>
  <c r="N23" i="3"/>
  <c r="M23" i="3"/>
  <c r="L23" i="3"/>
  <c r="K23" i="3"/>
  <c r="J23" i="3"/>
  <c r="H23" i="3"/>
  <c r="G23" i="3"/>
  <c r="F23" i="3"/>
  <c r="E23" i="3"/>
  <c r="D23" i="3"/>
  <c r="C23" i="3"/>
  <c r="P22" i="3"/>
  <c r="O22" i="3"/>
  <c r="N22" i="3"/>
  <c r="M22" i="3"/>
  <c r="L22" i="3"/>
  <c r="K22" i="3"/>
  <c r="J22" i="3"/>
  <c r="H22" i="3"/>
  <c r="G22" i="3"/>
  <c r="F22" i="3"/>
  <c r="E22" i="3"/>
  <c r="D22" i="3"/>
  <c r="C22" i="3"/>
  <c r="O21" i="3"/>
  <c r="N21" i="3"/>
  <c r="M21" i="3"/>
  <c r="L21" i="3"/>
  <c r="K21" i="3"/>
  <c r="J21" i="3"/>
  <c r="P21" i="3" s="1"/>
  <c r="P8" i="3" s="1"/>
  <c r="H21" i="3"/>
  <c r="G21" i="3"/>
  <c r="F21" i="3"/>
  <c r="E21" i="3"/>
  <c r="D21" i="3"/>
  <c r="C21" i="3"/>
  <c r="I21" i="3" s="1"/>
  <c r="Q21" i="3" s="1"/>
  <c r="P20" i="3"/>
  <c r="H20" i="3"/>
  <c r="G20" i="3"/>
  <c r="F20" i="3"/>
  <c r="E20" i="3"/>
  <c r="D20" i="3"/>
  <c r="C20" i="3"/>
  <c r="I20" i="3" s="1"/>
  <c r="P19" i="3"/>
  <c r="O19" i="3"/>
  <c r="N19" i="3"/>
  <c r="M19" i="3"/>
  <c r="L19" i="3"/>
  <c r="K19" i="3"/>
  <c r="J19" i="3"/>
  <c r="H19" i="3"/>
  <c r="G19" i="3"/>
  <c r="F19" i="3"/>
  <c r="E19" i="3"/>
  <c r="D19" i="3"/>
  <c r="C19" i="3"/>
  <c r="P18" i="3"/>
  <c r="H18" i="3"/>
  <c r="G18" i="3"/>
  <c r="F18" i="3"/>
  <c r="E18" i="3"/>
  <c r="D18" i="3"/>
  <c r="C18" i="3"/>
  <c r="I18" i="3" s="1"/>
  <c r="P17" i="3"/>
  <c r="H17" i="3"/>
  <c r="G17" i="3"/>
  <c r="F17" i="3"/>
  <c r="E17" i="3"/>
  <c r="D17" i="3"/>
  <c r="C17" i="3"/>
  <c r="I17" i="3" s="1"/>
  <c r="P16" i="3"/>
  <c r="H16" i="3"/>
  <c r="G16" i="3"/>
  <c r="F16" i="3"/>
  <c r="E16" i="3"/>
  <c r="D16" i="3"/>
  <c r="C16" i="3"/>
  <c r="I16" i="3" s="1"/>
  <c r="P15" i="3"/>
  <c r="O15" i="3"/>
  <c r="N15" i="3"/>
  <c r="M15" i="3"/>
  <c r="L15" i="3"/>
  <c r="K15" i="3"/>
  <c r="J15" i="3"/>
  <c r="H15" i="3"/>
  <c r="G15" i="3"/>
  <c r="F15" i="3"/>
  <c r="E15" i="3"/>
  <c r="D15" i="3"/>
  <c r="C15" i="3"/>
  <c r="P14" i="3"/>
  <c r="O14" i="3"/>
  <c r="N14" i="3"/>
  <c r="M14" i="3"/>
  <c r="L14" i="3"/>
  <c r="K14" i="3"/>
  <c r="J14" i="3"/>
  <c r="H14" i="3"/>
  <c r="G14" i="3"/>
  <c r="F14" i="3"/>
  <c r="E14" i="3"/>
  <c r="D14" i="3"/>
  <c r="C14" i="3"/>
  <c r="P13" i="3"/>
  <c r="H13" i="3"/>
  <c r="G13" i="3"/>
  <c r="F13" i="3"/>
  <c r="E13" i="3"/>
  <c r="D13" i="3"/>
  <c r="C13" i="3"/>
  <c r="I13" i="3" s="1"/>
  <c r="Q13" i="3" s="1"/>
  <c r="P12" i="3"/>
  <c r="H12" i="3"/>
  <c r="G12" i="3"/>
  <c r="F12" i="3"/>
  <c r="E12" i="3"/>
  <c r="D12" i="3"/>
  <c r="C12" i="3"/>
  <c r="I12" i="3" s="1"/>
  <c r="P11" i="3"/>
  <c r="O11" i="3"/>
  <c r="N11" i="3"/>
  <c r="M11" i="3"/>
  <c r="L11" i="3"/>
  <c r="K11" i="3"/>
  <c r="J11" i="3"/>
  <c r="H11" i="3"/>
  <c r="G11" i="3"/>
  <c r="F11" i="3"/>
  <c r="E11" i="3"/>
  <c r="D11" i="3"/>
  <c r="C11" i="3"/>
  <c r="P10" i="3"/>
  <c r="O10" i="3"/>
  <c r="N10" i="3"/>
  <c r="M10" i="3"/>
  <c r="L10" i="3"/>
  <c r="K10" i="3"/>
  <c r="J10" i="3"/>
  <c r="H10" i="3"/>
  <c r="G10" i="3"/>
  <c r="F10" i="3"/>
  <c r="E10" i="3"/>
  <c r="D10" i="3"/>
  <c r="C10" i="3"/>
  <c r="P9" i="3"/>
  <c r="O9" i="3"/>
  <c r="N9" i="3"/>
  <c r="M9" i="3"/>
  <c r="L9" i="3"/>
  <c r="K9" i="3"/>
  <c r="J9" i="3"/>
  <c r="H9" i="3"/>
  <c r="G9" i="3"/>
  <c r="F9" i="3"/>
  <c r="E9" i="3"/>
  <c r="D9" i="3"/>
  <c r="C9" i="3"/>
  <c r="O8" i="3"/>
  <c r="N8" i="3"/>
  <c r="M8" i="3"/>
  <c r="L8" i="3"/>
  <c r="K8" i="3"/>
  <c r="J8" i="3"/>
  <c r="H8" i="3"/>
  <c r="G8" i="3"/>
  <c r="F8" i="3"/>
  <c r="E8" i="3"/>
  <c r="D8" i="3"/>
  <c r="C8" i="3"/>
  <c r="P32" i="2"/>
  <c r="I32" i="2"/>
  <c r="H32" i="2"/>
  <c r="G32" i="2"/>
  <c r="F32" i="2"/>
  <c r="E32" i="2"/>
  <c r="D32" i="2"/>
  <c r="C32" i="2"/>
  <c r="P31" i="2"/>
  <c r="H31" i="2"/>
  <c r="G31" i="2"/>
  <c r="G30" i="2" s="1"/>
  <c r="F31" i="2"/>
  <c r="E31" i="2"/>
  <c r="E30" i="2" s="1"/>
  <c r="D31" i="2"/>
  <c r="C31" i="2"/>
  <c r="C30" i="2" s="1"/>
  <c r="P30" i="2"/>
  <c r="P29" i="2" s="1"/>
  <c r="O30" i="2"/>
  <c r="N30" i="2"/>
  <c r="N29" i="2" s="1"/>
  <c r="M30" i="2"/>
  <c r="L30" i="2"/>
  <c r="L29" i="2" s="1"/>
  <c r="L33" i="2" s="1"/>
  <c r="K30" i="2"/>
  <c r="J30" i="2"/>
  <c r="J29" i="2" s="1"/>
  <c r="H30" i="2"/>
  <c r="H29" i="2" s="1"/>
  <c r="F30" i="2"/>
  <c r="F29" i="2" s="1"/>
  <c r="D30" i="2"/>
  <c r="D29" i="2" s="1"/>
  <c r="O29" i="2"/>
  <c r="M29" i="2"/>
  <c r="K29" i="2"/>
  <c r="G29" i="2"/>
  <c r="E29" i="2"/>
  <c r="C29" i="2"/>
  <c r="P28" i="2"/>
  <c r="H28" i="2"/>
  <c r="G28" i="2"/>
  <c r="F28" i="2"/>
  <c r="E28" i="2"/>
  <c r="D28" i="2"/>
  <c r="C28" i="2"/>
  <c r="I28" i="2" s="1"/>
  <c r="Q28" i="2" s="1"/>
  <c r="P27" i="2"/>
  <c r="H27" i="2"/>
  <c r="G27" i="2"/>
  <c r="F27" i="2"/>
  <c r="E27" i="2"/>
  <c r="D27" i="2"/>
  <c r="C27" i="2"/>
  <c r="I27" i="2" s="1"/>
  <c r="P26" i="2"/>
  <c r="P25" i="2" s="1"/>
  <c r="H26" i="2"/>
  <c r="H25" i="2" s="1"/>
  <c r="G26" i="2"/>
  <c r="F26" i="2"/>
  <c r="F25" i="2" s="1"/>
  <c r="E26" i="2"/>
  <c r="D26" i="2"/>
  <c r="D25" i="2" s="1"/>
  <c r="C26" i="2"/>
  <c r="I26" i="2" s="1"/>
  <c r="Q26" i="2" s="1"/>
  <c r="O25" i="2"/>
  <c r="N25" i="2"/>
  <c r="M25" i="2"/>
  <c r="L25" i="2"/>
  <c r="K25" i="2"/>
  <c r="J25" i="2"/>
  <c r="G25" i="2"/>
  <c r="E25" i="2"/>
  <c r="C25" i="2"/>
  <c r="P24" i="2"/>
  <c r="H24" i="2"/>
  <c r="G24" i="2"/>
  <c r="F24" i="2"/>
  <c r="E24" i="2"/>
  <c r="D24" i="2"/>
  <c r="C24" i="2"/>
  <c r="I24" i="2" s="1"/>
  <c r="O23" i="2"/>
  <c r="N23" i="2"/>
  <c r="M23" i="2"/>
  <c r="P23" i="2" s="1"/>
  <c r="H23" i="2"/>
  <c r="G23" i="2"/>
  <c r="F23" i="2"/>
  <c r="E23" i="2"/>
  <c r="D23" i="2"/>
  <c r="C23" i="2"/>
  <c r="I23" i="2" s="1"/>
  <c r="O22" i="2"/>
  <c r="O21" i="2" s="1"/>
  <c r="O20" i="2" s="1"/>
  <c r="O8" i="2" s="1"/>
  <c r="O33" i="2" s="1"/>
  <c r="N22" i="2"/>
  <c r="M22" i="2"/>
  <c r="M21" i="2" s="1"/>
  <c r="L22" i="2"/>
  <c r="K22" i="2"/>
  <c r="K21" i="2" s="1"/>
  <c r="K20" i="2" s="1"/>
  <c r="K8" i="2" s="1"/>
  <c r="K33" i="2" s="1"/>
  <c r="J22" i="2"/>
  <c r="H22" i="2"/>
  <c r="G22" i="2"/>
  <c r="G21" i="2" s="1"/>
  <c r="G20" i="2" s="1"/>
  <c r="F22" i="2"/>
  <c r="E22" i="2"/>
  <c r="E21" i="2" s="1"/>
  <c r="D22" i="2"/>
  <c r="C22" i="2"/>
  <c r="C21" i="2" s="1"/>
  <c r="C20" i="2" s="1"/>
  <c r="N21" i="2"/>
  <c r="N20" i="2" s="1"/>
  <c r="L21" i="2"/>
  <c r="L20" i="2" s="1"/>
  <c r="J21" i="2"/>
  <c r="J20" i="2" s="1"/>
  <c r="H21" i="2"/>
  <c r="H20" i="2" s="1"/>
  <c r="F21" i="2"/>
  <c r="F20" i="2" s="1"/>
  <c r="D21" i="2"/>
  <c r="D20" i="2" s="1"/>
  <c r="M20" i="2"/>
  <c r="E20" i="2"/>
  <c r="P19" i="2"/>
  <c r="H19" i="2"/>
  <c r="G19" i="2"/>
  <c r="F19" i="2"/>
  <c r="E19" i="2"/>
  <c r="D19" i="2"/>
  <c r="C19" i="2"/>
  <c r="I19" i="2" s="1"/>
  <c r="Q19" i="2" s="1"/>
  <c r="P18" i="2"/>
  <c r="H18" i="2"/>
  <c r="G18" i="2"/>
  <c r="F18" i="2"/>
  <c r="E18" i="2"/>
  <c r="D18" i="2"/>
  <c r="C18" i="2"/>
  <c r="P17" i="2"/>
  <c r="H17" i="2"/>
  <c r="G17" i="2"/>
  <c r="F17" i="2"/>
  <c r="E17" i="2"/>
  <c r="D17" i="2"/>
  <c r="C17" i="2"/>
  <c r="I17" i="2" s="1"/>
  <c r="Q17" i="2" s="1"/>
  <c r="P16" i="2"/>
  <c r="H16" i="2"/>
  <c r="G16" i="2"/>
  <c r="F16" i="2"/>
  <c r="E16" i="2"/>
  <c r="D16" i="2"/>
  <c r="C16" i="2"/>
  <c r="P15" i="2"/>
  <c r="H15" i="2"/>
  <c r="G15" i="2"/>
  <c r="F15" i="2"/>
  <c r="E15" i="2"/>
  <c r="D15" i="2"/>
  <c r="C15" i="2"/>
  <c r="I15" i="2" s="1"/>
  <c r="Q15" i="2" s="1"/>
  <c r="P14" i="2"/>
  <c r="H14" i="2"/>
  <c r="G14" i="2"/>
  <c r="F14" i="2"/>
  <c r="E14" i="2"/>
  <c r="E12" i="2" s="1"/>
  <c r="E9" i="2" s="1"/>
  <c r="E8" i="2" s="1"/>
  <c r="E33" i="2" s="1"/>
  <c r="D14" i="2"/>
  <c r="C14" i="2"/>
  <c r="I14" i="2" s="1"/>
  <c r="P13" i="2"/>
  <c r="P12" i="2" s="1"/>
  <c r="H13" i="2"/>
  <c r="H12" i="2" s="1"/>
  <c r="H9" i="2" s="1"/>
  <c r="H8" i="2" s="1"/>
  <c r="H33" i="2" s="1"/>
  <c r="G13" i="2"/>
  <c r="F13" i="2"/>
  <c r="F12" i="2" s="1"/>
  <c r="E13" i="2"/>
  <c r="D13" i="2"/>
  <c r="D12" i="2" s="1"/>
  <c r="D9" i="2" s="1"/>
  <c r="D8" i="2" s="1"/>
  <c r="D33" i="2" s="1"/>
  <c r="C13" i="2"/>
  <c r="O12" i="2"/>
  <c r="O9" i="2" s="1"/>
  <c r="N12" i="2"/>
  <c r="M12" i="2"/>
  <c r="M9" i="2" s="1"/>
  <c r="L12" i="2"/>
  <c r="K12" i="2"/>
  <c r="K9" i="2" s="1"/>
  <c r="J12" i="2"/>
  <c r="G12" i="2"/>
  <c r="G9" i="2" s="1"/>
  <c r="G8" i="2" s="1"/>
  <c r="G33" i="2" s="1"/>
  <c r="C12" i="2"/>
  <c r="C9" i="2" s="1"/>
  <c r="C8" i="2" s="1"/>
  <c r="C33" i="2" s="1"/>
  <c r="O11" i="2"/>
  <c r="N11" i="2"/>
  <c r="N10" i="2" s="1"/>
  <c r="M11" i="2"/>
  <c r="L11" i="2"/>
  <c r="L10" i="2" s="1"/>
  <c r="K11" i="2"/>
  <c r="J11" i="2"/>
  <c r="J10" i="2" s="1"/>
  <c r="I11" i="2"/>
  <c r="H11" i="2"/>
  <c r="H10" i="2" s="1"/>
  <c r="G11" i="2"/>
  <c r="F11" i="2"/>
  <c r="F10" i="2" s="1"/>
  <c r="E11" i="2"/>
  <c r="D11" i="2"/>
  <c r="D10" i="2" s="1"/>
  <c r="C11" i="2"/>
  <c r="O10" i="2"/>
  <c r="M10" i="2"/>
  <c r="K10" i="2"/>
  <c r="I10" i="2"/>
  <c r="G10" i="2"/>
  <c r="E10" i="2"/>
  <c r="C10" i="2"/>
  <c r="N9" i="2"/>
  <c r="N8" i="2" s="1"/>
  <c r="N33" i="2" s="1"/>
  <c r="L9" i="2"/>
  <c r="L8" i="2" s="1"/>
  <c r="J9" i="2"/>
  <c r="J8" i="2" s="1"/>
  <c r="J33" i="2" s="1"/>
  <c r="F9" i="2"/>
  <c r="F8" i="2" s="1"/>
  <c r="F33" i="2" s="1"/>
  <c r="M8" i="2"/>
  <c r="M33" i="2" s="1"/>
  <c r="P65" i="1"/>
  <c r="H65" i="1"/>
  <c r="G65" i="1"/>
  <c r="F65" i="1"/>
  <c r="E65" i="1"/>
  <c r="D65" i="1"/>
  <c r="C65" i="1"/>
  <c r="P64" i="1"/>
  <c r="H64" i="1"/>
  <c r="G64" i="1"/>
  <c r="F64" i="1"/>
  <c r="E64" i="1"/>
  <c r="D64" i="1"/>
  <c r="C64" i="1"/>
  <c r="I64" i="1" s="1"/>
  <c r="Q64" i="1" s="1"/>
  <c r="P63" i="1"/>
  <c r="H63" i="1"/>
  <c r="G63" i="1"/>
  <c r="F63" i="1"/>
  <c r="E63" i="1"/>
  <c r="D63" i="1"/>
  <c r="C63" i="1"/>
  <c r="I63" i="1" s="1"/>
  <c r="Q63" i="1" s="1"/>
  <c r="P62" i="1"/>
  <c r="H62" i="1"/>
  <c r="G62" i="1"/>
  <c r="F62" i="1"/>
  <c r="E62" i="1"/>
  <c r="D62" i="1"/>
  <c r="C62" i="1"/>
  <c r="I62" i="1" s="1"/>
  <c r="Q62" i="1" s="1"/>
  <c r="P61" i="1"/>
  <c r="H61" i="1"/>
  <c r="G61" i="1"/>
  <c r="F61" i="1"/>
  <c r="E61" i="1"/>
  <c r="D61" i="1"/>
  <c r="C61" i="1"/>
  <c r="I61" i="1" s="1"/>
  <c r="I59" i="1" s="1"/>
  <c r="P60" i="1"/>
  <c r="P59" i="1" s="1"/>
  <c r="H60" i="1"/>
  <c r="H59" i="1" s="1"/>
  <c r="G60" i="1"/>
  <c r="F60" i="1"/>
  <c r="F59" i="1" s="1"/>
  <c r="E60" i="1"/>
  <c r="D60" i="1"/>
  <c r="D59" i="1" s="1"/>
  <c r="C60" i="1"/>
  <c r="I60" i="1" s="1"/>
  <c r="Q60" i="1" s="1"/>
  <c r="O59" i="1"/>
  <c r="O58" i="1" s="1"/>
  <c r="N59" i="1"/>
  <c r="M59" i="1"/>
  <c r="M58" i="1" s="1"/>
  <c r="M57" i="1" s="1"/>
  <c r="L59" i="1"/>
  <c r="K59" i="1"/>
  <c r="K58" i="1" s="1"/>
  <c r="J59" i="1"/>
  <c r="G59" i="1"/>
  <c r="G58" i="1" s="1"/>
  <c r="E59" i="1"/>
  <c r="E58" i="1" s="1"/>
  <c r="E57" i="1" s="1"/>
  <c r="C59" i="1"/>
  <c r="C58" i="1" s="1"/>
  <c r="P58" i="1"/>
  <c r="P57" i="1" s="1"/>
  <c r="N58" i="1"/>
  <c r="N57" i="1" s="1"/>
  <c r="L58" i="1"/>
  <c r="L57" i="1" s="1"/>
  <c r="J58" i="1"/>
  <c r="J57" i="1" s="1"/>
  <c r="H58" i="1"/>
  <c r="H57" i="1" s="1"/>
  <c r="F58" i="1"/>
  <c r="F57" i="1" s="1"/>
  <c r="D58" i="1"/>
  <c r="D57" i="1" s="1"/>
  <c r="O57" i="1"/>
  <c r="K57" i="1"/>
  <c r="G57" i="1"/>
  <c r="C57" i="1"/>
  <c r="P56" i="1"/>
  <c r="H56" i="1"/>
  <c r="G56" i="1"/>
  <c r="F56" i="1"/>
  <c r="E56" i="1"/>
  <c r="D56" i="1"/>
  <c r="C56" i="1"/>
  <c r="P55" i="1"/>
  <c r="H55" i="1"/>
  <c r="G55" i="1"/>
  <c r="F55" i="1"/>
  <c r="E55" i="1"/>
  <c r="E53" i="1" s="1"/>
  <c r="D55" i="1"/>
  <c r="C55" i="1"/>
  <c r="I55" i="1" s="1"/>
  <c r="Q55" i="1" s="1"/>
  <c r="P54" i="1"/>
  <c r="P53" i="1" s="1"/>
  <c r="H54" i="1"/>
  <c r="H53" i="1" s="1"/>
  <c r="G54" i="1"/>
  <c r="F54" i="1"/>
  <c r="F53" i="1" s="1"/>
  <c r="E54" i="1"/>
  <c r="D54" i="1"/>
  <c r="D53" i="1" s="1"/>
  <c r="C54" i="1"/>
  <c r="O53" i="1"/>
  <c r="N53" i="1"/>
  <c r="M53" i="1"/>
  <c r="L53" i="1"/>
  <c r="K53" i="1"/>
  <c r="J53" i="1"/>
  <c r="G53" i="1"/>
  <c r="C53" i="1"/>
  <c r="P52" i="1"/>
  <c r="H52" i="1"/>
  <c r="G52" i="1"/>
  <c r="F52" i="1"/>
  <c r="E52" i="1"/>
  <c r="E50" i="1" s="1"/>
  <c r="E49" i="1" s="1"/>
  <c r="D52" i="1"/>
  <c r="C52" i="1"/>
  <c r="I52" i="1" s="1"/>
  <c r="P51" i="1"/>
  <c r="P50" i="1" s="1"/>
  <c r="H51" i="1"/>
  <c r="H50" i="1" s="1"/>
  <c r="H49" i="1" s="1"/>
  <c r="G51" i="1"/>
  <c r="F51" i="1"/>
  <c r="F50" i="1" s="1"/>
  <c r="E51" i="1"/>
  <c r="D51" i="1"/>
  <c r="D50" i="1" s="1"/>
  <c r="D49" i="1" s="1"/>
  <c r="C51" i="1"/>
  <c r="O50" i="1"/>
  <c r="O49" i="1" s="1"/>
  <c r="N50" i="1"/>
  <c r="M50" i="1"/>
  <c r="M49" i="1" s="1"/>
  <c r="L50" i="1"/>
  <c r="K50" i="1"/>
  <c r="K49" i="1" s="1"/>
  <c r="J50" i="1"/>
  <c r="G50" i="1"/>
  <c r="G49" i="1" s="1"/>
  <c r="C50" i="1"/>
  <c r="C49" i="1" s="1"/>
  <c r="P49" i="1"/>
  <c r="N49" i="1"/>
  <c r="L49" i="1"/>
  <c r="J49" i="1"/>
  <c r="F49" i="1"/>
  <c r="P48" i="1"/>
  <c r="H48" i="1"/>
  <c r="G48" i="1"/>
  <c r="F48" i="1"/>
  <c r="E48" i="1"/>
  <c r="D48" i="1"/>
  <c r="C48" i="1"/>
  <c r="I48" i="1" s="1"/>
  <c r="Q48" i="1" s="1"/>
  <c r="P47" i="1"/>
  <c r="H47" i="1"/>
  <c r="G47" i="1"/>
  <c r="F47" i="1"/>
  <c r="E47" i="1"/>
  <c r="D47" i="1"/>
  <c r="C47" i="1"/>
  <c r="P46" i="1"/>
  <c r="H46" i="1"/>
  <c r="G46" i="1"/>
  <c r="F46" i="1"/>
  <c r="E46" i="1"/>
  <c r="E44" i="1" s="1"/>
  <c r="D46" i="1"/>
  <c r="C46" i="1"/>
  <c r="I46" i="1" s="1"/>
  <c r="Q46" i="1" s="1"/>
  <c r="P45" i="1"/>
  <c r="P44" i="1" s="1"/>
  <c r="H45" i="1"/>
  <c r="H44" i="1" s="1"/>
  <c r="G45" i="1"/>
  <c r="F45" i="1"/>
  <c r="F44" i="1" s="1"/>
  <c r="E45" i="1"/>
  <c r="D45" i="1"/>
  <c r="D44" i="1" s="1"/>
  <c r="C45" i="1"/>
  <c r="O44" i="1"/>
  <c r="N44" i="1"/>
  <c r="M44" i="1"/>
  <c r="L44" i="1"/>
  <c r="K44" i="1"/>
  <c r="J44" i="1"/>
  <c r="G44" i="1"/>
  <c r="C44" i="1"/>
  <c r="P43" i="1"/>
  <c r="H43" i="1"/>
  <c r="G43" i="1"/>
  <c r="F43" i="1"/>
  <c r="E43" i="1"/>
  <c r="D43" i="1"/>
  <c r="C43" i="1"/>
  <c r="P42" i="1"/>
  <c r="H42" i="1"/>
  <c r="G42" i="1"/>
  <c r="F42" i="1"/>
  <c r="E42" i="1"/>
  <c r="D42" i="1"/>
  <c r="C42" i="1"/>
  <c r="I42" i="1" s="1"/>
  <c r="Q42" i="1" s="1"/>
  <c r="P41" i="1"/>
  <c r="H41" i="1"/>
  <c r="G41" i="1"/>
  <c r="F41" i="1"/>
  <c r="E41" i="1"/>
  <c r="D41" i="1"/>
  <c r="C41" i="1"/>
  <c r="P40" i="1"/>
  <c r="H40" i="1"/>
  <c r="G40" i="1"/>
  <c r="F40" i="1"/>
  <c r="E40" i="1"/>
  <c r="E38" i="1" s="1"/>
  <c r="D40" i="1"/>
  <c r="C40" i="1"/>
  <c r="I40" i="1" s="1"/>
  <c r="Q40" i="1" s="1"/>
  <c r="P39" i="1"/>
  <c r="P38" i="1" s="1"/>
  <c r="H39" i="1"/>
  <c r="H38" i="1" s="1"/>
  <c r="G39" i="1"/>
  <c r="F39" i="1"/>
  <c r="F38" i="1" s="1"/>
  <c r="E39" i="1"/>
  <c r="D39" i="1"/>
  <c r="D38" i="1" s="1"/>
  <c r="C39" i="1"/>
  <c r="O38" i="1"/>
  <c r="N38" i="1"/>
  <c r="M38" i="1"/>
  <c r="L38" i="1"/>
  <c r="K38" i="1"/>
  <c r="J38" i="1"/>
  <c r="G38" i="1"/>
  <c r="C38" i="1"/>
  <c r="P37" i="1"/>
  <c r="H37" i="1"/>
  <c r="G37" i="1"/>
  <c r="F37" i="1"/>
  <c r="E37" i="1"/>
  <c r="D37" i="1"/>
  <c r="C37" i="1"/>
  <c r="O36" i="1"/>
  <c r="N36" i="1"/>
  <c r="M36" i="1"/>
  <c r="L36" i="1"/>
  <c r="K36" i="1"/>
  <c r="J36" i="1"/>
  <c r="P36" i="1" s="1"/>
  <c r="H36" i="1"/>
  <c r="G36" i="1"/>
  <c r="F36" i="1"/>
  <c r="E36" i="1"/>
  <c r="D36" i="1"/>
  <c r="C36" i="1"/>
  <c r="I36" i="1" s="1"/>
  <c r="Q36" i="1" s="1"/>
  <c r="O35" i="1"/>
  <c r="N35" i="1"/>
  <c r="M35" i="1"/>
  <c r="L35" i="1"/>
  <c r="K35" i="1"/>
  <c r="J35" i="1"/>
  <c r="P35" i="1" s="1"/>
  <c r="H35" i="1"/>
  <c r="G35" i="1"/>
  <c r="F35" i="1"/>
  <c r="E35" i="1"/>
  <c r="D35" i="1"/>
  <c r="C35" i="1"/>
  <c r="I35" i="1" s="1"/>
  <c r="P34" i="1"/>
  <c r="H34" i="1"/>
  <c r="G34" i="1"/>
  <c r="F34" i="1"/>
  <c r="E34" i="1"/>
  <c r="D34" i="1"/>
  <c r="C34" i="1"/>
  <c r="I34" i="1" s="1"/>
  <c r="Q34" i="1" s="1"/>
  <c r="P33" i="1"/>
  <c r="H33" i="1"/>
  <c r="G33" i="1"/>
  <c r="F33" i="1"/>
  <c r="E33" i="1"/>
  <c r="D33" i="1"/>
  <c r="C33" i="1"/>
  <c r="I33" i="1" s="1"/>
  <c r="Q33" i="1" s="1"/>
  <c r="P32" i="1"/>
  <c r="H32" i="1"/>
  <c r="G32" i="1"/>
  <c r="F32" i="1"/>
  <c r="E32" i="1"/>
  <c r="D32" i="1"/>
  <c r="C32" i="1"/>
  <c r="I32" i="1" s="1"/>
  <c r="Q32" i="1" s="1"/>
  <c r="O31" i="1"/>
  <c r="N31" i="1"/>
  <c r="M31" i="1"/>
  <c r="L31" i="1"/>
  <c r="K31" i="1"/>
  <c r="J31" i="1"/>
  <c r="P31" i="1" s="1"/>
  <c r="H31" i="1"/>
  <c r="G31" i="1"/>
  <c r="F31" i="1"/>
  <c r="E31" i="1"/>
  <c r="D31" i="1"/>
  <c r="C31" i="1"/>
  <c r="I31" i="1" s="1"/>
  <c r="Q31" i="1" s="1"/>
  <c r="O30" i="1"/>
  <c r="N30" i="1"/>
  <c r="N29" i="1" s="1"/>
  <c r="M30" i="1"/>
  <c r="L30" i="1"/>
  <c r="L29" i="1" s="1"/>
  <c r="K30" i="1"/>
  <c r="J30" i="1"/>
  <c r="J29" i="1" s="1"/>
  <c r="H30" i="1"/>
  <c r="H29" i="1" s="1"/>
  <c r="G30" i="1"/>
  <c r="F30" i="1"/>
  <c r="F29" i="1" s="1"/>
  <c r="E30" i="1"/>
  <c r="D30" i="1"/>
  <c r="D29" i="1" s="1"/>
  <c r="C30" i="1"/>
  <c r="I30" i="1" s="1"/>
  <c r="O29" i="1"/>
  <c r="M29" i="1"/>
  <c r="K29" i="1"/>
  <c r="G29" i="1"/>
  <c r="E29" i="1"/>
  <c r="C29" i="1"/>
  <c r="O28" i="1"/>
  <c r="N28" i="1"/>
  <c r="N27" i="1" s="1"/>
  <c r="N26" i="1" s="1"/>
  <c r="M28" i="1"/>
  <c r="L28" i="1"/>
  <c r="L27" i="1" s="1"/>
  <c r="L26" i="1" s="1"/>
  <c r="K28" i="1"/>
  <c r="J28" i="1"/>
  <c r="J27" i="1" s="1"/>
  <c r="J26" i="1" s="1"/>
  <c r="H28" i="1"/>
  <c r="H27" i="1" s="1"/>
  <c r="H26" i="1" s="1"/>
  <c r="G28" i="1"/>
  <c r="F28" i="1"/>
  <c r="F27" i="1" s="1"/>
  <c r="F26" i="1" s="1"/>
  <c r="E28" i="1"/>
  <c r="D28" i="1"/>
  <c r="D27" i="1" s="1"/>
  <c r="D26" i="1" s="1"/>
  <c r="C28" i="1"/>
  <c r="I28" i="1" s="1"/>
  <c r="O27" i="1"/>
  <c r="O26" i="1" s="1"/>
  <c r="M27" i="1"/>
  <c r="M26" i="1" s="1"/>
  <c r="K27" i="1"/>
  <c r="K26" i="1" s="1"/>
  <c r="G27" i="1"/>
  <c r="G26" i="1" s="1"/>
  <c r="E27" i="1"/>
  <c r="E26" i="1" s="1"/>
  <c r="C27" i="1"/>
  <c r="C26" i="1" s="1"/>
  <c r="O25" i="1"/>
  <c r="N25" i="1"/>
  <c r="M25" i="1"/>
  <c r="L25" i="1"/>
  <c r="K25" i="1"/>
  <c r="J25" i="1"/>
  <c r="H25" i="1"/>
  <c r="G25" i="1"/>
  <c r="F25" i="1"/>
  <c r="E25" i="1"/>
  <c r="D25" i="1"/>
  <c r="C25" i="1"/>
  <c r="I25" i="1" s="1"/>
  <c r="P24" i="1"/>
  <c r="H24" i="1"/>
  <c r="G24" i="1"/>
  <c r="F24" i="1"/>
  <c r="E24" i="1"/>
  <c r="D24" i="1"/>
  <c r="C24" i="1"/>
  <c r="O23" i="1"/>
  <c r="N23" i="1"/>
  <c r="M23" i="1"/>
  <c r="L23" i="1"/>
  <c r="K23" i="1"/>
  <c r="J23" i="1"/>
  <c r="P23" i="1" s="1"/>
  <c r="H23" i="1"/>
  <c r="G23" i="1"/>
  <c r="F23" i="1"/>
  <c r="E23" i="1"/>
  <c r="D23" i="1"/>
  <c r="C23" i="1"/>
  <c r="I23" i="1" s="1"/>
  <c r="Q23" i="1" s="1"/>
  <c r="P22" i="1"/>
  <c r="H22" i="1"/>
  <c r="G22" i="1"/>
  <c r="F22" i="1"/>
  <c r="E22" i="1"/>
  <c r="D22" i="1"/>
  <c r="C22" i="1"/>
  <c r="I22" i="1" s="1"/>
  <c r="Q22" i="1" s="1"/>
  <c r="O21" i="1"/>
  <c r="N21" i="1"/>
  <c r="M21" i="1"/>
  <c r="M17" i="1" s="1"/>
  <c r="M16" i="1" s="1"/>
  <c r="L21" i="1"/>
  <c r="K21" i="1"/>
  <c r="J21" i="1"/>
  <c r="H21" i="1"/>
  <c r="G21" i="1"/>
  <c r="F21" i="1"/>
  <c r="E21" i="1"/>
  <c r="E17" i="1" s="1"/>
  <c r="E16" i="1" s="1"/>
  <c r="D21" i="1"/>
  <c r="C21" i="1"/>
  <c r="I21" i="1" s="1"/>
  <c r="O20" i="1"/>
  <c r="N20" i="1"/>
  <c r="M20" i="1"/>
  <c r="L20" i="1"/>
  <c r="K20" i="1"/>
  <c r="J20" i="1"/>
  <c r="P20" i="1" s="1"/>
  <c r="H20" i="1"/>
  <c r="G20" i="1"/>
  <c r="F20" i="1"/>
  <c r="E20" i="1"/>
  <c r="D20" i="1"/>
  <c r="C20" i="1"/>
  <c r="O19" i="1"/>
  <c r="N19" i="1"/>
  <c r="M19" i="1"/>
  <c r="L19" i="1"/>
  <c r="K19" i="1"/>
  <c r="J19" i="1"/>
  <c r="P19" i="1" s="1"/>
  <c r="H19" i="1"/>
  <c r="G19" i="1"/>
  <c r="F19" i="1"/>
  <c r="E19" i="1"/>
  <c r="D19" i="1"/>
  <c r="C19" i="1"/>
  <c r="I19" i="1" s="1"/>
  <c r="Q19" i="1" s="1"/>
  <c r="O18" i="1"/>
  <c r="N18" i="1"/>
  <c r="N17" i="1" s="1"/>
  <c r="M18" i="1"/>
  <c r="L18" i="1"/>
  <c r="L17" i="1" s="1"/>
  <c r="L16" i="1" s="1"/>
  <c r="K18" i="1"/>
  <c r="J18" i="1"/>
  <c r="J17" i="1" s="1"/>
  <c r="H18" i="1"/>
  <c r="G18" i="1"/>
  <c r="F18" i="1"/>
  <c r="E18" i="1"/>
  <c r="D18" i="1"/>
  <c r="C18" i="1"/>
  <c r="I18" i="1" s="1"/>
  <c r="O17" i="1"/>
  <c r="O16" i="1" s="1"/>
  <c r="K17" i="1"/>
  <c r="K16" i="1" s="1"/>
  <c r="G17" i="1"/>
  <c r="G16" i="1" s="1"/>
  <c r="C17" i="1"/>
  <c r="C16" i="1" s="1"/>
  <c r="N16" i="1"/>
  <c r="J16" i="1"/>
  <c r="O15" i="1"/>
  <c r="N15" i="1"/>
  <c r="M15" i="1"/>
  <c r="L15" i="1"/>
  <c r="K15" i="1"/>
  <c r="J15" i="1"/>
  <c r="P15" i="1" s="1"/>
  <c r="H15" i="1"/>
  <c r="G15" i="1"/>
  <c r="F15" i="1"/>
  <c r="E15" i="1"/>
  <c r="D15" i="1"/>
  <c r="C15" i="1"/>
  <c r="I15" i="1" s="1"/>
  <c r="Q15" i="1" s="1"/>
  <c r="O14" i="1"/>
  <c r="N14" i="1"/>
  <c r="M14" i="1"/>
  <c r="L14" i="1"/>
  <c r="K14" i="1"/>
  <c r="J14" i="1"/>
  <c r="P14" i="1" s="1"/>
  <c r="H14" i="1"/>
  <c r="G14" i="1"/>
  <c r="F14" i="1"/>
  <c r="E14" i="1"/>
  <c r="D14" i="1"/>
  <c r="C14" i="1"/>
  <c r="I14" i="1" s="1"/>
  <c r="O13" i="1"/>
  <c r="O11" i="1" s="1"/>
  <c r="O10" i="1" s="1"/>
  <c r="O9" i="1" s="1"/>
  <c r="O66" i="1" s="1"/>
  <c r="N13" i="1"/>
  <c r="M13" i="1"/>
  <c r="L13" i="1"/>
  <c r="K13" i="1"/>
  <c r="K11" i="1" s="1"/>
  <c r="K10" i="1" s="1"/>
  <c r="K9" i="1" s="1"/>
  <c r="K66" i="1" s="1"/>
  <c r="J13" i="1"/>
  <c r="H13" i="1"/>
  <c r="G13" i="1"/>
  <c r="G11" i="1" s="1"/>
  <c r="G10" i="1" s="1"/>
  <c r="G9" i="1" s="1"/>
  <c r="F13" i="1"/>
  <c r="E13" i="1"/>
  <c r="D13" i="1"/>
  <c r="C13" i="1"/>
  <c r="C11" i="1" s="1"/>
  <c r="C10" i="1" s="1"/>
  <c r="C9" i="1" s="1"/>
  <c r="O12" i="1"/>
  <c r="N12" i="1"/>
  <c r="M12" i="1"/>
  <c r="L12" i="1"/>
  <c r="K12" i="1"/>
  <c r="J12" i="1"/>
  <c r="H12" i="1"/>
  <c r="H11" i="1" s="1"/>
  <c r="G12" i="1"/>
  <c r="F12" i="1"/>
  <c r="F11" i="1" s="1"/>
  <c r="E12" i="1"/>
  <c r="D12" i="1"/>
  <c r="D11" i="1" s="1"/>
  <c r="C12" i="1"/>
  <c r="M11" i="1"/>
  <c r="E11" i="1"/>
  <c r="I23" i="3" l="1"/>
  <c r="Q24" i="3"/>
  <c r="Q30" i="3"/>
  <c r="I29" i="3"/>
  <c r="I38" i="3"/>
  <c r="Q38" i="3" s="1"/>
  <c r="Q39" i="3"/>
  <c r="Q12" i="3"/>
  <c r="I11" i="3"/>
  <c r="Q16" i="3"/>
  <c r="I15" i="3"/>
  <c r="Q20" i="3"/>
  <c r="I19" i="3"/>
  <c r="Q19" i="3" s="1"/>
  <c r="Q35" i="3"/>
  <c r="I34" i="3"/>
  <c r="Q34" i="3" s="1"/>
  <c r="I50" i="3"/>
  <c r="Q50" i="3" s="1"/>
  <c r="Q51" i="3"/>
  <c r="P60" i="3"/>
  <c r="P63" i="3" s="1"/>
  <c r="I60" i="3"/>
  <c r="Q27" i="2"/>
  <c r="I25" i="2"/>
  <c r="Q25" i="2" s="1"/>
  <c r="I22" i="2"/>
  <c r="P11" i="2"/>
  <c r="I13" i="2"/>
  <c r="I16" i="2"/>
  <c r="Q16" i="2" s="1"/>
  <c r="I18" i="2"/>
  <c r="P22" i="2"/>
  <c r="P21" i="2" s="1"/>
  <c r="P20" i="2" s="1"/>
  <c r="I31" i="2"/>
  <c r="Q21" i="1"/>
  <c r="E10" i="1"/>
  <c r="E9" i="1" s="1"/>
  <c r="E66" i="1" s="1"/>
  <c r="M10" i="1"/>
  <c r="M9" i="1" s="1"/>
  <c r="M66" i="1" s="1"/>
  <c r="I13" i="1"/>
  <c r="Q13" i="1" s="1"/>
  <c r="Q14" i="1"/>
  <c r="Q18" i="1"/>
  <c r="P18" i="1"/>
  <c r="D66" i="1"/>
  <c r="I12" i="1"/>
  <c r="J11" i="1"/>
  <c r="J10" i="1" s="1"/>
  <c r="J9" i="1" s="1"/>
  <c r="J66" i="1" s="1"/>
  <c r="L11" i="1"/>
  <c r="L10" i="1" s="1"/>
  <c r="L9" i="1" s="1"/>
  <c r="L66" i="1" s="1"/>
  <c r="N11" i="1"/>
  <c r="N10" i="1" s="1"/>
  <c r="N9" i="1" s="1"/>
  <c r="N66" i="1" s="1"/>
  <c r="P12" i="1"/>
  <c r="P11" i="1" s="1"/>
  <c r="P13" i="1"/>
  <c r="D17" i="1"/>
  <c r="D16" i="1" s="1"/>
  <c r="D10" i="1" s="1"/>
  <c r="D9" i="1" s="1"/>
  <c r="F17" i="1"/>
  <c r="F16" i="1" s="1"/>
  <c r="F10" i="1" s="1"/>
  <c r="F9" i="1" s="1"/>
  <c r="F66" i="1" s="1"/>
  <c r="H17" i="1"/>
  <c r="H16" i="1" s="1"/>
  <c r="H10" i="1" s="1"/>
  <c r="H9" i="1" s="1"/>
  <c r="H66" i="1" s="1"/>
  <c r="I20" i="1"/>
  <c r="Q20" i="1" s="1"/>
  <c r="P21" i="1"/>
  <c r="I24" i="1"/>
  <c r="Q24" i="1" s="1"/>
  <c r="P25" i="1"/>
  <c r="Q25" i="1" s="1"/>
  <c r="Q28" i="1"/>
  <c r="I27" i="1"/>
  <c r="I58" i="1"/>
  <c r="Q59" i="1"/>
  <c r="P28" i="1"/>
  <c r="P27" i="1" s="1"/>
  <c r="P30" i="1"/>
  <c r="P29" i="1" s="1"/>
  <c r="Q35" i="1"/>
  <c r="C66" i="1"/>
  <c r="G66" i="1"/>
  <c r="I37" i="1"/>
  <c r="Q37" i="1" s="1"/>
  <c r="I39" i="1"/>
  <c r="I41" i="1"/>
  <c r="Q41" i="1" s="1"/>
  <c r="I43" i="1"/>
  <c r="Q43" i="1" s="1"/>
  <c r="I45" i="1"/>
  <c r="I47" i="1"/>
  <c r="Q47" i="1" s="1"/>
  <c r="I51" i="1"/>
  <c r="I54" i="1"/>
  <c r="I56" i="1"/>
  <c r="Q56" i="1" s="1"/>
  <c r="I65" i="1"/>
  <c r="I28" i="3" l="1"/>
  <c r="Q29" i="3"/>
  <c r="Q60" i="3"/>
  <c r="I14" i="3"/>
  <c r="Q14" i="3" s="1"/>
  <c r="Q15" i="3"/>
  <c r="I10" i="3"/>
  <c r="Q11" i="3"/>
  <c r="I45" i="3"/>
  <c r="Q23" i="3"/>
  <c r="I22" i="3"/>
  <c r="I30" i="2"/>
  <c r="Q31" i="2"/>
  <c r="Q13" i="2"/>
  <c r="I12" i="2"/>
  <c r="I21" i="2"/>
  <c r="Q22" i="2"/>
  <c r="P10" i="2"/>
  <c r="Q10" i="2" s="1"/>
  <c r="P9" i="2"/>
  <c r="P8" i="2" s="1"/>
  <c r="P33" i="2" s="1"/>
  <c r="Q11" i="2"/>
  <c r="Q54" i="1"/>
  <c r="I53" i="1"/>
  <c r="Q53" i="1" s="1"/>
  <c r="Q39" i="1"/>
  <c r="I38" i="1"/>
  <c r="Q38" i="1" s="1"/>
  <c r="Q58" i="1"/>
  <c r="I57" i="1"/>
  <c r="Q57" i="1" s="1"/>
  <c r="Q30" i="1"/>
  <c r="I17" i="1"/>
  <c r="Q12" i="1"/>
  <c r="I11" i="1"/>
  <c r="Q51" i="1"/>
  <c r="I50" i="1"/>
  <c r="Q45" i="1"/>
  <c r="I44" i="1"/>
  <c r="Q44" i="1" s="1"/>
  <c r="P26" i="1"/>
  <c r="I29" i="1"/>
  <c r="Q29" i="1" s="1"/>
  <c r="Q27" i="1"/>
  <c r="P17" i="1"/>
  <c r="P16" i="1" s="1"/>
  <c r="P10" i="1" s="1"/>
  <c r="P9" i="1" s="1"/>
  <c r="P66" i="1" s="1"/>
  <c r="I44" i="3" l="1"/>
  <c r="Q44" i="3" s="1"/>
  <c r="Q45" i="3"/>
  <c r="Q10" i="3"/>
  <c r="I9" i="3"/>
  <c r="Q28" i="3"/>
  <c r="I27" i="3"/>
  <c r="Q27" i="3" s="1"/>
  <c r="Q12" i="2"/>
  <c r="I9" i="2"/>
  <c r="Q21" i="2"/>
  <c r="I20" i="2"/>
  <c r="Q20" i="2" s="1"/>
  <c r="Q30" i="2"/>
  <c r="I29" i="2"/>
  <c r="Q29" i="2" s="1"/>
  <c r="I49" i="1"/>
  <c r="Q49" i="1" s="1"/>
  <c r="Q50" i="1"/>
  <c r="I16" i="1"/>
  <c r="Q16" i="1" s="1"/>
  <c r="Q17" i="1"/>
  <c r="I26" i="1"/>
  <c r="Q26" i="1" s="1"/>
  <c r="I10" i="1"/>
  <c r="Q11" i="1"/>
  <c r="I8" i="3" l="1"/>
  <c r="Q9" i="3"/>
  <c r="Q9" i="2"/>
  <c r="I8" i="2"/>
  <c r="Q10" i="1"/>
  <c r="I9" i="1"/>
  <c r="Q8" i="3" l="1"/>
  <c r="I63" i="3"/>
  <c r="Q63" i="3" s="1"/>
  <c r="I33" i="2"/>
  <c r="Q33" i="2" s="1"/>
  <c r="Q8" i="2"/>
  <c r="Q9" i="1"/>
  <c r="I66" i="1"/>
  <c r="Q66" i="1" s="1"/>
</calcChain>
</file>

<file path=xl/sharedStrings.xml><?xml version="1.0" encoding="utf-8"?>
<sst xmlns="http://schemas.openxmlformats.org/spreadsheetml/2006/main" count="379" uniqueCount="139">
  <si>
    <t xml:space="preserve"> CUADRO No.2</t>
  </si>
  <si>
    <t>INGRESOS FISCALES COMPARADOS POR PARTIDAS, DIRECCION GENERAL DE IMPUESTOS INTERNOS</t>
  </si>
  <si>
    <t>ENERO-JUNIO 2020/ESTIMACION 2020</t>
  </si>
  <si>
    <t xml:space="preserve">(En millones RD$) </t>
  </si>
  <si>
    <t>PARTIDAS</t>
  </si>
  <si>
    <t>RECAUDADO 2020</t>
  </si>
  <si>
    <t>ESTIMADO 2020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</si>
  <si>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</si>
  <si>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</si>
  <si>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</si>
  <si>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</si>
  <si>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</si>
  <si>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</si>
  <si>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</si>
  <si>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</si>
  <si>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</si>
  <si>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</si>
  <si>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</si>
  <si>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</si>
  <si>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</si>
  <si>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</si>
  <si>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</si>
  <si>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</si>
  <si>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</si>
  <si>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</si>
  <si>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</si>
  <si>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</si>
  <si>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</si>
  <si>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</si>
  <si>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</si>
  <si>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</si>
  <si>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</si>
  <si>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</si>
  <si>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</si>
  <si>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</si>
  <si>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</si>
  <si>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</si>
  <si>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</si>
  <si>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</si>
  <si>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</si>
  <si>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</si>
  <si>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</si>
  <si>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</si>
  <si>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</si>
  <si>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</si>
  <si>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</si>
  <si>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</si>
  <si>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</si>
  <si>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</si>
  <si>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</si>
  <si>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</si>
  <si>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</si>
  <si>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</si>
  <si>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</si>
  <si>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</si>
  <si>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</si>
  <si>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</si>
  <si>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</si>
  <si>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</si>
  <si>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</si>
  <si>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</si>
  <si>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</si>
  <si>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</si>
  <si>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</si>
  <si>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</si>
  <si>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</si>
  <si>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</si>
  <si>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</si>
  <si>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>B)  INGRESOS DE CAPITAL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</si>
  <si>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</si>
  <si>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</si>
  <si>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</si>
  <si>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</si>
  <si>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</si>
  <si>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</si>
  <si>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</si>
  <si>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</si>
  <si>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</si>
  <si>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ENERO-JUNIO  2020/ESTIMACION 2020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</si>
  <si>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</si>
  <si>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</si>
  <si>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</si>
  <si>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</si>
  <si>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</si>
  <si>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</si>
  <si>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</si>
  <si>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</si>
  <si>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</si>
  <si>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</si>
  <si>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</si>
  <si>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</si>
  <si>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</si>
  <si>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</si>
  <si>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</si>
  <si>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</si>
  <si>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os depósitos en exceso de la DGA.</t>
  </si>
  <si>
    <t>CUADRO No.4</t>
  </si>
  <si>
    <t xml:space="preserve"> INGRESOS FISCALES COMPARADOS  POR PARTIDAS, TESORERÍA NACIONAL</t>
  </si>
  <si>
    <t xml:space="preserve">(En millones de RD$) 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</si>
  <si>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</si>
  <si>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</si>
  <si>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</si>
  <si>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</si>
  <si>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</si>
  <si>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</si>
  <si>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</si>
  <si>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Derechos Consulares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</si>
  <si>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</si>
  <si>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</si>
  <si>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</si>
  <si>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</si>
  <si>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</si>
  <si>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</si>
  <si>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</si>
  <si>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</si>
  <si>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</si>
  <si>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</si>
  <si>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</si>
  <si>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</si>
  <si>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</si>
  <si>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- Licencia por subastas de productos agropecuarios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</si>
  <si>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</si>
  <si>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</si>
  <si>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</si>
  <si>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</si>
  <si>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</si>
  <si>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</si>
  <si>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</si>
  <si>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</si>
  <si>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</si>
  <si>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</si>
  <si>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</si>
  <si>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</si>
  <si>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</si>
  <si>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</si>
  <si>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>- Transferencias Capital</t>
  </si>
  <si>
    <t xml:space="preserve">TOTAL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</si>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</sst>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sz val="10"/>
      <color indexed="8"/>
      <name val="Segoe UI"/>
      <family val="2"/>
    </font>
    <font>
      <b/>
      <sz val="9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i/>
      <sz val="12"/>
      <color indexed="8"/>
      <name val="Segoe UI"/>
      <family val="2"/>
    </font>
    <font>
      <sz val="9"/>
      <name val="Segoe UI"/>
      <family val="2"/>
    </font>
    <font>
      <b/>
      <sz val="11"/>
      <name val="Segoe UI"/>
      <family val="2"/>
    </font>
    <font>
      <sz val="12"/>
      <color theme="0"/>
      <name val="Arial"/>
      <family val="2"/>
    </font>
    <font>
      <sz val="10"/>
      <color theme="0"/>
      <name val="Segoe UI"/>
      <family val="2"/>
    </font>
    <font>
      <sz val="12"/>
      <name val="Arial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  <font>
      <b/>
      <sz val="10"/>
      <name val="Segoe U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9" fontId="9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39" fontId="9" fillId="0" borderId="0"/>
  </cellStyleXfs>
  <cellXfs count="183">
    <xf numFmtId="0" fontId="0" fillId="0" borderId="0" xfId="0"/>
    <xf numFmtId="0" fontId="2" fillId="0" borderId="0" xfId="2" applyFont="1" applyFill="1"/>
    <xf numFmtId="0" fontId="1" fillId="0" borderId="0" xfId="2" applyFont="1" applyFill="1" applyBorder="1"/>
    <xf numFmtId="0" fontId="1" fillId="0" borderId="0" xfId="2" applyFont="1" applyBorder="1"/>
    <xf numFmtId="0" fontId="1" fillId="0" borderId="0" xfId="2" applyFont="1"/>
    <xf numFmtId="0" fontId="1" fillId="0" borderId="0" xfId="2"/>
    <xf numFmtId="0" fontId="3" fillId="0" borderId="0" xfId="2" applyFont="1" applyFill="1" applyAlignment="1" applyProtection="1">
      <alignment horizontal="center"/>
    </xf>
    <xf numFmtId="0" fontId="4" fillId="0" borderId="0" xfId="2" applyFont="1" applyFill="1"/>
    <xf numFmtId="0" fontId="5" fillId="0" borderId="0" xfId="2" applyFont="1" applyFill="1" applyBorder="1"/>
    <xf numFmtId="0" fontId="4" fillId="0" borderId="0" xfId="2" applyFont="1" applyFill="1" applyAlignment="1" applyProtection="1">
      <alignment horizontal="center"/>
    </xf>
    <xf numFmtId="0" fontId="6" fillId="0" borderId="0" xfId="2" applyFont="1" applyFill="1" applyAlignment="1" applyProtection="1">
      <alignment horizontal="center"/>
    </xf>
    <xf numFmtId="0" fontId="7" fillId="2" borderId="1" xfId="3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</xf>
    <xf numFmtId="0" fontId="7" fillId="2" borderId="3" xfId="2" applyFont="1" applyFill="1" applyBorder="1" applyAlignment="1" applyProtection="1">
      <alignment horizontal="center" vertical="center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/>
    </xf>
    <xf numFmtId="0" fontId="7" fillId="2" borderId="5" xfId="3" applyFont="1" applyFill="1" applyBorder="1" applyAlignment="1" applyProtection="1">
      <alignment horizontal="center" vertical="center"/>
    </xf>
    <xf numFmtId="0" fontId="7" fillId="2" borderId="4" xfId="3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left" vertical="center"/>
    </xf>
    <xf numFmtId="164" fontId="8" fillId="0" borderId="7" xfId="4" applyNumberFormat="1" applyFont="1" applyFill="1" applyBorder="1"/>
    <xf numFmtId="0" fontId="8" fillId="0" borderId="8" xfId="3" applyFont="1" applyFill="1" applyBorder="1" applyAlignment="1" applyProtection="1"/>
    <xf numFmtId="164" fontId="8" fillId="0" borderId="8" xfId="3" applyNumberFormat="1" applyFont="1" applyFill="1" applyBorder="1" applyProtection="1"/>
    <xf numFmtId="164" fontId="8" fillId="0" borderId="9" xfId="3" applyNumberFormat="1" applyFont="1" applyFill="1" applyBorder="1" applyProtection="1"/>
    <xf numFmtId="164" fontId="8" fillId="0" borderId="8" xfId="3" applyNumberFormat="1" applyFont="1" applyFill="1" applyBorder="1" applyAlignment="1" applyProtection="1"/>
    <xf numFmtId="164" fontId="8" fillId="0" borderId="9" xfId="3" applyNumberFormat="1" applyFont="1" applyFill="1" applyBorder="1" applyAlignment="1" applyProtection="1"/>
    <xf numFmtId="49" fontId="10" fillId="0" borderId="8" xfId="5" applyNumberFormat="1" applyFont="1" applyFill="1" applyBorder="1" applyAlignment="1" applyProtection="1">
      <alignment horizontal="left" indent="1"/>
    </xf>
    <xf numFmtId="164" fontId="10" fillId="0" borderId="8" xfId="3" applyNumberFormat="1" applyFont="1" applyFill="1" applyBorder="1" applyAlignment="1" applyProtection="1"/>
    <xf numFmtId="164" fontId="10" fillId="0" borderId="9" xfId="3" applyNumberFormat="1" applyFont="1" applyFill="1" applyBorder="1" applyAlignment="1" applyProtection="1"/>
    <xf numFmtId="164" fontId="1" fillId="0" borderId="0" xfId="2" applyNumberFormat="1" applyFont="1" applyBorder="1"/>
    <xf numFmtId="49" fontId="8" fillId="0" borderId="8" xfId="3" applyNumberFormat="1" applyFont="1" applyFill="1" applyBorder="1" applyAlignment="1" applyProtection="1">
      <alignment horizontal="left" indent="1"/>
    </xf>
    <xf numFmtId="49" fontId="10" fillId="0" borderId="8" xfId="5" applyNumberFormat="1" applyFont="1" applyFill="1" applyBorder="1" applyAlignment="1" applyProtection="1">
      <alignment horizontal="left" indent="2"/>
    </xf>
    <xf numFmtId="164" fontId="10" fillId="0" borderId="8" xfId="3" applyNumberFormat="1" applyFont="1" applyFill="1" applyBorder="1" applyProtection="1"/>
    <xf numFmtId="164" fontId="11" fillId="0" borderId="8" xfId="3" applyNumberFormat="1" applyFont="1" applyFill="1" applyBorder="1" applyProtection="1"/>
    <xf numFmtId="49" fontId="10" fillId="0" borderId="8" xfId="2" applyNumberFormat="1" applyFont="1" applyFill="1" applyBorder="1" applyAlignment="1" applyProtection="1">
      <alignment horizontal="left" indent="2"/>
    </xf>
    <xf numFmtId="0" fontId="1" fillId="0" borderId="0" xfId="2" applyBorder="1"/>
    <xf numFmtId="49" fontId="10" fillId="0" borderId="8" xfId="3" applyNumberFormat="1" applyFont="1" applyFill="1" applyBorder="1" applyAlignment="1" applyProtection="1">
      <alignment horizontal="left" indent="2"/>
    </xf>
    <xf numFmtId="0" fontId="8" fillId="0" borderId="8" xfId="3" applyFont="1" applyFill="1" applyBorder="1" applyAlignment="1" applyProtection="1">
      <alignment horizontal="left" indent="1"/>
    </xf>
    <xf numFmtId="165" fontId="1" fillId="0" borderId="0" xfId="1" applyNumberFormat="1" applyFont="1" applyBorder="1"/>
    <xf numFmtId="165" fontId="11" fillId="0" borderId="8" xfId="3" applyNumberFormat="1" applyFont="1" applyFill="1" applyBorder="1" applyProtection="1"/>
    <xf numFmtId="10" fontId="1" fillId="0" borderId="0" xfId="2" applyNumberFormat="1" applyFont="1" applyBorder="1"/>
    <xf numFmtId="49" fontId="10" fillId="0" borderId="8" xfId="6" applyNumberFormat="1" applyFont="1" applyFill="1" applyBorder="1" applyAlignment="1" applyProtection="1">
      <alignment horizontal="left" indent="2"/>
    </xf>
    <xf numFmtId="0" fontId="12" fillId="0" borderId="8" xfId="2" applyFont="1" applyBorder="1"/>
    <xf numFmtId="0" fontId="13" fillId="0" borderId="0" xfId="2" applyFont="1"/>
    <xf numFmtId="49" fontId="8" fillId="0" borderId="8" xfId="6" applyNumberFormat="1" applyFont="1" applyFill="1" applyBorder="1" applyAlignment="1" applyProtection="1">
      <alignment horizontal="left" indent="1"/>
    </xf>
    <xf numFmtId="43" fontId="10" fillId="0" borderId="9" xfId="1" applyFont="1" applyFill="1" applyBorder="1" applyAlignment="1" applyProtection="1">
      <alignment horizontal="left" indent="4"/>
    </xf>
    <xf numFmtId="0" fontId="1" fillId="0" borderId="0" xfId="2" applyAlignment="1">
      <alignment vertical="center"/>
    </xf>
    <xf numFmtId="49" fontId="8" fillId="0" borderId="8" xfId="6" applyNumberFormat="1" applyFont="1" applyFill="1" applyBorder="1" applyAlignment="1" applyProtection="1">
      <alignment horizontal="left"/>
    </xf>
    <xf numFmtId="0" fontId="14" fillId="0" borderId="0" xfId="2" applyFont="1"/>
    <xf numFmtId="0" fontId="14" fillId="0" borderId="0" xfId="2" applyFont="1" applyBorder="1"/>
    <xf numFmtId="0" fontId="15" fillId="0" borderId="0" xfId="2" applyFont="1"/>
    <xf numFmtId="0" fontId="17" fillId="0" borderId="0" xfId="7" applyFont="1" applyBorder="1" applyAlignment="1" applyProtection="1"/>
    <xf numFmtId="0" fontId="17" fillId="0" borderId="0" xfId="7" applyFont="1" applyAlignment="1" applyProtection="1"/>
    <xf numFmtId="164" fontId="18" fillId="0" borderId="8" xfId="3" applyNumberFormat="1" applyFont="1" applyFill="1" applyBorder="1" applyProtection="1"/>
    <xf numFmtId="164" fontId="8" fillId="0" borderId="8" xfId="6" applyNumberFormat="1" applyFont="1" applyFill="1" applyBorder="1" applyProtection="1"/>
    <xf numFmtId="164" fontId="8" fillId="0" borderId="9" xfId="3" applyNumberFormat="1" applyFont="1" applyFill="1" applyBorder="1" applyAlignment="1" applyProtection="1">
      <alignment horizontal="left" indent="5"/>
    </xf>
    <xf numFmtId="0" fontId="7" fillId="2" borderId="5" xfId="3" applyFont="1" applyFill="1" applyBorder="1" applyAlignment="1" applyProtection="1">
      <alignment horizontal="left" vertical="center"/>
    </xf>
    <xf numFmtId="164" fontId="7" fillId="2" borderId="5" xfId="3" applyNumberFormat="1" applyFont="1" applyFill="1" applyBorder="1" applyAlignment="1" applyProtection="1">
      <alignment vertical="center"/>
    </xf>
    <xf numFmtId="164" fontId="12" fillId="0" borderId="0" xfId="2" applyNumberFormat="1" applyFont="1"/>
    <xf numFmtId="164" fontId="18" fillId="0" borderId="0" xfId="3" applyNumberFormat="1" applyFont="1" applyFill="1" applyBorder="1" applyAlignment="1" applyProtection="1">
      <alignment vertical="center"/>
    </xf>
    <xf numFmtId="164" fontId="11" fillId="0" borderId="0" xfId="3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/>
    <xf numFmtId="164" fontId="19" fillId="0" borderId="0" xfId="2" applyNumberFormat="1" applyFont="1" applyFill="1" applyBorder="1"/>
    <xf numFmtId="164" fontId="11" fillId="0" borderId="0" xfId="3" applyNumberFormat="1" applyFont="1" applyFill="1" applyBorder="1" applyProtection="1"/>
    <xf numFmtId="164" fontId="18" fillId="0" borderId="0" xfId="3" applyNumberFormat="1" applyFont="1" applyFill="1" applyBorder="1" applyProtection="1"/>
    <xf numFmtId="0" fontId="20" fillId="0" borderId="0" xfId="2" applyFont="1" applyFill="1" applyAlignment="1" applyProtection="1"/>
    <xf numFmtId="43" fontId="10" fillId="0" borderId="0" xfId="2" applyNumberFormat="1" applyFont="1" applyAlignment="1">
      <alignment horizontal="right"/>
    </xf>
    <xf numFmtId="0" fontId="19" fillId="0" borderId="0" xfId="2" applyFont="1" applyFill="1" applyBorder="1"/>
    <xf numFmtId="166" fontId="19" fillId="0" borderId="0" xfId="2" applyNumberFormat="1" applyFont="1" applyFill="1" applyBorder="1"/>
    <xf numFmtId="0" fontId="20" fillId="0" borderId="0" xfId="2" applyFont="1" applyFill="1" applyAlignment="1" applyProtection="1">
      <alignment horizontal="left" indent="1"/>
    </xf>
    <xf numFmtId="0" fontId="21" fillId="0" borderId="0" xfId="2" applyFont="1" applyFill="1" applyBorder="1"/>
    <xf numFmtId="0" fontId="22" fillId="0" borderId="0" xfId="2" applyFont="1" applyFill="1" applyBorder="1"/>
    <xf numFmtId="0" fontId="1" fillId="0" borderId="0" xfId="2" applyFill="1" applyBorder="1"/>
    <xf numFmtId="0" fontId="3" fillId="0" borderId="0" xfId="2" applyFont="1" applyFill="1" applyAlignment="1" applyProtection="1">
      <alignment horizontal="center"/>
    </xf>
    <xf numFmtId="0" fontId="23" fillId="0" borderId="0" xfId="2" applyFont="1" applyFill="1" applyBorder="1"/>
    <xf numFmtId="0" fontId="4" fillId="0" borderId="0" xfId="2" applyFont="1" applyFill="1" applyBorder="1" applyAlignment="1" applyProtection="1">
      <alignment horizontal="center"/>
    </xf>
    <xf numFmtId="0" fontId="5" fillId="0" borderId="0" xfId="2" applyFont="1" applyBorder="1"/>
    <xf numFmtId="0" fontId="7" fillId="2" borderId="1" xfId="2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/>
    <xf numFmtId="0" fontId="7" fillId="2" borderId="4" xfId="2" applyFont="1" applyFill="1" applyBorder="1" applyAlignment="1" applyProtection="1">
      <alignment horizontal="center" vertical="center"/>
    </xf>
    <xf numFmtId="0" fontId="7" fillId="2" borderId="4" xfId="2" applyFont="1" applyFill="1" applyBorder="1" applyAlignment="1" applyProtection="1">
      <alignment horizontal="center" vertical="center"/>
    </xf>
    <xf numFmtId="0" fontId="7" fillId="2" borderId="4" xfId="2" applyFont="1" applyFill="1" applyBorder="1" applyAlignment="1" applyProtection="1">
      <alignment horizontal="center" vertical="center" wrapText="1"/>
    </xf>
    <xf numFmtId="39" fontId="8" fillId="0" borderId="8" xfId="8" applyFont="1" applyFill="1" applyBorder="1" applyAlignment="1" applyProtection="1"/>
    <xf numFmtId="164" fontId="8" fillId="0" borderId="7" xfId="3" applyNumberFormat="1" applyFont="1" applyFill="1" applyBorder="1"/>
    <xf numFmtId="164" fontId="8" fillId="0" borderId="9" xfId="3" applyNumberFormat="1" applyFont="1" applyFill="1" applyBorder="1"/>
    <xf numFmtId="164" fontId="11" fillId="0" borderId="0" xfId="2" applyNumberFormat="1" applyFont="1" applyFill="1" applyBorder="1"/>
    <xf numFmtId="43" fontId="1" fillId="0" borderId="0" xfId="1" applyFont="1" applyBorder="1"/>
    <xf numFmtId="43" fontId="1" fillId="0" borderId="0" xfId="1" applyFont="1"/>
    <xf numFmtId="43" fontId="1" fillId="0" borderId="0" xfId="2" applyNumberFormat="1" applyFont="1"/>
    <xf numFmtId="49" fontId="8" fillId="0" borderId="8" xfId="8" applyNumberFormat="1" applyFont="1" applyFill="1" applyBorder="1" applyAlignment="1" applyProtection="1"/>
    <xf numFmtId="164" fontId="8" fillId="0" borderId="8" xfId="3" applyNumberFormat="1" applyFont="1" applyFill="1" applyBorder="1"/>
    <xf numFmtId="49" fontId="8" fillId="0" borderId="8" xfId="8" applyNumberFormat="1" applyFont="1" applyFill="1" applyBorder="1" applyAlignment="1" applyProtection="1">
      <alignment horizontal="left" indent="1"/>
    </xf>
    <xf numFmtId="0" fontId="24" fillId="0" borderId="8" xfId="3" applyFont="1" applyFill="1" applyBorder="1" applyAlignment="1" applyProtection="1">
      <alignment horizontal="left" indent="2"/>
    </xf>
    <xf numFmtId="164" fontId="24" fillId="0" borderId="8" xfId="3" applyNumberFormat="1" applyFont="1" applyFill="1" applyBorder="1" applyAlignment="1" applyProtection="1">
      <alignment horizontal="right"/>
    </xf>
    <xf numFmtId="164" fontId="24" fillId="0" borderId="9" xfId="3" applyNumberFormat="1" applyFont="1" applyFill="1" applyBorder="1" applyAlignment="1" applyProtection="1">
      <alignment horizontal="right"/>
    </xf>
    <xf numFmtId="164" fontId="1" fillId="0" borderId="0" xfId="2" applyNumberFormat="1" applyFont="1"/>
    <xf numFmtId="164" fontId="12" fillId="0" borderId="8" xfId="3" applyNumberFormat="1" applyFont="1" applyFill="1" applyBorder="1" applyAlignment="1" applyProtection="1">
      <alignment horizontal="right"/>
    </xf>
    <xf numFmtId="164" fontId="12" fillId="0" borderId="9" xfId="3" applyNumberFormat="1" applyFont="1" applyFill="1" applyBorder="1" applyAlignment="1" applyProtection="1">
      <alignment horizontal="right"/>
    </xf>
    <xf numFmtId="49" fontId="10" fillId="0" borderId="8" xfId="8" applyNumberFormat="1" applyFont="1" applyFill="1" applyBorder="1" applyAlignment="1" applyProtection="1">
      <alignment horizontal="left" indent="2"/>
    </xf>
    <xf numFmtId="164" fontId="19" fillId="0" borderId="8" xfId="3" applyNumberFormat="1" applyFont="1" applyFill="1" applyBorder="1" applyAlignment="1" applyProtection="1">
      <alignment horizontal="right"/>
    </xf>
    <xf numFmtId="43" fontId="24" fillId="0" borderId="9" xfId="1" applyFont="1" applyFill="1" applyBorder="1" applyAlignment="1" applyProtection="1">
      <alignment horizontal="right"/>
    </xf>
    <xf numFmtId="164" fontId="8" fillId="0" borderId="8" xfId="8" applyNumberFormat="1" applyFont="1" applyFill="1" applyBorder="1" applyAlignment="1" applyProtection="1">
      <alignment horizontal="left" indent="1"/>
    </xf>
    <xf numFmtId="43" fontId="12" fillId="0" borderId="9" xfId="1" applyFont="1" applyFill="1" applyBorder="1" applyAlignment="1" applyProtection="1">
      <alignment horizontal="right"/>
    </xf>
    <xf numFmtId="164" fontId="12" fillId="0" borderId="8" xfId="3" applyNumberFormat="1" applyFont="1" applyFill="1" applyBorder="1"/>
    <xf numFmtId="165" fontId="25" fillId="0" borderId="0" xfId="1" applyNumberFormat="1" applyFont="1" applyBorder="1" applyAlignment="1">
      <alignment vertical="center"/>
    </xf>
    <xf numFmtId="165" fontId="25" fillId="0" borderId="0" xfId="1" applyNumberFormat="1" applyFont="1" applyFill="1" applyBorder="1" applyAlignment="1">
      <alignment vertical="center"/>
    </xf>
    <xf numFmtId="49" fontId="24" fillId="0" borderId="8" xfId="3" applyNumberFormat="1" applyFont="1" applyFill="1" applyBorder="1" applyAlignment="1" applyProtection="1">
      <alignment horizontal="left" indent="2"/>
    </xf>
    <xf numFmtId="39" fontId="8" fillId="0" borderId="8" xfId="8" applyFont="1" applyFill="1" applyBorder="1"/>
    <xf numFmtId="49" fontId="12" fillId="0" borderId="8" xfId="3" applyNumberFormat="1" applyFont="1" applyFill="1" applyBorder="1" applyAlignment="1" applyProtection="1">
      <alignment horizontal="left"/>
    </xf>
    <xf numFmtId="164" fontId="18" fillId="0" borderId="0" xfId="2" applyNumberFormat="1" applyFont="1" applyFill="1" applyBorder="1"/>
    <xf numFmtId="39" fontId="8" fillId="0" borderId="8" xfId="8" applyFont="1" applyFill="1" applyBorder="1" applyAlignment="1" applyProtection="1">
      <alignment horizontal="left" indent="1"/>
    </xf>
    <xf numFmtId="39" fontId="10" fillId="0" borderId="8" xfId="8" applyFont="1" applyFill="1" applyBorder="1" applyAlignment="1" applyProtection="1">
      <alignment horizontal="left" indent="2"/>
    </xf>
    <xf numFmtId="164" fontId="10" fillId="0" borderId="8" xfId="3" applyNumberFormat="1" applyFont="1" applyFill="1" applyBorder="1"/>
    <xf numFmtId="164" fontId="11" fillId="0" borderId="8" xfId="3" applyNumberFormat="1" applyFont="1" applyFill="1" applyBorder="1"/>
    <xf numFmtId="165" fontId="1" fillId="0" borderId="0" xfId="2" applyNumberFormat="1" applyFont="1" applyBorder="1"/>
    <xf numFmtId="43" fontId="1" fillId="0" borderId="0" xfId="2" applyNumberFormat="1" applyFont="1" applyBorder="1"/>
    <xf numFmtId="0" fontId="26" fillId="2" borderId="0" xfId="2" applyFont="1" applyFill="1" applyBorder="1"/>
    <xf numFmtId="164" fontId="7" fillId="2" borderId="10" xfId="3" applyNumberFormat="1" applyFont="1" applyFill="1" applyBorder="1" applyAlignment="1" applyProtection="1">
      <alignment vertical="center"/>
    </xf>
    <xf numFmtId="0" fontId="27" fillId="0" borderId="0" xfId="2" applyFont="1" applyFill="1" applyBorder="1"/>
    <xf numFmtId="0" fontId="28" fillId="0" borderId="0" xfId="2" applyFont="1" applyFill="1" applyBorder="1"/>
    <xf numFmtId="165" fontId="19" fillId="0" borderId="0" xfId="1" applyNumberFormat="1" applyFont="1" applyFill="1" applyBorder="1"/>
    <xf numFmtId="0" fontId="19" fillId="0" borderId="0" xfId="2" applyFont="1"/>
    <xf numFmtId="43" fontId="19" fillId="0" borderId="0" xfId="1" applyFont="1" applyFill="1" applyBorder="1"/>
    <xf numFmtId="0" fontId="19" fillId="0" borderId="0" xfId="2" applyFont="1" applyBorder="1"/>
    <xf numFmtId="0" fontId="1" fillId="0" borderId="0" xfId="2" applyFill="1"/>
    <xf numFmtId="0" fontId="29" fillId="0" borderId="0" xfId="2" applyFont="1" applyFill="1" applyAlignment="1" applyProtection="1">
      <alignment horizontal="center"/>
    </xf>
    <xf numFmtId="0" fontId="1" fillId="3" borderId="0" xfId="2" applyFont="1" applyFill="1" applyBorder="1"/>
    <xf numFmtId="0" fontId="1" fillId="3" borderId="0" xfId="2" applyFont="1" applyFill="1"/>
    <xf numFmtId="0" fontId="1" fillId="3" borderId="0" xfId="2" applyFill="1"/>
    <xf numFmtId="0" fontId="30" fillId="0" borderId="0" xfId="2" applyFont="1" applyFill="1"/>
    <xf numFmtId="0" fontId="28" fillId="0" borderId="0" xfId="2" applyFont="1" applyFill="1"/>
    <xf numFmtId="0" fontId="30" fillId="0" borderId="0" xfId="2" applyFont="1" applyFill="1" applyAlignment="1" applyProtection="1">
      <alignment horizontal="center"/>
    </xf>
    <xf numFmtId="0" fontId="28" fillId="3" borderId="0" xfId="2" applyFont="1" applyFill="1" applyBorder="1"/>
    <xf numFmtId="0" fontId="28" fillId="3" borderId="0" xfId="2" applyFont="1" applyFill="1"/>
    <xf numFmtId="0" fontId="28" fillId="0" borderId="0" xfId="2" applyFont="1"/>
    <xf numFmtId="0" fontId="7" fillId="2" borderId="1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 applyProtection="1">
      <alignment horizontal="center" vertical="center"/>
    </xf>
    <xf numFmtId="0" fontId="12" fillId="0" borderId="8" xfId="2" applyFont="1" applyFill="1" applyBorder="1" applyAlignment="1">
      <alignment horizontal="left" vertical="center"/>
    </xf>
    <xf numFmtId="49" fontId="8" fillId="0" borderId="8" xfId="2" applyNumberFormat="1" applyFont="1" applyFill="1" applyBorder="1" applyAlignment="1" applyProtection="1"/>
    <xf numFmtId="164" fontId="1" fillId="3" borderId="0" xfId="2" applyNumberFormat="1" applyFont="1" applyFill="1" applyBorder="1"/>
    <xf numFmtId="49" fontId="8" fillId="0" borderId="8" xfId="2" applyNumberFormat="1" applyFont="1" applyFill="1" applyBorder="1" applyAlignment="1" applyProtection="1">
      <alignment horizontal="left" indent="1"/>
    </xf>
    <xf numFmtId="0" fontId="10" fillId="0" borderId="8" xfId="2" applyFont="1" applyFill="1" applyBorder="1" applyAlignment="1" applyProtection="1">
      <alignment horizontal="left" indent="2"/>
    </xf>
    <xf numFmtId="164" fontId="10" fillId="0" borderId="9" xfId="3" applyNumberFormat="1" applyFont="1" applyFill="1" applyBorder="1" applyProtection="1"/>
    <xf numFmtId="49" fontId="8" fillId="0" borderId="8" xfId="2" applyNumberFormat="1" applyFont="1" applyBorder="1" applyAlignment="1">
      <alignment horizontal="left" indent="1"/>
    </xf>
    <xf numFmtId="10" fontId="1" fillId="3" borderId="0" xfId="2" applyNumberFormat="1" applyFont="1" applyFill="1" applyBorder="1"/>
    <xf numFmtId="164" fontId="10" fillId="0" borderId="8" xfId="2" applyNumberFormat="1" applyFont="1" applyFill="1" applyBorder="1" applyAlignment="1" applyProtection="1">
      <alignment horizontal="left" indent="4"/>
    </xf>
    <xf numFmtId="164" fontId="10" fillId="4" borderId="8" xfId="2" applyNumberFormat="1" applyFont="1" applyFill="1" applyBorder="1" applyAlignment="1" applyProtection="1">
      <alignment horizontal="left" indent="4"/>
    </xf>
    <xf numFmtId="164" fontId="10" fillId="4" borderId="8" xfId="3" applyNumberFormat="1" applyFont="1" applyFill="1" applyBorder="1" applyAlignment="1" applyProtection="1"/>
    <xf numFmtId="164" fontId="10" fillId="4" borderId="9" xfId="3" applyNumberFormat="1" applyFont="1" applyFill="1" applyBorder="1" applyProtection="1"/>
    <xf numFmtId="43" fontId="10" fillId="4" borderId="9" xfId="1" applyFont="1" applyFill="1" applyBorder="1" applyProtection="1"/>
    <xf numFmtId="0" fontId="1" fillId="5" borderId="0" xfId="2" applyFill="1"/>
    <xf numFmtId="43" fontId="10" fillId="0" borderId="9" xfId="1" applyFont="1" applyFill="1" applyBorder="1" applyProtection="1"/>
    <xf numFmtId="49" fontId="8" fillId="0" borderId="8" xfId="2" applyNumberFormat="1" applyFont="1" applyFill="1" applyBorder="1" applyAlignment="1" applyProtection="1">
      <alignment horizontal="left"/>
    </xf>
    <xf numFmtId="43" fontId="8" fillId="0" borderId="9" xfId="1" applyFont="1" applyFill="1" applyBorder="1" applyProtection="1"/>
    <xf numFmtId="49" fontId="18" fillId="0" borderId="8" xfId="4" applyNumberFormat="1" applyFont="1" applyFill="1" applyBorder="1" applyAlignment="1" applyProtection="1">
      <alignment horizontal="left" indent="1"/>
    </xf>
    <xf numFmtId="0" fontId="1" fillId="3" borderId="0" xfId="2" applyFill="1" applyBorder="1"/>
    <xf numFmtId="49" fontId="11" fillId="4" borderId="8" xfId="3" applyNumberFormat="1" applyFont="1" applyFill="1" applyBorder="1" applyAlignment="1" applyProtection="1">
      <alignment horizontal="left" indent="1"/>
    </xf>
    <xf numFmtId="164" fontId="10" fillId="4" borderId="8" xfId="3" applyNumberFormat="1" applyFont="1" applyFill="1" applyBorder="1"/>
    <xf numFmtId="164" fontId="8" fillId="4" borderId="8" xfId="3" applyNumberFormat="1" applyFont="1" applyFill="1" applyBorder="1"/>
    <xf numFmtId="49" fontId="11" fillId="0" borderId="8" xfId="3" applyNumberFormat="1" applyFont="1" applyFill="1" applyBorder="1" applyAlignment="1" applyProtection="1">
      <alignment horizontal="left" indent="1"/>
    </xf>
    <xf numFmtId="49" fontId="8" fillId="0" borderId="8" xfId="2" applyNumberFormat="1" applyFont="1" applyFill="1" applyBorder="1" applyAlignment="1" applyProtection="1">
      <alignment horizontal="left" indent="2"/>
    </xf>
    <xf numFmtId="49" fontId="8" fillId="0" borderId="8" xfId="2" applyNumberFormat="1" applyFont="1" applyFill="1" applyBorder="1" applyAlignment="1" applyProtection="1">
      <alignment horizontal="left" indent="3"/>
    </xf>
    <xf numFmtId="49" fontId="10" fillId="0" borderId="8" xfId="2" applyNumberFormat="1" applyFont="1" applyFill="1" applyBorder="1" applyAlignment="1" applyProtection="1">
      <alignment horizontal="left" indent="4"/>
    </xf>
    <xf numFmtId="49" fontId="10" fillId="4" borderId="8" xfId="2" applyNumberFormat="1" applyFont="1" applyFill="1" applyBorder="1" applyAlignment="1" applyProtection="1">
      <alignment horizontal="left" indent="4"/>
    </xf>
    <xf numFmtId="164" fontId="13" fillId="3" borderId="0" xfId="2" applyNumberFormat="1" applyFont="1" applyFill="1" applyBorder="1"/>
    <xf numFmtId="49" fontId="8" fillId="0" borderId="8" xfId="2" applyNumberFormat="1" applyFont="1" applyFill="1" applyBorder="1" applyAlignment="1" applyProtection="1">
      <alignment horizontal="left" vertical="center" indent="1"/>
    </xf>
    <xf numFmtId="164" fontId="10" fillId="3" borderId="8" xfId="3" applyNumberFormat="1" applyFont="1" applyFill="1" applyBorder="1" applyAlignment="1" applyProtection="1"/>
    <xf numFmtId="164" fontId="24" fillId="0" borderId="8" xfId="2" applyNumberFormat="1" applyFont="1" applyFill="1" applyBorder="1"/>
    <xf numFmtId="164" fontId="12" fillId="0" borderId="8" xfId="2" applyNumberFormat="1" applyFont="1" applyFill="1" applyBorder="1"/>
    <xf numFmtId="49" fontId="10" fillId="0" borderId="8" xfId="2" applyNumberFormat="1" applyFont="1" applyFill="1" applyBorder="1" applyAlignment="1" applyProtection="1">
      <alignment horizontal="left" indent="1"/>
    </xf>
    <xf numFmtId="49" fontId="7" fillId="2" borderId="5" xfId="2" applyNumberFormat="1" applyFont="1" applyFill="1" applyBorder="1" applyAlignment="1" applyProtection="1">
      <alignment horizontal="left" vertical="center"/>
    </xf>
    <xf numFmtId="164" fontId="7" fillId="2" borderId="5" xfId="3" applyNumberFormat="1" applyFont="1" applyFill="1" applyBorder="1" applyAlignment="1">
      <alignment vertical="center"/>
    </xf>
    <xf numFmtId="164" fontId="18" fillId="0" borderId="0" xfId="3" applyNumberFormat="1" applyFont="1" applyFill="1" applyBorder="1"/>
    <xf numFmtId="165" fontId="10" fillId="0" borderId="0" xfId="2" applyNumberFormat="1" applyFont="1" applyAlignment="1">
      <alignment horizontal="right"/>
    </xf>
    <xf numFmtId="0" fontId="19" fillId="0" borderId="0" xfId="2" applyFont="1" applyFill="1" applyBorder="1" applyAlignment="1">
      <alignment horizontal="center"/>
    </xf>
    <xf numFmtId="0" fontId="18" fillId="0" borderId="0" xfId="2" applyFont="1" applyFill="1" applyBorder="1" applyAlignment="1" applyProtection="1"/>
    <xf numFmtId="165" fontId="19" fillId="0" borderId="0" xfId="1" applyNumberFormat="1" applyFont="1" applyBorder="1"/>
    <xf numFmtId="164" fontId="31" fillId="0" borderId="0" xfId="2" applyNumberFormat="1" applyFont="1" applyFill="1" applyBorder="1" applyProtection="1"/>
    <xf numFmtId="164" fontId="32" fillId="0" borderId="0" xfId="2" applyNumberFormat="1" applyFont="1" applyBorder="1"/>
    <xf numFmtId="0" fontId="11" fillId="0" borderId="0" xfId="2" applyFont="1" applyFill="1" applyBorder="1" applyAlignment="1" applyProtection="1"/>
    <xf numFmtId="164" fontId="19" fillId="0" borderId="0" xfId="2" applyNumberFormat="1" applyFont="1" applyBorder="1"/>
    <xf numFmtId="0" fontId="33" fillId="0" borderId="0" xfId="2" applyFont="1" applyBorder="1"/>
  </cellXfs>
  <cellStyles count="9">
    <cellStyle name="Hipervínculo" xfId="7" builtinId="8"/>
    <cellStyle name="Millares" xfId="1" builtinId="3"/>
    <cellStyle name="Normal" xfId="0" builtinId="0"/>
    <cellStyle name="Normal 10 2" xfId="2"/>
    <cellStyle name="Normal 2 2 2 2" xfId="4"/>
    <cellStyle name="Normal 3 6" xfId="6"/>
    <cellStyle name="Normal_COMPARACION 2002-2001 2" xfId="3"/>
    <cellStyle name="Normal_Hoja4" xfId="5"/>
    <cellStyle name="Normal_Hoja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ENERO-%20JUNIO%20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9-2020"/>
      <sheetName val="FINANCIERO (2020 Est. 2020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0 (REC)"/>
      <sheetName val="2020 (RESUMEN"/>
      <sheetName val="2020 REC- EST "/>
      <sheetName val="2010 REC-EST RESUMEN"/>
    </sheetNames>
    <sheetDataSet>
      <sheetData sheetId="0"/>
      <sheetData sheetId="1"/>
      <sheetData sheetId="2"/>
      <sheetData sheetId="3"/>
      <sheetData sheetId="4">
        <row r="12">
          <cell r="J12">
            <v>7039.2</v>
          </cell>
          <cell r="K12">
            <v>5517.4</v>
          </cell>
          <cell r="L12">
            <v>5824.2</v>
          </cell>
          <cell r="M12">
            <v>5350.6</v>
          </cell>
          <cell r="N12">
            <v>4854</v>
          </cell>
          <cell r="O12">
            <v>3735.7</v>
          </cell>
        </row>
        <row r="13">
          <cell r="J13">
            <v>10433</v>
          </cell>
          <cell r="K13">
            <v>6066.2</v>
          </cell>
          <cell r="L13">
            <v>6145.8</v>
          </cell>
          <cell r="M13">
            <v>9450.7000000000007</v>
          </cell>
          <cell r="N13">
            <v>4749.3999999999996</v>
          </cell>
          <cell r="O13">
            <v>4390</v>
          </cell>
        </row>
        <row r="14">
          <cell r="J14">
            <v>4524.7</v>
          </cell>
          <cell r="K14">
            <v>2732.6</v>
          </cell>
          <cell r="L14">
            <v>3014.9</v>
          </cell>
          <cell r="M14">
            <v>2444.6</v>
          </cell>
          <cell r="N14">
            <v>2990.1</v>
          </cell>
          <cell r="O14">
            <v>2479.6999999999998</v>
          </cell>
        </row>
        <row r="15">
          <cell r="J15">
            <v>174.9</v>
          </cell>
          <cell r="K15">
            <v>138.4</v>
          </cell>
          <cell r="L15">
            <v>222</v>
          </cell>
          <cell r="M15">
            <v>43.5</v>
          </cell>
          <cell r="N15">
            <v>40.9</v>
          </cell>
          <cell r="O15">
            <v>27.9</v>
          </cell>
        </row>
        <row r="18">
          <cell r="J18">
            <v>94</v>
          </cell>
          <cell r="K18">
            <v>236.1</v>
          </cell>
          <cell r="L18">
            <v>1028.5999999999999</v>
          </cell>
          <cell r="M18">
            <v>50.9</v>
          </cell>
          <cell r="N18">
            <v>24.7</v>
          </cell>
          <cell r="O18">
            <v>130.1</v>
          </cell>
        </row>
        <row r="19">
          <cell r="J19">
            <v>234.5</v>
          </cell>
          <cell r="K19">
            <v>120.2</v>
          </cell>
          <cell r="L19">
            <v>165</v>
          </cell>
          <cell r="M19">
            <v>0</v>
          </cell>
          <cell r="N19">
            <v>299</v>
          </cell>
          <cell r="O19">
            <v>216.6</v>
          </cell>
        </row>
        <row r="20">
          <cell r="J20">
            <v>526.4</v>
          </cell>
          <cell r="K20">
            <v>573.20000000000005</v>
          </cell>
          <cell r="L20">
            <v>729.2</v>
          </cell>
          <cell r="M20">
            <v>0</v>
          </cell>
          <cell r="N20">
            <v>21.4</v>
          </cell>
          <cell r="O20">
            <v>217.1</v>
          </cell>
        </row>
        <row r="21">
          <cell r="J21">
            <v>146.30000000000001</v>
          </cell>
          <cell r="K21">
            <v>124.7</v>
          </cell>
          <cell r="L21">
            <v>137.1</v>
          </cell>
          <cell r="M21">
            <v>4.2675316980000003E-2</v>
          </cell>
          <cell r="N21">
            <v>0</v>
          </cell>
          <cell r="O21">
            <v>9.6</v>
          </cell>
        </row>
        <row r="22">
          <cell r="J22">
            <v>896</v>
          </cell>
          <cell r="K22">
            <v>617.6</v>
          </cell>
          <cell r="L22">
            <v>719.8</v>
          </cell>
          <cell r="M22">
            <v>454.4</v>
          </cell>
          <cell r="N22">
            <v>681.7</v>
          </cell>
          <cell r="O22">
            <v>675.9</v>
          </cell>
        </row>
        <row r="24">
          <cell r="J24">
            <v>204.4</v>
          </cell>
          <cell r="K24">
            <v>215</v>
          </cell>
          <cell r="L24">
            <v>223.2</v>
          </cell>
          <cell r="M24">
            <v>19.3</v>
          </cell>
          <cell r="N24">
            <v>20.2</v>
          </cell>
          <cell r="O24">
            <v>23.4</v>
          </cell>
        </row>
        <row r="27">
          <cell r="J27">
            <v>13557</v>
          </cell>
          <cell r="K27">
            <v>10241</v>
          </cell>
          <cell r="L27">
            <v>10337.4</v>
          </cell>
          <cell r="M27">
            <v>5734.7</v>
          </cell>
          <cell r="N27">
            <v>8060.5</v>
          </cell>
          <cell r="O27">
            <v>8139.1</v>
          </cell>
        </row>
        <row r="28">
          <cell r="I28">
            <v>35500.799999999996</v>
          </cell>
          <cell r="J28">
            <v>7702.7</v>
          </cell>
          <cell r="K28">
            <v>7521.7</v>
          </cell>
          <cell r="L28">
            <v>8541.6</v>
          </cell>
          <cell r="M28">
            <v>4573.5</v>
          </cell>
          <cell r="N28">
            <v>4413.8</v>
          </cell>
          <cell r="O28">
            <v>5657.8</v>
          </cell>
        </row>
        <row r="30">
          <cell r="J30">
            <v>4216.5</v>
          </cell>
          <cell r="K30">
            <v>3312.6</v>
          </cell>
          <cell r="L30">
            <v>3342.5</v>
          </cell>
          <cell r="M30">
            <v>1631.1</v>
          </cell>
          <cell r="N30">
            <v>1998.8</v>
          </cell>
          <cell r="O30">
            <v>2332.1</v>
          </cell>
        </row>
        <row r="31">
          <cell r="J31">
            <v>2035.8</v>
          </cell>
          <cell r="K31">
            <v>1734</v>
          </cell>
          <cell r="L31">
            <v>1685.9</v>
          </cell>
          <cell r="M31">
            <v>582</v>
          </cell>
          <cell r="N31">
            <v>590.70000000000005</v>
          </cell>
          <cell r="O31">
            <v>781.1</v>
          </cell>
        </row>
        <row r="34">
          <cell r="J34">
            <v>696.6</v>
          </cell>
          <cell r="K34">
            <v>668.3</v>
          </cell>
          <cell r="L34">
            <v>668.3</v>
          </cell>
          <cell r="M34">
            <v>656.6</v>
          </cell>
          <cell r="N34">
            <v>576.20000000000005</v>
          </cell>
          <cell r="O34">
            <v>694.7</v>
          </cell>
        </row>
        <row r="35">
          <cell r="J35">
            <v>634</v>
          </cell>
          <cell r="K35">
            <v>655.5</v>
          </cell>
          <cell r="L35">
            <v>531.1</v>
          </cell>
          <cell r="M35">
            <v>599</v>
          </cell>
          <cell r="N35">
            <v>463.4</v>
          </cell>
          <cell r="O35">
            <v>520.5</v>
          </cell>
        </row>
        <row r="48">
          <cell r="J48">
            <v>2758.2</v>
          </cell>
          <cell r="K48">
            <v>2419.8000000000002</v>
          </cell>
          <cell r="L48">
            <v>2953</v>
          </cell>
          <cell r="M48">
            <v>1616</v>
          </cell>
          <cell r="N48">
            <v>1570.1</v>
          </cell>
          <cell r="O48">
            <v>1826.5</v>
          </cell>
        </row>
        <row r="49">
          <cell r="M49">
            <v>0</v>
          </cell>
          <cell r="N49">
            <v>0</v>
          </cell>
          <cell r="O49">
            <v>0</v>
          </cell>
        </row>
        <row r="57">
          <cell r="J57">
            <v>216.4</v>
          </cell>
          <cell r="K57">
            <v>207.7</v>
          </cell>
          <cell r="L57">
            <v>242.2</v>
          </cell>
          <cell r="M57">
            <v>243.6</v>
          </cell>
          <cell r="N57">
            <v>206.2</v>
          </cell>
          <cell r="O57">
            <v>203.6</v>
          </cell>
        </row>
        <row r="66">
          <cell r="J66">
            <v>91.7</v>
          </cell>
          <cell r="K66">
            <v>87.8</v>
          </cell>
          <cell r="L66">
            <v>112</v>
          </cell>
          <cell r="M66">
            <v>60.1</v>
          </cell>
          <cell r="N66">
            <v>57</v>
          </cell>
          <cell r="O66">
            <v>61.3</v>
          </cell>
        </row>
        <row r="67">
          <cell r="J67">
            <v>2.4</v>
          </cell>
          <cell r="K67">
            <v>2.2999999999999998</v>
          </cell>
          <cell r="L67">
            <v>2.7</v>
          </cell>
          <cell r="M67">
            <v>0</v>
          </cell>
          <cell r="N67">
            <v>0</v>
          </cell>
          <cell r="O67">
            <v>2.2999999999999998</v>
          </cell>
        </row>
        <row r="68">
          <cell r="J68">
            <v>8.8000000000000007</v>
          </cell>
          <cell r="K68">
            <v>0.8</v>
          </cell>
          <cell r="L68">
            <v>11.7</v>
          </cell>
          <cell r="M68">
            <v>5.0999999999999996</v>
          </cell>
          <cell r="N68">
            <v>0.2</v>
          </cell>
          <cell r="O68">
            <v>3.5</v>
          </cell>
        </row>
        <row r="71">
          <cell r="J71">
            <v>32</v>
          </cell>
          <cell r="K71">
            <v>29.1</v>
          </cell>
          <cell r="L71">
            <v>26.8</v>
          </cell>
          <cell r="M71">
            <v>13.7</v>
          </cell>
          <cell r="N71">
            <v>14.5</v>
          </cell>
          <cell r="O71">
            <v>20.2</v>
          </cell>
        </row>
        <row r="72">
          <cell r="J72">
            <v>1691.8</v>
          </cell>
          <cell r="K72">
            <v>1828.1</v>
          </cell>
          <cell r="L72">
            <v>1325.5</v>
          </cell>
          <cell r="M72">
            <v>547.79999999999995</v>
          </cell>
          <cell r="N72">
            <v>364.9</v>
          </cell>
          <cell r="O72">
            <v>1213.8</v>
          </cell>
        </row>
        <row r="76">
          <cell r="J76">
            <v>89</v>
          </cell>
          <cell r="K76">
            <v>71.5</v>
          </cell>
          <cell r="L76">
            <v>81.3</v>
          </cell>
          <cell r="M76">
            <v>0</v>
          </cell>
          <cell r="N76">
            <v>8</v>
          </cell>
          <cell r="O76">
            <v>19.399999999999999</v>
          </cell>
        </row>
      </sheetData>
      <sheetData sheetId="5">
        <row r="12">
          <cell r="J12">
            <v>6857</v>
          </cell>
          <cell r="K12">
            <v>5532.7</v>
          </cell>
          <cell r="L12">
            <v>4956.6000000000004</v>
          </cell>
          <cell r="M12">
            <v>4725.8999999999996</v>
          </cell>
          <cell r="N12">
            <v>4520.2</v>
          </cell>
          <cell r="O12">
            <v>4097.8999999999996</v>
          </cell>
        </row>
        <row r="13">
          <cell r="J13">
            <v>10045.5</v>
          </cell>
          <cell r="K13">
            <v>5947.3</v>
          </cell>
          <cell r="L13">
            <v>5901.6</v>
          </cell>
          <cell r="M13">
            <v>9248.7000000000007</v>
          </cell>
          <cell r="N13">
            <v>3614.5</v>
          </cell>
          <cell r="O13">
            <v>4255.8999999999996</v>
          </cell>
        </row>
        <row r="14">
          <cell r="J14">
            <v>3790.6</v>
          </cell>
          <cell r="K14">
            <v>2473.6999999999998</v>
          </cell>
          <cell r="L14">
            <v>2716.1</v>
          </cell>
          <cell r="M14">
            <v>2401.6999999999998</v>
          </cell>
          <cell r="N14">
            <v>2860.3</v>
          </cell>
          <cell r="O14">
            <v>2447.1</v>
          </cell>
        </row>
        <row r="15">
          <cell r="J15">
            <v>203.5</v>
          </cell>
          <cell r="K15">
            <v>119.2</v>
          </cell>
          <cell r="L15">
            <v>72.2</v>
          </cell>
          <cell r="M15">
            <v>44.3</v>
          </cell>
          <cell r="N15">
            <v>46.7</v>
          </cell>
          <cell r="O15">
            <v>69.5</v>
          </cell>
        </row>
        <row r="18">
          <cell r="J18">
            <v>81.3</v>
          </cell>
          <cell r="K18">
            <v>211.8</v>
          </cell>
          <cell r="L18">
            <v>1019.2</v>
          </cell>
          <cell r="M18">
            <v>17.600000000000001</v>
          </cell>
          <cell r="N18">
            <v>22</v>
          </cell>
          <cell r="O18">
            <v>57.1</v>
          </cell>
        </row>
        <row r="19">
          <cell r="J19">
            <v>197.4</v>
          </cell>
          <cell r="K19">
            <v>92.9</v>
          </cell>
          <cell r="L19">
            <v>65.5</v>
          </cell>
          <cell r="M19">
            <v>54.3</v>
          </cell>
          <cell r="N19">
            <v>244.6</v>
          </cell>
          <cell r="O19">
            <v>250.6</v>
          </cell>
        </row>
        <row r="20">
          <cell r="J20">
            <v>508.7</v>
          </cell>
          <cell r="K20">
            <v>537.6</v>
          </cell>
          <cell r="L20">
            <v>358.7</v>
          </cell>
          <cell r="M20">
            <v>0</v>
          </cell>
          <cell r="N20">
            <v>55.6</v>
          </cell>
          <cell r="O20">
            <v>324.60000000000002</v>
          </cell>
        </row>
        <row r="21">
          <cell r="J21">
            <v>129.30000000000001</v>
          </cell>
          <cell r="K21">
            <v>108</v>
          </cell>
          <cell r="L21">
            <v>78.3</v>
          </cell>
          <cell r="M21">
            <v>0.1</v>
          </cell>
          <cell r="N21">
            <v>2</v>
          </cell>
          <cell r="O21">
            <v>25.1</v>
          </cell>
        </row>
        <row r="22">
          <cell r="J22">
            <v>45.8</v>
          </cell>
          <cell r="K22">
            <v>42.6</v>
          </cell>
          <cell r="L22">
            <v>32.4</v>
          </cell>
          <cell r="M22">
            <v>7.2</v>
          </cell>
          <cell r="N22">
            <v>5.3</v>
          </cell>
          <cell r="O22">
            <v>24.4</v>
          </cell>
        </row>
        <row r="23">
          <cell r="J23">
            <v>903.5</v>
          </cell>
          <cell r="K23">
            <v>683.9</v>
          </cell>
          <cell r="L23">
            <v>729.1</v>
          </cell>
          <cell r="M23">
            <v>348.7</v>
          </cell>
          <cell r="N23">
            <v>671</v>
          </cell>
          <cell r="O23">
            <v>634.70000000000005</v>
          </cell>
        </row>
        <row r="24">
          <cell r="J24">
            <v>24.3</v>
          </cell>
          <cell r="K24">
            <v>53.1</v>
          </cell>
          <cell r="L24">
            <v>148.69999999999999</v>
          </cell>
          <cell r="M24">
            <v>5.9</v>
          </cell>
          <cell r="N24">
            <v>19.399999999999999</v>
          </cell>
          <cell r="O24">
            <v>210.1</v>
          </cell>
        </row>
        <row r="25">
          <cell r="J25">
            <v>147.80000000000001</v>
          </cell>
          <cell r="K25">
            <v>113.1</v>
          </cell>
          <cell r="L25">
            <v>85.7</v>
          </cell>
          <cell r="M25">
            <v>13.2</v>
          </cell>
          <cell r="N25">
            <v>19.399999999999999</v>
          </cell>
          <cell r="O25">
            <v>62.1</v>
          </cell>
        </row>
        <row r="28">
          <cell r="J28">
            <v>13445.2</v>
          </cell>
          <cell r="K28">
            <v>10310.5</v>
          </cell>
          <cell r="L28">
            <v>6500.6</v>
          </cell>
          <cell r="M28">
            <v>5021.7</v>
          </cell>
          <cell r="N28">
            <v>7902</v>
          </cell>
          <cell r="O28">
            <v>9988.7000000000007</v>
          </cell>
        </row>
        <row r="30">
          <cell r="J30">
            <v>2997.1</v>
          </cell>
          <cell r="K30">
            <v>3273.6</v>
          </cell>
          <cell r="L30">
            <v>2864.9</v>
          </cell>
          <cell r="M30">
            <v>1538</v>
          </cell>
          <cell r="N30">
            <v>1993.8</v>
          </cell>
          <cell r="O30">
            <v>2372.6</v>
          </cell>
        </row>
        <row r="31">
          <cell r="J31">
            <v>1630.3</v>
          </cell>
          <cell r="K31">
            <v>1564.8</v>
          </cell>
          <cell r="L31">
            <v>1336.4</v>
          </cell>
          <cell r="M31">
            <v>621.20000000000005</v>
          </cell>
          <cell r="N31">
            <v>587.9</v>
          </cell>
          <cell r="O31">
            <v>812.5</v>
          </cell>
        </row>
        <row r="32">
          <cell r="J32">
            <v>1088.8</v>
          </cell>
          <cell r="K32">
            <v>451.2</v>
          </cell>
          <cell r="L32">
            <v>436</v>
          </cell>
          <cell r="M32">
            <v>181.7</v>
          </cell>
          <cell r="N32">
            <v>625.20000000000005</v>
          </cell>
          <cell r="O32">
            <v>830.5</v>
          </cell>
        </row>
        <row r="33">
          <cell r="J33">
            <v>1763.6</v>
          </cell>
          <cell r="K33">
            <v>1145.9000000000001</v>
          </cell>
          <cell r="L33">
            <v>1155.5999999999999</v>
          </cell>
          <cell r="M33">
            <v>229.1</v>
          </cell>
          <cell r="N33">
            <v>601.9</v>
          </cell>
          <cell r="O33">
            <v>1123.8</v>
          </cell>
        </row>
        <row r="34">
          <cell r="J34">
            <v>48.1</v>
          </cell>
          <cell r="K34">
            <v>28.4</v>
          </cell>
          <cell r="L34">
            <v>36.9</v>
          </cell>
          <cell r="M34">
            <v>5.6</v>
          </cell>
          <cell r="N34">
            <v>29.6</v>
          </cell>
          <cell r="O34">
            <v>36.1</v>
          </cell>
        </row>
        <row r="35">
          <cell r="J35">
            <v>664.1</v>
          </cell>
          <cell r="K35">
            <v>633.6</v>
          </cell>
          <cell r="L35">
            <v>622.6</v>
          </cell>
          <cell r="M35">
            <v>620.9</v>
          </cell>
          <cell r="N35">
            <v>583</v>
          </cell>
          <cell r="O35">
            <v>599.1</v>
          </cell>
        </row>
        <row r="36">
          <cell r="J36">
            <v>630</v>
          </cell>
          <cell r="K36">
            <v>680.1</v>
          </cell>
          <cell r="L36">
            <v>612</v>
          </cell>
          <cell r="M36">
            <v>509.3</v>
          </cell>
          <cell r="N36">
            <v>462.4</v>
          </cell>
          <cell r="O36">
            <v>472.8</v>
          </cell>
        </row>
        <row r="37">
          <cell r="J37">
            <v>2.5</v>
          </cell>
          <cell r="K37">
            <v>1.4</v>
          </cell>
          <cell r="L37">
            <v>0</v>
          </cell>
          <cell r="M37">
            <v>0.6</v>
          </cell>
          <cell r="N37">
            <v>3.2</v>
          </cell>
          <cell r="O37">
            <v>3.1</v>
          </cell>
        </row>
        <row r="39">
          <cell r="J39">
            <v>1141</v>
          </cell>
          <cell r="K39">
            <v>971.4</v>
          </cell>
          <cell r="L39">
            <v>641.79999999999995</v>
          </cell>
          <cell r="M39">
            <v>0</v>
          </cell>
          <cell r="N39">
            <v>58.3</v>
          </cell>
          <cell r="O39">
            <v>478.6</v>
          </cell>
        </row>
        <row r="40">
          <cell r="J40">
            <v>243.2</v>
          </cell>
          <cell r="K40">
            <v>44.2</v>
          </cell>
          <cell r="L40">
            <v>27.8</v>
          </cell>
          <cell r="M40">
            <v>0.2</v>
          </cell>
          <cell r="N40">
            <v>3.9</v>
          </cell>
          <cell r="O40">
            <v>23.3</v>
          </cell>
        </row>
        <row r="41">
          <cell r="J41">
            <v>82</v>
          </cell>
          <cell r="K41">
            <v>82.3</v>
          </cell>
          <cell r="L41">
            <v>50.6</v>
          </cell>
          <cell r="M41">
            <v>3.8</v>
          </cell>
          <cell r="N41">
            <v>1.2</v>
          </cell>
          <cell r="O41">
            <v>11.3</v>
          </cell>
        </row>
        <row r="42">
          <cell r="J42">
            <v>23.5</v>
          </cell>
          <cell r="K42">
            <v>23.4</v>
          </cell>
          <cell r="L42">
            <v>16</v>
          </cell>
          <cell r="M42">
            <v>0.3</v>
          </cell>
          <cell r="N42">
            <v>1.5</v>
          </cell>
          <cell r="O42">
            <v>0.5</v>
          </cell>
        </row>
        <row r="43">
          <cell r="J43">
            <v>98.5</v>
          </cell>
          <cell r="K43">
            <v>64.599999999999994</v>
          </cell>
          <cell r="L43">
            <v>45.6</v>
          </cell>
          <cell r="M43">
            <v>57.7</v>
          </cell>
          <cell r="N43">
            <v>16.5</v>
          </cell>
          <cell r="O43">
            <v>33.9</v>
          </cell>
        </row>
        <row r="45">
          <cell r="J45">
            <v>672.4</v>
          </cell>
          <cell r="K45">
            <v>627.5</v>
          </cell>
          <cell r="L45">
            <v>552.1</v>
          </cell>
          <cell r="M45">
            <v>90.3</v>
          </cell>
          <cell r="N45">
            <v>24.6</v>
          </cell>
          <cell r="O45">
            <v>14.7</v>
          </cell>
        </row>
        <row r="46">
          <cell r="J46">
            <v>0.2</v>
          </cell>
          <cell r="K46">
            <v>0.3</v>
          </cell>
          <cell r="L46">
            <v>0.4</v>
          </cell>
          <cell r="M46">
            <v>0.1</v>
          </cell>
          <cell r="N46">
            <v>0.6</v>
          </cell>
          <cell r="O46">
            <v>0</v>
          </cell>
        </row>
        <row r="47">
          <cell r="J47">
            <v>83.7</v>
          </cell>
          <cell r="K47">
            <v>65.5</v>
          </cell>
          <cell r="L47">
            <v>47</v>
          </cell>
          <cell r="M47">
            <v>0</v>
          </cell>
          <cell r="N47">
            <v>3.9</v>
          </cell>
          <cell r="O47">
            <v>31.9</v>
          </cell>
        </row>
        <row r="48">
          <cell r="J48">
            <v>0.1</v>
          </cell>
          <cell r="K48">
            <v>0.1</v>
          </cell>
          <cell r="L48">
            <v>0.1</v>
          </cell>
          <cell r="M48">
            <v>0</v>
          </cell>
          <cell r="N48">
            <v>0</v>
          </cell>
          <cell r="O48">
            <v>0</v>
          </cell>
        </row>
        <row r="51">
          <cell r="J51">
            <v>0.6</v>
          </cell>
          <cell r="K51">
            <v>0.1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4">
          <cell r="J54">
            <v>286.39999999999998</v>
          </cell>
          <cell r="K54">
            <v>362.4</v>
          </cell>
          <cell r="L54">
            <v>325</v>
          </cell>
          <cell r="M54">
            <v>131.9</v>
          </cell>
          <cell r="N54">
            <v>28.3</v>
          </cell>
          <cell r="O54">
            <v>44.2</v>
          </cell>
        </row>
        <row r="55">
          <cell r="J55">
            <v>2.6</v>
          </cell>
          <cell r="K55">
            <v>2.6</v>
          </cell>
          <cell r="L55">
            <v>1.9</v>
          </cell>
          <cell r="M55">
            <v>0</v>
          </cell>
          <cell r="N55">
            <v>0</v>
          </cell>
          <cell r="O55">
            <v>0.6</v>
          </cell>
        </row>
        <row r="56">
          <cell r="J56">
            <v>4.5999999999999996</v>
          </cell>
          <cell r="K56">
            <v>4.5999999999999996</v>
          </cell>
          <cell r="L56">
            <v>3.2</v>
          </cell>
          <cell r="M56">
            <v>0.3</v>
          </cell>
          <cell r="N56">
            <v>0.4</v>
          </cell>
          <cell r="O56">
            <v>2.4</v>
          </cell>
        </row>
        <row r="60">
          <cell r="J60">
            <v>284.3</v>
          </cell>
          <cell r="K60">
            <v>211.5</v>
          </cell>
          <cell r="L60">
            <v>216.7</v>
          </cell>
          <cell r="M60">
            <v>242.3</v>
          </cell>
          <cell r="N60">
            <v>215.3</v>
          </cell>
          <cell r="O60">
            <v>206.1</v>
          </cell>
        </row>
        <row r="61">
          <cell r="J61">
            <v>0.1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J62">
            <v>21.3</v>
          </cell>
          <cell r="K62">
            <v>8.1999999999999993</v>
          </cell>
          <cell r="L62">
            <v>7.9</v>
          </cell>
          <cell r="M62">
            <v>0.9</v>
          </cell>
          <cell r="N62">
            <v>1.6</v>
          </cell>
          <cell r="O62">
            <v>4</v>
          </cell>
        </row>
        <row r="63">
          <cell r="J63">
            <v>712.9</v>
          </cell>
          <cell r="K63">
            <v>788.2</v>
          </cell>
          <cell r="L63">
            <v>749.19999999999982</v>
          </cell>
          <cell r="M63">
            <v>597.6</v>
          </cell>
          <cell r="N63">
            <v>552.20000000000005</v>
          </cell>
          <cell r="O63">
            <v>647.79999999999995</v>
          </cell>
        </row>
        <row r="64">
          <cell r="J64">
            <v>710.5</v>
          </cell>
          <cell r="K64">
            <v>775.2</v>
          </cell>
          <cell r="L64">
            <v>747.1</v>
          </cell>
          <cell r="M64">
            <v>596.5</v>
          </cell>
          <cell r="N64">
            <v>549.1</v>
          </cell>
          <cell r="O64">
            <v>641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</sheetData>
      <sheetData sheetId="6"/>
      <sheetData sheetId="7">
        <row r="11">
          <cell r="J11">
            <v>7844.8</v>
          </cell>
          <cell r="K11">
            <v>6768</v>
          </cell>
          <cell r="L11">
            <v>6546.9</v>
          </cell>
          <cell r="M11">
            <v>4512.8999999999996</v>
          </cell>
          <cell r="N11">
            <v>4429.1000000000004</v>
          </cell>
          <cell r="O11">
            <v>5399.1</v>
          </cell>
        </row>
        <row r="13">
          <cell r="J13">
            <v>599.6</v>
          </cell>
          <cell r="K13">
            <v>526.70000000000005</v>
          </cell>
          <cell r="L13">
            <v>598.6</v>
          </cell>
          <cell r="M13">
            <v>342.9</v>
          </cell>
          <cell r="N13">
            <v>391.1</v>
          </cell>
          <cell r="O13">
            <v>450.9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J15">
            <v>251.6</v>
          </cell>
          <cell r="K15">
            <v>275.10000000000002</v>
          </cell>
          <cell r="L15">
            <v>326.89999999999998</v>
          </cell>
          <cell r="M15">
            <v>123.5</v>
          </cell>
          <cell r="N15">
            <v>108.7</v>
          </cell>
          <cell r="O15">
            <v>191.2</v>
          </cell>
        </row>
        <row r="16">
          <cell r="J16">
            <v>172.7</v>
          </cell>
          <cell r="K16">
            <v>136.30000000000001</v>
          </cell>
          <cell r="L16">
            <v>115.1</v>
          </cell>
          <cell r="M16">
            <v>69.8</v>
          </cell>
          <cell r="N16">
            <v>79.8</v>
          </cell>
          <cell r="O16">
            <v>137.4</v>
          </cell>
        </row>
        <row r="17">
          <cell r="J17">
            <v>148.80000000000001</v>
          </cell>
          <cell r="K17">
            <v>121</v>
          </cell>
          <cell r="L17">
            <v>141.1</v>
          </cell>
          <cell r="M17">
            <v>73.900000000000006</v>
          </cell>
          <cell r="N17">
            <v>81.7</v>
          </cell>
          <cell r="O17">
            <v>148.9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J20">
            <v>32.1</v>
          </cell>
          <cell r="K20">
            <v>18.100000000000001</v>
          </cell>
          <cell r="L20">
            <v>19.5</v>
          </cell>
          <cell r="M20">
            <v>1.3</v>
          </cell>
          <cell r="N20">
            <v>1.3</v>
          </cell>
          <cell r="O20">
            <v>3.2</v>
          </cell>
        </row>
        <row r="23">
          <cell r="J23">
            <v>2737.1</v>
          </cell>
          <cell r="K23">
            <v>2402.4</v>
          </cell>
          <cell r="L23">
            <v>2061.1999999999998</v>
          </cell>
          <cell r="M23">
            <v>1477.2</v>
          </cell>
          <cell r="N23">
            <v>1493.1</v>
          </cell>
          <cell r="O23">
            <v>2007.5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J27">
            <v>40.4</v>
          </cell>
          <cell r="K27">
            <v>30</v>
          </cell>
          <cell r="L27">
            <v>18.2</v>
          </cell>
          <cell r="M27">
            <v>0</v>
          </cell>
          <cell r="N27">
            <v>0</v>
          </cell>
          <cell r="O27">
            <v>0.1</v>
          </cell>
        </row>
        <row r="28">
          <cell r="J28">
            <v>4</v>
          </cell>
          <cell r="K28">
            <v>1.6</v>
          </cell>
          <cell r="L28">
            <v>2.2000000000000002</v>
          </cell>
          <cell r="M28">
            <v>2.8</v>
          </cell>
          <cell r="N28">
            <v>2</v>
          </cell>
          <cell r="O28">
            <v>1.8</v>
          </cell>
        </row>
        <row r="29">
          <cell r="J29">
            <v>0.3</v>
          </cell>
          <cell r="K29">
            <v>0.2</v>
          </cell>
          <cell r="L29">
            <v>0.1</v>
          </cell>
          <cell r="M29">
            <v>0</v>
          </cell>
          <cell r="N29">
            <v>0</v>
          </cell>
          <cell r="O29">
            <v>0.3</v>
          </cell>
        </row>
        <row r="32">
          <cell r="J32">
            <v>93.1</v>
          </cell>
          <cell r="K32">
            <v>201</v>
          </cell>
          <cell r="L32">
            <v>30.3</v>
          </cell>
          <cell r="M32">
            <v>14.5</v>
          </cell>
          <cell r="N32">
            <v>0.1</v>
          </cell>
          <cell r="O32">
            <v>18.7</v>
          </cell>
        </row>
        <row r="33">
          <cell r="J33">
            <v>22.9</v>
          </cell>
          <cell r="K33">
            <v>0</v>
          </cell>
          <cell r="L33">
            <v>0</v>
          </cell>
          <cell r="M33">
            <v>0</v>
          </cell>
          <cell r="N33">
            <v>20.6</v>
          </cell>
          <cell r="O33">
            <v>0</v>
          </cell>
          <cell r="P33">
            <v>43.5</v>
          </cell>
        </row>
      </sheetData>
      <sheetData sheetId="8"/>
      <sheetData sheetId="9"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95.5</v>
          </cell>
          <cell r="L13">
            <v>93.1</v>
          </cell>
          <cell r="M13">
            <v>0</v>
          </cell>
          <cell r="N13">
            <v>192.1</v>
          </cell>
          <cell r="O13">
            <v>103.6</v>
          </cell>
        </row>
        <row r="16">
          <cell r="J16">
            <v>14.3</v>
          </cell>
          <cell r="K16">
            <v>8</v>
          </cell>
          <cell r="L16">
            <v>6.5</v>
          </cell>
          <cell r="M16">
            <v>0</v>
          </cell>
          <cell r="N16">
            <v>2.7</v>
          </cell>
          <cell r="O16">
            <v>0</v>
          </cell>
        </row>
        <row r="17">
          <cell r="J17">
            <v>5.5</v>
          </cell>
          <cell r="K17">
            <v>4.3</v>
          </cell>
          <cell r="L17">
            <v>2.2999999999999998</v>
          </cell>
          <cell r="M17">
            <v>0.1</v>
          </cell>
          <cell r="N17">
            <v>1.3</v>
          </cell>
          <cell r="O17">
            <v>3.2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J20">
            <v>15.1</v>
          </cell>
          <cell r="K20">
            <v>12.2</v>
          </cell>
          <cell r="L20">
            <v>7</v>
          </cell>
          <cell r="M20">
            <v>0.1</v>
          </cell>
          <cell r="N20">
            <v>1.4</v>
          </cell>
          <cell r="O20">
            <v>6</v>
          </cell>
        </row>
        <row r="21">
          <cell r="J21">
            <v>179</v>
          </cell>
          <cell r="K21">
            <v>255.9</v>
          </cell>
          <cell r="L21">
            <v>186.7</v>
          </cell>
          <cell r="M21">
            <v>236.5</v>
          </cell>
          <cell r="N21">
            <v>183.4</v>
          </cell>
          <cell r="O21">
            <v>182.2</v>
          </cell>
        </row>
        <row r="24">
          <cell r="J24">
            <v>0</v>
          </cell>
          <cell r="K24">
            <v>0</v>
          </cell>
          <cell r="L24">
            <v>400</v>
          </cell>
          <cell r="M24">
            <v>0</v>
          </cell>
          <cell r="N24">
            <v>0</v>
          </cell>
          <cell r="O24">
            <v>0</v>
          </cell>
        </row>
        <row r="25">
          <cell r="J25">
            <v>0</v>
          </cell>
          <cell r="K25">
            <v>0</v>
          </cell>
          <cell r="L25">
            <v>500</v>
          </cell>
          <cell r="M25">
            <v>11500</v>
          </cell>
          <cell r="N25">
            <v>0</v>
          </cell>
          <cell r="O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30">
          <cell r="J30">
            <v>104.2</v>
          </cell>
          <cell r="K30">
            <v>94.9</v>
          </cell>
          <cell r="L30">
            <v>107.4</v>
          </cell>
          <cell r="M30">
            <v>51.3</v>
          </cell>
          <cell r="N30">
            <v>57.3</v>
          </cell>
          <cell r="O30">
            <v>56.3</v>
          </cell>
        </row>
        <row r="31">
          <cell r="J31">
            <v>1.2</v>
          </cell>
          <cell r="K31">
            <v>1.8</v>
          </cell>
          <cell r="L31">
            <v>1.1000000000000001</v>
          </cell>
          <cell r="M31">
            <v>0</v>
          </cell>
          <cell r="N31">
            <v>0</v>
          </cell>
          <cell r="O31">
            <v>0</v>
          </cell>
        </row>
        <row r="32">
          <cell r="J32">
            <v>0.6</v>
          </cell>
          <cell r="K32">
            <v>20.399999999999999</v>
          </cell>
          <cell r="L32">
            <v>0.3</v>
          </cell>
          <cell r="M32">
            <v>10.1</v>
          </cell>
          <cell r="N32">
            <v>0.4</v>
          </cell>
          <cell r="O32">
            <v>18.5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5">
          <cell r="J35">
            <v>33.700000000000003</v>
          </cell>
          <cell r="K35">
            <v>28.4</v>
          </cell>
          <cell r="L35">
            <v>12.1</v>
          </cell>
          <cell r="M35">
            <v>7.1</v>
          </cell>
          <cell r="N35">
            <v>10.3</v>
          </cell>
          <cell r="O35">
            <v>8.1</v>
          </cell>
        </row>
        <row r="36">
          <cell r="J36">
            <v>2150.6</v>
          </cell>
          <cell r="K36">
            <v>1287.5999999999999</v>
          </cell>
          <cell r="L36">
            <v>1167.4000000000001</v>
          </cell>
          <cell r="M36">
            <v>572</v>
          </cell>
          <cell r="N36">
            <v>306.2</v>
          </cell>
          <cell r="O36">
            <v>655.1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J39">
            <v>61.4</v>
          </cell>
          <cell r="K39">
            <v>49.6</v>
          </cell>
          <cell r="L39">
            <v>34.1</v>
          </cell>
          <cell r="M39">
            <v>0.4</v>
          </cell>
          <cell r="N39">
            <v>8.6</v>
          </cell>
          <cell r="O39">
            <v>22.5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131.6</v>
          </cell>
          <cell r="O41">
            <v>402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131.6</v>
          </cell>
          <cell r="O42">
            <v>402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1">
          <cell r="J51">
            <v>16.899999999999999</v>
          </cell>
          <cell r="K51">
            <v>31</v>
          </cell>
          <cell r="L51">
            <v>164.4</v>
          </cell>
          <cell r="M51">
            <v>0</v>
          </cell>
          <cell r="N51">
            <v>723</v>
          </cell>
          <cell r="O51">
            <v>0</v>
          </cell>
        </row>
        <row r="52">
          <cell r="J52">
            <v>0</v>
          </cell>
          <cell r="K52">
            <v>6.9</v>
          </cell>
          <cell r="L52">
            <v>7.5</v>
          </cell>
          <cell r="M52">
            <v>4.9000000000000004</v>
          </cell>
          <cell r="N52">
            <v>59.1</v>
          </cell>
          <cell r="O52">
            <v>166.4</v>
          </cell>
        </row>
        <row r="53">
          <cell r="J53">
            <v>125.4</v>
          </cell>
          <cell r="K53">
            <v>106.1</v>
          </cell>
          <cell r="L53">
            <v>333.6</v>
          </cell>
          <cell r="M53">
            <v>0</v>
          </cell>
          <cell r="N53">
            <v>0</v>
          </cell>
          <cell r="O53">
            <v>0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J59">
            <v>0</v>
          </cell>
          <cell r="K59">
            <v>0</v>
          </cell>
          <cell r="L59">
            <v>1462.4</v>
          </cell>
          <cell r="M59">
            <v>0</v>
          </cell>
          <cell r="N59">
            <v>0</v>
          </cell>
          <cell r="O59">
            <v>0</v>
          </cell>
        </row>
        <row r="61">
          <cell r="J61">
            <v>5.7</v>
          </cell>
          <cell r="K61">
            <v>5.7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J62">
            <v>0</v>
          </cell>
          <cell r="K62">
            <v>1597.8</v>
          </cell>
          <cell r="L62">
            <v>803.3</v>
          </cell>
          <cell r="M62">
            <v>809.4</v>
          </cell>
          <cell r="N62">
            <v>825</v>
          </cell>
          <cell r="O62">
            <v>859.6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895"/>
  <sheetViews>
    <sheetView showGridLines="0" tabSelected="1" topLeftCell="C56" zoomScaleNormal="100" workbookViewId="0">
      <selection activeCell="J68" sqref="J68:P74"/>
    </sheetView>
  </sheetViews>
  <sheetFormatPr baseColWidth="10" defaultColWidth="11.42578125" defaultRowHeight="12.75"/>
  <cols>
    <col min="1" max="1" width="0.85546875" style="5" customWidth="1"/>
    <col min="2" max="2" width="79" style="5" customWidth="1"/>
    <col min="3" max="7" width="10.5703125" style="5" customWidth="1"/>
    <col min="8" max="8" width="9.28515625" style="5" customWidth="1"/>
    <col min="9" max="9" width="11.140625" style="5" customWidth="1"/>
    <col min="10" max="15" width="8.85546875" style="5" customWidth="1"/>
    <col min="16" max="16" width="10.42578125" style="5" customWidth="1"/>
    <col min="17" max="17" width="11" style="5" customWidth="1"/>
    <col min="18" max="19" width="11.42578125" style="34"/>
    <col min="20" max="16384" width="11.42578125" style="5"/>
  </cols>
  <sheetData>
    <row r="1" spans="2:68" ht="7.15" customHeight="1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2:68" ht="17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</row>
    <row r="3" spans="2:68" ht="13.5" customHeight="1"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</row>
    <row r="4" spans="2:68" ht="19.5" customHeight="1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2:68" ht="15.75" customHeight="1"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2:68" ht="16.5"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2:68" ht="15" customHeight="1">
      <c r="B7" s="11" t="s">
        <v>4</v>
      </c>
      <c r="C7" s="12">
        <v>2020</v>
      </c>
      <c r="D7" s="13"/>
      <c r="E7" s="13"/>
      <c r="F7" s="13"/>
      <c r="G7" s="13"/>
      <c r="H7" s="13"/>
      <c r="I7" s="14" t="s">
        <v>5</v>
      </c>
      <c r="J7" s="12">
        <v>2020</v>
      </c>
      <c r="K7" s="13"/>
      <c r="L7" s="13"/>
      <c r="M7" s="13"/>
      <c r="N7" s="13"/>
      <c r="O7" s="13"/>
      <c r="P7" s="14" t="s">
        <v>6</v>
      </c>
      <c r="Q7" s="14" t="s">
        <v>7</v>
      </c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2:68" ht="20.25" customHeight="1" thickBot="1">
      <c r="B8" s="15"/>
      <c r="C8" s="16" t="s">
        <v>8</v>
      </c>
      <c r="D8" s="16" t="s">
        <v>9</v>
      </c>
      <c r="E8" s="16" t="s">
        <v>10</v>
      </c>
      <c r="F8" s="16" t="s">
        <v>11</v>
      </c>
      <c r="G8" s="16" t="s">
        <v>12</v>
      </c>
      <c r="H8" s="16" t="s">
        <v>13</v>
      </c>
      <c r="I8" s="17"/>
      <c r="J8" s="16" t="s">
        <v>8</v>
      </c>
      <c r="K8" s="16" t="s">
        <v>9</v>
      </c>
      <c r="L8" s="16" t="s">
        <v>10</v>
      </c>
      <c r="M8" s="16" t="s">
        <v>11</v>
      </c>
      <c r="N8" s="16" t="s">
        <v>12</v>
      </c>
      <c r="O8" s="16" t="s">
        <v>13</v>
      </c>
      <c r="P8" s="17"/>
      <c r="Q8" s="17"/>
      <c r="R8" s="3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2:68" ht="18" customHeight="1" thickTop="1">
      <c r="B9" s="18" t="s">
        <v>14</v>
      </c>
      <c r="C9" s="19">
        <f t="shared" ref="C9:P9" si="0">+C10+C49+C57</f>
        <v>48861.799999999988</v>
      </c>
      <c r="D9" s="19">
        <f t="shared" si="0"/>
        <v>37262.300000000003</v>
      </c>
      <c r="E9" s="19">
        <f t="shared" si="0"/>
        <v>32414.399999999998</v>
      </c>
      <c r="F9" s="19">
        <f t="shared" si="0"/>
        <v>26721.1</v>
      </c>
      <c r="G9" s="19">
        <f t="shared" si="0"/>
        <v>25778.300000000003</v>
      </c>
      <c r="H9" s="19">
        <f t="shared" si="0"/>
        <v>30197.600000000006</v>
      </c>
      <c r="I9" s="19">
        <f t="shared" si="0"/>
        <v>201235.50000000003</v>
      </c>
      <c r="J9" s="19">
        <f t="shared" si="0"/>
        <v>53087.200000000004</v>
      </c>
      <c r="K9" s="19">
        <f t="shared" si="0"/>
        <v>38588.899999999994</v>
      </c>
      <c r="L9" s="19">
        <f t="shared" si="0"/>
        <v>40296.499999999993</v>
      </c>
      <c r="M9" s="19">
        <f t="shared" si="0"/>
        <v>28686.442675316983</v>
      </c>
      <c r="N9" s="19">
        <f t="shared" si="0"/>
        <v>27741.7</v>
      </c>
      <c r="O9" s="19">
        <f t="shared" si="0"/>
        <v>27266.2</v>
      </c>
      <c r="P9" s="19">
        <f t="shared" si="0"/>
        <v>215666.94267531697</v>
      </c>
      <c r="Q9" s="19">
        <f t="shared" ref="Q9:Q51" si="1">+I9/P9*100</f>
        <v>93.308458637055352</v>
      </c>
      <c r="R9" s="3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2:68" ht="18" customHeight="1">
      <c r="B10" s="20" t="s">
        <v>15</v>
      </c>
      <c r="C10" s="21">
        <f t="shared" ref="C10:P10" si="2">+C11+C16+C26+C44+C47+C48</f>
        <v>47548.999999999993</v>
      </c>
      <c r="D10" s="21">
        <f t="shared" si="2"/>
        <v>35884.700000000004</v>
      </c>
      <c r="E10" s="21">
        <f t="shared" si="2"/>
        <v>31110.5</v>
      </c>
      <c r="F10" s="21">
        <f t="shared" si="2"/>
        <v>25748.1</v>
      </c>
      <c r="G10" s="21">
        <f t="shared" si="2"/>
        <v>24980.500000000004</v>
      </c>
      <c r="H10" s="21">
        <f t="shared" si="2"/>
        <v>29292.500000000004</v>
      </c>
      <c r="I10" s="21">
        <f t="shared" si="2"/>
        <v>194565.30000000002</v>
      </c>
      <c r="J10" s="21">
        <f t="shared" si="2"/>
        <v>51516.900000000009</v>
      </c>
      <c r="K10" s="21">
        <f t="shared" si="2"/>
        <v>37130.299999999996</v>
      </c>
      <c r="L10" s="21">
        <f t="shared" si="2"/>
        <v>38878.199999999997</v>
      </c>
      <c r="M10" s="21">
        <f t="shared" si="2"/>
        <v>27681.442675316983</v>
      </c>
      <c r="N10" s="21">
        <f t="shared" si="2"/>
        <v>26918.600000000002</v>
      </c>
      <c r="O10" s="21">
        <f t="shared" si="2"/>
        <v>26338.400000000001</v>
      </c>
      <c r="P10" s="22">
        <f t="shared" si="2"/>
        <v>208463.84267531696</v>
      </c>
      <c r="Q10" s="22">
        <f t="shared" si="1"/>
        <v>93.332876101222041</v>
      </c>
      <c r="R10" s="3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2:68" ht="18" customHeight="1">
      <c r="B11" s="20" t="s">
        <v>16</v>
      </c>
      <c r="C11" s="23">
        <f t="shared" ref="C11:P11" si="3">SUM(C12:C15)</f>
        <v>20896.599999999999</v>
      </c>
      <c r="D11" s="23">
        <f t="shared" ref="D11:H11" si="4">SUM(D12:D15)</f>
        <v>14072.900000000001</v>
      </c>
      <c r="E11" s="23">
        <f t="shared" si="4"/>
        <v>13646.500000000002</v>
      </c>
      <c r="F11" s="23">
        <f t="shared" si="4"/>
        <v>16420.599999999999</v>
      </c>
      <c r="G11" s="23">
        <f t="shared" si="4"/>
        <v>11041.7</v>
      </c>
      <c r="H11" s="23">
        <f t="shared" si="4"/>
        <v>10870.4</v>
      </c>
      <c r="I11" s="24">
        <f t="shared" si="3"/>
        <v>86948.700000000012</v>
      </c>
      <c r="J11" s="23">
        <f t="shared" ref="J11:O11" si="5">SUM(J12:J15)</f>
        <v>22171.800000000003</v>
      </c>
      <c r="K11" s="23">
        <f t="shared" si="5"/>
        <v>14454.599999999999</v>
      </c>
      <c r="L11" s="23">
        <f t="shared" si="5"/>
        <v>15206.9</v>
      </c>
      <c r="M11" s="23">
        <f t="shared" si="5"/>
        <v>17289.400000000001</v>
      </c>
      <c r="N11" s="23">
        <f t="shared" si="5"/>
        <v>12634.4</v>
      </c>
      <c r="O11" s="23">
        <f t="shared" si="5"/>
        <v>10633.3</v>
      </c>
      <c r="P11" s="24">
        <f t="shared" si="3"/>
        <v>92390.399999999994</v>
      </c>
      <c r="Q11" s="24">
        <f t="shared" si="1"/>
        <v>94.110102348295939</v>
      </c>
      <c r="R11" s="3"/>
      <c r="S11" s="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2:68" ht="18" customHeight="1">
      <c r="B12" s="25" t="s">
        <v>17</v>
      </c>
      <c r="C12" s="26">
        <f>+[1]DGII!J12</f>
        <v>6857</v>
      </c>
      <c r="D12" s="26">
        <f>+[1]DGII!K12</f>
        <v>5532.7</v>
      </c>
      <c r="E12" s="26">
        <f>+[1]DGII!L12</f>
        <v>4956.6000000000004</v>
      </c>
      <c r="F12" s="26">
        <f>+[1]DGII!M12</f>
        <v>4725.8999999999996</v>
      </c>
      <c r="G12" s="26">
        <f>+[1]DGII!N12</f>
        <v>4520.2</v>
      </c>
      <c r="H12" s="26">
        <f>+[1]DGII!O12</f>
        <v>4097.8999999999996</v>
      </c>
      <c r="I12" s="27">
        <f>SUM(C12:H12)</f>
        <v>30690.300000000003</v>
      </c>
      <c r="J12" s="26">
        <f>+'[1]PP (EST)'!J12</f>
        <v>7039.2</v>
      </c>
      <c r="K12" s="26">
        <f>+'[1]PP (EST)'!K12</f>
        <v>5517.4</v>
      </c>
      <c r="L12" s="26">
        <f>+'[1]PP (EST)'!L12</f>
        <v>5824.2</v>
      </c>
      <c r="M12" s="26">
        <f>+'[1]PP (EST)'!M12</f>
        <v>5350.6</v>
      </c>
      <c r="N12" s="26">
        <f>+'[1]PP (EST)'!N12</f>
        <v>4854</v>
      </c>
      <c r="O12" s="26">
        <f>+'[1]PP (EST)'!O12</f>
        <v>3735.7</v>
      </c>
      <c r="P12" s="27">
        <f>SUM(J12:O12)</f>
        <v>32321.100000000002</v>
      </c>
      <c r="Q12" s="27">
        <f t="shared" si="1"/>
        <v>94.95437964673232</v>
      </c>
      <c r="R12" s="3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</row>
    <row r="13" spans="2:68" ht="18" customHeight="1">
      <c r="B13" s="25" t="s">
        <v>18</v>
      </c>
      <c r="C13" s="26">
        <f>+[1]DGII!J13</f>
        <v>10045.5</v>
      </c>
      <c r="D13" s="26">
        <f>+[1]DGII!K13</f>
        <v>5947.3</v>
      </c>
      <c r="E13" s="26">
        <f>+[1]DGII!L13</f>
        <v>5901.6</v>
      </c>
      <c r="F13" s="26">
        <f>+[1]DGII!M13</f>
        <v>9248.7000000000007</v>
      </c>
      <c r="G13" s="26">
        <f>+[1]DGII!N13</f>
        <v>3614.5</v>
      </c>
      <c r="H13" s="26">
        <f>+[1]DGII!O13</f>
        <v>4255.8999999999996</v>
      </c>
      <c r="I13" s="27">
        <f>SUM(C13:H13)</f>
        <v>39013.500000000007</v>
      </c>
      <c r="J13" s="26">
        <f>+'[1]PP (EST)'!J13</f>
        <v>10433</v>
      </c>
      <c r="K13" s="26">
        <f>+'[1]PP (EST)'!K13</f>
        <v>6066.2</v>
      </c>
      <c r="L13" s="26">
        <f>+'[1]PP (EST)'!L13</f>
        <v>6145.8</v>
      </c>
      <c r="M13" s="26">
        <f>+'[1]PP (EST)'!M13</f>
        <v>9450.7000000000007</v>
      </c>
      <c r="N13" s="26">
        <f>+'[1]PP (EST)'!N13</f>
        <v>4749.3999999999996</v>
      </c>
      <c r="O13" s="26">
        <f>+'[1]PP (EST)'!O13</f>
        <v>4390</v>
      </c>
      <c r="P13" s="27">
        <f>SUM(J13:O13)</f>
        <v>41235.1</v>
      </c>
      <c r="Q13" s="27">
        <f t="shared" si="1"/>
        <v>94.612356948328028</v>
      </c>
      <c r="R13" s="28"/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</row>
    <row r="14" spans="2:68" ht="18" customHeight="1">
      <c r="B14" s="25" t="s">
        <v>19</v>
      </c>
      <c r="C14" s="26">
        <f>+[1]DGII!J14</f>
        <v>3790.6</v>
      </c>
      <c r="D14" s="26">
        <f>+[1]DGII!K14</f>
        <v>2473.6999999999998</v>
      </c>
      <c r="E14" s="26">
        <f>+[1]DGII!L14</f>
        <v>2716.1</v>
      </c>
      <c r="F14" s="26">
        <f>+[1]DGII!M14</f>
        <v>2401.6999999999998</v>
      </c>
      <c r="G14" s="26">
        <f>+[1]DGII!N14</f>
        <v>2860.3</v>
      </c>
      <c r="H14" s="26">
        <f>+[1]DGII!O14</f>
        <v>2447.1</v>
      </c>
      <c r="I14" s="27">
        <f>SUM(C14:H14)</f>
        <v>16689.499999999996</v>
      </c>
      <c r="J14" s="26">
        <f>+'[1]PP (EST)'!J14</f>
        <v>4524.7</v>
      </c>
      <c r="K14" s="26">
        <f>+'[1]PP (EST)'!K14</f>
        <v>2732.6</v>
      </c>
      <c r="L14" s="26">
        <f>+'[1]PP (EST)'!L14</f>
        <v>3014.9</v>
      </c>
      <c r="M14" s="26">
        <f>+'[1]PP (EST)'!M14</f>
        <v>2444.6</v>
      </c>
      <c r="N14" s="26">
        <f>+'[1]PP (EST)'!N14</f>
        <v>2990.1</v>
      </c>
      <c r="O14" s="26">
        <f>+'[1]PP (EST)'!O14</f>
        <v>2479.6999999999998</v>
      </c>
      <c r="P14" s="27">
        <f>SUM(J14:O14)</f>
        <v>18186.599999999999</v>
      </c>
      <c r="Q14" s="27">
        <f t="shared" si="1"/>
        <v>91.768114985758729</v>
      </c>
      <c r="R14" s="3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</row>
    <row r="15" spans="2:68" ht="18" customHeight="1">
      <c r="B15" s="25" t="s">
        <v>20</v>
      </c>
      <c r="C15" s="26">
        <f>+[1]DGII!J15</f>
        <v>203.5</v>
      </c>
      <c r="D15" s="26">
        <f>+[1]DGII!K15</f>
        <v>119.2</v>
      </c>
      <c r="E15" s="26">
        <f>+[1]DGII!L15</f>
        <v>72.2</v>
      </c>
      <c r="F15" s="26">
        <f>+[1]DGII!M15</f>
        <v>44.3</v>
      </c>
      <c r="G15" s="26">
        <f>+[1]DGII!N15</f>
        <v>46.7</v>
      </c>
      <c r="H15" s="26">
        <f>+[1]DGII!O15</f>
        <v>69.5</v>
      </c>
      <c r="I15" s="27">
        <f>SUM(C15:H15)</f>
        <v>555.4</v>
      </c>
      <c r="J15" s="26">
        <f>+'[1]PP (EST)'!J15</f>
        <v>174.9</v>
      </c>
      <c r="K15" s="26">
        <f>+'[1]PP (EST)'!K15</f>
        <v>138.4</v>
      </c>
      <c r="L15" s="26">
        <f>+'[1]PP (EST)'!L15</f>
        <v>222</v>
      </c>
      <c r="M15" s="26">
        <f>+'[1]PP (EST)'!M15</f>
        <v>43.5</v>
      </c>
      <c r="N15" s="26">
        <f>+'[1]PP (EST)'!N15</f>
        <v>40.9</v>
      </c>
      <c r="O15" s="26">
        <f>+'[1]PP (EST)'!O15</f>
        <v>27.9</v>
      </c>
      <c r="P15" s="27">
        <f>SUM(J15:O15)</f>
        <v>647.59999999999991</v>
      </c>
      <c r="Q15" s="27">
        <f t="shared" si="1"/>
        <v>85.762816553428038</v>
      </c>
      <c r="R15" s="3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</row>
    <row r="16" spans="2:68" ht="18" customHeight="1">
      <c r="B16" s="20" t="s">
        <v>21</v>
      </c>
      <c r="C16" s="21">
        <f t="shared" ref="C16:P16" si="6">+C17+C25</f>
        <v>2038.1</v>
      </c>
      <c r="D16" s="21">
        <f t="shared" si="6"/>
        <v>1843</v>
      </c>
      <c r="E16" s="21">
        <f t="shared" si="6"/>
        <v>2517.6</v>
      </c>
      <c r="F16" s="21">
        <f t="shared" si="6"/>
        <v>446.99999999999994</v>
      </c>
      <c r="G16" s="21">
        <f t="shared" si="6"/>
        <v>1039.3</v>
      </c>
      <c r="H16" s="21">
        <f t="shared" si="6"/>
        <v>1588.6999999999998</v>
      </c>
      <c r="I16" s="22">
        <f t="shared" si="6"/>
        <v>9473.6999999999989</v>
      </c>
      <c r="J16" s="21">
        <f t="shared" si="6"/>
        <v>2197.8000000000002</v>
      </c>
      <c r="K16" s="21">
        <f t="shared" si="6"/>
        <v>2000.2</v>
      </c>
      <c r="L16" s="21">
        <f t="shared" si="6"/>
        <v>3108.7999999999993</v>
      </c>
      <c r="M16" s="21">
        <f t="shared" si="6"/>
        <v>542.64267531697988</v>
      </c>
      <c r="N16" s="21">
        <f t="shared" si="6"/>
        <v>1090</v>
      </c>
      <c r="O16" s="21">
        <f t="shared" si="6"/>
        <v>1490.1</v>
      </c>
      <c r="P16" s="22">
        <f t="shared" si="6"/>
        <v>10429.542675316981</v>
      </c>
      <c r="Q16" s="22">
        <f t="shared" si="1"/>
        <v>90.835238849167169</v>
      </c>
      <c r="R16" s="3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</row>
    <row r="17" spans="2:68" ht="18" customHeight="1">
      <c r="B17" s="29" t="s">
        <v>22</v>
      </c>
      <c r="C17" s="21">
        <f t="shared" ref="C17:P17" si="7">SUM(C18:C24)</f>
        <v>1890.3</v>
      </c>
      <c r="D17" s="21">
        <f t="shared" si="7"/>
        <v>1729.9</v>
      </c>
      <c r="E17" s="21">
        <f t="shared" si="7"/>
        <v>2431.9</v>
      </c>
      <c r="F17" s="21">
        <f t="shared" si="7"/>
        <v>433.79999999999995</v>
      </c>
      <c r="G17" s="21">
        <f t="shared" si="7"/>
        <v>1019.9</v>
      </c>
      <c r="H17" s="21">
        <f t="shared" si="7"/>
        <v>1526.6</v>
      </c>
      <c r="I17" s="22">
        <f t="shared" si="7"/>
        <v>9032.4</v>
      </c>
      <c r="J17" s="21">
        <f t="shared" si="7"/>
        <v>1993.4</v>
      </c>
      <c r="K17" s="21">
        <f t="shared" si="7"/>
        <v>1785.2</v>
      </c>
      <c r="L17" s="21">
        <f t="shared" si="7"/>
        <v>2885.5999999999995</v>
      </c>
      <c r="M17" s="21">
        <f t="shared" si="7"/>
        <v>523.34267531697992</v>
      </c>
      <c r="N17" s="21">
        <f t="shared" si="7"/>
        <v>1069.8</v>
      </c>
      <c r="O17" s="21">
        <f t="shared" si="7"/>
        <v>1466.6999999999998</v>
      </c>
      <c r="P17" s="22">
        <f t="shared" si="7"/>
        <v>9724.0426753169813</v>
      </c>
      <c r="Q17" s="22">
        <f t="shared" si="1"/>
        <v>92.887292884135391</v>
      </c>
      <c r="R17" s="3"/>
      <c r="S17" s="3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</row>
    <row r="18" spans="2:68" ht="18" customHeight="1">
      <c r="B18" s="30" t="s">
        <v>23</v>
      </c>
      <c r="C18" s="31">
        <f>+[1]DGII!J18</f>
        <v>81.3</v>
      </c>
      <c r="D18" s="31">
        <f>+[1]DGII!K18</f>
        <v>211.8</v>
      </c>
      <c r="E18" s="31">
        <f>+[1]DGII!L18</f>
        <v>1019.2</v>
      </c>
      <c r="F18" s="31">
        <f>+[1]DGII!M18</f>
        <v>17.600000000000001</v>
      </c>
      <c r="G18" s="31">
        <f>+[1]DGII!N18</f>
        <v>22</v>
      </c>
      <c r="H18" s="31">
        <f>+[1]DGII!O18</f>
        <v>57.1</v>
      </c>
      <c r="I18" s="27">
        <f t="shared" ref="I18:I25" si="8">SUM(C18:H18)</f>
        <v>1409</v>
      </c>
      <c r="J18" s="31">
        <f>+'[1]PP (EST)'!J18</f>
        <v>94</v>
      </c>
      <c r="K18" s="31">
        <f>+'[1]PP (EST)'!K18</f>
        <v>236.1</v>
      </c>
      <c r="L18" s="31">
        <f>+'[1]PP (EST)'!L18</f>
        <v>1028.5999999999999</v>
      </c>
      <c r="M18" s="31">
        <f>+'[1]PP (EST)'!M18</f>
        <v>50.9</v>
      </c>
      <c r="N18" s="31">
        <f>+'[1]PP (EST)'!N18</f>
        <v>24.7</v>
      </c>
      <c r="O18" s="31">
        <f>+'[1]PP (EST)'!O18</f>
        <v>130.1</v>
      </c>
      <c r="P18" s="27">
        <f t="shared" ref="P18:P25" si="9">SUM(J18:O18)</f>
        <v>1564.3999999999999</v>
      </c>
      <c r="Q18" s="27">
        <f t="shared" si="1"/>
        <v>90.066479161339814</v>
      </c>
      <c r="R18" s="3"/>
      <c r="S18" s="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</row>
    <row r="19" spans="2:68" ht="18" customHeight="1">
      <c r="B19" s="30" t="s">
        <v>24</v>
      </c>
      <c r="C19" s="31">
        <f>+[1]DGII!J19</f>
        <v>197.4</v>
      </c>
      <c r="D19" s="31">
        <f>+[1]DGII!K19</f>
        <v>92.9</v>
      </c>
      <c r="E19" s="31">
        <f>+[1]DGII!L19</f>
        <v>65.5</v>
      </c>
      <c r="F19" s="31">
        <f>+[1]DGII!M19</f>
        <v>54.3</v>
      </c>
      <c r="G19" s="31">
        <f>+[1]DGII!N19</f>
        <v>244.6</v>
      </c>
      <c r="H19" s="31">
        <f>+[1]DGII!O19</f>
        <v>250.6</v>
      </c>
      <c r="I19" s="27">
        <f t="shared" si="8"/>
        <v>905.30000000000007</v>
      </c>
      <c r="J19" s="31">
        <f>+'[1]PP (EST)'!J19</f>
        <v>234.5</v>
      </c>
      <c r="K19" s="31">
        <f>+'[1]PP (EST)'!K19</f>
        <v>120.2</v>
      </c>
      <c r="L19" s="31">
        <f>+'[1]PP (EST)'!L19</f>
        <v>165</v>
      </c>
      <c r="M19" s="31">
        <f>+'[1]PP (EST)'!M19</f>
        <v>0</v>
      </c>
      <c r="N19" s="31">
        <f>+'[1]PP (EST)'!N19</f>
        <v>299</v>
      </c>
      <c r="O19" s="31">
        <f>+'[1]PP (EST)'!O19</f>
        <v>216.6</v>
      </c>
      <c r="P19" s="27">
        <f t="shared" si="9"/>
        <v>1035.3</v>
      </c>
      <c r="Q19" s="27">
        <f t="shared" si="1"/>
        <v>87.443253163334305</v>
      </c>
      <c r="R19" s="3"/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</row>
    <row r="20" spans="2:68" ht="18" customHeight="1">
      <c r="B20" s="30" t="s">
        <v>25</v>
      </c>
      <c r="C20" s="31">
        <f>+[1]DGII!J20</f>
        <v>508.7</v>
      </c>
      <c r="D20" s="31">
        <f>+[1]DGII!K20</f>
        <v>537.6</v>
      </c>
      <c r="E20" s="31">
        <f>+[1]DGII!L20</f>
        <v>358.7</v>
      </c>
      <c r="F20" s="31">
        <f>+[1]DGII!M20</f>
        <v>0</v>
      </c>
      <c r="G20" s="31">
        <f>+[1]DGII!N20</f>
        <v>55.6</v>
      </c>
      <c r="H20" s="31">
        <f>+[1]DGII!O20</f>
        <v>324.60000000000002</v>
      </c>
      <c r="I20" s="27">
        <f t="shared" si="8"/>
        <v>1785.1999999999998</v>
      </c>
      <c r="J20" s="31">
        <f>+'[1]PP (EST)'!J20</f>
        <v>526.4</v>
      </c>
      <c r="K20" s="31">
        <f>+'[1]PP (EST)'!K20</f>
        <v>573.20000000000005</v>
      </c>
      <c r="L20" s="31">
        <f>+'[1]PP (EST)'!L20</f>
        <v>729.2</v>
      </c>
      <c r="M20" s="31">
        <f>+'[1]PP (EST)'!M20</f>
        <v>0</v>
      </c>
      <c r="N20" s="31">
        <f>+'[1]PP (EST)'!N20</f>
        <v>21.4</v>
      </c>
      <c r="O20" s="31">
        <f>+'[1]PP (EST)'!O20</f>
        <v>217.1</v>
      </c>
      <c r="P20" s="27">
        <f t="shared" si="9"/>
        <v>2067.3000000000002</v>
      </c>
      <c r="Q20" s="27">
        <f t="shared" si="1"/>
        <v>86.354181783001977</v>
      </c>
      <c r="R20" s="3"/>
      <c r="S20" s="3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</row>
    <row r="21" spans="2:68" ht="18" customHeight="1">
      <c r="B21" s="30" t="s">
        <v>26</v>
      </c>
      <c r="C21" s="31">
        <f>+[1]DGII!J21</f>
        <v>129.30000000000001</v>
      </c>
      <c r="D21" s="31">
        <f>+[1]DGII!K21</f>
        <v>108</v>
      </c>
      <c r="E21" s="31">
        <f>+[1]DGII!L21</f>
        <v>78.3</v>
      </c>
      <c r="F21" s="31">
        <f>+[1]DGII!M21</f>
        <v>0.1</v>
      </c>
      <c r="G21" s="31">
        <f>+[1]DGII!N21</f>
        <v>2</v>
      </c>
      <c r="H21" s="31">
        <f>+[1]DGII!O21</f>
        <v>25.1</v>
      </c>
      <c r="I21" s="27">
        <f t="shared" si="8"/>
        <v>342.80000000000007</v>
      </c>
      <c r="J21" s="31">
        <f>+'[1]PP (EST)'!J21</f>
        <v>146.30000000000001</v>
      </c>
      <c r="K21" s="31">
        <f>+'[1]PP (EST)'!K21</f>
        <v>124.7</v>
      </c>
      <c r="L21" s="31">
        <f>+'[1]PP (EST)'!L21</f>
        <v>137.1</v>
      </c>
      <c r="M21" s="31">
        <f>+'[1]PP (EST)'!M21</f>
        <v>4.2675316980000003E-2</v>
      </c>
      <c r="N21" s="31">
        <f>+'[1]PP (EST)'!N21</f>
        <v>0</v>
      </c>
      <c r="O21" s="31">
        <f>+'[1]PP (EST)'!O21</f>
        <v>9.6</v>
      </c>
      <c r="P21" s="27">
        <f t="shared" si="9"/>
        <v>417.74267531698007</v>
      </c>
      <c r="Q21" s="27">
        <f t="shared" si="1"/>
        <v>82.060086329433773</v>
      </c>
      <c r="R21" s="3"/>
      <c r="S21" s="3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</row>
    <row r="22" spans="2:68" ht="18" customHeight="1">
      <c r="B22" s="30" t="s">
        <v>27</v>
      </c>
      <c r="C22" s="31">
        <f>+[1]DGII!J22</f>
        <v>45.8</v>
      </c>
      <c r="D22" s="31">
        <f>+[1]DGII!K22</f>
        <v>42.6</v>
      </c>
      <c r="E22" s="31">
        <f>+[1]DGII!L22</f>
        <v>32.4</v>
      </c>
      <c r="F22" s="31">
        <f>+[1]DGII!M22</f>
        <v>7.2</v>
      </c>
      <c r="G22" s="31">
        <f>+[1]DGII!N22</f>
        <v>5.3</v>
      </c>
      <c r="H22" s="31">
        <f>+[1]DGII!O22</f>
        <v>24.4</v>
      </c>
      <c r="I22" s="27">
        <f t="shared" si="8"/>
        <v>157.70000000000002</v>
      </c>
      <c r="J22" s="32">
        <v>57.2</v>
      </c>
      <c r="K22" s="32">
        <v>51.1</v>
      </c>
      <c r="L22" s="32">
        <v>63.2</v>
      </c>
      <c r="M22" s="32">
        <v>7.7</v>
      </c>
      <c r="N22" s="32">
        <v>6.8</v>
      </c>
      <c r="O22" s="32">
        <v>15.8</v>
      </c>
      <c r="P22" s="27">
        <f t="shared" si="9"/>
        <v>201.8</v>
      </c>
      <c r="Q22" s="27">
        <f t="shared" si="1"/>
        <v>78.146679881070369</v>
      </c>
      <c r="R22" s="3"/>
      <c r="S22" s="3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</row>
    <row r="23" spans="2:68" ht="18" customHeight="1">
      <c r="B23" s="33" t="s">
        <v>28</v>
      </c>
      <c r="C23" s="31">
        <f>+[1]DGII!J23</f>
        <v>903.5</v>
      </c>
      <c r="D23" s="31">
        <f>+[1]DGII!K23</f>
        <v>683.9</v>
      </c>
      <c r="E23" s="31">
        <f>+[1]DGII!L23</f>
        <v>729.1</v>
      </c>
      <c r="F23" s="31">
        <f>+[1]DGII!M23</f>
        <v>348.7</v>
      </c>
      <c r="G23" s="31">
        <f>+[1]DGII!N23</f>
        <v>671</v>
      </c>
      <c r="H23" s="31">
        <f>+[1]DGII!O23</f>
        <v>634.70000000000005</v>
      </c>
      <c r="I23" s="27">
        <f t="shared" si="8"/>
        <v>3970.8999999999996</v>
      </c>
      <c r="J23" s="31">
        <f>+'[1]PP (EST)'!J22</f>
        <v>896</v>
      </c>
      <c r="K23" s="31">
        <f>+'[1]PP (EST)'!K22</f>
        <v>617.6</v>
      </c>
      <c r="L23" s="31">
        <f>+'[1]PP (EST)'!L22</f>
        <v>719.8</v>
      </c>
      <c r="M23" s="31">
        <f>+'[1]PP (EST)'!M22</f>
        <v>454.4</v>
      </c>
      <c r="N23" s="31">
        <f>+'[1]PP (EST)'!N22</f>
        <v>681.7</v>
      </c>
      <c r="O23" s="31">
        <f>+'[1]PP (EST)'!O22</f>
        <v>675.9</v>
      </c>
      <c r="P23" s="27">
        <f t="shared" si="9"/>
        <v>4045.4</v>
      </c>
      <c r="Q23" s="27">
        <f t="shared" si="1"/>
        <v>98.158402135759133</v>
      </c>
      <c r="R23" s="3"/>
      <c r="S23" s="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</row>
    <row r="24" spans="2:68" s="34" customFormat="1" ht="18" customHeight="1">
      <c r="B24" s="33" t="s">
        <v>29</v>
      </c>
      <c r="C24" s="31">
        <f>+[1]DGII!J24</f>
        <v>24.3</v>
      </c>
      <c r="D24" s="31">
        <f>+[1]DGII!K24</f>
        <v>53.1</v>
      </c>
      <c r="E24" s="31">
        <f>+[1]DGII!L24</f>
        <v>148.69999999999999</v>
      </c>
      <c r="F24" s="31">
        <f>+[1]DGII!M24</f>
        <v>5.9</v>
      </c>
      <c r="G24" s="31">
        <f>+[1]DGII!N24</f>
        <v>19.399999999999999</v>
      </c>
      <c r="H24" s="31">
        <f>+[1]DGII!O24</f>
        <v>210.1</v>
      </c>
      <c r="I24" s="27">
        <f t="shared" si="8"/>
        <v>461.5</v>
      </c>
      <c r="J24" s="32">
        <v>39</v>
      </c>
      <c r="K24" s="32">
        <v>62.3</v>
      </c>
      <c r="L24" s="32">
        <v>42.7</v>
      </c>
      <c r="M24" s="32">
        <v>10.3</v>
      </c>
      <c r="N24" s="32">
        <v>36.200000000000003</v>
      </c>
      <c r="O24" s="32">
        <v>201.6</v>
      </c>
      <c r="P24" s="27">
        <f t="shared" si="9"/>
        <v>392.1</v>
      </c>
      <c r="Q24" s="27">
        <f t="shared" si="1"/>
        <v>117.69956643713337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2:68" s="34" customFormat="1" ht="18" customHeight="1">
      <c r="B25" s="29" t="s">
        <v>30</v>
      </c>
      <c r="C25" s="21">
        <f>+[1]DGII!J25</f>
        <v>147.80000000000001</v>
      </c>
      <c r="D25" s="21">
        <f>+[1]DGII!K25</f>
        <v>113.1</v>
      </c>
      <c r="E25" s="21">
        <f>+[1]DGII!L25</f>
        <v>85.7</v>
      </c>
      <c r="F25" s="21">
        <f>+[1]DGII!M25</f>
        <v>13.2</v>
      </c>
      <c r="G25" s="21">
        <f>+[1]DGII!N25</f>
        <v>19.399999999999999</v>
      </c>
      <c r="H25" s="21">
        <f>+[1]DGII!O25</f>
        <v>62.1</v>
      </c>
      <c r="I25" s="24">
        <f t="shared" si="8"/>
        <v>441.29999999999995</v>
      </c>
      <c r="J25" s="23">
        <f>+'[1]PP (EST)'!J24</f>
        <v>204.4</v>
      </c>
      <c r="K25" s="23">
        <f>+'[1]PP (EST)'!K24</f>
        <v>215</v>
      </c>
      <c r="L25" s="23">
        <f>+'[1]PP (EST)'!L24</f>
        <v>223.2</v>
      </c>
      <c r="M25" s="23">
        <f>+'[1]PP (EST)'!M24</f>
        <v>19.3</v>
      </c>
      <c r="N25" s="23">
        <f>+'[1]PP (EST)'!N24</f>
        <v>20.2</v>
      </c>
      <c r="O25" s="23">
        <f>+'[1]PP (EST)'!O24</f>
        <v>23.4</v>
      </c>
      <c r="P25" s="24">
        <f t="shared" si="9"/>
        <v>705.49999999999989</v>
      </c>
      <c r="Q25" s="24">
        <f t="shared" si="1"/>
        <v>62.551381998582571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2:68" s="34" customFormat="1" ht="18" customHeight="1">
      <c r="B26" s="20" t="s">
        <v>31</v>
      </c>
      <c r="C26" s="21">
        <f t="shared" ref="C26:P26" si="10">+C27+C29+C38+C43</f>
        <v>23857.9</v>
      </c>
      <c r="D26" s="21">
        <f t="shared" si="10"/>
        <v>19275.399999999998</v>
      </c>
      <c r="E26" s="21">
        <f t="shared" si="10"/>
        <v>14346.800000000001</v>
      </c>
      <c r="F26" s="21">
        <f t="shared" si="10"/>
        <v>8790.0999999999985</v>
      </c>
      <c r="G26" s="21">
        <f t="shared" si="10"/>
        <v>12870.4</v>
      </c>
      <c r="H26" s="21">
        <f t="shared" si="10"/>
        <v>16786.800000000003</v>
      </c>
      <c r="I26" s="22">
        <f t="shared" si="10"/>
        <v>95927.400000000009</v>
      </c>
      <c r="J26" s="21">
        <f t="shared" si="10"/>
        <v>26265.800000000003</v>
      </c>
      <c r="K26" s="21">
        <f t="shared" si="10"/>
        <v>19842.2</v>
      </c>
      <c r="L26" s="21">
        <f t="shared" si="10"/>
        <v>19719.3</v>
      </c>
      <c r="M26" s="21">
        <f t="shared" si="10"/>
        <v>9751.5000000000018</v>
      </c>
      <c r="N26" s="21">
        <f t="shared" si="10"/>
        <v>13119.6</v>
      </c>
      <c r="O26" s="21">
        <f t="shared" si="10"/>
        <v>14055.9</v>
      </c>
      <c r="P26" s="22">
        <f t="shared" si="10"/>
        <v>102754.29999999999</v>
      </c>
      <c r="Q26" s="22">
        <f t="shared" si="1"/>
        <v>93.356093127002978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2:68" s="34" customFormat="1" ht="18" customHeight="1">
      <c r="B27" s="29" t="s">
        <v>32</v>
      </c>
      <c r="C27" s="21">
        <f t="shared" ref="C27:P27" si="11">+C28</f>
        <v>13445.2</v>
      </c>
      <c r="D27" s="21">
        <f t="shared" si="11"/>
        <v>10310.5</v>
      </c>
      <c r="E27" s="21">
        <f t="shared" si="11"/>
        <v>6500.6</v>
      </c>
      <c r="F27" s="21">
        <f t="shared" si="11"/>
        <v>5021.7</v>
      </c>
      <c r="G27" s="21">
        <f t="shared" si="11"/>
        <v>7902</v>
      </c>
      <c r="H27" s="21">
        <f t="shared" si="11"/>
        <v>9988.7000000000007</v>
      </c>
      <c r="I27" s="22">
        <f t="shared" si="11"/>
        <v>53168.7</v>
      </c>
      <c r="J27" s="21">
        <f t="shared" si="11"/>
        <v>13557</v>
      </c>
      <c r="K27" s="21">
        <f t="shared" si="11"/>
        <v>10241</v>
      </c>
      <c r="L27" s="21">
        <f t="shared" si="11"/>
        <v>10337.4</v>
      </c>
      <c r="M27" s="21">
        <f t="shared" si="11"/>
        <v>5734.7</v>
      </c>
      <c r="N27" s="21">
        <f t="shared" si="11"/>
        <v>8060.5</v>
      </c>
      <c r="O27" s="21">
        <f t="shared" si="11"/>
        <v>8139.1</v>
      </c>
      <c r="P27" s="22">
        <f t="shared" si="11"/>
        <v>56069.7</v>
      </c>
      <c r="Q27" s="22">
        <f t="shared" si="1"/>
        <v>94.82608253655718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2:68" s="34" customFormat="1" ht="18" customHeight="1">
      <c r="B28" s="35" t="s">
        <v>33</v>
      </c>
      <c r="C28" s="31">
        <f>+[1]DGII!J28</f>
        <v>13445.2</v>
      </c>
      <c r="D28" s="31">
        <f>+[1]DGII!K28</f>
        <v>10310.5</v>
      </c>
      <c r="E28" s="31">
        <f>+[1]DGII!L28</f>
        <v>6500.6</v>
      </c>
      <c r="F28" s="31">
        <f>+[1]DGII!M28</f>
        <v>5021.7</v>
      </c>
      <c r="G28" s="31">
        <f>+[1]DGII!N28</f>
        <v>7902</v>
      </c>
      <c r="H28" s="31">
        <f>+[1]DGII!O28</f>
        <v>9988.7000000000007</v>
      </c>
      <c r="I28" s="27">
        <f>SUM(C28:H28)</f>
        <v>53168.7</v>
      </c>
      <c r="J28" s="31">
        <f>+'[1]PP (EST)'!J27</f>
        <v>13557</v>
      </c>
      <c r="K28" s="31">
        <f>+'[1]PP (EST)'!K27</f>
        <v>10241</v>
      </c>
      <c r="L28" s="31">
        <f>+'[1]PP (EST)'!L27</f>
        <v>10337.4</v>
      </c>
      <c r="M28" s="31">
        <f>+'[1]PP (EST)'!M27</f>
        <v>5734.7</v>
      </c>
      <c r="N28" s="31">
        <f>+'[1]PP (EST)'!N27</f>
        <v>8060.5</v>
      </c>
      <c r="O28" s="31">
        <f>+'[1]PP (EST)'!O27</f>
        <v>8139.1</v>
      </c>
      <c r="P28" s="27">
        <f>SUM(J28:O28)</f>
        <v>56069.7</v>
      </c>
      <c r="Q28" s="27">
        <f t="shared" si="1"/>
        <v>94.82608253655718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2:68" s="34" customFormat="1" ht="18" customHeight="1">
      <c r="B29" s="36" t="s">
        <v>34</v>
      </c>
      <c r="C29" s="21">
        <f t="shared" ref="C29:P29" si="12">SUM(C30:C37)</f>
        <v>8824.5</v>
      </c>
      <c r="D29" s="21">
        <f t="shared" si="12"/>
        <v>7779</v>
      </c>
      <c r="E29" s="21">
        <f t="shared" si="12"/>
        <v>7064.4</v>
      </c>
      <c r="F29" s="21">
        <f t="shared" si="12"/>
        <v>3706.3999999999996</v>
      </c>
      <c r="G29" s="21">
        <f t="shared" si="12"/>
        <v>4886.9999999999991</v>
      </c>
      <c r="H29" s="21">
        <f t="shared" si="12"/>
        <v>6250.5000000000009</v>
      </c>
      <c r="I29" s="22">
        <f t="shared" si="12"/>
        <v>38511.800000000003</v>
      </c>
      <c r="J29" s="21">
        <f t="shared" si="12"/>
        <v>10887.499999999998</v>
      </c>
      <c r="K29" s="21">
        <f t="shared" si="12"/>
        <v>8167.3</v>
      </c>
      <c r="L29" s="21">
        <f t="shared" si="12"/>
        <v>8038.2</v>
      </c>
      <c r="M29" s="21">
        <f t="shared" si="12"/>
        <v>3939.5</v>
      </c>
      <c r="N29" s="21">
        <f t="shared" si="12"/>
        <v>4968.8999999999996</v>
      </c>
      <c r="O29" s="21">
        <f t="shared" si="12"/>
        <v>5458.4999999999991</v>
      </c>
      <c r="P29" s="22">
        <f t="shared" si="12"/>
        <v>41459.899999999994</v>
      </c>
      <c r="Q29" s="22">
        <f t="shared" si="1"/>
        <v>92.889273731967535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68" s="34" customFormat="1" ht="18" customHeight="1">
      <c r="B30" s="35" t="s">
        <v>35</v>
      </c>
      <c r="C30" s="31">
        <f>+[1]DGII!J30</f>
        <v>2997.1</v>
      </c>
      <c r="D30" s="31">
        <f>+[1]DGII!K30</f>
        <v>3273.6</v>
      </c>
      <c r="E30" s="31">
        <f>+[1]DGII!L30</f>
        <v>2864.9</v>
      </c>
      <c r="F30" s="31">
        <f>+[1]DGII!M30</f>
        <v>1538</v>
      </c>
      <c r="G30" s="31">
        <f>+[1]DGII!N30</f>
        <v>1993.8</v>
      </c>
      <c r="H30" s="31">
        <f>+[1]DGII!O30</f>
        <v>2372.6</v>
      </c>
      <c r="I30" s="27">
        <f t="shared" ref="I30:I37" si="13">SUM(C30:H30)</f>
        <v>15040</v>
      </c>
      <c r="J30" s="31">
        <f>+'[1]PP (EST)'!J30</f>
        <v>4216.5</v>
      </c>
      <c r="K30" s="31">
        <f>+'[1]PP (EST)'!K30</f>
        <v>3312.6</v>
      </c>
      <c r="L30" s="31">
        <f>+'[1]PP (EST)'!L30</f>
        <v>3342.5</v>
      </c>
      <c r="M30" s="31">
        <f>+'[1]PP (EST)'!M30</f>
        <v>1631.1</v>
      </c>
      <c r="N30" s="31">
        <f>+'[1]PP (EST)'!N30</f>
        <v>1998.8</v>
      </c>
      <c r="O30" s="31">
        <f>+'[1]PP (EST)'!O30</f>
        <v>2332.1</v>
      </c>
      <c r="P30" s="27">
        <f t="shared" ref="P30:P37" si="14">SUM(J30:O30)</f>
        <v>16833.599999999999</v>
      </c>
      <c r="Q30" s="27">
        <f t="shared" si="1"/>
        <v>89.345119285239051</v>
      </c>
      <c r="R30" s="28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2:68" s="34" customFormat="1" ht="18" customHeight="1">
      <c r="B31" s="35" t="s">
        <v>36</v>
      </c>
      <c r="C31" s="31">
        <f>+[1]DGII!J31</f>
        <v>1630.3</v>
      </c>
      <c r="D31" s="31">
        <f>+[1]DGII!K31</f>
        <v>1564.8</v>
      </c>
      <c r="E31" s="31">
        <f>+[1]DGII!L31</f>
        <v>1336.4</v>
      </c>
      <c r="F31" s="31">
        <f>+[1]DGII!M31</f>
        <v>621.20000000000005</v>
      </c>
      <c r="G31" s="31">
        <f>+[1]DGII!N31</f>
        <v>587.9</v>
      </c>
      <c r="H31" s="31">
        <f>+[1]DGII!O31</f>
        <v>812.5</v>
      </c>
      <c r="I31" s="27">
        <f t="shared" si="13"/>
        <v>6553.0999999999995</v>
      </c>
      <c r="J31" s="31">
        <f>+'[1]PP (EST)'!J31</f>
        <v>2035.8</v>
      </c>
      <c r="K31" s="31">
        <f>+'[1]PP (EST)'!K31</f>
        <v>1734</v>
      </c>
      <c r="L31" s="31">
        <f>+'[1]PP (EST)'!L31</f>
        <v>1685.9</v>
      </c>
      <c r="M31" s="31">
        <f>+'[1]PP (EST)'!M31</f>
        <v>582</v>
      </c>
      <c r="N31" s="31">
        <f>+'[1]PP (EST)'!N31</f>
        <v>590.70000000000005</v>
      </c>
      <c r="O31" s="31">
        <f>+'[1]PP (EST)'!O31</f>
        <v>781.1</v>
      </c>
      <c r="P31" s="27">
        <f t="shared" si="14"/>
        <v>7409.5000000000009</v>
      </c>
      <c r="Q31" s="27">
        <f t="shared" si="1"/>
        <v>88.441865173088587</v>
      </c>
      <c r="R31" s="28"/>
      <c r="S31" s="37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2:68" s="34" customFormat="1" ht="18" customHeight="1">
      <c r="B32" s="35" t="s">
        <v>37</v>
      </c>
      <c r="C32" s="31">
        <f>+[1]DGII!J32</f>
        <v>1088.8</v>
      </c>
      <c r="D32" s="31">
        <f>+[1]DGII!K32</f>
        <v>451.2</v>
      </c>
      <c r="E32" s="31">
        <f>+[1]DGII!L32</f>
        <v>436</v>
      </c>
      <c r="F32" s="31">
        <f>+[1]DGII!M32</f>
        <v>181.7</v>
      </c>
      <c r="G32" s="31">
        <f>+[1]DGII!N32</f>
        <v>625.20000000000005</v>
      </c>
      <c r="H32" s="31">
        <f>+[1]DGII!O32</f>
        <v>830.5</v>
      </c>
      <c r="I32" s="27">
        <f t="shared" si="13"/>
        <v>3613.3999999999996</v>
      </c>
      <c r="J32" s="32">
        <v>1264.0999999999999</v>
      </c>
      <c r="K32" s="32">
        <v>493.7</v>
      </c>
      <c r="L32" s="32">
        <v>466.6</v>
      </c>
      <c r="M32" s="32">
        <v>174.9</v>
      </c>
      <c r="N32" s="32">
        <v>664.9</v>
      </c>
      <c r="O32" s="32">
        <v>493.6</v>
      </c>
      <c r="P32" s="27">
        <f t="shared" si="14"/>
        <v>3557.8</v>
      </c>
      <c r="Q32" s="27">
        <f t="shared" si="1"/>
        <v>101.56276350553712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s="34" customFormat="1" ht="18" customHeight="1">
      <c r="B33" s="35" t="s">
        <v>38</v>
      </c>
      <c r="C33" s="31">
        <f>+[1]DGII!J33</f>
        <v>1763.6</v>
      </c>
      <c r="D33" s="31">
        <f>+[1]DGII!K33</f>
        <v>1145.9000000000001</v>
      </c>
      <c r="E33" s="31">
        <f>+[1]DGII!L33</f>
        <v>1155.5999999999999</v>
      </c>
      <c r="F33" s="31">
        <f>+[1]DGII!M33</f>
        <v>229.1</v>
      </c>
      <c r="G33" s="31">
        <f>+[1]DGII!N33</f>
        <v>601.9</v>
      </c>
      <c r="H33" s="31">
        <f>+[1]DGII!O33</f>
        <v>1123.8</v>
      </c>
      <c r="I33" s="27">
        <f t="shared" si="13"/>
        <v>6019.9</v>
      </c>
      <c r="J33" s="38">
        <v>1987.3</v>
      </c>
      <c r="K33" s="38">
        <v>1277.8</v>
      </c>
      <c r="L33" s="38">
        <v>1318.7</v>
      </c>
      <c r="M33" s="38">
        <v>286.5</v>
      </c>
      <c r="N33" s="38">
        <v>643.5</v>
      </c>
      <c r="O33" s="38">
        <v>608.79999999999995</v>
      </c>
      <c r="P33" s="27">
        <f t="shared" si="14"/>
        <v>6122.6</v>
      </c>
      <c r="Q33" s="27">
        <f t="shared" si="1"/>
        <v>98.322608042334949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s="34" customFormat="1" ht="18" customHeight="1">
      <c r="B34" s="35" t="s">
        <v>39</v>
      </c>
      <c r="C34" s="31">
        <f>+[1]DGII!J34</f>
        <v>48.1</v>
      </c>
      <c r="D34" s="31">
        <f>+[1]DGII!K34</f>
        <v>28.4</v>
      </c>
      <c r="E34" s="31">
        <f>+[1]DGII!L34</f>
        <v>36.9</v>
      </c>
      <c r="F34" s="31">
        <f>+[1]DGII!M34</f>
        <v>5.6</v>
      </c>
      <c r="G34" s="31">
        <f>+[1]DGII!N34</f>
        <v>29.6</v>
      </c>
      <c r="H34" s="31">
        <f>+[1]DGII!O34</f>
        <v>36.1</v>
      </c>
      <c r="I34" s="27">
        <f t="shared" si="13"/>
        <v>184.7</v>
      </c>
      <c r="J34" s="32">
        <v>51.9</v>
      </c>
      <c r="K34" s="32">
        <v>25.4</v>
      </c>
      <c r="L34" s="32">
        <v>24.4</v>
      </c>
      <c r="M34" s="32">
        <v>9.4</v>
      </c>
      <c r="N34" s="32">
        <v>30.7</v>
      </c>
      <c r="O34" s="32">
        <v>26.3</v>
      </c>
      <c r="P34" s="27">
        <f t="shared" si="14"/>
        <v>168.1</v>
      </c>
      <c r="Q34" s="27">
        <f t="shared" si="1"/>
        <v>109.8750743604997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s="34" customFormat="1" ht="18" customHeight="1">
      <c r="B35" s="35" t="s">
        <v>40</v>
      </c>
      <c r="C35" s="31">
        <f>+[1]DGII!J35</f>
        <v>664.1</v>
      </c>
      <c r="D35" s="31">
        <f>+[1]DGII!K35</f>
        <v>633.6</v>
      </c>
      <c r="E35" s="31">
        <f>+[1]DGII!L35</f>
        <v>622.6</v>
      </c>
      <c r="F35" s="31">
        <f>+[1]DGII!M35</f>
        <v>620.9</v>
      </c>
      <c r="G35" s="31">
        <f>+[1]DGII!N35</f>
        <v>583</v>
      </c>
      <c r="H35" s="31">
        <f>+[1]DGII!O35</f>
        <v>599.1</v>
      </c>
      <c r="I35" s="27">
        <f t="shared" si="13"/>
        <v>3723.3</v>
      </c>
      <c r="J35" s="26">
        <f>+'[1]PP (EST)'!J34</f>
        <v>696.6</v>
      </c>
      <c r="K35" s="26">
        <f>+'[1]PP (EST)'!K34</f>
        <v>668.3</v>
      </c>
      <c r="L35" s="26">
        <f>+'[1]PP (EST)'!L34</f>
        <v>668.3</v>
      </c>
      <c r="M35" s="26">
        <f>+'[1]PP (EST)'!M34</f>
        <v>656.6</v>
      </c>
      <c r="N35" s="26">
        <f>+'[1]PP (EST)'!N34</f>
        <v>576.20000000000005</v>
      </c>
      <c r="O35" s="26">
        <f>+'[1]PP (EST)'!O34</f>
        <v>694.7</v>
      </c>
      <c r="P35" s="27">
        <f t="shared" si="14"/>
        <v>3960.7</v>
      </c>
      <c r="Q35" s="27">
        <f t="shared" si="1"/>
        <v>94.00611003105513</v>
      </c>
      <c r="R35" s="28"/>
      <c r="S35" s="28"/>
      <c r="T35" s="39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s="34" customFormat="1" ht="18" customHeight="1">
      <c r="B36" s="35" t="s">
        <v>41</v>
      </c>
      <c r="C36" s="31">
        <f>+[1]DGII!J36</f>
        <v>630</v>
      </c>
      <c r="D36" s="31">
        <f>+[1]DGII!K36</f>
        <v>680.1</v>
      </c>
      <c r="E36" s="31">
        <f>+[1]DGII!L36</f>
        <v>612</v>
      </c>
      <c r="F36" s="31">
        <f>+[1]DGII!M36</f>
        <v>509.3</v>
      </c>
      <c r="G36" s="31">
        <f>+[1]DGII!N36</f>
        <v>462.4</v>
      </c>
      <c r="H36" s="31">
        <f>+[1]DGII!O36</f>
        <v>472.8</v>
      </c>
      <c r="I36" s="27">
        <f t="shared" si="13"/>
        <v>3366.6000000000004</v>
      </c>
      <c r="J36" s="26">
        <f>+'[1]PP (EST)'!J35</f>
        <v>634</v>
      </c>
      <c r="K36" s="26">
        <f>+'[1]PP (EST)'!K35</f>
        <v>655.5</v>
      </c>
      <c r="L36" s="26">
        <f>+'[1]PP (EST)'!L35</f>
        <v>531.1</v>
      </c>
      <c r="M36" s="26">
        <f>+'[1]PP (EST)'!M35</f>
        <v>599</v>
      </c>
      <c r="N36" s="26">
        <f>+'[1]PP (EST)'!N35</f>
        <v>463.4</v>
      </c>
      <c r="O36" s="26">
        <f>+'[1]PP (EST)'!O35</f>
        <v>520.5</v>
      </c>
      <c r="P36" s="27">
        <f t="shared" si="14"/>
        <v>3403.5</v>
      </c>
      <c r="Q36" s="27">
        <f t="shared" si="1"/>
        <v>98.915821947994715</v>
      </c>
      <c r="R36" s="28"/>
      <c r="S36" s="28"/>
      <c r="T36" s="39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s="34" customFormat="1" ht="18" customHeight="1">
      <c r="B37" s="35" t="s">
        <v>29</v>
      </c>
      <c r="C37" s="31">
        <f>+[1]DGII!J37</f>
        <v>2.5</v>
      </c>
      <c r="D37" s="31">
        <f>+[1]DGII!K37</f>
        <v>1.4</v>
      </c>
      <c r="E37" s="31">
        <f>+[1]DGII!L37</f>
        <v>0</v>
      </c>
      <c r="F37" s="31">
        <f>+[1]DGII!M37</f>
        <v>0.6</v>
      </c>
      <c r="G37" s="31">
        <f>+[1]DGII!N37</f>
        <v>3.2</v>
      </c>
      <c r="H37" s="31">
        <f>+[1]DGII!O37</f>
        <v>3.1</v>
      </c>
      <c r="I37" s="27">
        <f t="shared" si="13"/>
        <v>10.8</v>
      </c>
      <c r="J37" s="32">
        <v>1.3</v>
      </c>
      <c r="K37" s="32">
        <v>0</v>
      </c>
      <c r="L37" s="32">
        <v>0.7</v>
      </c>
      <c r="M37" s="32">
        <v>0</v>
      </c>
      <c r="N37" s="32">
        <v>0.7</v>
      </c>
      <c r="O37" s="32">
        <v>1.4</v>
      </c>
      <c r="P37" s="27">
        <f t="shared" si="14"/>
        <v>4.0999999999999996</v>
      </c>
      <c r="Q37" s="27">
        <f t="shared" si="1"/>
        <v>263.41463414634154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s="34" customFormat="1" ht="18" customHeight="1">
      <c r="B38" s="36" t="s">
        <v>42</v>
      </c>
      <c r="C38" s="21">
        <f t="shared" ref="C38:P38" si="15">SUM(C39:C42)</f>
        <v>1489.7</v>
      </c>
      <c r="D38" s="21">
        <f t="shared" si="15"/>
        <v>1121.3000000000002</v>
      </c>
      <c r="E38" s="21">
        <f t="shared" si="15"/>
        <v>736.19999999999993</v>
      </c>
      <c r="F38" s="21">
        <f t="shared" si="15"/>
        <v>4.3</v>
      </c>
      <c r="G38" s="21">
        <f t="shared" si="15"/>
        <v>64.900000000000006</v>
      </c>
      <c r="H38" s="21">
        <f t="shared" si="15"/>
        <v>513.70000000000005</v>
      </c>
      <c r="I38" s="22">
        <f t="shared" si="15"/>
        <v>3930.0999999999995</v>
      </c>
      <c r="J38" s="21">
        <f t="shared" si="15"/>
        <v>1716.9</v>
      </c>
      <c r="K38" s="21">
        <f t="shared" si="15"/>
        <v>1342.7</v>
      </c>
      <c r="L38" s="21">
        <f t="shared" si="15"/>
        <v>1219.5000000000002</v>
      </c>
      <c r="M38" s="21">
        <f t="shared" si="15"/>
        <v>12.6</v>
      </c>
      <c r="N38" s="21">
        <f t="shared" si="15"/>
        <v>71.7</v>
      </c>
      <c r="O38" s="21">
        <f t="shared" si="15"/>
        <v>344.6</v>
      </c>
      <c r="P38" s="22">
        <f t="shared" si="15"/>
        <v>4708</v>
      </c>
      <c r="Q38" s="22">
        <f t="shared" si="1"/>
        <v>83.477060322854697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s="34" customFormat="1" ht="18" customHeight="1">
      <c r="B39" s="40" t="s">
        <v>43</v>
      </c>
      <c r="C39" s="31">
        <f>+[1]DGII!J39</f>
        <v>1141</v>
      </c>
      <c r="D39" s="31">
        <f>+[1]DGII!K39</f>
        <v>971.4</v>
      </c>
      <c r="E39" s="31">
        <f>+[1]DGII!L39</f>
        <v>641.79999999999995</v>
      </c>
      <c r="F39" s="31">
        <f>+[1]DGII!M39</f>
        <v>0</v>
      </c>
      <c r="G39" s="31">
        <f>+[1]DGII!N39</f>
        <v>58.3</v>
      </c>
      <c r="H39" s="31">
        <f>+[1]DGII!O39</f>
        <v>478.6</v>
      </c>
      <c r="I39" s="27">
        <f>SUM(C39:H39)</f>
        <v>3291.1</v>
      </c>
      <c r="J39" s="31">
        <v>1115.4000000000001</v>
      </c>
      <c r="K39" s="31">
        <v>1166.5999999999999</v>
      </c>
      <c r="L39" s="31">
        <v>1048.5</v>
      </c>
      <c r="M39" s="31">
        <v>0</v>
      </c>
      <c r="N39" s="31">
        <v>64.3</v>
      </c>
      <c r="O39" s="31">
        <v>259.10000000000002</v>
      </c>
      <c r="P39" s="27">
        <f>SUM(J39:O39)</f>
        <v>3653.9</v>
      </c>
      <c r="Q39" s="27">
        <f t="shared" si="1"/>
        <v>90.070883165932287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s="34" customFormat="1" ht="18" customHeight="1">
      <c r="B40" s="40" t="s">
        <v>44</v>
      </c>
      <c r="C40" s="31">
        <f>+[1]DGII!J40</f>
        <v>243.2</v>
      </c>
      <c r="D40" s="31">
        <f>+[1]DGII!K40</f>
        <v>44.2</v>
      </c>
      <c r="E40" s="31">
        <f>+[1]DGII!L40</f>
        <v>27.8</v>
      </c>
      <c r="F40" s="31">
        <f>+[1]DGII!M40</f>
        <v>0.2</v>
      </c>
      <c r="G40" s="31">
        <f>+[1]DGII!N40</f>
        <v>3.9</v>
      </c>
      <c r="H40" s="31">
        <f>+[1]DGII!O40</f>
        <v>23.3</v>
      </c>
      <c r="I40" s="27">
        <f>SUM(C40:H40)</f>
        <v>342.59999999999997</v>
      </c>
      <c r="J40" s="31">
        <v>486.2</v>
      </c>
      <c r="K40" s="31">
        <v>66.900000000000006</v>
      </c>
      <c r="L40" s="31">
        <v>54.9</v>
      </c>
      <c r="M40" s="31">
        <v>0</v>
      </c>
      <c r="N40" s="31">
        <v>3.8</v>
      </c>
      <c r="O40" s="31">
        <v>38.4</v>
      </c>
      <c r="P40" s="27">
        <f>SUM(J40:O40)</f>
        <v>650.19999999999993</v>
      </c>
      <c r="Q40" s="27">
        <f t="shared" si="1"/>
        <v>52.69147954475546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s="34" customFormat="1" ht="18" customHeight="1">
      <c r="B41" s="35" t="s">
        <v>45</v>
      </c>
      <c r="C41" s="31">
        <f>+[1]DGII!J41</f>
        <v>82</v>
      </c>
      <c r="D41" s="31">
        <f>+[1]DGII!K41</f>
        <v>82.3</v>
      </c>
      <c r="E41" s="31">
        <f>+[1]DGII!L41</f>
        <v>50.6</v>
      </c>
      <c r="F41" s="31">
        <f>+[1]DGII!M41</f>
        <v>3.8</v>
      </c>
      <c r="G41" s="31">
        <f>+[1]DGII!N41</f>
        <v>1.2</v>
      </c>
      <c r="H41" s="31">
        <f>+[1]DGII!O41</f>
        <v>11.3</v>
      </c>
      <c r="I41" s="27">
        <f>SUM(C41:H41)</f>
        <v>231.20000000000002</v>
      </c>
      <c r="J41" s="31">
        <v>89.1</v>
      </c>
      <c r="K41" s="31">
        <v>86.7</v>
      </c>
      <c r="L41" s="31">
        <v>89.2</v>
      </c>
      <c r="M41" s="31">
        <v>12.1</v>
      </c>
      <c r="N41" s="31">
        <v>2.4</v>
      </c>
      <c r="O41" s="31">
        <v>36.5</v>
      </c>
      <c r="P41" s="27">
        <f>SUM(J41:O41)</f>
        <v>316</v>
      </c>
      <c r="Q41" s="27">
        <f t="shared" si="1"/>
        <v>73.164556962025316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s="34" customFormat="1" ht="18" customHeight="1">
      <c r="B42" s="35" t="s">
        <v>46</v>
      </c>
      <c r="C42" s="31">
        <f>+[1]DGII!J42</f>
        <v>23.5</v>
      </c>
      <c r="D42" s="31">
        <f>+[1]DGII!K42</f>
        <v>23.4</v>
      </c>
      <c r="E42" s="31">
        <f>+[1]DGII!L42</f>
        <v>16</v>
      </c>
      <c r="F42" s="31">
        <f>+[1]DGII!M42</f>
        <v>0.3</v>
      </c>
      <c r="G42" s="31">
        <f>+[1]DGII!N42</f>
        <v>1.5</v>
      </c>
      <c r="H42" s="31">
        <f>+[1]DGII!O42</f>
        <v>0.5</v>
      </c>
      <c r="I42" s="27">
        <f>SUM(C42:H42)</f>
        <v>65.199999999999989</v>
      </c>
      <c r="J42" s="31">
        <v>26.2</v>
      </c>
      <c r="K42" s="31">
        <v>22.5</v>
      </c>
      <c r="L42" s="31">
        <v>26.9</v>
      </c>
      <c r="M42" s="31">
        <v>0.5</v>
      </c>
      <c r="N42" s="31">
        <v>1.2</v>
      </c>
      <c r="O42" s="31">
        <v>10.6</v>
      </c>
      <c r="P42" s="27">
        <f>SUM(J42:O42)</f>
        <v>87.899999999999991</v>
      </c>
      <c r="Q42" s="27">
        <f t="shared" si="1"/>
        <v>74.175199089874852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s="34" customFormat="1" ht="18" customHeight="1">
      <c r="B43" s="29" t="s">
        <v>47</v>
      </c>
      <c r="C43" s="21">
        <f>+[1]DGII!J43</f>
        <v>98.5</v>
      </c>
      <c r="D43" s="21">
        <f>+[1]DGII!K43</f>
        <v>64.599999999999994</v>
      </c>
      <c r="E43" s="21">
        <f>+[1]DGII!L43</f>
        <v>45.6</v>
      </c>
      <c r="F43" s="21">
        <f>+[1]DGII!M43</f>
        <v>57.7</v>
      </c>
      <c r="G43" s="21">
        <f>+[1]DGII!N43</f>
        <v>16.5</v>
      </c>
      <c r="H43" s="21">
        <f>+[1]DGII!O43</f>
        <v>33.9</v>
      </c>
      <c r="I43" s="21">
        <f>SUM(C43:H43)</f>
        <v>316.79999999999995</v>
      </c>
      <c r="J43" s="21">
        <v>104.4</v>
      </c>
      <c r="K43" s="21">
        <v>91.2</v>
      </c>
      <c r="L43" s="21">
        <v>124.2</v>
      </c>
      <c r="M43" s="21">
        <v>64.7</v>
      </c>
      <c r="N43" s="21">
        <v>18.5</v>
      </c>
      <c r="O43" s="21">
        <v>113.7</v>
      </c>
      <c r="P43" s="24">
        <f>SUM(J43:O43)</f>
        <v>516.70000000000005</v>
      </c>
      <c r="Q43" s="27">
        <f t="shared" si="1"/>
        <v>61.312173408167205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s="34" customFormat="1" ht="18" customHeight="1">
      <c r="B44" s="41" t="s">
        <v>48</v>
      </c>
      <c r="C44" s="21">
        <f t="shared" ref="C44:P44" si="16">SUM(C45:C46)</f>
        <v>672.6</v>
      </c>
      <c r="D44" s="21">
        <f t="shared" si="16"/>
        <v>627.79999999999995</v>
      </c>
      <c r="E44" s="21">
        <f t="shared" si="16"/>
        <v>552.5</v>
      </c>
      <c r="F44" s="21">
        <f t="shared" si="16"/>
        <v>90.399999999999991</v>
      </c>
      <c r="G44" s="21">
        <f t="shared" si="16"/>
        <v>25.200000000000003</v>
      </c>
      <c r="H44" s="21">
        <f t="shared" si="16"/>
        <v>14.7</v>
      </c>
      <c r="I44" s="22">
        <f t="shared" si="16"/>
        <v>1983.1999999999998</v>
      </c>
      <c r="J44" s="22">
        <f t="shared" si="16"/>
        <v>802.6</v>
      </c>
      <c r="K44" s="22">
        <f t="shared" si="16"/>
        <v>751.69999999999993</v>
      </c>
      <c r="L44" s="22">
        <f t="shared" si="16"/>
        <v>759.1</v>
      </c>
      <c r="M44" s="22">
        <f t="shared" si="16"/>
        <v>97.9</v>
      </c>
      <c r="N44" s="22">
        <f t="shared" si="16"/>
        <v>74.399999999999991</v>
      </c>
      <c r="O44" s="22">
        <f t="shared" si="16"/>
        <v>142.20000000000002</v>
      </c>
      <c r="P44" s="22">
        <f t="shared" si="16"/>
        <v>2627.8999999999996</v>
      </c>
      <c r="Q44" s="22">
        <f t="shared" si="1"/>
        <v>75.467103010008003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s="34" customFormat="1" ht="18" customHeight="1">
      <c r="B45" s="35" t="s">
        <v>49</v>
      </c>
      <c r="C45" s="31">
        <f>+[1]DGII!J45</f>
        <v>672.4</v>
      </c>
      <c r="D45" s="31">
        <f>+[1]DGII!K45</f>
        <v>627.5</v>
      </c>
      <c r="E45" s="31">
        <f>+[1]DGII!L45</f>
        <v>552.1</v>
      </c>
      <c r="F45" s="31">
        <f>+[1]DGII!M45</f>
        <v>90.3</v>
      </c>
      <c r="G45" s="31">
        <f>+[1]DGII!N45</f>
        <v>24.6</v>
      </c>
      <c r="H45" s="31">
        <f>+[1]DGII!O45</f>
        <v>14.7</v>
      </c>
      <c r="I45" s="27">
        <f>SUM(C45:H45)</f>
        <v>1981.6</v>
      </c>
      <c r="J45" s="31">
        <v>802.4</v>
      </c>
      <c r="K45" s="31">
        <v>751.3</v>
      </c>
      <c r="L45" s="31">
        <v>759.1</v>
      </c>
      <c r="M45" s="31">
        <v>97.4</v>
      </c>
      <c r="N45" s="31">
        <v>74.099999999999994</v>
      </c>
      <c r="O45" s="31">
        <v>141.9</v>
      </c>
      <c r="P45" s="27">
        <f>SUM(J45:O45)</f>
        <v>2626.2</v>
      </c>
      <c r="Q45" s="27">
        <f t="shared" si="1"/>
        <v>75.455030081486569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s="34" customFormat="1" ht="18" customHeight="1">
      <c r="B46" s="35" t="s">
        <v>29</v>
      </c>
      <c r="C46" s="31">
        <f>+[1]DGII!J46</f>
        <v>0.2</v>
      </c>
      <c r="D46" s="31">
        <f>+[1]DGII!K46</f>
        <v>0.3</v>
      </c>
      <c r="E46" s="31">
        <f>+[1]DGII!L46</f>
        <v>0.4</v>
      </c>
      <c r="F46" s="31">
        <f>+[1]DGII!M46</f>
        <v>0.1</v>
      </c>
      <c r="G46" s="31">
        <f>+[1]DGII!N46</f>
        <v>0.6</v>
      </c>
      <c r="H46" s="31">
        <f>+[1]DGII!O46</f>
        <v>0</v>
      </c>
      <c r="I46" s="27">
        <f>SUM(C46:H46)</f>
        <v>1.6</v>
      </c>
      <c r="J46" s="31">
        <v>0.2</v>
      </c>
      <c r="K46" s="31">
        <v>0.4</v>
      </c>
      <c r="L46" s="31">
        <v>0</v>
      </c>
      <c r="M46" s="31">
        <v>0.5</v>
      </c>
      <c r="N46" s="31">
        <v>0.3</v>
      </c>
      <c r="O46" s="31">
        <v>0.3</v>
      </c>
      <c r="P46" s="27">
        <f>SUM(J46:O46)</f>
        <v>1.7000000000000002</v>
      </c>
      <c r="Q46" s="27">
        <f t="shared" si="1"/>
        <v>94.117647058823522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8" customHeight="1">
      <c r="B47" s="41" t="s">
        <v>50</v>
      </c>
      <c r="C47" s="21">
        <f>+[1]DGII!J47</f>
        <v>83.7</v>
      </c>
      <c r="D47" s="21">
        <f>+[1]DGII!K47</f>
        <v>65.5</v>
      </c>
      <c r="E47" s="21">
        <f>+[1]DGII!L47</f>
        <v>47</v>
      </c>
      <c r="F47" s="21">
        <f>+[1]DGII!M47</f>
        <v>0</v>
      </c>
      <c r="G47" s="21">
        <f>+[1]DGII!N47</f>
        <v>3.9</v>
      </c>
      <c r="H47" s="21">
        <f>+[1]DGII!O47</f>
        <v>31.9</v>
      </c>
      <c r="I47" s="24">
        <f>SUM(C47:H47)</f>
        <v>232</v>
      </c>
      <c r="J47" s="21">
        <v>78.599999999999994</v>
      </c>
      <c r="K47" s="21">
        <v>81.5</v>
      </c>
      <c r="L47" s="21">
        <v>84</v>
      </c>
      <c r="M47" s="21">
        <v>0</v>
      </c>
      <c r="N47" s="21">
        <v>0.2</v>
      </c>
      <c r="O47" s="21">
        <v>16.7</v>
      </c>
      <c r="P47" s="24">
        <f>SUM(J47:O47)</f>
        <v>261</v>
      </c>
      <c r="Q47" s="24">
        <f t="shared" si="1"/>
        <v>88.888888888888886</v>
      </c>
      <c r="R47" s="3"/>
      <c r="S47" s="3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68" ht="18" customHeight="1">
      <c r="A48" s="42"/>
      <c r="B48" s="41" t="s">
        <v>51</v>
      </c>
      <c r="C48" s="21">
        <f>+[1]DGII!J48</f>
        <v>0.1</v>
      </c>
      <c r="D48" s="21">
        <f>+[1]DGII!K48</f>
        <v>0.1</v>
      </c>
      <c r="E48" s="21">
        <f>+[1]DGII!L48</f>
        <v>0.1</v>
      </c>
      <c r="F48" s="21">
        <f>+[1]DGII!M48</f>
        <v>0</v>
      </c>
      <c r="G48" s="21">
        <f>+[1]DGII!N48</f>
        <v>0</v>
      </c>
      <c r="H48" s="21">
        <f>+[1]DGII!O48</f>
        <v>0</v>
      </c>
      <c r="I48" s="24">
        <f>SUM(C48:H48)</f>
        <v>0.30000000000000004</v>
      </c>
      <c r="J48" s="21">
        <v>0.3</v>
      </c>
      <c r="K48" s="21">
        <v>0.1</v>
      </c>
      <c r="L48" s="21">
        <v>0.1</v>
      </c>
      <c r="M48" s="21">
        <v>0</v>
      </c>
      <c r="N48" s="21">
        <v>0</v>
      </c>
      <c r="O48" s="21">
        <v>0.2</v>
      </c>
      <c r="P48" s="24">
        <f>SUM(J48:O48)</f>
        <v>0.7</v>
      </c>
      <c r="Q48" s="24">
        <f t="shared" si="1"/>
        <v>42.857142857142868</v>
      </c>
      <c r="R48" s="3"/>
      <c r="S48" s="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241" ht="18" customHeight="1">
      <c r="B49" s="20" t="s">
        <v>52</v>
      </c>
      <c r="C49" s="21">
        <f t="shared" ref="C49:P49" si="17">+C50+C53+C56</f>
        <v>294.20000000000005</v>
      </c>
      <c r="D49" s="21">
        <f t="shared" si="17"/>
        <v>369.70000000000005</v>
      </c>
      <c r="E49" s="21">
        <f t="shared" si="17"/>
        <v>330.09999999999997</v>
      </c>
      <c r="F49" s="21">
        <f t="shared" si="17"/>
        <v>132.20000000000002</v>
      </c>
      <c r="G49" s="21">
        <f t="shared" si="17"/>
        <v>28.7</v>
      </c>
      <c r="H49" s="21">
        <f t="shared" si="17"/>
        <v>47.2</v>
      </c>
      <c r="I49" s="22">
        <f t="shared" si="17"/>
        <v>1202.1000000000001</v>
      </c>
      <c r="J49" s="21">
        <f t="shared" si="17"/>
        <v>299.10000000000002</v>
      </c>
      <c r="K49" s="21">
        <f t="shared" si="17"/>
        <v>444.4</v>
      </c>
      <c r="L49" s="21">
        <f t="shared" si="17"/>
        <v>405.2</v>
      </c>
      <c r="M49" s="21">
        <f t="shared" si="17"/>
        <v>136.80000000000001</v>
      </c>
      <c r="N49" s="21">
        <f t="shared" si="17"/>
        <v>35.799999999999997</v>
      </c>
      <c r="O49" s="21">
        <f t="shared" si="17"/>
        <v>41.300000000000004</v>
      </c>
      <c r="P49" s="22">
        <f t="shared" si="17"/>
        <v>1362.6</v>
      </c>
      <c r="Q49" s="22">
        <f t="shared" si="1"/>
        <v>88.221047996477338</v>
      </c>
      <c r="R49" s="3"/>
      <c r="S49" s="3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241" ht="18" customHeight="1">
      <c r="B50" s="43" t="s">
        <v>53</v>
      </c>
      <c r="C50" s="21">
        <f t="shared" ref="C50:P50" si="18">+C51+C52</f>
        <v>0.6</v>
      </c>
      <c r="D50" s="21">
        <f t="shared" si="18"/>
        <v>0.1</v>
      </c>
      <c r="E50" s="21">
        <f t="shared" si="18"/>
        <v>0</v>
      </c>
      <c r="F50" s="21">
        <f t="shared" si="18"/>
        <v>0</v>
      </c>
      <c r="G50" s="21">
        <f t="shared" si="18"/>
        <v>0</v>
      </c>
      <c r="H50" s="21">
        <f t="shared" si="18"/>
        <v>0</v>
      </c>
      <c r="I50" s="22">
        <f t="shared" si="18"/>
        <v>0.7</v>
      </c>
      <c r="J50" s="21">
        <f t="shared" si="18"/>
        <v>0.1</v>
      </c>
      <c r="K50" s="21">
        <f t="shared" si="18"/>
        <v>0</v>
      </c>
      <c r="L50" s="21">
        <f t="shared" si="18"/>
        <v>0.2</v>
      </c>
      <c r="M50" s="21">
        <f t="shared" si="18"/>
        <v>0</v>
      </c>
      <c r="N50" s="21">
        <f t="shared" si="18"/>
        <v>0</v>
      </c>
      <c r="O50" s="21">
        <f t="shared" si="18"/>
        <v>1.2</v>
      </c>
      <c r="P50" s="22">
        <f t="shared" si="18"/>
        <v>1.5</v>
      </c>
      <c r="Q50" s="24">
        <f t="shared" si="1"/>
        <v>46.666666666666664</v>
      </c>
      <c r="R50" s="3"/>
      <c r="S50" s="3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241" ht="18" customHeight="1">
      <c r="B51" s="40" t="s">
        <v>54</v>
      </c>
      <c r="C51" s="31">
        <f>+[1]DGII!J51</f>
        <v>0.6</v>
      </c>
      <c r="D51" s="31">
        <f>+[1]DGII!K51</f>
        <v>0.1</v>
      </c>
      <c r="E51" s="31">
        <f>+[1]DGII!L51</f>
        <v>0</v>
      </c>
      <c r="F51" s="31">
        <f>+[1]DGII!M51</f>
        <v>0</v>
      </c>
      <c r="G51" s="31">
        <f>+[1]DGII!N51</f>
        <v>0</v>
      </c>
      <c r="H51" s="31">
        <f>+[1]DGII!O51</f>
        <v>0</v>
      </c>
      <c r="I51" s="27">
        <f>SUM(C51:H51)</f>
        <v>0.7</v>
      </c>
      <c r="J51" s="31">
        <v>0.1</v>
      </c>
      <c r="K51" s="31">
        <v>0</v>
      </c>
      <c r="L51" s="31">
        <v>0.2</v>
      </c>
      <c r="M51" s="31">
        <v>0</v>
      </c>
      <c r="N51" s="31">
        <v>0</v>
      </c>
      <c r="O51" s="31">
        <v>1.2</v>
      </c>
      <c r="P51" s="27">
        <f>SUM(J51:O51)</f>
        <v>1.5</v>
      </c>
      <c r="Q51" s="27">
        <f t="shared" si="1"/>
        <v>46.666666666666664</v>
      </c>
      <c r="R51" s="3"/>
      <c r="S51" s="3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241" ht="18" customHeight="1">
      <c r="B52" s="40" t="s">
        <v>55</v>
      </c>
      <c r="C52" s="31">
        <f>+[1]DGII!J52</f>
        <v>0</v>
      </c>
      <c r="D52" s="31">
        <f>+[1]DGII!K52</f>
        <v>0</v>
      </c>
      <c r="E52" s="31">
        <f>+[1]DGII!L52</f>
        <v>0</v>
      </c>
      <c r="F52" s="31">
        <f>+[1]DGII!M52</f>
        <v>0</v>
      </c>
      <c r="G52" s="31">
        <f>+[1]DGII!N52</f>
        <v>0</v>
      </c>
      <c r="H52" s="31">
        <f>+[1]DGII!O52</f>
        <v>0</v>
      </c>
      <c r="I52" s="27">
        <f>SUM(C52:H52)</f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27">
        <f>SUM(J52:O52)</f>
        <v>0</v>
      </c>
      <c r="Q52" s="44" t="s">
        <v>56</v>
      </c>
      <c r="R52" s="3"/>
      <c r="S52" s="3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241" ht="18" customHeight="1">
      <c r="B53" s="43" t="s">
        <v>57</v>
      </c>
      <c r="C53" s="21">
        <f t="shared" ref="C53:P53" si="19">+C54+C55</f>
        <v>289</v>
      </c>
      <c r="D53" s="21">
        <f t="shared" si="19"/>
        <v>365</v>
      </c>
      <c r="E53" s="21">
        <f t="shared" si="19"/>
        <v>326.89999999999998</v>
      </c>
      <c r="F53" s="21">
        <f t="shared" si="19"/>
        <v>131.9</v>
      </c>
      <c r="G53" s="21">
        <f t="shared" si="19"/>
        <v>28.3</v>
      </c>
      <c r="H53" s="21">
        <f t="shared" si="19"/>
        <v>44.800000000000004</v>
      </c>
      <c r="I53" s="22">
        <f t="shared" si="19"/>
        <v>1185.9000000000001</v>
      </c>
      <c r="J53" s="21">
        <f t="shared" si="19"/>
        <v>294.2</v>
      </c>
      <c r="K53" s="21">
        <f t="shared" si="19"/>
        <v>438.7</v>
      </c>
      <c r="L53" s="21">
        <f t="shared" si="19"/>
        <v>399</v>
      </c>
      <c r="M53" s="21">
        <f t="shared" si="19"/>
        <v>136.80000000000001</v>
      </c>
      <c r="N53" s="21">
        <f t="shared" si="19"/>
        <v>35.799999999999997</v>
      </c>
      <c r="O53" s="21">
        <f t="shared" si="19"/>
        <v>39</v>
      </c>
      <c r="P53" s="22">
        <f t="shared" si="19"/>
        <v>1343.5</v>
      </c>
      <c r="Q53" s="22">
        <f t="shared" ref="Q53:Q64" si="20">+I53/P53*100</f>
        <v>88.269445478228519</v>
      </c>
      <c r="R53" s="3"/>
      <c r="S53" s="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241" ht="18" customHeight="1">
      <c r="A54" s="45"/>
      <c r="B54" s="35" t="s">
        <v>58</v>
      </c>
      <c r="C54" s="31">
        <f>+[1]DGII!J54</f>
        <v>286.39999999999998</v>
      </c>
      <c r="D54" s="31">
        <f>+[1]DGII!K54</f>
        <v>362.4</v>
      </c>
      <c r="E54" s="31">
        <f>+[1]DGII!L54</f>
        <v>325</v>
      </c>
      <c r="F54" s="31">
        <f>+[1]DGII!M54</f>
        <v>131.9</v>
      </c>
      <c r="G54" s="31">
        <f>+[1]DGII!N54</f>
        <v>28.3</v>
      </c>
      <c r="H54" s="31">
        <f>+[1]DGII!O54</f>
        <v>44.2</v>
      </c>
      <c r="I54" s="27">
        <f>SUM(C54:H54)</f>
        <v>1178.2</v>
      </c>
      <c r="J54" s="31">
        <v>291</v>
      </c>
      <c r="K54" s="31">
        <v>435.7</v>
      </c>
      <c r="L54" s="31">
        <v>395.8</v>
      </c>
      <c r="M54" s="31">
        <v>136.80000000000001</v>
      </c>
      <c r="N54" s="31">
        <v>35.799999999999997</v>
      </c>
      <c r="O54" s="31">
        <v>38.700000000000003</v>
      </c>
      <c r="P54" s="27">
        <f>SUM(J54:O54)</f>
        <v>1333.8</v>
      </c>
      <c r="Q54" s="27">
        <f t="shared" si="20"/>
        <v>88.334083070925189</v>
      </c>
      <c r="R54" s="3"/>
      <c r="S54" s="3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241" ht="18" customHeight="1">
      <c r="B55" s="35" t="s">
        <v>29</v>
      </c>
      <c r="C55" s="31">
        <f>+[1]DGII!J55</f>
        <v>2.6</v>
      </c>
      <c r="D55" s="31">
        <f>+[1]DGII!K55</f>
        <v>2.6</v>
      </c>
      <c r="E55" s="31">
        <f>+[1]DGII!L55</f>
        <v>1.9</v>
      </c>
      <c r="F55" s="31">
        <f>+[1]DGII!M55</f>
        <v>0</v>
      </c>
      <c r="G55" s="31">
        <f>+[1]DGII!N55</f>
        <v>0</v>
      </c>
      <c r="H55" s="31">
        <f>+[1]DGII!O55</f>
        <v>0.6</v>
      </c>
      <c r="I55" s="27">
        <f>SUM(C55:H55)</f>
        <v>7.6999999999999993</v>
      </c>
      <c r="J55" s="31">
        <v>3.2</v>
      </c>
      <c r="K55" s="31">
        <v>3</v>
      </c>
      <c r="L55" s="31">
        <v>3.2</v>
      </c>
      <c r="M55" s="31">
        <v>0</v>
      </c>
      <c r="N55" s="31">
        <v>0</v>
      </c>
      <c r="O55" s="31">
        <v>0.3</v>
      </c>
      <c r="P55" s="27">
        <f>SUM(J55:O55)</f>
        <v>9.7000000000000011</v>
      </c>
      <c r="Q55" s="27">
        <f t="shared" si="20"/>
        <v>79.38144329896906</v>
      </c>
      <c r="R55" s="3"/>
      <c r="S55" s="3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241" ht="18" customHeight="1">
      <c r="B56" s="43" t="s">
        <v>59</v>
      </c>
      <c r="C56" s="21">
        <f>+[1]DGII!J56</f>
        <v>4.5999999999999996</v>
      </c>
      <c r="D56" s="21">
        <f>+[1]DGII!K56</f>
        <v>4.5999999999999996</v>
      </c>
      <c r="E56" s="21">
        <f>+[1]DGII!L56</f>
        <v>3.2</v>
      </c>
      <c r="F56" s="21">
        <f>+[1]DGII!M56</f>
        <v>0.3</v>
      </c>
      <c r="G56" s="21">
        <f>+[1]DGII!N56</f>
        <v>0.4</v>
      </c>
      <c r="H56" s="21">
        <f>+[1]DGII!O56</f>
        <v>2.4</v>
      </c>
      <c r="I56" s="24">
        <f>SUM(C56:H56)</f>
        <v>15.5</v>
      </c>
      <c r="J56" s="21">
        <v>4.8</v>
      </c>
      <c r="K56" s="21">
        <v>5.7</v>
      </c>
      <c r="L56" s="21">
        <v>6</v>
      </c>
      <c r="M56" s="21">
        <v>0</v>
      </c>
      <c r="N56" s="21">
        <v>0</v>
      </c>
      <c r="O56" s="21">
        <v>1.1000000000000001</v>
      </c>
      <c r="P56" s="24">
        <f>SUM(J56:O56)</f>
        <v>17.600000000000001</v>
      </c>
      <c r="Q56" s="24">
        <f t="shared" si="20"/>
        <v>88.068181818181813</v>
      </c>
      <c r="R56" s="3"/>
      <c r="S56" s="3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241" ht="18" customHeight="1">
      <c r="B57" s="46" t="s">
        <v>60</v>
      </c>
      <c r="C57" s="21">
        <f t="shared" ref="C57:P57" si="21">+C58+C62+C63</f>
        <v>1018.6</v>
      </c>
      <c r="D57" s="21">
        <f t="shared" si="21"/>
        <v>1007.9000000000001</v>
      </c>
      <c r="E57" s="21">
        <f t="shared" si="21"/>
        <v>973.79999999999984</v>
      </c>
      <c r="F57" s="21">
        <f t="shared" si="21"/>
        <v>840.80000000000007</v>
      </c>
      <c r="G57" s="21">
        <f t="shared" si="21"/>
        <v>769.1</v>
      </c>
      <c r="H57" s="21">
        <f t="shared" si="21"/>
        <v>857.9</v>
      </c>
      <c r="I57" s="22">
        <f t="shared" si="21"/>
        <v>5468.0999999999995</v>
      </c>
      <c r="J57" s="21">
        <f t="shared" si="21"/>
        <v>1271.2</v>
      </c>
      <c r="K57" s="21">
        <f t="shared" si="21"/>
        <v>1014.2</v>
      </c>
      <c r="L57" s="21">
        <f t="shared" si="21"/>
        <v>1013.0999999999999</v>
      </c>
      <c r="M57" s="21">
        <f t="shared" si="21"/>
        <v>868.2</v>
      </c>
      <c r="N57" s="21">
        <f t="shared" si="21"/>
        <v>787.3</v>
      </c>
      <c r="O57" s="21">
        <f t="shared" si="21"/>
        <v>886.5</v>
      </c>
      <c r="P57" s="22">
        <f t="shared" si="21"/>
        <v>5840.5</v>
      </c>
      <c r="Q57" s="22">
        <f t="shared" si="20"/>
        <v>93.623833575892462</v>
      </c>
      <c r="R57" s="3"/>
      <c r="S57" s="3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241" s="47" customFormat="1" ht="18" customHeight="1">
      <c r="B58" s="46" t="s">
        <v>61</v>
      </c>
      <c r="C58" s="21">
        <f t="shared" ref="C58:P58" si="22">+C59</f>
        <v>284.40000000000003</v>
      </c>
      <c r="D58" s="21">
        <f t="shared" si="22"/>
        <v>211.5</v>
      </c>
      <c r="E58" s="21">
        <f t="shared" si="22"/>
        <v>216.7</v>
      </c>
      <c r="F58" s="21">
        <f t="shared" si="22"/>
        <v>242.3</v>
      </c>
      <c r="G58" s="21">
        <f t="shared" si="22"/>
        <v>215.3</v>
      </c>
      <c r="H58" s="21">
        <f t="shared" si="22"/>
        <v>206.1</v>
      </c>
      <c r="I58" s="22">
        <f t="shared" si="22"/>
        <v>1376.2999999999997</v>
      </c>
      <c r="J58" s="21">
        <f t="shared" si="22"/>
        <v>284.3</v>
      </c>
      <c r="K58" s="21">
        <f t="shared" si="22"/>
        <v>211.5</v>
      </c>
      <c r="L58" s="21">
        <f t="shared" si="22"/>
        <v>216.7</v>
      </c>
      <c r="M58" s="21">
        <f t="shared" si="22"/>
        <v>277.5</v>
      </c>
      <c r="N58" s="21">
        <f t="shared" si="22"/>
        <v>215.2</v>
      </c>
      <c r="O58" s="21">
        <f t="shared" si="22"/>
        <v>208</v>
      </c>
      <c r="P58" s="22">
        <f t="shared" si="22"/>
        <v>1413.2</v>
      </c>
      <c r="Q58" s="22">
        <f t="shared" si="20"/>
        <v>97.388904613642779</v>
      </c>
      <c r="R58" s="48"/>
      <c r="S58" s="48"/>
    </row>
    <row r="59" spans="1:241" ht="18" customHeight="1">
      <c r="B59" s="43" t="s">
        <v>62</v>
      </c>
      <c r="C59" s="21">
        <f t="shared" ref="C59:P59" si="23">+C60+C61</f>
        <v>284.40000000000003</v>
      </c>
      <c r="D59" s="21">
        <f t="shared" si="23"/>
        <v>211.5</v>
      </c>
      <c r="E59" s="21">
        <f t="shared" si="23"/>
        <v>216.7</v>
      </c>
      <c r="F59" s="21">
        <f t="shared" si="23"/>
        <v>242.3</v>
      </c>
      <c r="G59" s="21">
        <f t="shared" si="23"/>
        <v>215.3</v>
      </c>
      <c r="H59" s="21">
        <f t="shared" si="23"/>
        <v>206.1</v>
      </c>
      <c r="I59" s="22">
        <f t="shared" si="23"/>
        <v>1376.2999999999997</v>
      </c>
      <c r="J59" s="21">
        <f t="shared" si="23"/>
        <v>284.3</v>
      </c>
      <c r="K59" s="21">
        <f t="shared" si="23"/>
        <v>211.5</v>
      </c>
      <c r="L59" s="21">
        <f t="shared" si="23"/>
        <v>216.7</v>
      </c>
      <c r="M59" s="21">
        <f t="shared" si="23"/>
        <v>277.5</v>
      </c>
      <c r="N59" s="21">
        <f t="shared" si="23"/>
        <v>215.2</v>
      </c>
      <c r="O59" s="21">
        <f t="shared" si="23"/>
        <v>208</v>
      </c>
      <c r="P59" s="22">
        <f t="shared" si="23"/>
        <v>1413.2</v>
      </c>
      <c r="Q59" s="22">
        <f t="shared" si="20"/>
        <v>97.388904613642779</v>
      </c>
      <c r="R59" s="3"/>
      <c r="S59" s="3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241" s="49" customFormat="1" ht="18" customHeight="1">
      <c r="B60" s="35" t="s">
        <v>63</v>
      </c>
      <c r="C60" s="31">
        <f>+[1]DGII!J60</f>
        <v>284.3</v>
      </c>
      <c r="D60" s="31">
        <f>+[1]DGII!K60</f>
        <v>211.5</v>
      </c>
      <c r="E60" s="31">
        <f>+[1]DGII!L60</f>
        <v>216.7</v>
      </c>
      <c r="F60" s="31">
        <f>+[1]DGII!M60</f>
        <v>242.3</v>
      </c>
      <c r="G60" s="31">
        <f>+[1]DGII!N60</f>
        <v>215.3</v>
      </c>
      <c r="H60" s="31">
        <f>+[1]DGII!O60</f>
        <v>206.1</v>
      </c>
      <c r="I60" s="27">
        <f t="shared" ref="I60:I65" si="24">SUM(C60:H60)</f>
        <v>1376.1999999999998</v>
      </c>
      <c r="J60" s="31">
        <v>284.3</v>
      </c>
      <c r="K60" s="31">
        <v>211.5</v>
      </c>
      <c r="L60" s="31">
        <v>216.7</v>
      </c>
      <c r="M60" s="31">
        <v>277.5</v>
      </c>
      <c r="N60" s="31">
        <v>215.2</v>
      </c>
      <c r="O60" s="31">
        <v>207.8</v>
      </c>
      <c r="P60" s="27">
        <f t="shared" ref="P60:P65" si="25">SUM(J60:O60)</f>
        <v>1413</v>
      </c>
      <c r="Q60" s="27">
        <f t="shared" si="20"/>
        <v>97.39561217268222</v>
      </c>
      <c r="R60" s="50"/>
      <c r="S60" s="50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 t="s">
        <v>64</v>
      </c>
      <c r="CE60" s="51" t="s">
        <v>64</v>
      </c>
      <c r="CF60" s="51" t="s">
        <v>64</v>
      </c>
      <c r="CG60" s="51" t="s">
        <v>64</v>
      </c>
      <c r="CH60" s="51" t="s">
        <v>64</v>
      </c>
      <c r="CI60" s="51" t="s">
        <v>64</v>
      </c>
      <c r="CJ60" s="51" t="s">
        <v>64</v>
      </c>
      <c r="CK60" s="51" t="s">
        <v>64</v>
      </c>
      <c r="CL60" s="51" t="s">
        <v>64</v>
      </c>
      <c r="CM60" s="51" t="s">
        <v>64</v>
      </c>
      <c r="CN60" s="51" t="s">
        <v>64</v>
      </c>
      <c r="CO60" s="51" t="s">
        <v>64</v>
      </c>
      <c r="CP60" s="51" t="s">
        <v>64</v>
      </c>
      <c r="CQ60" s="51" t="s">
        <v>64</v>
      </c>
      <c r="CR60" s="51" t="s">
        <v>64</v>
      </c>
      <c r="CS60" s="51" t="s">
        <v>64</v>
      </c>
      <c r="CT60" s="51" t="s">
        <v>64</v>
      </c>
      <c r="CU60" s="51" t="s">
        <v>64</v>
      </c>
      <c r="CV60" s="51" t="s">
        <v>64</v>
      </c>
      <c r="CW60" s="51" t="s">
        <v>64</v>
      </c>
      <c r="CX60" s="51" t="s">
        <v>64</v>
      </c>
      <c r="CY60" s="51" t="s">
        <v>64</v>
      </c>
      <c r="CZ60" s="51" t="s">
        <v>64</v>
      </c>
      <c r="DA60" s="51" t="s">
        <v>64</v>
      </c>
      <c r="DB60" s="51" t="s">
        <v>64</v>
      </c>
      <c r="DC60" s="51" t="s">
        <v>64</v>
      </c>
      <c r="DD60" s="51" t="s">
        <v>64</v>
      </c>
      <c r="DE60" s="51" t="s">
        <v>64</v>
      </c>
      <c r="DF60" s="51" t="s">
        <v>64</v>
      </c>
      <c r="DG60" s="51" t="s">
        <v>64</v>
      </c>
      <c r="DH60" s="51" t="s">
        <v>64</v>
      </c>
      <c r="DI60" s="51" t="s">
        <v>64</v>
      </c>
      <c r="DJ60" s="51" t="s">
        <v>64</v>
      </c>
      <c r="DK60" s="51" t="s">
        <v>64</v>
      </c>
      <c r="DL60" s="51" t="s">
        <v>64</v>
      </c>
      <c r="DM60" s="51" t="s">
        <v>64</v>
      </c>
      <c r="DN60" s="51" t="s">
        <v>64</v>
      </c>
      <c r="DO60" s="51" t="s">
        <v>64</v>
      </c>
      <c r="DP60" s="51" t="s">
        <v>64</v>
      </c>
      <c r="DQ60" s="51" t="s">
        <v>64</v>
      </c>
      <c r="DR60" s="51" t="s">
        <v>64</v>
      </c>
      <c r="DS60" s="51" t="s">
        <v>64</v>
      </c>
      <c r="DT60" s="51" t="s">
        <v>64</v>
      </c>
      <c r="DU60" s="51" t="s">
        <v>64</v>
      </c>
      <c r="DV60" s="51" t="s">
        <v>64</v>
      </c>
      <c r="DW60" s="51" t="s">
        <v>64</v>
      </c>
      <c r="DX60" s="51" t="s">
        <v>64</v>
      </c>
      <c r="DY60" s="51" t="s">
        <v>64</v>
      </c>
      <c r="DZ60" s="51" t="s">
        <v>64</v>
      </c>
      <c r="EA60" s="51" t="s">
        <v>64</v>
      </c>
      <c r="EB60" s="51" t="s">
        <v>64</v>
      </c>
      <c r="EC60" s="51" t="s">
        <v>64</v>
      </c>
      <c r="ED60" s="51" t="s">
        <v>64</v>
      </c>
      <c r="EE60" s="51" t="s">
        <v>64</v>
      </c>
      <c r="EF60" s="51" t="s">
        <v>64</v>
      </c>
      <c r="EG60" s="51" t="s">
        <v>64</v>
      </c>
      <c r="EH60" s="51" t="s">
        <v>64</v>
      </c>
      <c r="EI60" s="51" t="s">
        <v>64</v>
      </c>
      <c r="EJ60" s="51" t="s">
        <v>64</v>
      </c>
      <c r="EK60" s="51" t="s">
        <v>64</v>
      </c>
      <c r="EL60" s="51" t="s">
        <v>64</v>
      </c>
      <c r="EM60" s="51" t="s">
        <v>64</v>
      </c>
      <c r="EN60" s="51" t="s">
        <v>64</v>
      </c>
      <c r="EO60" s="51" t="s">
        <v>64</v>
      </c>
      <c r="EP60" s="51" t="s">
        <v>64</v>
      </c>
      <c r="EQ60" s="51" t="s">
        <v>64</v>
      </c>
      <c r="ER60" s="51" t="s">
        <v>64</v>
      </c>
      <c r="ES60" s="51" t="s">
        <v>64</v>
      </c>
      <c r="ET60" s="51" t="s">
        <v>64</v>
      </c>
      <c r="EU60" s="51" t="s">
        <v>64</v>
      </c>
      <c r="EV60" s="51" t="s">
        <v>64</v>
      </c>
      <c r="EW60" s="51" t="s">
        <v>64</v>
      </c>
      <c r="EX60" s="51" t="s">
        <v>64</v>
      </c>
      <c r="EY60" s="51" t="s">
        <v>64</v>
      </c>
      <c r="EZ60" s="51" t="s">
        <v>64</v>
      </c>
      <c r="FA60" s="51" t="s">
        <v>64</v>
      </c>
      <c r="FB60" s="51" t="s">
        <v>64</v>
      </c>
      <c r="FC60" s="51" t="s">
        <v>64</v>
      </c>
      <c r="FD60" s="51" t="s">
        <v>64</v>
      </c>
      <c r="FE60" s="51" t="s">
        <v>64</v>
      </c>
      <c r="FF60" s="51" t="s">
        <v>64</v>
      </c>
      <c r="FG60" s="51" t="s">
        <v>64</v>
      </c>
      <c r="FH60" s="51" t="s">
        <v>64</v>
      </c>
      <c r="FI60" s="51" t="s">
        <v>64</v>
      </c>
      <c r="FJ60" s="51" t="s">
        <v>64</v>
      </c>
      <c r="FK60" s="51" t="s">
        <v>64</v>
      </c>
      <c r="FL60" s="51" t="s">
        <v>64</v>
      </c>
      <c r="FM60" s="51" t="s">
        <v>64</v>
      </c>
      <c r="FN60" s="51" t="s">
        <v>64</v>
      </c>
      <c r="FO60" s="51" t="s">
        <v>64</v>
      </c>
      <c r="FP60" s="51" t="s">
        <v>64</v>
      </c>
      <c r="FQ60" s="51" t="s">
        <v>64</v>
      </c>
      <c r="FR60" s="51" t="s">
        <v>64</v>
      </c>
      <c r="FS60" s="51" t="s">
        <v>64</v>
      </c>
      <c r="FT60" s="51" t="s">
        <v>64</v>
      </c>
      <c r="FU60" s="51" t="s">
        <v>64</v>
      </c>
      <c r="FV60" s="51" t="s">
        <v>64</v>
      </c>
      <c r="FW60" s="51" t="s">
        <v>64</v>
      </c>
      <c r="FX60" s="51" t="s">
        <v>64</v>
      </c>
      <c r="FY60" s="51" t="s">
        <v>64</v>
      </c>
      <c r="FZ60" s="51" t="s">
        <v>64</v>
      </c>
      <c r="GA60" s="51" t="s">
        <v>64</v>
      </c>
      <c r="GB60" s="51" t="s">
        <v>64</v>
      </c>
      <c r="GC60" s="51" t="s">
        <v>64</v>
      </c>
      <c r="GD60" s="51" t="s">
        <v>64</v>
      </c>
      <c r="GE60" s="51" t="s">
        <v>64</v>
      </c>
      <c r="GF60" s="51" t="s">
        <v>64</v>
      </c>
      <c r="GG60" s="51" t="s">
        <v>64</v>
      </c>
      <c r="GH60" s="51" t="s">
        <v>64</v>
      </c>
      <c r="GI60" s="51" t="s">
        <v>64</v>
      </c>
      <c r="GJ60" s="51" t="s">
        <v>64</v>
      </c>
      <c r="GK60" s="51" t="s">
        <v>64</v>
      </c>
      <c r="GL60" s="51" t="s">
        <v>64</v>
      </c>
      <c r="GM60" s="51" t="s">
        <v>64</v>
      </c>
      <c r="GN60" s="51" t="s">
        <v>64</v>
      </c>
      <c r="GO60" s="51" t="s">
        <v>64</v>
      </c>
      <c r="GP60" s="51" t="s">
        <v>64</v>
      </c>
      <c r="GQ60" s="51" t="s">
        <v>64</v>
      </c>
      <c r="GR60" s="51" t="s">
        <v>64</v>
      </c>
      <c r="GS60" s="51" t="s">
        <v>64</v>
      </c>
      <c r="GT60" s="51" t="s">
        <v>64</v>
      </c>
      <c r="GU60" s="51" t="s">
        <v>64</v>
      </c>
      <c r="GV60" s="51" t="s">
        <v>64</v>
      </c>
      <c r="GW60" s="51" t="s">
        <v>64</v>
      </c>
      <c r="GX60" s="51" t="s">
        <v>64</v>
      </c>
      <c r="GY60" s="51" t="s">
        <v>64</v>
      </c>
      <c r="GZ60" s="51" t="s">
        <v>64</v>
      </c>
      <c r="HA60" s="51" t="s">
        <v>64</v>
      </c>
      <c r="HB60" s="51" t="s">
        <v>64</v>
      </c>
      <c r="HC60" s="51" t="s">
        <v>64</v>
      </c>
      <c r="HD60" s="51" t="s">
        <v>64</v>
      </c>
      <c r="HE60" s="51" t="s">
        <v>64</v>
      </c>
      <c r="HF60" s="51" t="s">
        <v>64</v>
      </c>
      <c r="HG60" s="51" t="s">
        <v>64</v>
      </c>
      <c r="HH60" s="51" t="s">
        <v>64</v>
      </c>
      <c r="HI60" s="51" t="s">
        <v>64</v>
      </c>
      <c r="HJ60" s="51" t="s">
        <v>64</v>
      </c>
      <c r="HK60" s="51" t="s">
        <v>64</v>
      </c>
      <c r="HL60" s="51" t="s">
        <v>64</v>
      </c>
      <c r="HM60" s="51" t="s">
        <v>64</v>
      </c>
      <c r="HN60" s="51" t="s">
        <v>64</v>
      </c>
      <c r="HO60" s="51" t="s">
        <v>64</v>
      </c>
      <c r="HP60" s="51" t="s">
        <v>64</v>
      </c>
      <c r="HQ60" s="51" t="s">
        <v>64</v>
      </c>
      <c r="HR60" s="51" t="s">
        <v>64</v>
      </c>
      <c r="HS60" s="51" t="s">
        <v>64</v>
      </c>
      <c r="HT60" s="51" t="s">
        <v>64</v>
      </c>
      <c r="HU60" s="51" t="s">
        <v>64</v>
      </c>
      <c r="HV60" s="51" t="s">
        <v>64</v>
      </c>
      <c r="HW60" s="51" t="s">
        <v>64</v>
      </c>
      <c r="HX60" s="51" t="s">
        <v>64</v>
      </c>
      <c r="HY60" s="51" t="s">
        <v>64</v>
      </c>
      <c r="HZ60" s="51" t="s">
        <v>64</v>
      </c>
      <c r="IA60" s="51" t="s">
        <v>64</v>
      </c>
      <c r="IB60" s="51" t="s">
        <v>64</v>
      </c>
      <c r="IC60" s="51" t="s">
        <v>64</v>
      </c>
      <c r="ID60" s="51" t="s">
        <v>64</v>
      </c>
      <c r="IE60" s="51" t="s">
        <v>64</v>
      </c>
      <c r="IF60" s="51" t="s">
        <v>64</v>
      </c>
      <c r="IG60" s="51" t="s">
        <v>64</v>
      </c>
    </row>
    <row r="61" spans="1:241" ht="18" customHeight="1">
      <c r="B61" s="35" t="s">
        <v>29</v>
      </c>
      <c r="C61" s="31">
        <f>+[1]DGII!J61</f>
        <v>0.1</v>
      </c>
      <c r="D61" s="31">
        <f>+[1]DGII!K61</f>
        <v>0</v>
      </c>
      <c r="E61" s="31">
        <f>+[1]DGII!L61</f>
        <v>0</v>
      </c>
      <c r="F61" s="31">
        <f>+[1]DGII!M61</f>
        <v>0</v>
      </c>
      <c r="G61" s="31">
        <f>+[1]DGII!N61</f>
        <v>0</v>
      </c>
      <c r="H61" s="31">
        <f>+[1]DGII!O61</f>
        <v>0</v>
      </c>
      <c r="I61" s="27">
        <f t="shared" si="24"/>
        <v>0.1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0.2</v>
      </c>
      <c r="P61" s="27">
        <f t="shared" si="25"/>
        <v>0.2</v>
      </c>
      <c r="Q61" s="27">
        <v>0</v>
      </c>
      <c r="R61" s="3"/>
      <c r="S61" s="3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</row>
    <row r="62" spans="1:241" ht="18" customHeight="1">
      <c r="B62" s="43" t="s">
        <v>65</v>
      </c>
      <c r="C62" s="21">
        <f>+[1]DGII!J62</f>
        <v>21.3</v>
      </c>
      <c r="D62" s="21">
        <f>+[1]DGII!K62</f>
        <v>8.1999999999999993</v>
      </c>
      <c r="E62" s="21">
        <f>+[1]DGII!L62</f>
        <v>7.9</v>
      </c>
      <c r="F62" s="21">
        <f>+[1]DGII!M62</f>
        <v>0.9</v>
      </c>
      <c r="G62" s="21">
        <f>+[1]DGII!N62</f>
        <v>1.6</v>
      </c>
      <c r="H62" s="21">
        <f>+[1]DGII!O62</f>
        <v>4</v>
      </c>
      <c r="I62" s="24">
        <f t="shared" si="24"/>
        <v>43.9</v>
      </c>
      <c r="J62" s="21">
        <v>21.1</v>
      </c>
      <c r="K62" s="21">
        <v>17.7</v>
      </c>
      <c r="L62" s="21">
        <v>19.8</v>
      </c>
      <c r="M62" s="21">
        <v>0</v>
      </c>
      <c r="N62" s="21">
        <v>1.8</v>
      </c>
      <c r="O62" s="21">
        <v>5.3</v>
      </c>
      <c r="P62" s="24">
        <f t="shared" si="25"/>
        <v>65.699999999999989</v>
      </c>
      <c r="Q62" s="24">
        <f t="shared" si="20"/>
        <v>66.818873668188743</v>
      </c>
      <c r="R62" s="3"/>
      <c r="S62" s="3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</row>
    <row r="63" spans="1:241" ht="18" customHeight="1">
      <c r="B63" s="43" t="s">
        <v>66</v>
      </c>
      <c r="C63" s="21">
        <f>+[1]DGII!J63</f>
        <v>712.9</v>
      </c>
      <c r="D63" s="21">
        <f>+[1]DGII!K63</f>
        <v>788.2</v>
      </c>
      <c r="E63" s="21">
        <f>+[1]DGII!L63</f>
        <v>749.19999999999982</v>
      </c>
      <c r="F63" s="21">
        <f>+[1]DGII!M63</f>
        <v>597.6</v>
      </c>
      <c r="G63" s="21">
        <f>+[1]DGII!N63</f>
        <v>552.20000000000005</v>
      </c>
      <c r="H63" s="21">
        <f>+[1]DGII!O63</f>
        <v>647.79999999999995</v>
      </c>
      <c r="I63" s="24">
        <f t="shared" si="24"/>
        <v>4047.8999999999996</v>
      </c>
      <c r="J63" s="21">
        <v>965.8</v>
      </c>
      <c r="K63" s="21">
        <v>785</v>
      </c>
      <c r="L63" s="52">
        <v>776.59999999999991</v>
      </c>
      <c r="M63" s="52">
        <v>590.70000000000005</v>
      </c>
      <c r="N63" s="52">
        <v>570.29999999999995</v>
      </c>
      <c r="O63" s="52">
        <v>673.2</v>
      </c>
      <c r="P63" s="24">
        <f t="shared" si="25"/>
        <v>4361.5999999999995</v>
      </c>
      <c r="Q63" s="24">
        <f t="shared" si="20"/>
        <v>92.807685253118123</v>
      </c>
      <c r="R63" s="3"/>
      <c r="S63" s="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</row>
    <row r="64" spans="1:241" ht="18" customHeight="1">
      <c r="B64" s="40" t="s">
        <v>67</v>
      </c>
      <c r="C64" s="31">
        <f>+[1]DGII!J64</f>
        <v>710.5</v>
      </c>
      <c r="D64" s="31">
        <f>+[1]DGII!K64</f>
        <v>775.2</v>
      </c>
      <c r="E64" s="31">
        <f>+[1]DGII!L64</f>
        <v>747.1</v>
      </c>
      <c r="F64" s="31">
        <f>+[1]DGII!M64</f>
        <v>596.5</v>
      </c>
      <c r="G64" s="31">
        <f>+[1]DGII!N64</f>
        <v>549.1</v>
      </c>
      <c r="H64" s="31">
        <f>+[1]DGII!O64</f>
        <v>641</v>
      </c>
      <c r="I64" s="27">
        <f t="shared" si="24"/>
        <v>4019.4</v>
      </c>
      <c r="J64" s="31">
        <v>962.4</v>
      </c>
      <c r="K64" s="31">
        <v>779.9</v>
      </c>
      <c r="L64" s="32">
        <v>769.9</v>
      </c>
      <c r="M64" s="32">
        <v>590.4</v>
      </c>
      <c r="N64" s="32">
        <v>569.79999999999995</v>
      </c>
      <c r="O64" s="32">
        <v>669.9</v>
      </c>
      <c r="P64" s="27">
        <f t="shared" si="25"/>
        <v>4342.2999999999993</v>
      </c>
      <c r="Q64" s="27">
        <f t="shared" si="20"/>
        <v>92.563848651636249</v>
      </c>
      <c r="R64" s="3"/>
      <c r="S64" s="28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</row>
    <row r="65" spans="2:68" ht="18" customHeight="1">
      <c r="B65" s="53" t="s">
        <v>68</v>
      </c>
      <c r="C65" s="21">
        <f>+[1]DGII!J66</f>
        <v>0</v>
      </c>
      <c r="D65" s="21">
        <f>+[1]DGII!K66</f>
        <v>0</v>
      </c>
      <c r="E65" s="21">
        <f>+[1]DGII!L66</f>
        <v>0</v>
      </c>
      <c r="F65" s="21">
        <f>+[1]DGII!M66</f>
        <v>0</v>
      </c>
      <c r="G65" s="21">
        <f>+[1]DGII!N66</f>
        <v>0</v>
      </c>
      <c r="H65" s="21">
        <f>+[1]DGII!O66</f>
        <v>0</v>
      </c>
      <c r="I65" s="24">
        <f t="shared" si="24"/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4">
        <f t="shared" si="25"/>
        <v>0</v>
      </c>
      <c r="Q65" s="54" t="s">
        <v>56</v>
      </c>
      <c r="R65" s="28"/>
      <c r="S65" s="3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</row>
    <row r="66" spans="2:68" ht="21.75" customHeight="1" thickBot="1">
      <c r="B66" s="55" t="s">
        <v>69</v>
      </c>
      <c r="C66" s="56">
        <f t="shared" ref="C66:P66" si="26">+C65+C9</f>
        <v>48861.799999999988</v>
      </c>
      <c r="D66" s="56">
        <f t="shared" si="26"/>
        <v>37262.300000000003</v>
      </c>
      <c r="E66" s="56">
        <f t="shared" si="26"/>
        <v>32414.399999999998</v>
      </c>
      <c r="F66" s="56">
        <f t="shared" si="26"/>
        <v>26721.1</v>
      </c>
      <c r="G66" s="56">
        <f t="shared" si="26"/>
        <v>25778.300000000003</v>
      </c>
      <c r="H66" s="56">
        <f t="shared" si="26"/>
        <v>30197.600000000006</v>
      </c>
      <c r="I66" s="56">
        <f t="shared" si="26"/>
        <v>201235.50000000003</v>
      </c>
      <c r="J66" s="56">
        <f t="shared" si="26"/>
        <v>53087.200000000004</v>
      </c>
      <c r="K66" s="56">
        <f t="shared" si="26"/>
        <v>38588.899999999994</v>
      </c>
      <c r="L66" s="56">
        <f t="shared" si="26"/>
        <v>40296.499999999993</v>
      </c>
      <c r="M66" s="56">
        <f t="shared" si="26"/>
        <v>28686.442675316983</v>
      </c>
      <c r="N66" s="56">
        <f t="shared" si="26"/>
        <v>27741.7</v>
      </c>
      <c r="O66" s="56">
        <f t="shared" si="26"/>
        <v>27266.2</v>
      </c>
      <c r="P66" s="56">
        <f t="shared" si="26"/>
        <v>215666.94267531697</v>
      </c>
      <c r="Q66" s="56">
        <f>+I66/P66*100</f>
        <v>93.308458637055352</v>
      </c>
      <c r="R66" s="28"/>
      <c r="S66" s="28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</row>
    <row r="67" spans="2:68" ht="18" customHeight="1" thickTop="1">
      <c r="B67" s="57" t="s">
        <v>70</v>
      </c>
      <c r="C67" s="58"/>
      <c r="D67" s="58"/>
      <c r="E67" s="58"/>
      <c r="F67" s="58"/>
      <c r="G67" s="58"/>
      <c r="H67" s="58"/>
      <c r="I67" s="58"/>
      <c r="J67" s="59"/>
      <c r="K67" s="59"/>
      <c r="L67" s="59"/>
      <c r="M67" s="59"/>
      <c r="N67" s="59"/>
      <c r="O67" s="59"/>
      <c r="P67" s="58"/>
      <c r="Q67" s="58"/>
      <c r="R67" s="28"/>
      <c r="S67" s="3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</row>
    <row r="68" spans="2:68" ht="14.25">
      <c r="B68" s="60" t="s">
        <v>71</v>
      </c>
      <c r="C68" s="61"/>
      <c r="D68" s="61"/>
      <c r="E68" s="61"/>
      <c r="F68" s="61"/>
      <c r="G68" s="61"/>
      <c r="H68" s="61"/>
      <c r="I68" s="61"/>
      <c r="J68" s="62"/>
      <c r="K68" s="62"/>
      <c r="L68" s="62"/>
      <c r="M68" s="62"/>
      <c r="N68" s="62"/>
      <c r="O68" s="62"/>
      <c r="P68" s="62"/>
      <c r="Q68" s="63"/>
      <c r="R68" s="3"/>
      <c r="S68" s="3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</row>
    <row r="69" spans="2:68" ht="12.75" customHeight="1">
      <c r="B69" s="64" t="s">
        <v>72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5"/>
      <c r="R69" s="3"/>
      <c r="S69" s="3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</row>
    <row r="70" spans="2:68" ht="12" customHeight="1">
      <c r="B70" s="64" t="s">
        <v>73</v>
      </c>
      <c r="C70" s="66"/>
      <c r="D70" s="66"/>
      <c r="E70" s="66"/>
      <c r="F70" s="66"/>
      <c r="G70" s="66"/>
      <c r="H70" s="66"/>
      <c r="I70" s="67"/>
      <c r="J70" s="61"/>
      <c r="K70" s="61"/>
      <c r="L70" s="61"/>
      <c r="M70" s="61"/>
      <c r="N70" s="61"/>
      <c r="O70" s="61"/>
      <c r="P70" s="67"/>
      <c r="Q70" s="67"/>
      <c r="R70" s="3"/>
      <c r="S70" s="3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</row>
    <row r="71" spans="2:68" ht="14.25">
      <c r="B71" s="64" t="s">
        <v>74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6"/>
      <c r="Q71" s="66"/>
      <c r="R71" s="3"/>
      <c r="S71" s="3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</row>
    <row r="72" spans="2:68" ht="14.25">
      <c r="B72" s="68" t="s">
        <v>75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3"/>
      <c r="S72" s="3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</row>
    <row r="73" spans="2:68" ht="14.25">
      <c r="B73" s="69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3"/>
      <c r="S73" s="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</row>
    <row r="74" spans="2:68" ht="14.2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3"/>
      <c r="S74" s="3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</row>
    <row r="75" spans="2:68" ht="14.25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3"/>
      <c r="S75" s="3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</row>
    <row r="76" spans="2:68" ht="14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3"/>
      <c r="S76" s="3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</row>
    <row r="77" spans="2:68" ht="14.2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3"/>
      <c r="S77" s="3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</row>
    <row r="78" spans="2:68" ht="14.2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3"/>
      <c r="S78" s="3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</row>
    <row r="79" spans="2:68" ht="14.2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3"/>
      <c r="S79" s="3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</row>
    <row r="80" spans="2:68" ht="14.2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3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</row>
    <row r="81" spans="2:68" ht="14.2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3"/>
      <c r="S81" s="3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</row>
    <row r="82" spans="2:68" ht="14.2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3"/>
      <c r="S82" s="3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</row>
    <row r="83" spans="2:68" ht="14.2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3"/>
      <c r="S83" s="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</row>
    <row r="84" spans="2:68" ht="14.2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3"/>
      <c r="S84" s="3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</row>
    <row r="85" spans="2:68" ht="14.2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3"/>
      <c r="S85" s="3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</row>
    <row r="86" spans="2:68" ht="14.2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3"/>
      <c r="S86" s="3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</row>
    <row r="87" spans="2:68" ht="14.2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3"/>
      <c r="S87" s="3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</row>
    <row r="88" spans="2:68" ht="14.25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3"/>
      <c r="S88" s="3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</row>
    <row r="89" spans="2:68" ht="14.25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3"/>
      <c r="S89" s="3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</row>
    <row r="90" spans="2:68" ht="14.25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3"/>
      <c r="S90" s="3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</row>
    <row r="91" spans="2:68" ht="14.25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3"/>
      <c r="S91" s="3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</row>
    <row r="92" spans="2:68" ht="14.25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3"/>
      <c r="S92" s="3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</row>
    <row r="93" spans="2:68" ht="14.25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3"/>
      <c r="S93" s="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</row>
    <row r="94" spans="2:68" ht="14.25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3"/>
      <c r="S94" s="3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</row>
    <row r="95" spans="2:68" ht="14.25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3"/>
      <c r="S95" s="3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</row>
    <row r="96" spans="2:68" ht="14.25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3"/>
      <c r="S96" s="3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</row>
    <row r="97" spans="2:68" ht="14.25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3"/>
      <c r="S97" s="3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</row>
    <row r="98" spans="2:68" ht="14.25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3"/>
      <c r="S98" s="3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</row>
    <row r="99" spans="2:68" ht="14.25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3"/>
      <c r="S99" s="3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</row>
    <row r="100" spans="2:68" ht="14.25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3"/>
      <c r="S100" s="3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</row>
    <row r="101" spans="2:68" ht="14.25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3"/>
      <c r="S101" s="3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</row>
    <row r="102" spans="2:68" ht="14.25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3"/>
      <c r="S102" s="3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</row>
    <row r="103" spans="2:68" ht="14.25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3"/>
      <c r="S103" s="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</row>
    <row r="104" spans="2:68" ht="14.25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3"/>
      <c r="S104" s="3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</row>
    <row r="105" spans="2:68" ht="14.25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3"/>
      <c r="S105" s="3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</row>
    <row r="106" spans="2:68" ht="14.25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3"/>
      <c r="S106" s="3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</row>
    <row r="107" spans="2:68" ht="14.25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3"/>
      <c r="S107" s="3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</row>
    <row r="108" spans="2:68" ht="14.25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3"/>
      <c r="S108" s="3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</row>
    <row r="109" spans="2:68" ht="14.25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3"/>
      <c r="S109" s="3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</row>
    <row r="110" spans="2:68" ht="14.25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3"/>
      <c r="S110" s="3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</row>
    <row r="111" spans="2:68" ht="14.25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3"/>
      <c r="S111" s="3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</row>
    <row r="112" spans="2:68" ht="14.25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3"/>
      <c r="S112" s="3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</row>
    <row r="113" spans="2:68" ht="14.25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3"/>
      <c r="S113" s="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</row>
    <row r="114" spans="2:68" ht="14.25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3"/>
      <c r="S114" s="3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</row>
    <row r="115" spans="2:68" ht="14.25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3"/>
      <c r="S115" s="3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</row>
    <row r="116" spans="2:68" ht="14.25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3"/>
      <c r="S116" s="3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</row>
    <row r="117" spans="2:68" ht="14.25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3"/>
      <c r="S117" s="3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</row>
    <row r="118" spans="2:68" ht="14.25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3"/>
      <c r="S118" s="3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</row>
    <row r="119" spans="2:68" ht="14.25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3"/>
      <c r="S119" s="3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</row>
    <row r="120" spans="2:68" ht="14.25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3"/>
      <c r="S120" s="3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</row>
    <row r="121" spans="2:68" ht="14.25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3"/>
      <c r="S121" s="3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</row>
    <row r="122" spans="2:68" ht="14.25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3"/>
      <c r="S122" s="3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</row>
    <row r="123" spans="2:68" ht="14.25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3"/>
      <c r="S123" s="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</row>
    <row r="124" spans="2:68" ht="14.25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3"/>
      <c r="S124" s="3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</row>
    <row r="125" spans="2:68" ht="14.25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3"/>
      <c r="S125" s="3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</row>
    <row r="126" spans="2:68" ht="14.25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3"/>
      <c r="S126" s="3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</row>
    <row r="127" spans="2:68" ht="14.25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3"/>
      <c r="S127" s="3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</row>
    <row r="128" spans="2:68" ht="14.25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3"/>
      <c r="S128" s="3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</row>
    <row r="129" spans="2:68" ht="14.25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3"/>
      <c r="S129" s="3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</row>
    <row r="130" spans="2:68" ht="14.25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3"/>
      <c r="S130" s="3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</row>
    <row r="131" spans="2:68" ht="14.25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3"/>
      <c r="S131" s="3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</row>
    <row r="132" spans="2:68" ht="14.25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3"/>
      <c r="S132" s="3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</row>
    <row r="133" spans="2:68" ht="14.25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3"/>
      <c r="S133" s="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</row>
    <row r="134" spans="2:68" ht="14.25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3"/>
      <c r="S134" s="3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</row>
    <row r="135" spans="2:68" ht="14.25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3"/>
      <c r="S135" s="3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</row>
    <row r="136" spans="2:68" ht="14.25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3"/>
      <c r="S136" s="3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</row>
    <row r="137" spans="2:68" ht="14.25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3"/>
      <c r="S137" s="3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</row>
    <row r="138" spans="2:68" ht="14.25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3"/>
      <c r="S138" s="3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</row>
    <row r="139" spans="2:68" ht="14.25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3"/>
      <c r="S139" s="3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</row>
    <row r="140" spans="2:68" ht="14.25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3"/>
      <c r="S140" s="3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</row>
    <row r="141" spans="2:68" ht="14.25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3"/>
      <c r="S141" s="3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</row>
    <row r="142" spans="2:68" ht="14.25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3"/>
      <c r="S142" s="3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</row>
    <row r="143" spans="2:68" ht="14.25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3"/>
      <c r="S143" s="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</row>
    <row r="144" spans="2:68" ht="14.25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3"/>
      <c r="S144" s="3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</row>
    <row r="145" spans="2:68" ht="14.25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3"/>
      <c r="S145" s="3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</row>
    <row r="146" spans="2:68" ht="14.25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3"/>
      <c r="S146" s="3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</row>
    <row r="147" spans="2:68" ht="14.25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3"/>
      <c r="S147" s="3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</row>
    <row r="148" spans="2:68" ht="14.25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3"/>
      <c r="S148" s="3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</row>
    <row r="149" spans="2:68" ht="14.25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3"/>
      <c r="S149" s="3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</row>
    <row r="150" spans="2:68" ht="14.25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3"/>
      <c r="S150" s="3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</row>
    <row r="151" spans="2:68" ht="14.25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3"/>
      <c r="S151" s="3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</row>
    <row r="152" spans="2:68" ht="14.25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3"/>
      <c r="S152" s="3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</row>
    <row r="153" spans="2:68" ht="14.25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3"/>
      <c r="S153" s="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</row>
    <row r="154" spans="2:68" ht="14.25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3"/>
      <c r="S154" s="3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</row>
    <row r="155" spans="2:68" ht="14.25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3"/>
      <c r="S155" s="3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</row>
    <row r="156" spans="2:68" ht="14.25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3"/>
      <c r="S156" s="3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</row>
    <row r="157" spans="2:68" ht="14.25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3"/>
      <c r="S157" s="3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</row>
    <row r="158" spans="2:68" ht="14.25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3"/>
      <c r="S158" s="3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</row>
    <row r="159" spans="2:68" ht="14.25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3"/>
      <c r="S159" s="3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</row>
    <row r="160" spans="2:68" ht="14.25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3"/>
      <c r="S160" s="3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</row>
    <row r="161" spans="2:68" ht="14.25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3"/>
      <c r="S161" s="3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</row>
    <row r="162" spans="2:68" ht="14.25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3"/>
      <c r="S162" s="3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</row>
    <row r="163" spans="2:68" ht="14.25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3"/>
      <c r="S163" s="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</row>
    <row r="164" spans="2:68" ht="14.25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3"/>
      <c r="S164" s="3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</row>
    <row r="165" spans="2:68" ht="14.25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3"/>
      <c r="S165" s="3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</row>
    <row r="166" spans="2:68" ht="14.25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3"/>
      <c r="S166" s="3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</row>
    <row r="167" spans="2:68" ht="14.25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3"/>
      <c r="S167" s="3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</row>
    <row r="168" spans="2:68" ht="14.25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3"/>
      <c r="S168" s="3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</row>
    <row r="169" spans="2:68" ht="14.25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3"/>
      <c r="S169" s="3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</row>
    <row r="170" spans="2:68" ht="14.25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3"/>
      <c r="S170" s="3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</row>
    <row r="171" spans="2:68" ht="14.25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3"/>
      <c r="S171" s="3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</row>
    <row r="172" spans="2:68" ht="14.25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3"/>
      <c r="S172" s="3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</row>
    <row r="173" spans="2:68" ht="14.25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3"/>
      <c r="S173" s="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</row>
    <row r="174" spans="2:68" ht="14.25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3"/>
      <c r="S174" s="3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</row>
    <row r="175" spans="2:68" ht="14.25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3"/>
      <c r="S175" s="3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</row>
    <row r="176" spans="2:68" ht="14.25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3"/>
      <c r="S176" s="3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</row>
    <row r="177" spans="2:68" ht="14.25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3"/>
      <c r="S177" s="3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</row>
    <row r="178" spans="2:68" ht="14.25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3"/>
      <c r="S178" s="3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</row>
    <row r="179" spans="2:68" ht="14.25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3"/>
      <c r="S179" s="3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</row>
    <row r="180" spans="2:68" ht="14.25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3"/>
      <c r="S180" s="3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</row>
    <row r="181" spans="2:68" ht="14.25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3"/>
      <c r="S181" s="3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</row>
    <row r="182" spans="2:68" ht="14.25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3"/>
      <c r="S182" s="3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</row>
    <row r="183" spans="2:68" ht="14.25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3"/>
      <c r="S183" s="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</row>
    <row r="184" spans="2:68" ht="14.25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3"/>
      <c r="S184" s="3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</row>
    <row r="185" spans="2:68" ht="14.25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3"/>
      <c r="S185" s="3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</row>
    <row r="186" spans="2:68" ht="14.25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3"/>
      <c r="S186" s="3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</row>
    <row r="187" spans="2:68" ht="14.25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3"/>
      <c r="S187" s="3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</row>
    <row r="188" spans="2:68" ht="14.25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3"/>
      <c r="S188" s="3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</row>
    <row r="189" spans="2:68" ht="14.25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3"/>
      <c r="S189" s="3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</row>
    <row r="190" spans="2:68" ht="14.25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3"/>
      <c r="S190" s="3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</row>
    <row r="191" spans="2:68" ht="14.25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3"/>
      <c r="S191" s="3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</row>
    <row r="192" spans="2:68" ht="14.25"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3"/>
      <c r="S192" s="3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</row>
    <row r="193" spans="2:68" ht="14.25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3"/>
      <c r="S193" s="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</row>
    <row r="194" spans="2:68" ht="14.25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3"/>
      <c r="S194" s="3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</row>
    <row r="195" spans="2:68" ht="14.25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3"/>
      <c r="S195" s="3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</row>
    <row r="196" spans="2:68" ht="14.25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3"/>
      <c r="S196" s="3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</row>
    <row r="197" spans="2:68" ht="14.25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3"/>
      <c r="S197" s="3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</row>
    <row r="198" spans="2:68" ht="14.25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3"/>
      <c r="S198" s="3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</row>
    <row r="199" spans="2:68" ht="14.25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3"/>
      <c r="S199" s="3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</row>
    <row r="200" spans="2:68" ht="14.25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3"/>
      <c r="S200" s="3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</row>
    <row r="201" spans="2:68" ht="14.25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3"/>
      <c r="S201" s="3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</row>
    <row r="202" spans="2:68" ht="14.25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3"/>
      <c r="S202" s="3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</row>
    <row r="203" spans="2:68" ht="14.25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3"/>
      <c r="S203" s="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</row>
    <row r="204" spans="2:68" ht="14.25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3"/>
      <c r="S204" s="3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</row>
    <row r="205" spans="2:68" ht="14.25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3"/>
      <c r="S205" s="3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</row>
    <row r="206" spans="2:68" ht="14.25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3"/>
      <c r="S206" s="3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</row>
    <row r="207" spans="2:68" ht="14.25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3"/>
      <c r="S207" s="3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</row>
    <row r="208" spans="2:68" ht="14.25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3"/>
      <c r="S208" s="3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</row>
    <row r="209" spans="2:68" ht="14.25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3"/>
      <c r="S209" s="3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</row>
    <row r="210" spans="2:68" ht="14.25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3"/>
      <c r="S210" s="3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</row>
    <row r="211" spans="2:68" ht="14.25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3"/>
      <c r="S211" s="3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</row>
    <row r="212" spans="2:68" ht="14.25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3"/>
      <c r="S212" s="3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</row>
    <row r="213" spans="2:68" ht="14.25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3"/>
      <c r="S213" s="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</row>
    <row r="214" spans="2:68" ht="14.25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3"/>
      <c r="S214" s="3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</row>
    <row r="215" spans="2:68" ht="14.25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3"/>
      <c r="S215" s="3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</row>
    <row r="216" spans="2:68" ht="14.25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3"/>
      <c r="S216" s="3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</row>
    <row r="217" spans="2:68" ht="14.25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3"/>
      <c r="S217" s="3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</row>
    <row r="218" spans="2:68" ht="14.25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3"/>
      <c r="S218" s="3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</row>
    <row r="219" spans="2:68" ht="14.25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3"/>
      <c r="S219" s="3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</row>
    <row r="220" spans="2:68" ht="14.25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3"/>
      <c r="S220" s="3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</row>
    <row r="221" spans="2:68" ht="14.25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3"/>
      <c r="S221" s="3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</row>
    <row r="222" spans="2:68" ht="14.25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3"/>
      <c r="S222" s="3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</row>
    <row r="223" spans="2:68" ht="14.25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3"/>
      <c r="S223" s="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</row>
    <row r="224" spans="2:68" ht="14.25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3"/>
      <c r="S224" s="3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</row>
    <row r="225" spans="2:68" ht="14.25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3"/>
      <c r="S225" s="3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</row>
    <row r="226" spans="2:68" ht="14.25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3"/>
      <c r="S226" s="3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</row>
    <row r="227" spans="2:68" ht="14.25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3"/>
      <c r="S227" s="3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</row>
    <row r="228" spans="2:68" ht="14.25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3"/>
      <c r="S228" s="3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</row>
    <row r="229" spans="2:68" ht="14.25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3"/>
      <c r="S229" s="3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</row>
    <row r="230" spans="2:68" ht="14.25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3"/>
      <c r="S230" s="3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</row>
    <row r="231" spans="2:68" ht="14.25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3"/>
      <c r="S231" s="3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</row>
    <row r="232" spans="2:68" ht="14.25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3"/>
      <c r="S232" s="3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</row>
    <row r="233" spans="2:68" ht="14.25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3"/>
      <c r="S233" s="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</row>
    <row r="234" spans="2:68" ht="14.25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3"/>
      <c r="S234" s="3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</row>
    <row r="235" spans="2:68" ht="14.25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3"/>
      <c r="S235" s="3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</row>
    <row r="236" spans="2:68" ht="14.25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3"/>
      <c r="S236" s="3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</row>
    <row r="237" spans="2:68" ht="14.25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3"/>
      <c r="S237" s="3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</row>
    <row r="238" spans="2:68" ht="14.25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3"/>
      <c r="S238" s="3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</row>
    <row r="239" spans="2:68" ht="14.25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3"/>
      <c r="S239" s="3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</row>
    <row r="240" spans="2:68" ht="14.25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3"/>
      <c r="S240" s="3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</row>
    <row r="241" spans="2:68" ht="14.25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3"/>
      <c r="S241" s="3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</row>
    <row r="242" spans="2:68" ht="14.25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3"/>
      <c r="S242" s="3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</row>
    <row r="243" spans="2:68" ht="14.25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3"/>
      <c r="S243" s="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</row>
    <row r="244" spans="2:68" ht="14.25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3"/>
      <c r="S244" s="3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</row>
    <row r="245" spans="2:68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3"/>
      <c r="S245" s="3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</row>
    <row r="246" spans="2:68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3"/>
      <c r="S246" s="3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</row>
    <row r="247" spans="2:68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3"/>
      <c r="S247" s="3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</row>
    <row r="248" spans="2:68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3"/>
      <c r="S248" s="3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</row>
    <row r="249" spans="2:68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3"/>
      <c r="S249" s="3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</row>
    <row r="250" spans="2:68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3"/>
      <c r="S250" s="3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</row>
    <row r="251" spans="2:68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3"/>
      <c r="S251" s="3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</row>
    <row r="252" spans="2:68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3"/>
      <c r="S252" s="3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</row>
    <row r="253" spans="2:68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3"/>
      <c r="S253" s="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</row>
    <row r="254" spans="2:68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3"/>
      <c r="S254" s="3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</row>
    <row r="255" spans="2:68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3"/>
      <c r="S255" s="3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</row>
    <row r="256" spans="2:68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3"/>
      <c r="S256" s="3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</row>
    <row r="257" spans="2:68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3"/>
      <c r="S257" s="3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</row>
    <row r="258" spans="2:68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3"/>
      <c r="S258" s="3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</row>
    <row r="259" spans="2:68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3"/>
      <c r="S259" s="3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</row>
    <row r="260" spans="2:68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3"/>
      <c r="S260" s="3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</row>
    <row r="261" spans="2:68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3"/>
      <c r="S261" s="3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</row>
    <row r="262" spans="2:68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3"/>
      <c r="S262" s="3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</row>
    <row r="263" spans="2:68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3"/>
      <c r="S263" s="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</row>
    <row r="264" spans="2:68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3"/>
      <c r="S264" s="3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</row>
    <row r="265" spans="2:68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3"/>
      <c r="S265" s="3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</row>
    <row r="266" spans="2:68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3"/>
      <c r="S266" s="3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</row>
    <row r="267" spans="2:68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3"/>
      <c r="S267" s="3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</row>
    <row r="268" spans="2:68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3"/>
      <c r="S268" s="3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</row>
    <row r="269" spans="2:68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3"/>
      <c r="S269" s="3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</row>
    <row r="270" spans="2:68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3"/>
      <c r="S270" s="3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</row>
    <row r="271" spans="2:68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3"/>
      <c r="S271" s="3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</row>
    <row r="272" spans="2:68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3"/>
      <c r="S272" s="3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</row>
    <row r="273" spans="2:68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</row>
    <row r="274" spans="2:68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</row>
    <row r="275" spans="2:68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3"/>
      <c r="S275" s="3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</row>
    <row r="276" spans="2:68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3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</row>
    <row r="277" spans="2:68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3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</row>
    <row r="278" spans="2:68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3"/>
      <c r="S278" s="3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</row>
    <row r="279" spans="2:68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3"/>
      <c r="S279" s="3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</row>
    <row r="280" spans="2:68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3"/>
      <c r="S280" s="3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</row>
    <row r="281" spans="2:68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3"/>
      <c r="S281" s="3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</row>
    <row r="282" spans="2:68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3"/>
      <c r="S282" s="3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</row>
    <row r="283" spans="2:68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3"/>
      <c r="S283" s="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</row>
    <row r="284" spans="2:68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3"/>
      <c r="S284" s="3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</row>
    <row r="285" spans="2:68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3"/>
      <c r="S285" s="3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</row>
    <row r="286" spans="2:68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3"/>
      <c r="S286" s="3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</row>
    <row r="287" spans="2:68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3"/>
      <c r="S287" s="3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</row>
    <row r="288" spans="2:68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3"/>
      <c r="S288" s="3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</row>
    <row r="289" spans="2:68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3"/>
      <c r="S289" s="3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</row>
    <row r="290" spans="2:68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3"/>
      <c r="S290" s="3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</row>
    <row r="291" spans="2:68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3"/>
      <c r="S291" s="3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</row>
    <row r="292" spans="2:68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3"/>
      <c r="S292" s="3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</row>
    <row r="293" spans="2:68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3"/>
      <c r="S293" s="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</row>
    <row r="294" spans="2:68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3"/>
      <c r="S294" s="3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</row>
    <row r="295" spans="2:68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3"/>
      <c r="S295" s="3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</row>
    <row r="296" spans="2:68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3"/>
      <c r="S296" s="3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</row>
    <row r="297" spans="2:68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3"/>
      <c r="S297" s="3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</row>
    <row r="298" spans="2:68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3"/>
      <c r="S298" s="3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</row>
    <row r="299" spans="2:68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3"/>
      <c r="S299" s="3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</row>
    <row r="300" spans="2:68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3"/>
      <c r="S300" s="3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</row>
    <row r="301" spans="2:68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3"/>
      <c r="S301" s="3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</row>
    <row r="302" spans="2:68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3"/>
      <c r="S302" s="3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</row>
    <row r="303" spans="2:68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3"/>
      <c r="S303" s="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</row>
    <row r="304" spans="2:68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3"/>
      <c r="S304" s="3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</row>
    <row r="305" spans="2:68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3"/>
      <c r="S305" s="3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</row>
    <row r="306" spans="2:68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3"/>
      <c r="S306" s="3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</row>
    <row r="307" spans="2:68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3"/>
      <c r="S307" s="3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</row>
    <row r="308" spans="2:68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3"/>
      <c r="S308" s="3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</row>
    <row r="309" spans="2:68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3"/>
      <c r="S309" s="3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</row>
    <row r="310" spans="2:68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3"/>
      <c r="S310" s="3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</row>
    <row r="311" spans="2:68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3"/>
      <c r="S311" s="3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</row>
    <row r="312" spans="2:68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3"/>
      <c r="S312" s="3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</row>
    <row r="313" spans="2:68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3"/>
      <c r="S313" s="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</row>
    <row r="314" spans="2:68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3"/>
      <c r="S314" s="3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</row>
    <row r="315" spans="2:68">
      <c r="B315" s="70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</row>
    <row r="316" spans="2:68">
      <c r="B316" s="70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</row>
    <row r="317" spans="2:68">
      <c r="B317" s="70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</row>
    <row r="318" spans="2:68">
      <c r="B318" s="70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</row>
    <row r="319" spans="2:68">
      <c r="B319" s="70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</row>
    <row r="320" spans="2:68">
      <c r="B320" s="70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</row>
    <row r="321" spans="2:17">
      <c r="B321" s="70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</row>
    <row r="322" spans="2:17">
      <c r="B322" s="70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</row>
    <row r="323" spans="2:17">
      <c r="B323" s="70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</row>
    <row r="324" spans="2:17">
      <c r="B324" s="70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</row>
    <row r="325" spans="2:17">
      <c r="B325" s="70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</row>
    <row r="326" spans="2:17">
      <c r="B326" s="70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</row>
    <row r="327" spans="2:17">
      <c r="B327" s="70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</row>
    <row r="328" spans="2:17">
      <c r="B328" s="70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</row>
    <row r="329" spans="2:17">
      <c r="B329" s="70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</row>
    <row r="330" spans="2:17">
      <c r="B330" s="70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</row>
    <row r="331" spans="2:17">
      <c r="B331" s="70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</row>
    <row r="332" spans="2:17">
      <c r="B332" s="70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</row>
    <row r="333" spans="2:17">
      <c r="B333" s="70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</row>
    <row r="334" spans="2:17">
      <c r="B334" s="70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</row>
    <row r="335" spans="2:17">
      <c r="B335" s="70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</row>
    <row r="336" spans="2:17">
      <c r="B336" s="70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</row>
    <row r="337" spans="2:17">
      <c r="B337" s="70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</row>
    <row r="338" spans="2:17">
      <c r="B338" s="70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</row>
    <row r="339" spans="2:17">
      <c r="B339" s="70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</row>
    <row r="340" spans="2:17">
      <c r="B340" s="70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</row>
    <row r="341" spans="2:17">
      <c r="B341" s="70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</row>
    <row r="342" spans="2:17">
      <c r="B342" s="70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</row>
    <row r="343" spans="2:17">
      <c r="B343" s="70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</row>
    <row r="344" spans="2:17">
      <c r="B344" s="70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</row>
    <row r="345" spans="2:17">
      <c r="B345" s="70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</row>
    <row r="346" spans="2:17">
      <c r="B346" s="70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</row>
    <row r="347" spans="2:17">
      <c r="B347" s="70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</row>
    <row r="348" spans="2:17">
      <c r="B348" s="70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</row>
    <row r="349" spans="2:17">
      <c r="B349" s="70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</row>
    <row r="350" spans="2:17">
      <c r="B350" s="70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</row>
    <row r="351" spans="2:17">
      <c r="B351" s="70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</row>
    <row r="352" spans="2:17">
      <c r="B352" s="70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</row>
    <row r="353" spans="2:17">
      <c r="B353" s="70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</row>
    <row r="354" spans="2:17">
      <c r="B354" s="70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</row>
    <row r="355" spans="2:17">
      <c r="B355" s="70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</row>
    <row r="356" spans="2:17">
      <c r="B356" s="70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</row>
    <row r="357" spans="2:17">
      <c r="B357" s="70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</row>
    <row r="358" spans="2:17">
      <c r="B358" s="70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</row>
    <row r="359" spans="2:17">
      <c r="B359" s="70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</row>
    <row r="360" spans="2:17">
      <c r="B360" s="70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</row>
    <row r="361" spans="2:17">
      <c r="B361" s="70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</row>
    <row r="362" spans="2:17">
      <c r="B362" s="70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</row>
    <row r="363" spans="2:17">
      <c r="B363" s="70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</row>
    <row r="364" spans="2:17">
      <c r="B364" s="70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</row>
    <row r="365" spans="2:17">
      <c r="B365" s="70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</row>
    <row r="366" spans="2:17">
      <c r="B366" s="70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</row>
    <row r="367" spans="2:17">
      <c r="B367" s="70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</row>
    <row r="368" spans="2:17">
      <c r="B368" s="70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</row>
    <row r="369" spans="2:17">
      <c r="B369" s="70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</row>
    <row r="370" spans="2:17">
      <c r="B370" s="70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</row>
    <row r="371" spans="2:17">
      <c r="B371" s="70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</row>
    <row r="372" spans="2:17">
      <c r="B372" s="70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</row>
    <row r="373" spans="2:17">
      <c r="B373" s="70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</row>
    <row r="374" spans="2:17">
      <c r="B374" s="70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</row>
    <row r="375" spans="2:17">
      <c r="B375" s="70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</row>
    <row r="376" spans="2:17">
      <c r="B376" s="70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</row>
    <row r="377" spans="2:17">
      <c r="B377" s="70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</row>
    <row r="378" spans="2:17">
      <c r="B378" s="70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</row>
    <row r="379" spans="2:17">
      <c r="B379" s="70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</row>
    <row r="380" spans="2:17">
      <c r="B380" s="70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</row>
    <row r="381" spans="2:17">
      <c r="B381" s="70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</row>
    <row r="382" spans="2:17">
      <c r="B382" s="70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</row>
    <row r="383" spans="2:17">
      <c r="B383" s="70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</row>
    <row r="384" spans="2:17">
      <c r="B384" s="70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</row>
    <row r="385" spans="2:17">
      <c r="B385" s="70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</row>
    <row r="386" spans="2:17">
      <c r="B386" s="70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</row>
    <row r="387" spans="2:17">
      <c r="B387" s="70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</row>
    <row r="388" spans="2:17">
      <c r="B388" s="70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</row>
    <row r="389" spans="2:17">
      <c r="B389" s="70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</row>
    <row r="390" spans="2:17">
      <c r="B390" s="70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</row>
    <row r="391" spans="2:17">
      <c r="B391" s="70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</row>
    <row r="392" spans="2:17">
      <c r="B392" s="70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</row>
    <row r="393" spans="2:17">
      <c r="B393" s="70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</row>
    <row r="394" spans="2:17">
      <c r="B394" s="70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</row>
    <row r="395" spans="2:17">
      <c r="B395" s="70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</row>
    <row r="396" spans="2:17">
      <c r="B396" s="70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</row>
    <row r="397" spans="2:17">
      <c r="B397" s="70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</row>
    <row r="398" spans="2:17">
      <c r="B398" s="70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</row>
    <row r="399" spans="2:17">
      <c r="B399" s="70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</row>
    <row r="400" spans="2:17">
      <c r="B400" s="70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</row>
    <row r="401" spans="2:17">
      <c r="B401" s="70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</row>
    <row r="402" spans="2:17">
      <c r="B402" s="70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</row>
    <row r="403" spans="2:17">
      <c r="B403" s="70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</row>
    <row r="404" spans="2:17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</row>
    <row r="405" spans="2:17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</row>
    <row r="406" spans="2:17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</row>
    <row r="407" spans="2:17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</row>
    <row r="408" spans="2:17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</row>
    <row r="409" spans="2:17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</row>
    <row r="410" spans="2:17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</row>
    <row r="411" spans="2:17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</row>
    <row r="412" spans="2:17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</row>
    <row r="413" spans="2:17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</row>
    <row r="414" spans="2:17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</row>
    <row r="415" spans="2:17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</row>
    <row r="416" spans="2:17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</row>
    <row r="417" spans="2:17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</row>
    <row r="418" spans="2:17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</row>
    <row r="419" spans="2:17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</row>
    <row r="420" spans="2:17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</row>
    <row r="421" spans="2:17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</row>
    <row r="422" spans="2:17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</row>
    <row r="423" spans="2:17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</row>
    <row r="424" spans="2:17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</row>
    <row r="425" spans="2:17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</row>
    <row r="426" spans="2:17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</row>
    <row r="427" spans="2:17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</row>
    <row r="428" spans="2:17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</row>
    <row r="429" spans="2:17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</row>
    <row r="430" spans="2:17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</row>
    <row r="431" spans="2:17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</row>
    <row r="432" spans="2:17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</row>
    <row r="433" spans="2:17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</row>
    <row r="434" spans="2:17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</row>
    <row r="435" spans="2:17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</row>
    <row r="436" spans="2:17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</row>
    <row r="437" spans="2:17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</row>
    <row r="438" spans="2:17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</row>
    <row r="439" spans="2:17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</row>
    <row r="440" spans="2:17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</row>
    <row r="441" spans="2:17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</row>
    <row r="442" spans="2:17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</row>
    <row r="443" spans="2:17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</row>
    <row r="444" spans="2:17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</row>
    <row r="445" spans="2:17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</row>
    <row r="446" spans="2:17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</row>
    <row r="447" spans="2:17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</row>
    <row r="448" spans="2:17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</row>
    <row r="449" spans="2:17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</row>
    <row r="450" spans="2:17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</row>
    <row r="451" spans="2:17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</row>
    <row r="452" spans="2:17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</row>
    <row r="453" spans="2:17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</row>
    <row r="454" spans="2:17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</row>
    <row r="455" spans="2:17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</row>
    <row r="456" spans="2:17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</row>
    <row r="457" spans="2:17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</row>
    <row r="458" spans="2:17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</row>
    <row r="459" spans="2:17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</row>
    <row r="460" spans="2:17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</row>
    <row r="461" spans="2:17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</row>
    <row r="462" spans="2:17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</row>
    <row r="463" spans="2:17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</row>
    <row r="464" spans="2:17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</row>
    <row r="465" spans="2:17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</row>
    <row r="466" spans="2:17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</row>
    <row r="467" spans="2:17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</row>
    <row r="468" spans="2:17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</row>
    <row r="469" spans="2:17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</row>
    <row r="470" spans="2:17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</row>
    <row r="471" spans="2:17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</row>
    <row r="472" spans="2:17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</row>
    <row r="473" spans="2:17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</row>
    <row r="474" spans="2:17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</row>
    <row r="475" spans="2:17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</row>
    <row r="476" spans="2:17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</row>
    <row r="477" spans="2:17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</row>
    <row r="478" spans="2:17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</row>
    <row r="479" spans="2:17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</row>
    <row r="480" spans="2:17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</row>
    <row r="481" spans="2:17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</row>
    <row r="482" spans="2:17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</row>
    <row r="483" spans="2:17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</row>
    <row r="484" spans="2:17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</row>
    <row r="485" spans="2:17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</row>
    <row r="486" spans="2:17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</row>
    <row r="487" spans="2:17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</row>
    <row r="488" spans="2:17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</row>
    <row r="489" spans="2:17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</row>
    <row r="490" spans="2:17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</row>
    <row r="491" spans="2:17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</row>
    <row r="492" spans="2:17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</row>
    <row r="493" spans="2:17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</row>
    <row r="494" spans="2:17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</row>
    <row r="495" spans="2:17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</row>
    <row r="496" spans="2:17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</row>
    <row r="497" spans="2:17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</row>
    <row r="498" spans="2:17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</row>
    <row r="499" spans="2:17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</row>
    <row r="500" spans="2:17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</row>
    <row r="501" spans="2:17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</row>
    <row r="502" spans="2:17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</row>
    <row r="503" spans="2:17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</row>
    <row r="504" spans="2:17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</row>
    <row r="505" spans="2:17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</row>
    <row r="506" spans="2:17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</row>
    <row r="507" spans="2:17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</row>
    <row r="508" spans="2:17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</row>
    <row r="509" spans="2:17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</row>
    <row r="510" spans="2:17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</row>
    <row r="511" spans="2:17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</row>
    <row r="512" spans="2:17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</row>
    <row r="513" spans="2:17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</row>
    <row r="514" spans="2:17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</row>
    <row r="515" spans="2:17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</row>
    <row r="516" spans="2:17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</row>
    <row r="517" spans="2:17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</row>
    <row r="518" spans="2:17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</row>
    <row r="519" spans="2:17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</row>
    <row r="520" spans="2:17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</row>
    <row r="521" spans="2:17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</row>
    <row r="522" spans="2:17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</row>
    <row r="523" spans="2:17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</row>
    <row r="524" spans="2:17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</row>
    <row r="525" spans="2:17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</row>
    <row r="526" spans="2:17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</row>
    <row r="527" spans="2:17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</row>
    <row r="528" spans="2:17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</row>
    <row r="529" spans="2:17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</row>
    <row r="530" spans="2:17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</row>
    <row r="531" spans="2:17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</row>
    <row r="532" spans="2:17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</row>
    <row r="533" spans="2:17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</row>
    <row r="534" spans="2:17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</row>
    <row r="535" spans="2:17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</row>
    <row r="536" spans="2:17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</row>
    <row r="537" spans="2:17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</row>
    <row r="538" spans="2:17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</row>
    <row r="539" spans="2:17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</row>
    <row r="540" spans="2:17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</row>
    <row r="541" spans="2:17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</row>
    <row r="542" spans="2:17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</row>
    <row r="543" spans="2:17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</row>
    <row r="544" spans="2:17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</row>
    <row r="545" spans="2:17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</row>
    <row r="546" spans="2:17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</row>
    <row r="547" spans="2:17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</row>
    <row r="548" spans="2:17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</row>
    <row r="549" spans="2:17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</row>
    <row r="550" spans="2:17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</row>
    <row r="551" spans="2:17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</row>
    <row r="552" spans="2:17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</row>
    <row r="553" spans="2:17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</row>
    <row r="554" spans="2:17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</row>
    <row r="555" spans="2:17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</row>
    <row r="556" spans="2:17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</row>
    <row r="557" spans="2:17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</row>
    <row r="558" spans="2:17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</row>
    <row r="559" spans="2:17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</row>
    <row r="560" spans="2:17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</row>
    <row r="561" spans="2:17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</row>
    <row r="562" spans="2:17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</row>
    <row r="563" spans="2:17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</row>
    <row r="564" spans="2:17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</row>
    <row r="565" spans="2:17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</row>
    <row r="566" spans="2:17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</row>
    <row r="567" spans="2:17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</row>
    <row r="568" spans="2:17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</row>
    <row r="569" spans="2:17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</row>
    <row r="570" spans="2:17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</row>
    <row r="571" spans="2:17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</row>
    <row r="572" spans="2:17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</row>
    <row r="573" spans="2:17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</row>
    <row r="574" spans="2:17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</row>
    <row r="575" spans="2:17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</row>
    <row r="576" spans="2:17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</row>
    <row r="577" spans="2:17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</row>
    <row r="578" spans="2:17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</row>
    <row r="579" spans="2:17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</row>
    <row r="580" spans="2:17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</row>
    <row r="581" spans="2:17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</row>
    <row r="582" spans="2:17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</row>
    <row r="583" spans="2:17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</row>
    <row r="584" spans="2:17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</row>
    <row r="585" spans="2:17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</row>
    <row r="586" spans="2:17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</row>
    <row r="587" spans="2:17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</row>
    <row r="588" spans="2:17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</row>
    <row r="589" spans="2:17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</row>
    <row r="590" spans="2:17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</row>
    <row r="591" spans="2:17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</row>
    <row r="592" spans="2:17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</row>
    <row r="593" spans="2:17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</row>
    <row r="594" spans="2:17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</row>
    <row r="595" spans="2:17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</row>
    <row r="596" spans="2:17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</row>
    <row r="597" spans="2:17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</row>
    <row r="598" spans="2:17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</row>
    <row r="599" spans="2:17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</row>
    <row r="600" spans="2:17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</row>
    <row r="601" spans="2:17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</row>
    <row r="602" spans="2:17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</row>
    <row r="603" spans="2:17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</row>
    <row r="604" spans="2:17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</row>
    <row r="605" spans="2:17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</row>
    <row r="606" spans="2:17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</row>
    <row r="607" spans="2:17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</row>
    <row r="608" spans="2:17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</row>
    <row r="609" spans="2:17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</row>
    <row r="610" spans="2:17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</row>
    <row r="611" spans="2:17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</row>
    <row r="612" spans="2:17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</row>
    <row r="613" spans="2:17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</row>
    <row r="614" spans="2:17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</row>
    <row r="615" spans="2:17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</row>
    <row r="616" spans="2:17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</row>
    <row r="617" spans="2:17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</row>
    <row r="618" spans="2:17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</row>
    <row r="619" spans="2:17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</row>
    <row r="620" spans="2:17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</row>
    <row r="621" spans="2:17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</row>
    <row r="622" spans="2:17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</row>
    <row r="623" spans="2:17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</row>
    <row r="624" spans="2:17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</row>
    <row r="625" spans="2:17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</row>
    <row r="626" spans="2:17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</row>
    <row r="627" spans="2:17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</row>
    <row r="628" spans="2:17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</row>
    <row r="629" spans="2:17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</row>
    <row r="630" spans="2:17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</row>
    <row r="631" spans="2:17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</row>
    <row r="632" spans="2:17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</row>
    <row r="633" spans="2:17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</row>
    <row r="634" spans="2:17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</row>
    <row r="635" spans="2:17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</row>
    <row r="636" spans="2:17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</row>
    <row r="637" spans="2:17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</row>
    <row r="638" spans="2:17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</row>
    <row r="639" spans="2:17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</row>
    <row r="640" spans="2:17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</row>
    <row r="641" spans="2:17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</row>
    <row r="642" spans="2:17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</row>
    <row r="643" spans="2:17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</row>
    <row r="644" spans="2:17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</row>
    <row r="645" spans="2:17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</row>
    <row r="646" spans="2:17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</row>
    <row r="647" spans="2:17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</row>
    <row r="648" spans="2:17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</row>
    <row r="649" spans="2:17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</row>
    <row r="650" spans="2:17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</row>
    <row r="651" spans="2:17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</row>
    <row r="652" spans="2:17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</row>
    <row r="653" spans="2:17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</row>
    <row r="654" spans="2:17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</row>
    <row r="655" spans="2:17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</row>
    <row r="656" spans="2:17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</row>
    <row r="657" spans="2:17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</row>
    <row r="658" spans="2:17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</row>
    <row r="659" spans="2:17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</row>
    <row r="660" spans="2:17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</row>
    <row r="661" spans="2:17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</row>
    <row r="662" spans="2:17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</row>
    <row r="663" spans="2:17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</row>
    <row r="664" spans="2:17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</row>
    <row r="665" spans="2:17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</row>
    <row r="666" spans="2:17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</row>
    <row r="667" spans="2:17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</row>
    <row r="668" spans="2:17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</row>
    <row r="669" spans="2:17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</row>
    <row r="670" spans="2:17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</row>
    <row r="671" spans="2:17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</row>
    <row r="672" spans="2:17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</row>
    <row r="673" spans="2:17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</row>
    <row r="674" spans="2:17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</row>
    <row r="675" spans="2:17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</row>
    <row r="676" spans="2:17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</row>
    <row r="677" spans="2:17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</row>
    <row r="678" spans="2:17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</row>
    <row r="679" spans="2:17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</row>
    <row r="680" spans="2:17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</row>
    <row r="681" spans="2:17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</row>
    <row r="682" spans="2:17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</row>
    <row r="683" spans="2:17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</row>
    <row r="684" spans="2:17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</row>
    <row r="685" spans="2:17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</row>
    <row r="686" spans="2:17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</row>
    <row r="687" spans="2:17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</row>
    <row r="688" spans="2:17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</row>
    <row r="689" spans="2:17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</row>
    <row r="690" spans="2:17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</row>
    <row r="691" spans="2:17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</row>
    <row r="692" spans="2:17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</row>
    <row r="693" spans="2:17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</row>
    <row r="694" spans="2:17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</row>
    <row r="695" spans="2:17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</row>
    <row r="696" spans="2:17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</row>
    <row r="697" spans="2:17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</row>
    <row r="698" spans="2:17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</row>
    <row r="699" spans="2:17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</row>
    <row r="700" spans="2:17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</row>
    <row r="701" spans="2:17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</row>
    <row r="702" spans="2:17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</row>
    <row r="703" spans="2:17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</row>
    <row r="704" spans="2:17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</row>
    <row r="705" spans="2:17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</row>
    <row r="706" spans="2:17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</row>
    <row r="707" spans="2:17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</row>
    <row r="708" spans="2:17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</row>
    <row r="709" spans="2:17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</row>
    <row r="710" spans="2:17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</row>
    <row r="711" spans="2:17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</row>
    <row r="712" spans="2:17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</row>
    <row r="713" spans="2:17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</row>
    <row r="714" spans="2:17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</row>
    <row r="715" spans="2:17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</row>
    <row r="716" spans="2:17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</row>
    <row r="717" spans="2:17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</row>
    <row r="718" spans="2:17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</row>
    <row r="719" spans="2:17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</row>
    <row r="720" spans="2:17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</row>
    <row r="721" spans="2:17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</row>
    <row r="722" spans="2:17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</row>
    <row r="723" spans="2:17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</row>
    <row r="724" spans="2:17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</row>
    <row r="725" spans="2:17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</row>
    <row r="726" spans="2:17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</row>
    <row r="727" spans="2:17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</row>
    <row r="728" spans="2:17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</row>
    <row r="729" spans="2:17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</row>
    <row r="730" spans="2:17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</row>
    <row r="731" spans="2:17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</row>
    <row r="732" spans="2:17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</row>
    <row r="733" spans="2:17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</row>
    <row r="734" spans="2:17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</row>
    <row r="735" spans="2:17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</row>
    <row r="736" spans="2:17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</row>
    <row r="737" spans="2:17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</row>
    <row r="738" spans="2:17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</row>
    <row r="739" spans="2:17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</row>
    <row r="740" spans="2:17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</row>
    <row r="741" spans="2:17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</row>
    <row r="742" spans="2:17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</row>
    <row r="743" spans="2:17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</row>
    <row r="744" spans="2:17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</row>
    <row r="745" spans="2:17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</row>
    <row r="746" spans="2:17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</row>
    <row r="747" spans="2:17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</row>
    <row r="748" spans="2:17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</row>
    <row r="749" spans="2:17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</row>
    <row r="750" spans="2:17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</row>
    <row r="751" spans="2:17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</row>
    <row r="752" spans="2:17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</row>
    <row r="753" spans="2:17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</row>
    <row r="754" spans="2:17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</row>
    <row r="755" spans="2:17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</row>
    <row r="756" spans="2:17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</row>
    <row r="757" spans="2:17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</row>
    <row r="758" spans="2:17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</row>
    <row r="759" spans="2:17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</row>
    <row r="760" spans="2:17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</row>
    <row r="761" spans="2:17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</row>
    <row r="762" spans="2:17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</row>
    <row r="763" spans="2:17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</row>
    <row r="764" spans="2:17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</row>
    <row r="765" spans="2:17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</row>
    <row r="766" spans="2:17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</row>
    <row r="767" spans="2:17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</row>
    <row r="768" spans="2:17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</row>
    <row r="769" spans="2:17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</row>
    <row r="770" spans="2:17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</row>
    <row r="771" spans="2:17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</row>
    <row r="772" spans="2:17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</row>
    <row r="773" spans="2:17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</row>
    <row r="774" spans="2:17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</row>
    <row r="775" spans="2:17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</row>
    <row r="776" spans="2:17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</row>
    <row r="777" spans="2:17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</row>
    <row r="778" spans="2:17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</row>
    <row r="779" spans="2:17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</row>
    <row r="780" spans="2:17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</row>
    <row r="781" spans="2:17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</row>
    <row r="782" spans="2:17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</row>
    <row r="783" spans="2:17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</row>
    <row r="784" spans="2:17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</row>
    <row r="785" spans="2:17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</row>
    <row r="786" spans="2:17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</row>
    <row r="787" spans="2:17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</row>
    <row r="788" spans="2:17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</row>
    <row r="789" spans="2:17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</row>
    <row r="790" spans="2:17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</row>
    <row r="791" spans="2:17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</row>
    <row r="792" spans="2:17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</row>
    <row r="793" spans="2:17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</row>
    <row r="794" spans="2:17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</row>
    <row r="795" spans="2:17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</row>
    <row r="796" spans="2:17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</row>
    <row r="797" spans="2:17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</row>
    <row r="798" spans="2:17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</row>
    <row r="799" spans="2:17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</row>
    <row r="800" spans="2:17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</row>
    <row r="801" spans="2:17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</row>
    <row r="802" spans="2:17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</row>
    <row r="803" spans="2:17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</row>
    <row r="804" spans="2:17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</row>
    <row r="805" spans="2:17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</row>
    <row r="806" spans="2:17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</row>
    <row r="807" spans="2:17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</row>
    <row r="808" spans="2:17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</row>
    <row r="809" spans="2:17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</row>
    <row r="810" spans="2:17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</row>
    <row r="811" spans="2:17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</row>
    <row r="812" spans="2:17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</row>
    <row r="813" spans="2:17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</row>
    <row r="814" spans="2:17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</row>
    <row r="815" spans="2:17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</row>
    <row r="816" spans="2:17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</row>
    <row r="817" spans="2:17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</row>
    <row r="818" spans="2:17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</row>
    <row r="819" spans="2:17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</row>
    <row r="820" spans="2:17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</row>
    <row r="821" spans="2:17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</row>
    <row r="822" spans="2:17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</row>
    <row r="823" spans="2:17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</row>
    <row r="824" spans="2:17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</row>
    <row r="825" spans="2:17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</row>
    <row r="826" spans="2:17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</row>
    <row r="827" spans="2:17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</row>
    <row r="828" spans="2:17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</row>
    <row r="829" spans="2:17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</row>
    <row r="830" spans="2:17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</row>
    <row r="831" spans="2:17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</row>
    <row r="832" spans="2:17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</row>
    <row r="833" spans="2:17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</row>
    <row r="834" spans="2:17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</row>
    <row r="835" spans="2:17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</row>
    <row r="836" spans="2:17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</row>
    <row r="837" spans="2:17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</row>
    <row r="838" spans="2:17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</row>
    <row r="839" spans="2:17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</row>
    <row r="840" spans="2:17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</row>
    <row r="841" spans="2:17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</row>
    <row r="842" spans="2:17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</row>
    <row r="843" spans="2:17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</row>
    <row r="844" spans="2:17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</row>
    <row r="845" spans="2:17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</row>
    <row r="846" spans="2:17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</row>
    <row r="847" spans="2:17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</row>
    <row r="848" spans="2:17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</row>
    <row r="849" spans="2:17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</row>
    <row r="850" spans="2:17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</row>
    <row r="851" spans="2:17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</row>
    <row r="852" spans="2:17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</row>
    <row r="853" spans="2:17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</row>
    <row r="854" spans="2:17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</row>
    <row r="855" spans="2:17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</row>
    <row r="856" spans="2:17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</row>
    <row r="857" spans="2:17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</row>
    <row r="858" spans="2:17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</row>
    <row r="859" spans="2:17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</row>
    <row r="860" spans="2:17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</row>
    <row r="861" spans="2:17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</row>
    <row r="862" spans="2:17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</row>
    <row r="863" spans="2:17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</row>
    <row r="864" spans="2:17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</row>
    <row r="865" spans="2:17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</row>
    <row r="866" spans="2:17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</row>
    <row r="867" spans="2:17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</row>
    <row r="868" spans="2:17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</row>
    <row r="869" spans="2:17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</row>
    <row r="870" spans="2:17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</row>
    <row r="871" spans="2:17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</row>
    <row r="872" spans="2:17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</row>
    <row r="873" spans="2:17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</row>
    <row r="874" spans="2:17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</row>
    <row r="875" spans="2:17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</row>
    <row r="876" spans="2:17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</row>
    <row r="877" spans="2:17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</row>
    <row r="878" spans="2:17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</row>
    <row r="879" spans="2:17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</row>
    <row r="880" spans="2:17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</row>
    <row r="881" spans="2:17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</row>
    <row r="882" spans="2:17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</row>
    <row r="883" spans="2:17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</row>
    <row r="884" spans="2:17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</row>
    <row r="885" spans="2:17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</row>
    <row r="886" spans="2:17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</row>
    <row r="887" spans="2:17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</row>
    <row r="888" spans="2:17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</row>
    <row r="889" spans="2:17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</row>
    <row r="890" spans="2:17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</row>
    <row r="891" spans="2:17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</row>
    <row r="892" spans="2:17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</row>
    <row r="893" spans="2:17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</row>
    <row r="894" spans="2:17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</row>
    <row r="895" spans="2:17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</row>
  </sheetData>
  <mergeCells count="10">
    <mergeCell ref="B2:Q2"/>
    <mergeCell ref="B4:Q4"/>
    <mergeCell ref="B5:Q5"/>
    <mergeCell ref="B6:Q6"/>
    <mergeCell ref="B7:B8"/>
    <mergeCell ref="C7:H7"/>
    <mergeCell ref="I7:I8"/>
    <mergeCell ref="J7:O7"/>
    <mergeCell ref="P7:P8"/>
    <mergeCell ref="Q7:Q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15"/>
  <sheetViews>
    <sheetView showGridLines="0" topLeftCell="C26" workbookViewId="0">
      <selection activeCell="O34" sqref="J34:O35"/>
    </sheetView>
  </sheetViews>
  <sheetFormatPr baseColWidth="10" defaultColWidth="11.42578125" defaultRowHeight="12.75"/>
  <cols>
    <col min="1" max="1" width="1.28515625" style="5" customWidth="1"/>
    <col min="2" max="2" width="68.7109375" style="5" customWidth="1"/>
    <col min="3" max="8" width="9.85546875" style="5" customWidth="1"/>
    <col min="9" max="9" width="11.85546875" style="5" customWidth="1"/>
    <col min="10" max="15" width="8.7109375" style="5" customWidth="1"/>
    <col min="16" max="16" width="10.42578125" style="5" customWidth="1"/>
    <col min="17" max="17" width="9.28515625" style="5" customWidth="1"/>
    <col min="18" max="18" width="4.5703125" style="34" customWidth="1"/>
    <col min="19" max="19" width="11.42578125" style="5"/>
    <col min="20" max="22" width="11.42578125" style="34"/>
    <col min="23" max="16384" width="11.42578125" style="5"/>
  </cols>
  <sheetData>
    <row r="1" spans="1:67" ht="17.25">
      <c r="B1" s="6" t="s">
        <v>76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ht="17.2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  <c r="S2" s="4"/>
      <c r="T2" s="3"/>
      <c r="U2" s="3"/>
      <c r="V2" s="3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ht="18.75" customHeight="1">
      <c r="B3" s="9" t="s">
        <v>77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74"/>
      <c r="S3" s="4"/>
      <c r="T3" s="3"/>
      <c r="U3" s="3"/>
      <c r="V3" s="3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67" ht="18.75" customHeight="1">
      <c r="B4" s="10" t="s">
        <v>78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73"/>
      <c r="S4" s="4"/>
      <c r="T4" s="3"/>
      <c r="U4" s="3"/>
      <c r="V4" s="3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67" ht="14.25" customHeight="1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75"/>
      <c r="S5" s="4"/>
      <c r="T5" s="3"/>
      <c r="U5" s="3"/>
      <c r="V5" s="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1:67" ht="18" customHeight="1">
      <c r="A6" s="71"/>
      <c r="B6" s="76" t="s">
        <v>4</v>
      </c>
      <c r="C6" s="12">
        <v>2020</v>
      </c>
      <c r="D6" s="13"/>
      <c r="E6" s="13"/>
      <c r="F6" s="13"/>
      <c r="G6" s="13"/>
      <c r="H6" s="13"/>
      <c r="I6" s="77" t="s">
        <v>5</v>
      </c>
      <c r="J6" s="12">
        <v>2020</v>
      </c>
      <c r="K6" s="13"/>
      <c r="L6" s="13"/>
      <c r="M6" s="13"/>
      <c r="N6" s="13"/>
      <c r="O6" s="13"/>
      <c r="P6" s="77" t="s">
        <v>6</v>
      </c>
      <c r="Q6" s="77" t="s">
        <v>7</v>
      </c>
      <c r="R6" s="78"/>
      <c r="S6" s="4"/>
      <c r="T6" s="3"/>
      <c r="U6" s="3"/>
      <c r="V6" s="3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17.25" customHeight="1" thickBot="1">
      <c r="A7" s="71"/>
      <c r="B7" s="79"/>
      <c r="C7" s="80" t="s">
        <v>8</v>
      </c>
      <c r="D7" s="80" t="s">
        <v>9</v>
      </c>
      <c r="E7" s="80" t="s">
        <v>10</v>
      </c>
      <c r="F7" s="80" t="s">
        <v>11</v>
      </c>
      <c r="G7" s="80" t="s">
        <v>12</v>
      </c>
      <c r="H7" s="80" t="s">
        <v>13</v>
      </c>
      <c r="I7" s="81"/>
      <c r="J7" s="80" t="s">
        <v>8</v>
      </c>
      <c r="K7" s="80" t="s">
        <v>9</v>
      </c>
      <c r="L7" s="80" t="s">
        <v>10</v>
      </c>
      <c r="M7" s="80" t="s">
        <v>11</v>
      </c>
      <c r="N7" s="80" t="s">
        <v>12</v>
      </c>
      <c r="O7" s="80" t="s">
        <v>13</v>
      </c>
      <c r="P7" s="81"/>
      <c r="Q7" s="81"/>
      <c r="R7" s="78"/>
      <c r="S7" s="4"/>
      <c r="T7" s="3"/>
      <c r="U7" s="3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7" ht="18" customHeight="1" thickTop="1">
      <c r="A8" s="71"/>
      <c r="B8" s="82" t="s">
        <v>15</v>
      </c>
      <c r="C8" s="83">
        <f t="shared" ref="C8:P8" si="0">+C9+C20</f>
        <v>11831.1</v>
      </c>
      <c r="D8" s="83">
        <f t="shared" si="0"/>
        <v>10279.200000000001</v>
      </c>
      <c r="E8" s="83">
        <f t="shared" si="0"/>
        <v>9829.6999999999989</v>
      </c>
      <c r="F8" s="83">
        <f t="shared" si="0"/>
        <v>6604.3</v>
      </c>
      <c r="G8" s="83">
        <f t="shared" si="0"/>
        <v>6586.8000000000011</v>
      </c>
      <c r="H8" s="83">
        <f t="shared" si="0"/>
        <v>8340.1</v>
      </c>
      <c r="I8" s="83">
        <f t="shared" si="0"/>
        <v>53471.199999999997</v>
      </c>
      <c r="J8" s="83">
        <f t="shared" si="0"/>
        <v>11711.7</v>
      </c>
      <c r="K8" s="83">
        <f t="shared" si="0"/>
        <v>11065.7</v>
      </c>
      <c r="L8" s="83">
        <f t="shared" si="0"/>
        <v>13068.5</v>
      </c>
      <c r="M8" s="83">
        <f t="shared" si="0"/>
        <v>6747</v>
      </c>
      <c r="N8" s="83">
        <f t="shared" si="0"/>
        <v>6654.7000000000007</v>
      </c>
      <c r="O8" s="83">
        <f t="shared" si="0"/>
        <v>8188.2000000000007</v>
      </c>
      <c r="P8" s="83">
        <f t="shared" si="0"/>
        <v>57435.8</v>
      </c>
      <c r="Q8" s="84">
        <f t="shared" ref="Q8:Q17" si="1">+I8/P8*100</f>
        <v>93.097336504410137</v>
      </c>
      <c r="R8" s="85"/>
      <c r="S8" s="4"/>
      <c r="T8" s="3"/>
      <c r="U8" s="3"/>
      <c r="V8" s="86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4"/>
      <c r="AH8" s="88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7" ht="18" customHeight="1">
      <c r="A9" s="71"/>
      <c r="B9" s="89" t="s">
        <v>79</v>
      </c>
      <c r="C9" s="90">
        <f t="shared" ref="C9:H9" si="2">+C11+C12+C19</f>
        <v>9049.6</v>
      </c>
      <c r="D9" s="90">
        <f t="shared" si="2"/>
        <v>7845.2000000000007</v>
      </c>
      <c r="E9" s="90">
        <f t="shared" si="2"/>
        <v>7748.0999999999995</v>
      </c>
      <c r="F9" s="90">
        <f t="shared" si="2"/>
        <v>5124.3</v>
      </c>
      <c r="G9" s="90">
        <f t="shared" si="2"/>
        <v>5091.7000000000007</v>
      </c>
      <c r="H9" s="90">
        <f t="shared" si="2"/>
        <v>6330.7</v>
      </c>
      <c r="I9" s="90">
        <f>+I10+I12+I19</f>
        <v>41189.599999999999</v>
      </c>
      <c r="J9" s="90">
        <f t="shared" ref="J9:P9" si="3">+J11+J12+J19</f>
        <v>8905.5</v>
      </c>
      <c r="K9" s="90">
        <f t="shared" si="3"/>
        <v>8624.9</v>
      </c>
      <c r="L9" s="90">
        <f t="shared" si="3"/>
        <v>10081.6</v>
      </c>
      <c r="M9" s="90">
        <f t="shared" si="3"/>
        <v>5128.3</v>
      </c>
      <c r="N9" s="90">
        <f t="shared" si="3"/>
        <v>5081.7000000000007</v>
      </c>
      <c r="O9" s="90">
        <f t="shared" si="3"/>
        <v>6358.4000000000005</v>
      </c>
      <c r="P9" s="90">
        <f t="shared" si="3"/>
        <v>44180.4</v>
      </c>
      <c r="Q9" s="84">
        <f t="shared" si="1"/>
        <v>93.230482295316463</v>
      </c>
      <c r="R9" s="85"/>
      <c r="S9" s="4"/>
      <c r="T9" s="3"/>
      <c r="U9" s="3"/>
      <c r="V9" s="86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4"/>
      <c r="AH9" s="88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7" ht="18" customHeight="1">
      <c r="A10" s="71"/>
      <c r="B10" s="91" t="s">
        <v>32</v>
      </c>
      <c r="C10" s="90">
        <f t="shared" ref="C10:P10" si="4">+C11</f>
        <v>7844.8</v>
      </c>
      <c r="D10" s="90">
        <f t="shared" si="4"/>
        <v>6768</v>
      </c>
      <c r="E10" s="90">
        <f t="shared" si="4"/>
        <v>6546.9</v>
      </c>
      <c r="F10" s="90">
        <f t="shared" si="4"/>
        <v>4512.8999999999996</v>
      </c>
      <c r="G10" s="90">
        <f t="shared" si="4"/>
        <v>4429.1000000000004</v>
      </c>
      <c r="H10" s="90">
        <f t="shared" si="4"/>
        <v>5399.1</v>
      </c>
      <c r="I10" s="84">
        <f t="shared" si="4"/>
        <v>35500.799999999996</v>
      </c>
      <c r="J10" s="90">
        <f t="shared" si="4"/>
        <v>7702.7</v>
      </c>
      <c r="K10" s="90">
        <f t="shared" si="4"/>
        <v>7521.7</v>
      </c>
      <c r="L10" s="90">
        <f t="shared" si="4"/>
        <v>8541.6</v>
      </c>
      <c r="M10" s="90">
        <f t="shared" si="4"/>
        <v>4573.5</v>
      </c>
      <c r="N10" s="90">
        <f t="shared" si="4"/>
        <v>4413.8</v>
      </c>
      <c r="O10" s="90">
        <f t="shared" si="4"/>
        <v>5657.8</v>
      </c>
      <c r="P10" s="84">
        <f t="shared" si="4"/>
        <v>38411.1</v>
      </c>
      <c r="Q10" s="84">
        <f t="shared" si="1"/>
        <v>92.423283894499235</v>
      </c>
      <c r="R10" s="85"/>
      <c r="S10" s="4"/>
      <c r="T10" s="3"/>
      <c r="U10" s="3"/>
      <c r="V10" s="86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4"/>
      <c r="AH10" s="88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ht="18" customHeight="1">
      <c r="A11" s="71"/>
      <c r="B11" s="92" t="s">
        <v>33</v>
      </c>
      <c r="C11" s="93">
        <f>+[1]DGA!J11</f>
        <v>7844.8</v>
      </c>
      <c r="D11" s="93">
        <f>+[1]DGA!K11</f>
        <v>6768</v>
      </c>
      <c r="E11" s="93">
        <f>+[1]DGA!L11</f>
        <v>6546.9</v>
      </c>
      <c r="F11" s="93">
        <f>+[1]DGA!M11</f>
        <v>4512.8999999999996</v>
      </c>
      <c r="G11" s="93">
        <f>+[1]DGA!N11</f>
        <v>4429.1000000000004</v>
      </c>
      <c r="H11" s="93">
        <f>+[1]DGA!O11</f>
        <v>5399.1</v>
      </c>
      <c r="I11" s="93">
        <f>+'[1]PP (EST)'!I28</f>
        <v>35500.799999999996</v>
      </c>
      <c r="J11" s="93">
        <f>+'[1]PP (EST)'!J28</f>
        <v>7702.7</v>
      </c>
      <c r="K11" s="93">
        <f>+'[1]PP (EST)'!K28</f>
        <v>7521.7</v>
      </c>
      <c r="L11" s="93">
        <f>+'[1]PP (EST)'!L28</f>
        <v>8541.6</v>
      </c>
      <c r="M11" s="93">
        <f>+'[1]PP (EST)'!M28</f>
        <v>4573.5</v>
      </c>
      <c r="N11" s="93">
        <f>+'[1]PP (EST)'!N28</f>
        <v>4413.8</v>
      </c>
      <c r="O11" s="93">
        <f>+'[1]PP (EST)'!O28</f>
        <v>5657.8</v>
      </c>
      <c r="P11" s="94">
        <f>SUM(J11:O11)</f>
        <v>38411.1</v>
      </c>
      <c r="Q11" s="94">
        <f t="shared" si="1"/>
        <v>92.423283894499235</v>
      </c>
      <c r="R11" s="85"/>
      <c r="S11" s="95"/>
      <c r="T11" s="95"/>
      <c r="U11" s="3"/>
      <c r="V11" s="86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4"/>
      <c r="AH11" s="88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ht="18" customHeight="1">
      <c r="A12" s="71"/>
      <c r="B12" s="29" t="s">
        <v>34</v>
      </c>
      <c r="C12" s="96">
        <f t="shared" ref="C12:P12" si="5">SUM(C13:C18)</f>
        <v>1172.7</v>
      </c>
      <c r="D12" s="96">
        <f t="shared" si="5"/>
        <v>1059.1000000000001</v>
      </c>
      <c r="E12" s="96">
        <f t="shared" si="5"/>
        <v>1181.6999999999998</v>
      </c>
      <c r="F12" s="96">
        <f t="shared" si="5"/>
        <v>610.09999999999991</v>
      </c>
      <c r="G12" s="96">
        <f t="shared" si="5"/>
        <v>661.30000000000007</v>
      </c>
      <c r="H12" s="96">
        <f t="shared" si="5"/>
        <v>928.39999999999986</v>
      </c>
      <c r="I12" s="96">
        <f t="shared" si="5"/>
        <v>5613.3</v>
      </c>
      <c r="J12" s="96">
        <f t="shared" si="5"/>
        <v>1164.8</v>
      </c>
      <c r="K12" s="96">
        <f t="shared" si="5"/>
        <v>1078.5999999999999</v>
      </c>
      <c r="L12" s="96">
        <f t="shared" si="5"/>
        <v>1504.6000000000001</v>
      </c>
      <c r="M12" s="96">
        <f t="shared" si="5"/>
        <v>546.70000000000005</v>
      </c>
      <c r="N12" s="96">
        <f t="shared" si="5"/>
        <v>665.80000000000007</v>
      </c>
      <c r="O12" s="96">
        <f t="shared" si="5"/>
        <v>663.8</v>
      </c>
      <c r="P12" s="96">
        <f t="shared" si="5"/>
        <v>5624.3</v>
      </c>
      <c r="Q12" s="97">
        <f t="shared" si="1"/>
        <v>99.804420105613147</v>
      </c>
      <c r="R12" s="85"/>
      <c r="S12" s="4"/>
      <c r="T12" s="3"/>
      <c r="U12" s="3"/>
      <c r="V12" s="86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4"/>
      <c r="AH12" s="88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7" ht="18" customHeight="1">
      <c r="A13" s="71"/>
      <c r="B13" s="98" t="s">
        <v>37</v>
      </c>
      <c r="C13" s="93">
        <f>+[1]DGA!J13</f>
        <v>599.6</v>
      </c>
      <c r="D13" s="93">
        <f>+[1]DGA!K13</f>
        <v>526.70000000000005</v>
      </c>
      <c r="E13" s="93">
        <f>+[1]DGA!L13</f>
        <v>598.6</v>
      </c>
      <c r="F13" s="93">
        <f>+[1]DGA!M13</f>
        <v>342.9</v>
      </c>
      <c r="G13" s="93">
        <f>+[1]DGA!N13</f>
        <v>391.1</v>
      </c>
      <c r="H13" s="93">
        <f>+[1]DGA!O13</f>
        <v>450.9</v>
      </c>
      <c r="I13" s="94">
        <f t="shared" ref="I13:I19" si="6">SUM(C13:H13)</f>
        <v>2909.8</v>
      </c>
      <c r="J13" s="93">
        <v>518.29999999999995</v>
      </c>
      <c r="K13" s="93">
        <v>576.79999999999995</v>
      </c>
      <c r="L13" s="99">
        <v>831</v>
      </c>
      <c r="M13" s="99">
        <v>315.10000000000002</v>
      </c>
      <c r="N13" s="99">
        <v>378</v>
      </c>
      <c r="O13" s="99">
        <v>312.39999999999998</v>
      </c>
      <c r="P13" s="94">
        <f t="shared" ref="P13:P19" si="7">SUM(J13:O13)</f>
        <v>2931.6</v>
      </c>
      <c r="Q13" s="94">
        <f t="shared" si="1"/>
        <v>99.256378769272757</v>
      </c>
      <c r="R13" s="85"/>
      <c r="S13" s="4"/>
      <c r="T13" s="3"/>
      <c r="U13" s="3"/>
      <c r="V13" s="86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4"/>
      <c r="AH13" s="88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ht="18" customHeight="1">
      <c r="A14" s="71"/>
      <c r="B14" s="98" t="s">
        <v>80</v>
      </c>
      <c r="C14" s="93">
        <f>+[1]DGA!J14</f>
        <v>0</v>
      </c>
      <c r="D14" s="93">
        <f>+[1]DGA!K14</f>
        <v>0</v>
      </c>
      <c r="E14" s="93">
        <f>+[1]DGA!L14</f>
        <v>0</v>
      </c>
      <c r="F14" s="93">
        <f>+[1]DGA!M14</f>
        <v>0</v>
      </c>
      <c r="G14" s="93">
        <f>+[1]DGA!N14</f>
        <v>0</v>
      </c>
      <c r="H14" s="93">
        <f>+[1]DGA!O14</f>
        <v>0</v>
      </c>
      <c r="I14" s="94">
        <f t="shared" si="6"/>
        <v>0</v>
      </c>
      <c r="J14" s="93">
        <v>0</v>
      </c>
      <c r="K14" s="93">
        <v>0</v>
      </c>
      <c r="L14" s="99">
        <v>0</v>
      </c>
      <c r="M14" s="99">
        <v>0</v>
      </c>
      <c r="N14" s="99">
        <v>0</v>
      </c>
      <c r="O14" s="99">
        <v>0</v>
      </c>
      <c r="P14" s="94">
        <f t="shared" si="7"/>
        <v>0</v>
      </c>
      <c r="Q14" s="94">
        <v>0</v>
      </c>
      <c r="R14" s="85"/>
      <c r="S14" s="4"/>
      <c r="T14" s="3"/>
      <c r="U14" s="3"/>
      <c r="V14" s="86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4"/>
      <c r="AH14" s="88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8" customHeight="1">
      <c r="A15" s="71"/>
      <c r="B15" s="98" t="s">
        <v>39</v>
      </c>
      <c r="C15" s="93">
        <f>+[1]DGA!J15</f>
        <v>251.6</v>
      </c>
      <c r="D15" s="93">
        <f>+[1]DGA!K15</f>
        <v>275.10000000000002</v>
      </c>
      <c r="E15" s="93">
        <f>+[1]DGA!L15</f>
        <v>326.89999999999998</v>
      </c>
      <c r="F15" s="93">
        <f>+[1]DGA!M15</f>
        <v>123.5</v>
      </c>
      <c r="G15" s="93">
        <f>+[1]DGA!N15</f>
        <v>108.7</v>
      </c>
      <c r="H15" s="93">
        <f>+[1]DGA!O15</f>
        <v>191.2</v>
      </c>
      <c r="I15" s="94">
        <f t="shared" si="6"/>
        <v>1277</v>
      </c>
      <c r="J15" s="93">
        <v>323.7</v>
      </c>
      <c r="K15" s="93">
        <v>241.2</v>
      </c>
      <c r="L15" s="99">
        <v>309.3</v>
      </c>
      <c r="M15" s="99">
        <v>77.599999999999994</v>
      </c>
      <c r="N15" s="99">
        <v>102.7</v>
      </c>
      <c r="O15" s="99">
        <v>142.6</v>
      </c>
      <c r="P15" s="94">
        <f t="shared" si="7"/>
        <v>1197.0999999999999</v>
      </c>
      <c r="Q15" s="94">
        <f t="shared" si="1"/>
        <v>106.67446328627517</v>
      </c>
      <c r="R15" s="85"/>
      <c r="S15" s="4"/>
      <c r="T15" s="3"/>
      <c r="U15" s="3"/>
      <c r="V15" s="86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4"/>
      <c r="AH15" s="88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8" customHeight="1">
      <c r="A16" s="71"/>
      <c r="B16" s="98" t="s">
        <v>81</v>
      </c>
      <c r="C16" s="93">
        <f>+[1]DGA!J16</f>
        <v>172.7</v>
      </c>
      <c r="D16" s="93">
        <f>+[1]DGA!K16</f>
        <v>136.30000000000001</v>
      </c>
      <c r="E16" s="93">
        <f>+[1]DGA!L16</f>
        <v>115.1</v>
      </c>
      <c r="F16" s="93">
        <f>+[1]DGA!M16</f>
        <v>69.8</v>
      </c>
      <c r="G16" s="93">
        <f>+[1]DGA!N16</f>
        <v>79.8</v>
      </c>
      <c r="H16" s="93">
        <f>+[1]DGA!O16</f>
        <v>137.4</v>
      </c>
      <c r="I16" s="94">
        <f t="shared" si="6"/>
        <v>711.1</v>
      </c>
      <c r="J16" s="93">
        <v>148.80000000000001</v>
      </c>
      <c r="K16" s="93">
        <v>133.5</v>
      </c>
      <c r="L16" s="99">
        <v>132.9</v>
      </c>
      <c r="M16" s="99">
        <v>74.3</v>
      </c>
      <c r="N16" s="99">
        <v>101.4</v>
      </c>
      <c r="O16" s="99">
        <v>101.5</v>
      </c>
      <c r="P16" s="94">
        <f t="shared" si="7"/>
        <v>692.40000000000009</v>
      </c>
      <c r="Q16" s="94">
        <f t="shared" si="1"/>
        <v>102.7007510109763</v>
      </c>
      <c r="R16" s="85"/>
      <c r="S16" s="4"/>
      <c r="T16" s="3"/>
      <c r="U16" s="3"/>
      <c r="V16" s="86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4"/>
      <c r="AH16" s="88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8" customHeight="1">
      <c r="A17" s="71"/>
      <c r="B17" s="98" t="s">
        <v>82</v>
      </c>
      <c r="C17" s="93">
        <f>+[1]DGA!J17</f>
        <v>148.80000000000001</v>
      </c>
      <c r="D17" s="93">
        <f>+[1]DGA!K17</f>
        <v>121</v>
      </c>
      <c r="E17" s="93">
        <f>+[1]DGA!L17</f>
        <v>141.1</v>
      </c>
      <c r="F17" s="93">
        <f>+[1]DGA!M17</f>
        <v>73.900000000000006</v>
      </c>
      <c r="G17" s="93">
        <f>+[1]DGA!N17</f>
        <v>81.7</v>
      </c>
      <c r="H17" s="93">
        <f>+[1]DGA!O17</f>
        <v>148.9</v>
      </c>
      <c r="I17" s="94">
        <f t="shared" si="6"/>
        <v>715.4</v>
      </c>
      <c r="J17" s="93">
        <v>174</v>
      </c>
      <c r="K17" s="93">
        <v>127.1</v>
      </c>
      <c r="L17" s="99">
        <v>231.4</v>
      </c>
      <c r="M17" s="99">
        <v>79.7</v>
      </c>
      <c r="N17" s="99">
        <v>83.7</v>
      </c>
      <c r="O17" s="99">
        <v>107.3</v>
      </c>
      <c r="P17" s="94">
        <f t="shared" si="7"/>
        <v>803.2</v>
      </c>
      <c r="Q17" s="94">
        <f t="shared" si="1"/>
        <v>89.068725099601593</v>
      </c>
      <c r="R17" s="85"/>
      <c r="S17" s="4"/>
      <c r="T17" s="3"/>
      <c r="U17" s="3"/>
      <c r="V17" s="86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4"/>
      <c r="AH17" s="88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14.25">
      <c r="A18" s="71"/>
      <c r="B18" s="98" t="s">
        <v>29</v>
      </c>
      <c r="C18" s="93">
        <f>+[1]DGA!J18</f>
        <v>0</v>
      </c>
      <c r="D18" s="93">
        <f>+[1]DGA!K18</f>
        <v>0</v>
      </c>
      <c r="E18" s="93">
        <f>+[1]DGA!L18</f>
        <v>0</v>
      </c>
      <c r="F18" s="93">
        <f>+[1]DGA!M18</f>
        <v>0</v>
      </c>
      <c r="G18" s="93">
        <f>+[1]DGA!N18</f>
        <v>0</v>
      </c>
      <c r="H18" s="93">
        <f>+[1]DGA!O18</f>
        <v>0</v>
      </c>
      <c r="I18" s="94">
        <f t="shared" si="6"/>
        <v>0</v>
      </c>
      <c r="J18" s="93">
        <v>0</v>
      </c>
      <c r="K18" s="93">
        <v>0</v>
      </c>
      <c r="L18" s="99">
        <v>0</v>
      </c>
      <c r="M18" s="99">
        <v>0</v>
      </c>
      <c r="N18" s="99">
        <v>0</v>
      </c>
      <c r="O18" s="99">
        <v>0</v>
      </c>
      <c r="P18" s="94">
        <f t="shared" si="7"/>
        <v>0</v>
      </c>
      <c r="Q18" s="100">
        <v>0</v>
      </c>
      <c r="R18" s="85"/>
      <c r="S18" s="4"/>
      <c r="T18" s="3"/>
      <c r="U18" s="3"/>
      <c r="V18" s="86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4"/>
      <c r="AH18" s="88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ht="14.25">
      <c r="A19" s="71"/>
      <c r="B19" s="101" t="s">
        <v>47</v>
      </c>
      <c r="C19" s="96">
        <f>+[1]DGA!J20</f>
        <v>32.1</v>
      </c>
      <c r="D19" s="96">
        <f>+[1]DGA!K20</f>
        <v>18.100000000000001</v>
      </c>
      <c r="E19" s="96">
        <f>+[1]DGA!L20</f>
        <v>19.5</v>
      </c>
      <c r="F19" s="96">
        <f>+[1]DGA!M20</f>
        <v>1.3</v>
      </c>
      <c r="G19" s="96">
        <f>+[1]DGA!N20</f>
        <v>1.3</v>
      </c>
      <c r="H19" s="96">
        <f>+[1]DGA!O20</f>
        <v>3.2</v>
      </c>
      <c r="I19" s="97">
        <f t="shared" si="6"/>
        <v>75.5</v>
      </c>
      <c r="J19" s="96">
        <v>38</v>
      </c>
      <c r="K19" s="96">
        <v>24.6</v>
      </c>
      <c r="L19" s="96">
        <v>35.4</v>
      </c>
      <c r="M19" s="96">
        <v>8.1</v>
      </c>
      <c r="N19" s="96">
        <v>2.1</v>
      </c>
      <c r="O19" s="96">
        <v>36.799999999999997</v>
      </c>
      <c r="P19" s="97">
        <f t="shared" si="7"/>
        <v>145</v>
      </c>
      <c r="Q19" s="97">
        <f>+I19/P19*100</f>
        <v>52.068965517241381</v>
      </c>
      <c r="R19" s="85"/>
      <c r="S19" s="4"/>
      <c r="T19" s="3"/>
      <c r="U19" s="3"/>
      <c r="V19" s="86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4"/>
      <c r="AH19" s="88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18" customHeight="1">
      <c r="A20" s="71"/>
      <c r="B20" s="41" t="s">
        <v>83</v>
      </c>
      <c r="C20" s="96">
        <f t="shared" ref="C20:P20" si="8">+C21+C24+C25</f>
        <v>2781.5</v>
      </c>
      <c r="D20" s="96">
        <f t="shared" si="8"/>
        <v>2434</v>
      </c>
      <c r="E20" s="96">
        <f t="shared" si="8"/>
        <v>2081.6</v>
      </c>
      <c r="F20" s="96">
        <f t="shared" si="8"/>
        <v>1480</v>
      </c>
      <c r="G20" s="96">
        <f t="shared" si="8"/>
        <v>1495.1</v>
      </c>
      <c r="H20" s="96">
        <f t="shared" si="8"/>
        <v>2009.4</v>
      </c>
      <c r="I20" s="97">
        <f t="shared" si="8"/>
        <v>12281.6</v>
      </c>
      <c r="J20" s="96">
        <f t="shared" si="8"/>
        <v>2806.2</v>
      </c>
      <c r="K20" s="96">
        <f t="shared" si="8"/>
        <v>2440.8000000000002</v>
      </c>
      <c r="L20" s="96">
        <f t="shared" si="8"/>
        <v>2986.9</v>
      </c>
      <c r="M20" s="96">
        <f t="shared" si="8"/>
        <v>1618.7</v>
      </c>
      <c r="N20" s="96">
        <f t="shared" si="8"/>
        <v>1573</v>
      </c>
      <c r="O20" s="96">
        <f t="shared" si="8"/>
        <v>1829.8</v>
      </c>
      <c r="P20" s="97">
        <f t="shared" si="8"/>
        <v>13255.4</v>
      </c>
      <c r="Q20" s="97">
        <f>+I20/P20*100</f>
        <v>92.653560058542183</v>
      </c>
      <c r="R20" s="85"/>
      <c r="S20" s="4"/>
      <c r="T20" s="3"/>
      <c r="U20" s="3"/>
      <c r="V20" s="86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4"/>
      <c r="AH20" s="88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ht="18" customHeight="1">
      <c r="A21" s="71"/>
      <c r="B21" s="91" t="s">
        <v>84</v>
      </c>
      <c r="C21" s="96">
        <f t="shared" ref="C21:P21" si="9">+C22+C23</f>
        <v>2737.1</v>
      </c>
      <c r="D21" s="96">
        <f t="shared" si="9"/>
        <v>2402.4</v>
      </c>
      <c r="E21" s="96">
        <f t="shared" si="9"/>
        <v>2061.1999999999998</v>
      </c>
      <c r="F21" s="96">
        <f t="shared" si="9"/>
        <v>1477.2</v>
      </c>
      <c r="G21" s="96">
        <f t="shared" si="9"/>
        <v>1493.1</v>
      </c>
      <c r="H21" s="96">
        <f t="shared" si="9"/>
        <v>2007.5</v>
      </c>
      <c r="I21" s="97">
        <f t="shared" si="9"/>
        <v>12178.5</v>
      </c>
      <c r="J21" s="96">
        <f t="shared" si="9"/>
        <v>2758.2</v>
      </c>
      <c r="K21" s="96">
        <f t="shared" si="9"/>
        <v>2419.8000000000002</v>
      </c>
      <c r="L21" s="96">
        <f t="shared" si="9"/>
        <v>2953</v>
      </c>
      <c r="M21" s="96">
        <f t="shared" si="9"/>
        <v>1616</v>
      </c>
      <c r="N21" s="96">
        <f t="shared" si="9"/>
        <v>1570.1</v>
      </c>
      <c r="O21" s="96">
        <f t="shared" si="9"/>
        <v>1826.5</v>
      </c>
      <c r="P21" s="97">
        <f t="shared" si="9"/>
        <v>13143.6</v>
      </c>
      <c r="Q21" s="97">
        <f>+I21/P21*100</f>
        <v>92.657262850360638</v>
      </c>
      <c r="R21" s="85"/>
      <c r="S21" s="4"/>
      <c r="T21" s="3"/>
      <c r="U21" s="3"/>
      <c r="V21" s="86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4"/>
      <c r="AH21" s="88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ht="18" customHeight="1">
      <c r="A22" s="71"/>
      <c r="B22" s="35" t="s">
        <v>85</v>
      </c>
      <c r="C22" s="93">
        <f>+[1]DGA!J23</f>
        <v>2737.1</v>
      </c>
      <c r="D22" s="93">
        <f>+[1]DGA!K23</f>
        <v>2402.4</v>
      </c>
      <c r="E22" s="93">
        <f>+[1]DGA!L23</f>
        <v>2061.1999999999998</v>
      </c>
      <c r="F22" s="93">
        <f>+[1]DGA!M23</f>
        <v>1477.2</v>
      </c>
      <c r="G22" s="93">
        <f>+[1]DGA!N23</f>
        <v>1493.1</v>
      </c>
      <c r="H22" s="93">
        <f>+[1]DGA!O23</f>
        <v>2007.5</v>
      </c>
      <c r="I22" s="94">
        <f>SUM(C22:H22)</f>
        <v>12178.5</v>
      </c>
      <c r="J22" s="93">
        <f>+'[1]PP (EST)'!J48</f>
        <v>2758.2</v>
      </c>
      <c r="K22" s="93">
        <f>+'[1]PP (EST)'!K48</f>
        <v>2419.8000000000002</v>
      </c>
      <c r="L22" s="93">
        <f>+'[1]PP (EST)'!L48</f>
        <v>2953</v>
      </c>
      <c r="M22" s="93">
        <f>+'[1]PP (EST)'!M48</f>
        <v>1616</v>
      </c>
      <c r="N22" s="93">
        <f>+'[1]PP (EST)'!N48</f>
        <v>1570.1</v>
      </c>
      <c r="O22" s="93">
        <f>+'[1]PP (EST)'!O48</f>
        <v>1826.5</v>
      </c>
      <c r="P22" s="94">
        <f>SUM(J22:O22)</f>
        <v>13143.6</v>
      </c>
      <c r="Q22" s="94">
        <f>+I22/P22*100</f>
        <v>92.657262850360638</v>
      </c>
      <c r="R22" s="85"/>
      <c r="S22" s="4"/>
      <c r="T22" s="3"/>
      <c r="U22" s="3"/>
      <c r="V22" s="86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4"/>
      <c r="AH22" s="88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ht="18" customHeight="1">
      <c r="A23" s="71"/>
      <c r="B23" s="35" t="s">
        <v>86</v>
      </c>
      <c r="C23" s="93">
        <f>+[1]DGA!J24</f>
        <v>0</v>
      </c>
      <c r="D23" s="93">
        <f>+[1]DGA!K24</f>
        <v>0</v>
      </c>
      <c r="E23" s="93">
        <f>+[1]DGA!L24</f>
        <v>0</v>
      </c>
      <c r="F23" s="93">
        <f>+[1]DGA!M24</f>
        <v>0</v>
      </c>
      <c r="G23" s="93">
        <f>+[1]DGA!N24</f>
        <v>0</v>
      </c>
      <c r="H23" s="93">
        <f>+[1]DGA!O24</f>
        <v>0</v>
      </c>
      <c r="I23" s="94">
        <f>SUM(C23:H23)</f>
        <v>0</v>
      </c>
      <c r="J23" s="93">
        <v>0</v>
      </c>
      <c r="K23" s="93">
        <v>0</v>
      </c>
      <c r="L23" s="93">
        <v>0</v>
      </c>
      <c r="M23" s="93">
        <f>+'[1]PP (EST)'!M49</f>
        <v>0</v>
      </c>
      <c r="N23" s="93">
        <f>+'[1]PP (EST)'!N49</f>
        <v>0</v>
      </c>
      <c r="O23" s="93">
        <f>+'[1]PP (EST)'!O49</f>
        <v>0</v>
      </c>
      <c r="P23" s="94">
        <f>SUM(J23:O23)</f>
        <v>0</v>
      </c>
      <c r="Q23" s="102">
        <v>0</v>
      </c>
      <c r="R23" s="85"/>
      <c r="S23" s="4"/>
      <c r="T23" s="3"/>
      <c r="U23" s="3"/>
      <c r="V23" s="86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4"/>
      <c r="AH23" s="88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ht="18" customHeight="1">
      <c r="A24" s="71"/>
      <c r="B24" s="91" t="s">
        <v>87</v>
      </c>
      <c r="C24" s="96">
        <f>+[1]DGA!J25</f>
        <v>0</v>
      </c>
      <c r="D24" s="96">
        <f>+[1]DGA!K25</f>
        <v>0</v>
      </c>
      <c r="E24" s="96">
        <f>+[1]DGA!L25</f>
        <v>0</v>
      </c>
      <c r="F24" s="96">
        <f>+[1]DGA!M25</f>
        <v>0</v>
      </c>
      <c r="G24" s="96">
        <f>+[1]DGA!N25</f>
        <v>0</v>
      </c>
      <c r="H24" s="96">
        <f>+[1]DGA!O25</f>
        <v>0</v>
      </c>
      <c r="I24" s="97">
        <f>SUM(C24:H24)</f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0</v>
      </c>
      <c r="O24" s="103">
        <v>0</v>
      </c>
      <c r="P24" s="97">
        <f>SUM(J24:O24)</f>
        <v>0</v>
      </c>
      <c r="Q24" s="102">
        <v>0</v>
      </c>
      <c r="R24" s="85"/>
      <c r="S24" s="4"/>
      <c r="T24" s="104"/>
      <c r="U24" s="3"/>
      <c r="V24" s="86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4"/>
      <c r="AH24" s="88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ht="18" customHeight="1">
      <c r="A25" s="71"/>
      <c r="B25" s="91" t="s">
        <v>88</v>
      </c>
      <c r="C25" s="21">
        <f t="shared" ref="C25:P25" si="10">+C26+C27</f>
        <v>44.4</v>
      </c>
      <c r="D25" s="21">
        <f t="shared" si="10"/>
        <v>31.6</v>
      </c>
      <c r="E25" s="21">
        <f t="shared" si="10"/>
        <v>20.399999999999999</v>
      </c>
      <c r="F25" s="21">
        <f t="shared" si="10"/>
        <v>2.8</v>
      </c>
      <c r="G25" s="21">
        <f t="shared" si="10"/>
        <v>2</v>
      </c>
      <c r="H25" s="21">
        <f t="shared" si="10"/>
        <v>1.9000000000000001</v>
      </c>
      <c r="I25" s="22">
        <f t="shared" si="10"/>
        <v>103.10000000000001</v>
      </c>
      <c r="J25" s="21">
        <f t="shared" si="10"/>
        <v>48</v>
      </c>
      <c r="K25" s="21">
        <f t="shared" si="10"/>
        <v>21</v>
      </c>
      <c r="L25" s="21">
        <f t="shared" si="10"/>
        <v>33.9</v>
      </c>
      <c r="M25" s="21">
        <f t="shared" si="10"/>
        <v>2.7</v>
      </c>
      <c r="N25" s="21">
        <f t="shared" si="10"/>
        <v>2.9</v>
      </c>
      <c r="O25" s="21">
        <f t="shared" si="10"/>
        <v>3.3000000000000003</v>
      </c>
      <c r="P25" s="22">
        <f t="shared" si="10"/>
        <v>111.80000000000001</v>
      </c>
      <c r="Q25" s="97">
        <f t="shared" ref="Q25:Q31" si="11">+I25/P25*100</f>
        <v>92.218246869409654</v>
      </c>
      <c r="R25" s="85"/>
      <c r="S25" s="4"/>
      <c r="T25" s="104"/>
      <c r="U25" s="3"/>
      <c r="V25" s="86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4"/>
      <c r="AH25" s="88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8" customHeight="1">
      <c r="A26" s="71"/>
      <c r="B26" s="35" t="s">
        <v>89</v>
      </c>
      <c r="C26" s="31">
        <f>+[1]DGA!J27</f>
        <v>40.4</v>
      </c>
      <c r="D26" s="31">
        <f>+[1]DGA!K27</f>
        <v>30</v>
      </c>
      <c r="E26" s="31">
        <f>+[1]DGA!L27</f>
        <v>18.2</v>
      </c>
      <c r="F26" s="31">
        <f>+[1]DGA!M27</f>
        <v>0</v>
      </c>
      <c r="G26" s="31">
        <f>+[1]DGA!N27</f>
        <v>0</v>
      </c>
      <c r="H26" s="31">
        <f>+[1]DGA!O27</f>
        <v>0.1</v>
      </c>
      <c r="I26" s="94">
        <f>SUM(C26:H26)</f>
        <v>88.7</v>
      </c>
      <c r="J26" s="31">
        <v>44.5</v>
      </c>
      <c r="K26" s="31">
        <v>19.2</v>
      </c>
      <c r="L26" s="32">
        <v>30.1</v>
      </c>
      <c r="M26" s="32">
        <v>0</v>
      </c>
      <c r="N26" s="32">
        <v>0.1</v>
      </c>
      <c r="O26" s="32">
        <v>0.2</v>
      </c>
      <c r="P26" s="94">
        <f>SUM(J26:O26)</f>
        <v>94.100000000000009</v>
      </c>
      <c r="Q26" s="94">
        <f t="shared" si="11"/>
        <v>94.261424017003179</v>
      </c>
      <c r="R26" s="85"/>
      <c r="S26" s="4"/>
      <c r="T26" s="105"/>
      <c r="U26" s="3"/>
      <c r="V26" s="86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4"/>
      <c r="AH26" s="88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ht="18" customHeight="1">
      <c r="A27" s="71"/>
      <c r="B27" s="106" t="s">
        <v>29</v>
      </c>
      <c r="C27" s="31">
        <f>+[1]DGA!J28</f>
        <v>4</v>
      </c>
      <c r="D27" s="31">
        <f>+[1]DGA!K28</f>
        <v>1.6</v>
      </c>
      <c r="E27" s="31">
        <f>+[1]DGA!L28</f>
        <v>2.2000000000000002</v>
      </c>
      <c r="F27" s="31">
        <f>+[1]DGA!M28</f>
        <v>2.8</v>
      </c>
      <c r="G27" s="31">
        <f>+[1]DGA!N28</f>
        <v>2</v>
      </c>
      <c r="H27" s="31">
        <f>+[1]DGA!O28</f>
        <v>1.8</v>
      </c>
      <c r="I27" s="94">
        <f>SUM(C27:H27)</f>
        <v>14.4</v>
      </c>
      <c r="J27" s="31">
        <v>3.5</v>
      </c>
      <c r="K27" s="31">
        <v>1.8</v>
      </c>
      <c r="L27" s="32">
        <v>3.8</v>
      </c>
      <c r="M27" s="32">
        <v>2.7</v>
      </c>
      <c r="N27" s="32">
        <v>2.8</v>
      </c>
      <c r="O27" s="32">
        <v>3.1</v>
      </c>
      <c r="P27" s="94">
        <f>SUM(J27:O27)</f>
        <v>17.700000000000003</v>
      </c>
      <c r="Q27" s="94">
        <f t="shared" si="11"/>
        <v>81.355932203389827</v>
      </c>
      <c r="R27" s="85"/>
      <c r="S27" s="4"/>
      <c r="T27" s="105"/>
      <c r="U27" s="3"/>
      <c r="V27" s="86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4"/>
      <c r="AH27" s="88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ht="18" customHeight="1">
      <c r="A28" s="71"/>
      <c r="B28" s="107" t="s">
        <v>90</v>
      </c>
      <c r="C28" s="21">
        <f>+[1]DGA!J29</f>
        <v>0.3</v>
      </c>
      <c r="D28" s="21">
        <f>+[1]DGA!K29</f>
        <v>0.2</v>
      </c>
      <c r="E28" s="21">
        <f>+[1]DGA!L29</f>
        <v>0.1</v>
      </c>
      <c r="F28" s="21">
        <f>+[1]DGA!M29</f>
        <v>0</v>
      </c>
      <c r="G28" s="21">
        <f>+[1]DGA!N29</f>
        <v>0</v>
      </c>
      <c r="H28" s="21">
        <f>+[1]DGA!O29</f>
        <v>0.3</v>
      </c>
      <c r="I28" s="97">
        <f>SUM(C28:H28)</f>
        <v>0.89999999999999991</v>
      </c>
      <c r="J28" s="21">
        <v>0.1</v>
      </c>
      <c r="K28" s="21">
        <v>0.1</v>
      </c>
      <c r="L28" s="52">
        <v>0.3</v>
      </c>
      <c r="M28" s="52">
        <v>0</v>
      </c>
      <c r="N28" s="52">
        <v>0</v>
      </c>
      <c r="O28" s="52">
        <v>0.1</v>
      </c>
      <c r="P28" s="97">
        <f>SUM(J28:O28)</f>
        <v>0.6</v>
      </c>
      <c r="Q28" s="94">
        <f t="shared" si="11"/>
        <v>150</v>
      </c>
      <c r="R28" s="85"/>
      <c r="S28" s="4"/>
      <c r="T28" s="105"/>
      <c r="U28" s="3"/>
      <c r="V28" s="86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4"/>
      <c r="AH28" s="88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8" customHeight="1">
      <c r="A29" s="71"/>
      <c r="B29" s="108" t="s">
        <v>91</v>
      </c>
      <c r="C29" s="23">
        <f t="shared" ref="C29:P30" si="12">+C30</f>
        <v>93.1</v>
      </c>
      <c r="D29" s="23">
        <f t="shared" si="12"/>
        <v>201</v>
      </c>
      <c r="E29" s="23">
        <f t="shared" si="12"/>
        <v>30.3</v>
      </c>
      <c r="F29" s="23">
        <f t="shared" si="12"/>
        <v>14.5</v>
      </c>
      <c r="G29" s="23">
        <f t="shared" si="12"/>
        <v>0.1</v>
      </c>
      <c r="H29" s="23">
        <f t="shared" si="12"/>
        <v>18.7</v>
      </c>
      <c r="I29" s="23">
        <f t="shared" si="12"/>
        <v>357.70000000000005</v>
      </c>
      <c r="J29" s="23">
        <f t="shared" si="12"/>
        <v>80.599999999999994</v>
      </c>
      <c r="K29" s="23">
        <f t="shared" si="12"/>
        <v>82.7</v>
      </c>
      <c r="L29" s="23">
        <f t="shared" si="12"/>
        <v>115.3</v>
      </c>
      <c r="M29" s="23">
        <f t="shared" si="12"/>
        <v>4.9000000000000004</v>
      </c>
      <c r="N29" s="23">
        <f t="shared" si="12"/>
        <v>4.5</v>
      </c>
      <c r="O29" s="23">
        <f t="shared" si="12"/>
        <v>10.9</v>
      </c>
      <c r="P29" s="23">
        <f t="shared" si="12"/>
        <v>298.89999999999998</v>
      </c>
      <c r="Q29" s="97">
        <f t="shared" si="11"/>
        <v>119.67213114754101</v>
      </c>
      <c r="R29" s="109"/>
      <c r="S29" s="4"/>
      <c r="T29" s="104"/>
      <c r="U29" s="3"/>
      <c r="V29" s="86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4"/>
      <c r="AH29" s="88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ht="18" customHeight="1">
      <c r="A30" s="71"/>
      <c r="B30" s="110" t="s">
        <v>53</v>
      </c>
      <c r="C30" s="90">
        <f t="shared" si="12"/>
        <v>93.1</v>
      </c>
      <c r="D30" s="90">
        <f t="shared" si="12"/>
        <v>201</v>
      </c>
      <c r="E30" s="90">
        <f t="shared" si="12"/>
        <v>30.3</v>
      </c>
      <c r="F30" s="90">
        <f t="shared" si="12"/>
        <v>14.5</v>
      </c>
      <c r="G30" s="90">
        <f t="shared" si="12"/>
        <v>0.1</v>
      </c>
      <c r="H30" s="90">
        <f t="shared" si="12"/>
        <v>18.7</v>
      </c>
      <c r="I30" s="84">
        <f t="shared" si="12"/>
        <v>357.70000000000005</v>
      </c>
      <c r="J30" s="90">
        <f t="shared" si="12"/>
        <v>80.599999999999994</v>
      </c>
      <c r="K30" s="90">
        <f t="shared" si="12"/>
        <v>82.7</v>
      </c>
      <c r="L30" s="90">
        <f t="shared" si="12"/>
        <v>115.3</v>
      </c>
      <c r="M30" s="90">
        <f t="shared" si="12"/>
        <v>4.9000000000000004</v>
      </c>
      <c r="N30" s="90">
        <f t="shared" si="12"/>
        <v>4.5</v>
      </c>
      <c r="O30" s="90">
        <f t="shared" si="12"/>
        <v>10.9</v>
      </c>
      <c r="P30" s="84">
        <f t="shared" si="12"/>
        <v>298.89999999999998</v>
      </c>
      <c r="Q30" s="97">
        <f t="shared" si="11"/>
        <v>119.67213114754101</v>
      </c>
      <c r="R30" s="85"/>
      <c r="S30" s="4"/>
      <c r="T30" s="104"/>
      <c r="U30" s="3"/>
      <c r="V30" s="86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4"/>
      <c r="AH30" s="88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8" customHeight="1">
      <c r="A31" s="71"/>
      <c r="B31" s="111" t="s">
        <v>55</v>
      </c>
      <c r="C31" s="112">
        <f>+[1]DGA!J32</f>
        <v>93.1</v>
      </c>
      <c r="D31" s="112">
        <f>+[1]DGA!K32</f>
        <v>201</v>
      </c>
      <c r="E31" s="112">
        <f>+[1]DGA!L32</f>
        <v>30.3</v>
      </c>
      <c r="F31" s="112">
        <f>+[1]DGA!M32</f>
        <v>14.5</v>
      </c>
      <c r="G31" s="112">
        <f>+[1]DGA!N32</f>
        <v>0.1</v>
      </c>
      <c r="H31" s="112">
        <f>+[1]DGA!O32</f>
        <v>18.7</v>
      </c>
      <c r="I31" s="94">
        <f>SUM(C31:H31)</f>
        <v>357.70000000000005</v>
      </c>
      <c r="J31" s="112">
        <v>80.599999999999994</v>
      </c>
      <c r="K31" s="112">
        <v>82.7</v>
      </c>
      <c r="L31" s="113">
        <v>115.3</v>
      </c>
      <c r="M31" s="113">
        <v>4.9000000000000004</v>
      </c>
      <c r="N31" s="113">
        <v>4.5</v>
      </c>
      <c r="O31" s="113">
        <v>10.9</v>
      </c>
      <c r="P31" s="94">
        <f>SUM(J31:O31)</f>
        <v>298.89999999999998</v>
      </c>
      <c r="Q31" s="94">
        <f t="shared" si="11"/>
        <v>119.67213114754101</v>
      </c>
      <c r="R31" s="61"/>
      <c r="S31" s="4"/>
      <c r="T31" s="114"/>
      <c r="U31" s="3"/>
      <c r="V31" s="86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4"/>
      <c r="AH31" s="88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8" customHeight="1">
      <c r="A32" s="71"/>
      <c r="B32" s="41" t="s">
        <v>92</v>
      </c>
      <c r="C32" s="90">
        <f>+[1]DGA!J33</f>
        <v>22.9</v>
      </c>
      <c r="D32" s="90">
        <f>+[1]DGA!K33</f>
        <v>0</v>
      </c>
      <c r="E32" s="90">
        <f>+[1]DGA!L33</f>
        <v>0</v>
      </c>
      <c r="F32" s="90">
        <f>+[1]DGA!M33</f>
        <v>0</v>
      </c>
      <c r="G32" s="90">
        <f>+[1]DGA!N33</f>
        <v>20.6</v>
      </c>
      <c r="H32" s="90">
        <f>+[1]DGA!O33</f>
        <v>0</v>
      </c>
      <c r="I32" s="90">
        <f>+[1]DGA!P33</f>
        <v>43.5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94">
        <f>SUM(J32:O32)</f>
        <v>0</v>
      </c>
      <c r="Q32" s="97">
        <v>0</v>
      </c>
      <c r="R32" s="61"/>
      <c r="S32" s="4"/>
      <c r="T32" s="105"/>
      <c r="U32" s="115"/>
      <c r="V32" s="86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4"/>
      <c r="AH32" s="88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ht="18" customHeight="1" thickBot="1">
      <c r="A33" s="116"/>
      <c r="B33" s="55" t="s">
        <v>93</v>
      </c>
      <c r="C33" s="56">
        <f t="shared" ref="C33:J33" si="13">+C8+C28+C29+C32</f>
        <v>11947.4</v>
      </c>
      <c r="D33" s="56">
        <f t="shared" si="13"/>
        <v>10480.400000000001</v>
      </c>
      <c r="E33" s="56">
        <f t="shared" si="13"/>
        <v>9860.0999999999985</v>
      </c>
      <c r="F33" s="56">
        <f t="shared" si="13"/>
        <v>6618.8</v>
      </c>
      <c r="G33" s="56">
        <f t="shared" si="13"/>
        <v>6607.5000000000018</v>
      </c>
      <c r="H33" s="56">
        <f t="shared" si="13"/>
        <v>8359.1</v>
      </c>
      <c r="I33" s="56">
        <f t="shared" si="13"/>
        <v>53873.299999999996</v>
      </c>
      <c r="J33" s="56">
        <f t="shared" si="13"/>
        <v>11792.400000000001</v>
      </c>
      <c r="K33" s="56">
        <f t="shared" ref="K33:P33" si="14">+K8+K28+K29</f>
        <v>11148.500000000002</v>
      </c>
      <c r="L33" s="56">
        <f t="shared" si="14"/>
        <v>13184.099999999999</v>
      </c>
      <c r="M33" s="56">
        <f t="shared" si="14"/>
        <v>6751.9</v>
      </c>
      <c r="N33" s="56">
        <f t="shared" si="14"/>
        <v>6659.2000000000007</v>
      </c>
      <c r="O33" s="56">
        <f t="shared" si="14"/>
        <v>8199.2000000000007</v>
      </c>
      <c r="P33" s="56">
        <f t="shared" si="14"/>
        <v>57735.3</v>
      </c>
      <c r="Q33" s="117">
        <f t="shared" ref="Q33" si="15">+I33/P33*100</f>
        <v>93.310851420188328</v>
      </c>
      <c r="R33" s="118"/>
      <c r="S33" s="95"/>
      <c r="T33" s="39"/>
      <c r="U33" s="115"/>
      <c r="V33" s="86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4"/>
      <c r="AH33" s="88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:67" ht="18" customHeight="1" thickTop="1">
      <c r="A34" s="119"/>
      <c r="B34" s="57" t="s">
        <v>70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66"/>
      <c r="S34" s="4"/>
      <c r="T34" s="3"/>
      <c r="U34" s="3"/>
      <c r="V34" s="3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67" ht="14.25">
      <c r="A35" s="71"/>
      <c r="B35" s="60" t="s">
        <v>71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6"/>
      <c r="S35" s="3"/>
      <c r="T35" s="3"/>
      <c r="U35" s="3"/>
      <c r="V35" s="3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:67" ht="18" customHeight="1">
      <c r="A36" s="71"/>
      <c r="B36" s="64" t="s">
        <v>94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6"/>
      <c r="S36" s="3"/>
      <c r="T36" s="3"/>
      <c r="U36" s="3"/>
      <c r="V36" s="3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67" ht="12" customHeight="1">
      <c r="A37" s="71"/>
      <c r="B37" s="64" t="s">
        <v>95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3"/>
      <c r="T37" s="3"/>
      <c r="U37" s="3"/>
      <c r="V37" s="3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67" ht="15.75" customHeight="1">
      <c r="A38" s="71"/>
      <c r="B38" s="68" t="s">
        <v>75</v>
      </c>
      <c r="C38" s="66"/>
      <c r="D38" s="66"/>
      <c r="E38" s="66"/>
      <c r="F38" s="66"/>
      <c r="G38" s="66"/>
      <c r="H38" s="66"/>
      <c r="I38" s="66"/>
      <c r="J38" s="120"/>
      <c r="K38" s="120"/>
      <c r="L38" s="120"/>
      <c r="M38" s="120"/>
      <c r="N38" s="120"/>
      <c r="O38" s="120"/>
      <c r="P38" s="61"/>
      <c r="Q38" s="66"/>
      <c r="R38" s="66"/>
      <c r="S38" s="3"/>
      <c r="T38" s="3"/>
      <c r="U38" s="3"/>
      <c r="V38" s="3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ht="14.25">
      <c r="A39" s="71"/>
      <c r="B39" s="121"/>
      <c r="C39" s="66"/>
      <c r="D39" s="66"/>
      <c r="E39" s="66"/>
      <c r="F39" s="66"/>
      <c r="G39" s="66"/>
      <c r="H39" s="66"/>
      <c r="I39" s="66"/>
      <c r="J39" s="120"/>
      <c r="K39" s="120"/>
      <c r="L39" s="120"/>
      <c r="M39" s="120"/>
      <c r="N39" s="120"/>
      <c r="O39" s="120"/>
      <c r="P39" s="66"/>
      <c r="Q39" s="66"/>
      <c r="R39" s="66"/>
      <c r="S39" s="3"/>
      <c r="T39" s="3"/>
      <c r="U39" s="3"/>
      <c r="V39" s="3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67" ht="14.25">
      <c r="A40" s="71"/>
      <c r="B40" s="66"/>
      <c r="C40" s="122"/>
      <c r="D40" s="122"/>
      <c r="E40" s="122"/>
      <c r="F40" s="122"/>
      <c r="G40" s="122"/>
      <c r="H40" s="122"/>
      <c r="I40" s="122"/>
      <c r="J40" s="66"/>
      <c r="K40" s="66"/>
      <c r="L40" s="66"/>
      <c r="M40" s="66"/>
      <c r="N40" s="66"/>
      <c r="O40" s="66"/>
      <c r="P40" s="66"/>
      <c r="Q40" s="66"/>
      <c r="R40" s="66"/>
      <c r="S40" s="3"/>
      <c r="T40" s="3"/>
      <c r="U40" s="3"/>
      <c r="V40" s="3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67" ht="14.25">
      <c r="A41" s="71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3"/>
      <c r="T41" s="3"/>
      <c r="U41" s="3"/>
      <c r="V41" s="3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:67" ht="14.25">
      <c r="A42" s="71"/>
      <c r="B42" s="78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3"/>
      <c r="T42" s="3"/>
      <c r="U42" s="3"/>
      <c r="V42" s="3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ht="14.25">
      <c r="A43" s="71"/>
      <c r="B43" s="78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3"/>
      <c r="T43" s="3"/>
      <c r="U43" s="3"/>
      <c r="V43" s="3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ht="14.25">
      <c r="A44" s="71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3"/>
      <c r="T44" s="3"/>
      <c r="U44" s="3"/>
      <c r="V44" s="3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ht="14.25">
      <c r="A45" s="71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3"/>
      <c r="T45" s="3"/>
      <c r="U45" s="3"/>
      <c r="V45" s="3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ht="14.25">
      <c r="A46" s="7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3"/>
      <c r="T46" s="3"/>
      <c r="U46" s="3"/>
      <c r="V46" s="3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ht="14.25">
      <c r="A47" s="71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3"/>
      <c r="T47" s="3"/>
      <c r="U47" s="3"/>
      <c r="V47" s="3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ht="14.25">
      <c r="A48" s="71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3"/>
      <c r="T48" s="3"/>
      <c r="U48" s="3"/>
      <c r="V48" s="3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ht="14.25">
      <c r="A49" s="71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3"/>
      <c r="T49" s="3"/>
      <c r="U49" s="3"/>
      <c r="V49" s="3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ht="14.25">
      <c r="A50" s="71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3"/>
      <c r="T50" s="3"/>
      <c r="U50" s="3"/>
      <c r="V50" s="3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ht="14.25">
      <c r="A51" s="71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3"/>
      <c r="T51" s="3"/>
      <c r="U51" s="3"/>
      <c r="V51" s="3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ht="14.25">
      <c r="A52" s="71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3"/>
      <c r="T52" s="3"/>
      <c r="U52" s="3"/>
      <c r="V52" s="3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14.25">
      <c r="A53" s="7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3"/>
      <c r="T53" s="3"/>
      <c r="U53" s="3"/>
      <c r="V53" s="3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spans="1:67" ht="14.25">
      <c r="A54" s="71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3"/>
      <c r="T54" s="3"/>
      <c r="U54" s="3"/>
      <c r="V54" s="3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ht="14.25">
      <c r="A55" s="71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3"/>
      <c r="T55" s="3"/>
      <c r="U55" s="3"/>
      <c r="V55" s="3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ht="14.25">
      <c r="A56" s="71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3"/>
      <c r="T56" s="3"/>
      <c r="U56" s="3"/>
      <c r="V56" s="3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ht="14.25">
      <c r="A57" s="71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3"/>
      <c r="T57" s="3"/>
      <c r="U57" s="3"/>
      <c r="V57" s="3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ht="14.25">
      <c r="A58" s="71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3"/>
      <c r="T58" s="3"/>
      <c r="U58" s="3"/>
      <c r="V58" s="3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14.25">
      <c r="A59" s="71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3"/>
      <c r="T59" s="3"/>
      <c r="U59" s="3"/>
      <c r="V59" s="3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:67" ht="14.25">
      <c r="A60" s="71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3"/>
      <c r="T60" s="3"/>
      <c r="U60" s="3"/>
      <c r="V60" s="3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ht="14.25">
      <c r="A61" s="71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3"/>
      <c r="T61" s="3"/>
      <c r="U61" s="3"/>
      <c r="V61" s="3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:67" ht="14.25">
      <c r="A62" s="71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3"/>
      <c r="T62" s="3"/>
      <c r="U62" s="3"/>
      <c r="V62" s="3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</row>
    <row r="63" spans="1:67" ht="14.25">
      <c r="A63" s="71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3"/>
      <c r="T63" s="3"/>
      <c r="U63" s="3"/>
      <c r="V63" s="3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14.25">
      <c r="A64" s="71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3"/>
      <c r="T64" s="3"/>
      <c r="U64" s="3"/>
      <c r="V64" s="3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14.25">
      <c r="A65" s="71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3"/>
      <c r="T65" s="3"/>
      <c r="U65" s="3"/>
      <c r="V65" s="3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14.25">
      <c r="A66" s="71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3"/>
      <c r="T66" s="3"/>
      <c r="U66" s="3"/>
      <c r="V66" s="3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ht="14.25">
      <c r="A67" s="71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3"/>
      <c r="T67" s="3"/>
      <c r="U67" s="3"/>
      <c r="V67" s="3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ht="14.25">
      <c r="A68" s="71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3"/>
      <c r="T68" s="3"/>
      <c r="U68" s="3"/>
      <c r="V68" s="3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</row>
    <row r="69" spans="1:67" ht="14.25">
      <c r="A69" s="71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3"/>
      <c r="T69" s="3"/>
      <c r="U69" s="3"/>
      <c r="V69" s="3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</row>
    <row r="70" spans="1:67" ht="14.25">
      <c r="A70" s="71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3"/>
      <c r="T70" s="3"/>
      <c r="U70" s="3"/>
      <c r="V70" s="3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:67" ht="14.25">
      <c r="A71" s="71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3"/>
      <c r="T71" s="3"/>
      <c r="U71" s="3"/>
      <c r="V71" s="3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:67" ht="14.25">
      <c r="A72" s="71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3"/>
      <c r="T72" s="3"/>
      <c r="U72" s="3"/>
      <c r="V72" s="3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ht="14.25">
      <c r="A73" s="71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3"/>
      <c r="T73" s="3"/>
      <c r="U73" s="3"/>
      <c r="V73" s="3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</row>
    <row r="74" spans="1:67" ht="14.25">
      <c r="A74" s="71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3"/>
      <c r="T74" s="3"/>
      <c r="U74" s="3"/>
      <c r="V74" s="3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</row>
    <row r="75" spans="1:67" ht="14.25">
      <c r="A75" s="71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3"/>
      <c r="T75" s="3"/>
      <c r="U75" s="3"/>
      <c r="V75" s="3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</row>
    <row r="76" spans="1:67" ht="14.25">
      <c r="A76" s="71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3"/>
      <c r="T76" s="3"/>
      <c r="U76" s="3"/>
      <c r="V76" s="3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</row>
    <row r="77" spans="1:67" ht="14.25">
      <c r="A77" s="71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3"/>
      <c r="T77" s="3"/>
      <c r="U77" s="3"/>
      <c r="V77" s="3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</row>
    <row r="78" spans="1:67" ht="14.25">
      <c r="A78" s="71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3"/>
      <c r="T78" s="3"/>
      <c r="U78" s="3"/>
      <c r="V78" s="3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</row>
    <row r="79" spans="1:67" ht="14.25">
      <c r="A79" s="71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3"/>
      <c r="T79" s="3"/>
      <c r="U79" s="3"/>
      <c r="V79" s="3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</row>
    <row r="80" spans="1:67" ht="14.25">
      <c r="A80" s="71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3"/>
      <c r="T80" s="3"/>
      <c r="U80" s="3"/>
      <c r="V80" s="3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</row>
    <row r="81" spans="1:67" ht="14.25">
      <c r="A81" s="71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3"/>
      <c r="T81" s="3"/>
      <c r="U81" s="3"/>
      <c r="V81" s="3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</row>
    <row r="82" spans="1:67" ht="14.25">
      <c r="A82" s="71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3"/>
      <c r="T82" s="3"/>
      <c r="U82" s="3"/>
      <c r="V82" s="3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</row>
    <row r="83" spans="1:67" ht="14.25">
      <c r="A83" s="71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3"/>
      <c r="T83" s="3"/>
      <c r="U83" s="3"/>
      <c r="V83" s="3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</row>
    <row r="84" spans="1:67" ht="14.25">
      <c r="A84" s="71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3"/>
      <c r="T84" s="3"/>
      <c r="U84" s="3"/>
      <c r="V84" s="3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</row>
    <row r="85" spans="1:67" ht="14.25">
      <c r="A85" s="71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3"/>
      <c r="T85" s="3"/>
      <c r="U85" s="3"/>
      <c r="V85" s="3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</row>
    <row r="86" spans="1:67" ht="14.25">
      <c r="A86" s="71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3"/>
      <c r="T86" s="3"/>
      <c r="U86" s="3"/>
      <c r="V86" s="3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</row>
    <row r="87" spans="1:67" ht="14.25">
      <c r="A87" s="71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3"/>
      <c r="T87" s="3"/>
      <c r="U87" s="3"/>
      <c r="V87" s="3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</row>
    <row r="88" spans="1:67" ht="14.25">
      <c r="A88" s="71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3"/>
      <c r="T88" s="3"/>
      <c r="U88" s="3"/>
      <c r="V88" s="3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</row>
    <row r="89" spans="1:67" ht="14.25">
      <c r="A89" s="71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3"/>
      <c r="T89" s="3"/>
      <c r="U89" s="3"/>
      <c r="V89" s="3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</row>
    <row r="90" spans="1:67" ht="14.25">
      <c r="A90" s="71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3"/>
      <c r="T90" s="3"/>
      <c r="U90" s="3"/>
      <c r="V90" s="3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</row>
    <row r="91" spans="1:67" ht="14.25">
      <c r="A91" s="71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3"/>
      <c r="T91" s="3"/>
      <c r="U91" s="3"/>
      <c r="V91" s="3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</row>
    <row r="92" spans="1:67" ht="14.25">
      <c r="A92" s="71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3"/>
      <c r="T92" s="3"/>
      <c r="U92" s="3"/>
      <c r="V92" s="3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</row>
    <row r="93" spans="1:67" ht="14.25">
      <c r="A93" s="71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3"/>
      <c r="T93" s="3"/>
      <c r="U93" s="3"/>
      <c r="V93" s="3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</row>
    <row r="94" spans="1:67" ht="14.25">
      <c r="A94" s="71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3"/>
      <c r="T94" s="3"/>
      <c r="U94" s="3"/>
      <c r="V94" s="3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</row>
    <row r="95" spans="1:67" ht="14.25">
      <c r="A95" s="7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3"/>
      <c r="T95" s="3"/>
      <c r="U95" s="3"/>
      <c r="V95" s="3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</row>
    <row r="96" spans="1:67" ht="14.25">
      <c r="A96" s="71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3"/>
      <c r="T96" s="3"/>
      <c r="U96" s="3"/>
      <c r="V96" s="3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</row>
    <row r="97" spans="1:67" ht="14.25">
      <c r="A97" s="71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3"/>
      <c r="T97" s="3"/>
      <c r="U97" s="3"/>
      <c r="V97" s="3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</row>
    <row r="98" spans="1:67" ht="14.25">
      <c r="A98" s="71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3"/>
      <c r="T98" s="3"/>
      <c r="U98" s="3"/>
      <c r="V98" s="3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</row>
    <row r="99" spans="1:67" ht="14.25">
      <c r="A99" s="71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3"/>
      <c r="T99" s="3"/>
      <c r="U99" s="3"/>
      <c r="V99" s="3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</row>
    <row r="100" spans="1:67" ht="14.25">
      <c r="A100" s="71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3"/>
      <c r="T100" s="3"/>
      <c r="U100" s="3"/>
      <c r="V100" s="3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</row>
    <row r="101" spans="1:67" ht="14.25">
      <c r="A101" s="71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3"/>
      <c r="T101" s="3"/>
      <c r="U101" s="3"/>
      <c r="V101" s="3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</row>
    <row r="102" spans="1:67" ht="14.25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3"/>
      <c r="T102" s="3"/>
      <c r="U102" s="3"/>
      <c r="V102" s="3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</row>
    <row r="103" spans="1:67" ht="14.25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3"/>
      <c r="T103" s="3"/>
      <c r="U103" s="3"/>
      <c r="V103" s="3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</row>
    <row r="104" spans="1:67" ht="14.25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3"/>
      <c r="T104" s="3"/>
      <c r="U104" s="3"/>
      <c r="V104" s="3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</row>
    <row r="105" spans="1:67" ht="14.25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3"/>
      <c r="T105" s="3"/>
      <c r="U105" s="3"/>
      <c r="V105" s="3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</row>
    <row r="106" spans="1:67" ht="14.25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3"/>
      <c r="T106" s="3"/>
      <c r="U106" s="3"/>
      <c r="V106" s="3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</row>
    <row r="107" spans="1:67" ht="14.25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3"/>
      <c r="T107" s="3"/>
      <c r="U107" s="3"/>
      <c r="V107" s="3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</row>
    <row r="108" spans="1:67" ht="14.25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3"/>
      <c r="T108" s="3"/>
      <c r="U108" s="3"/>
      <c r="V108" s="3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</row>
    <row r="109" spans="1:67" ht="14.25"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3"/>
      <c r="T109" s="3"/>
      <c r="U109" s="3"/>
      <c r="V109" s="3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</row>
    <row r="110" spans="1:67" ht="14.25"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3"/>
      <c r="T110" s="3"/>
      <c r="U110" s="3"/>
      <c r="V110" s="3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</row>
    <row r="111" spans="1:67" ht="14.25"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3"/>
      <c r="T111" s="3"/>
      <c r="U111" s="3"/>
      <c r="V111" s="3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</row>
    <row r="112" spans="1:67" ht="14.25"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3"/>
      <c r="T112" s="3"/>
      <c r="U112" s="3"/>
      <c r="V112" s="3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</row>
    <row r="113" spans="2:67" ht="14.25"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3"/>
      <c r="T113" s="3"/>
      <c r="U113" s="3"/>
      <c r="V113" s="3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</row>
    <row r="114" spans="2:67" ht="14.25"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3"/>
      <c r="T114" s="3"/>
      <c r="U114" s="3"/>
      <c r="V114" s="3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</row>
    <row r="115" spans="2:67" ht="14.25"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3"/>
      <c r="T115" s="3"/>
      <c r="U115" s="3"/>
      <c r="V115" s="3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</row>
    <row r="116" spans="2:67" ht="14.25"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3"/>
      <c r="T116" s="3"/>
      <c r="U116" s="3"/>
      <c r="V116" s="3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</row>
    <row r="117" spans="2:67" ht="14.25"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3"/>
      <c r="T117" s="3"/>
      <c r="U117" s="3"/>
      <c r="V117" s="3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</row>
    <row r="118" spans="2:67" ht="14.25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3"/>
      <c r="T118" s="3"/>
      <c r="U118" s="3"/>
      <c r="V118" s="3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</row>
    <row r="119" spans="2:67" ht="14.25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3"/>
      <c r="T119" s="3"/>
      <c r="U119" s="3"/>
      <c r="V119" s="3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</row>
    <row r="120" spans="2:67" ht="14.25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3"/>
      <c r="T120" s="3"/>
      <c r="U120" s="3"/>
      <c r="V120" s="3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</row>
    <row r="121" spans="2:67" ht="14.25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3"/>
      <c r="T121" s="3"/>
      <c r="U121" s="3"/>
      <c r="V121" s="3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</row>
    <row r="122" spans="2:67" ht="14.25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3"/>
      <c r="T122" s="3"/>
      <c r="U122" s="3"/>
      <c r="V122" s="3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</row>
    <row r="123" spans="2:67" ht="14.25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3"/>
      <c r="T123" s="3"/>
      <c r="U123" s="3"/>
      <c r="V123" s="3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</row>
    <row r="124" spans="2:67" ht="14.25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3"/>
      <c r="T124" s="3"/>
      <c r="U124" s="3"/>
      <c r="V124" s="3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</row>
    <row r="125" spans="2:67" ht="14.25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3"/>
      <c r="T125" s="3"/>
      <c r="U125" s="3"/>
      <c r="V125" s="3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</row>
    <row r="126" spans="2:67" ht="14.25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3"/>
      <c r="T126" s="3"/>
      <c r="U126" s="3"/>
      <c r="V126" s="3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</row>
    <row r="127" spans="2:67" ht="14.25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3"/>
      <c r="T127" s="3"/>
      <c r="U127" s="3"/>
      <c r="V127" s="3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</row>
    <row r="128" spans="2:67" ht="14.25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3"/>
      <c r="T128" s="3"/>
      <c r="U128" s="3"/>
      <c r="V128" s="3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</row>
    <row r="129" spans="2:67" ht="14.25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3"/>
      <c r="T129" s="3"/>
      <c r="U129" s="3"/>
      <c r="V129" s="3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</row>
    <row r="130" spans="2:67" ht="14.25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3"/>
      <c r="T130" s="3"/>
      <c r="U130" s="3"/>
      <c r="V130" s="3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</row>
    <row r="131" spans="2:67" ht="14.25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3"/>
      <c r="T131" s="3"/>
      <c r="U131" s="3"/>
      <c r="V131" s="3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</row>
    <row r="132" spans="2:67" ht="14.25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3"/>
      <c r="T132" s="3"/>
      <c r="U132" s="3"/>
      <c r="V132" s="3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</row>
    <row r="133" spans="2:67" ht="14.25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3"/>
      <c r="T133" s="3"/>
      <c r="U133" s="3"/>
      <c r="V133" s="3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</row>
    <row r="134" spans="2:67" ht="14.25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3"/>
      <c r="T134" s="3"/>
      <c r="U134" s="3"/>
      <c r="V134" s="3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</row>
    <row r="135" spans="2:67" ht="14.25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3"/>
      <c r="T135" s="3"/>
      <c r="U135" s="3"/>
      <c r="V135" s="3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</row>
    <row r="136" spans="2:67" ht="14.25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3"/>
      <c r="T136" s="3"/>
      <c r="U136" s="3"/>
      <c r="V136" s="3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</row>
    <row r="137" spans="2:67" ht="14.25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3"/>
      <c r="T137" s="3"/>
      <c r="U137" s="3"/>
      <c r="V137" s="3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</row>
    <row r="138" spans="2:67" ht="14.25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3"/>
      <c r="T138" s="3"/>
      <c r="U138" s="3"/>
      <c r="V138" s="3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</row>
    <row r="139" spans="2:67" ht="14.25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3"/>
      <c r="T139" s="3"/>
      <c r="U139" s="3"/>
      <c r="V139" s="3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</row>
    <row r="140" spans="2:67" ht="14.25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3"/>
      <c r="T140" s="3"/>
      <c r="U140" s="3"/>
      <c r="V140" s="3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</row>
    <row r="141" spans="2:67" ht="14.25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3"/>
      <c r="T141" s="3"/>
      <c r="U141" s="3"/>
      <c r="V141" s="3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</row>
    <row r="142" spans="2:67" ht="14.25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3"/>
      <c r="T142" s="3"/>
      <c r="U142" s="3"/>
      <c r="V142" s="3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</row>
    <row r="143" spans="2:67" ht="14.25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3"/>
      <c r="T143" s="3"/>
      <c r="U143" s="3"/>
      <c r="V143" s="3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</row>
    <row r="144" spans="2:67" ht="14.25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3"/>
      <c r="T144" s="3"/>
      <c r="U144" s="3"/>
      <c r="V144" s="3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</row>
    <row r="145" spans="2:67" ht="14.25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3"/>
      <c r="T145" s="3"/>
      <c r="U145" s="3"/>
      <c r="V145" s="3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</row>
    <row r="146" spans="2:67" ht="14.25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3"/>
      <c r="T146" s="3"/>
      <c r="U146" s="3"/>
      <c r="V146" s="3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</row>
    <row r="147" spans="2:67" ht="14.25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3"/>
      <c r="T147" s="3"/>
      <c r="U147" s="3"/>
      <c r="V147" s="3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</row>
    <row r="148" spans="2:67" ht="14.25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3"/>
      <c r="T148" s="3"/>
      <c r="U148" s="3"/>
      <c r="V148" s="3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</row>
    <row r="149" spans="2:67" ht="14.25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3"/>
      <c r="T149" s="3"/>
      <c r="U149" s="3"/>
      <c r="V149" s="3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</row>
    <row r="150" spans="2:67" ht="14.25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3"/>
      <c r="T150" s="3"/>
      <c r="U150" s="3"/>
      <c r="V150" s="3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</row>
    <row r="151" spans="2:67" ht="14.25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3"/>
      <c r="T151" s="3"/>
      <c r="U151" s="3"/>
      <c r="V151" s="3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</row>
    <row r="152" spans="2:67" ht="14.25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3"/>
      <c r="T152" s="3"/>
      <c r="U152" s="3"/>
      <c r="V152" s="3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</row>
    <row r="153" spans="2:67" ht="14.25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3"/>
      <c r="T153" s="3"/>
      <c r="U153" s="3"/>
      <c r="V153" s="3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</row>
    <row r="154" spans="2:67" ht="14.25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3"/>
      <c r="T154" s="3"/>
      <c r="U154" s="3"/>
      <c r="V154" s="3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</row>
    <row r="155" spans="2:67" ht="14.25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3"/>
      <c r="T155" s="3"/>
      <c r="U155" s="3"/>
      <c r="V155" s="3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</row>
    <row r="156" spans="2:67" ht="14.25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3"/>
      <c r="T156" s="3"/>
      <c r="U156" s="3"/>
      <c r="V156" s="3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</row>
    <row r="157" spans="2:67" ht="14.25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3"/>
      <c r="T157" s="3"/>
      <c r="U157" s="3"/>
      <c r="V157" s="3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</row>
    <row r="158" spans="2:67" ht="14.25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3"/>
      <c r="T158" s="3"/>
      <c r="U158" s="3"/>
      <c r="V158" s="3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</row>
    <row r="159" spans="2:67" ht="14.25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3"/>
      <c r="T159" s="3"/>
      <c r="U159" s="3"/>
      <c r="V159" s="3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</row>
    <row r="160" spans="2:67" ht="14.25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3"/>
      <c r="T160" s="3"/>
      <c r="U160" s="3"/>
      <c r="V160" s="3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</row>
    <row r="161" spans="2:67" ht="14.25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3"/>
      <c r="T161" s="3"/>
      <c r="U161" s="3"/>
      <c r="V161" s="3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</row>
    <row r="162" spans="2:67" ht="14.25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3"/>
      <c r="T162" s="3"/>
      <c r="U162" s="3"/>
      <c r="V162" s="3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</row>
    <row r="163" spans="2:67" ht="14.25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3"/>
      <c r="T163" s="3"/>
      <c r="U163" s="3"/>
      <c r="V163" s="3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</row>
    <row r="164" spans="2:67" ht="14.25"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3"/>
      <c r="S164" s="4"/>
      <c r="T164" s="3"/>
      <c r="U164" s="3"/>
      <c r="V164" s="3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</row>
    <row r="165" spans="2:67" ht="14.25"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3"/>
      <c r="S165" s="4"/>
      <c r="T165" s="3"/>
      <c r="U165" s="3"/>
      <c r="V165" s="3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</row>
    <row r="166" spans="2:67" ht="14.25"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3"/>
      <c r="S166" s="4"/>
      <c r="T166" s="3"/>
      <c r="U166" s="3"/>
      <c r="V166" s="3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</row>
    <row r="167" spans="2:67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3"/>
      <c r="S167" s="4"/>
      <c r="T167" s="3"/>
      <c r="U167" s="3"/>
      <c r="V167" s="3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</row>
    <row r="168" spans="2:67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3"/>
      <c r="S168" s="4"/>
      <c r="T168" s="3"/>
      <c r="U168" s="3"/>
      <c r="V168" s="3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</row>
    <row r="169" spans="2:67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3"/>
      <c r="S169" s="4"/>
      <c r="T169" s="3"/>
      <c r="U169" s="3"/>
      <c r="V169" s="3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</row>
    <row r="170" spans="2:67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3"/>
      <c r="S170" s="4"/>
      <c r="T170" s="3"/>
      <c r="U170" s="3"/>
      <c r="V170" s="3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</row>
    <row r="171" spans="2:67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3"/>
      <c r="S171" s="4"/>
      <c r="T171" s="3"/>
      <c r="U171" s="3"/>
      <c r="V171" s="3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</row>
    <row r="172" spans="2:67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3"/>
      <c r="S172" s="4"/>
      <c r="T172" s="3"/>
      <c r="U172" s="3"/>
      <c r="V172" s="3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</row>
    <row r="173" spans="2:67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3"/>
      <c r="S173" s="4"/>
      <c r="T173" s="3"/>
      <c r="U173" s="3"/>
      <c r="V173" s="3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</row>
    <row r="174" spans="2:67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3"/>
      <c r="S174" s="4"/>
      <c r="T174" s="3"/>
      <c r="U174" s="3"/>
      <c r="V174" s="3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</row>
    <row r="175" spans="2:67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3"/>
      <c r="S175" s="4"/>
      <c r="T175" s="3"/>
      <c r="U175" s="3"/>
      <c r="V175" s="3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</row>
    <row r="176" spans="2:67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3"/>
      <c r="S176" s="4"/>
      <c r="T176" s="3"/>
      <c r="U176" s="3"/>
      <c r="V176" s="3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</row>
    <row r="177" spans="2:67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3"/>
      <c r="S177" s="4"/>
      <c r="T177" s="3"/>
      <c r="U177" s="3"/>
      <c r="V177" s="3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</row>
    <row r="178" spans="2:67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3"/>
      <c r="S178" s="4"/>
      <c r="T178" s="3"/>
      <c r="U178" s="3"/>
      <c r="V178" s="3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</row>
    <row r="179" spans="2:67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3"/>
      <c r="S179" s="4"/>
      <c r="T179" s="3"/>
      <c r="U179" s="3"/>
      <c r="V179" s="3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</row>
    <row r="180" spans="2:67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3"/>
      <c r="S180" s="4"/>
      <c r="T180" s="3"/>
      <c r="U180" s="3"/>
      <c r="V180" s="3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</row>
    <row r="181" spans="2:67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3"/>
      <c r="S181" s="4"/>
      <c r="T181" s="3"/>
      <c r="U181" s="3"/>
      <c r="V181" s="3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</row>
    <row r="182" spans="2:67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3"/>
      <c r="S182" s="4"/>
      <c r="T182" s="3"/>
      <c r="U182" s="3"/>
      <c r="V182" s="3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</row>
    <row r="183" spans="2:67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3"/>
      <c r="S183" s="4"/>
      <c r="T183" s="3"/>
      <c r="U183" s="3"/>
      <c r="V183" s="3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</row>
    <row r="184" spans="2:67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3"/>
      <c r="S184" s="4"/>
      <c r="T184" s="3"/>
      <c r="U184" s="3"/>
      <c r="V184" s="3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</row>
    <row r="185" spans="2:67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3"/>
      <c r="S185" s="4"/>
      <c r="T185" s="3"/>
      <c r="U185" s="3"/>
      <c r="V185" s="3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</row>
    <row r="186" spans="2:67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3"/>
      <c r="S186" s="4"/>
      <c r="T186" s="3"/>
      <c r="U186" s="3"/>
      <c r="V186" s="3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</row>
    <row r="187" spans="2:67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3"/>
      <c r="S187" s="4"/>
      <c r="T187" s="3"/>
      <c r="U187" s="3"/>
      <c r="V187" s="3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</row>
    <row r="188" spans="2:67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3"/>
      <c r="S188" s="4"/>
      <c r="T188" s="3"/>
      <c r="U188" s="3"/>
      <c r="V188" s="3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</row>
    <row r="189" spans="2:67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3"/>
      <c r="S189" s="4"/>
      <c r="T189" s="3"/>
      <c r="U189" s="3"/>
      <c r="V189" s="3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</row>
    <row r="190" spans="2:67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3"/>
      <c r="S190" s="4"/>
      <c r="T190" s="3"/>
      <c r="U190" s="3"/>
      <c r="V190" s="3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</row>
    <row r="191" spans="2:67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3"/>
      <c r="S191" s="4"/>
      <c r="T191" s="3"/>
      <c r="U191" s="3"/>
      <c r="V191" s="3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</row>
    <row r="192" spans="2:67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3"/>
      <c r="S192" s="4"/>
      <c r="T192" s="3"/>
      <c r="U192" s="3"/>
      <c r="V192" s="3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</row>
    <row r="193" spans="2:67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3"/>
      <c r="S193" s="4"/>
      <c r="T193" s="3"/>
      <c r="U193" s="3"/>
      <c r="V193" s="3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</row>
    <row r="194" spans="2:67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3"/>
      <c r="S194" s="4"/>
      <c r="T194" s="3"/>
      <c r="U194" s="3"/>
      <c r="V194" s="3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</row>
    <row r="195" spans="2:67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3"/>
      <c r="S195" s="4"/>
      <c r="T195" s="3"/>
      <c r="U195" s="3"/>
      <c r="V195" s="3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</row>
    <row r="196" spans="2:67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3"/>
      <c r="S196" s="4"/>
      <c r="T196" s="3"/>
      <c r="U196" s="3"/>
      <c r="V196" s="3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</row>
    <row r="197" spans="2:67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3"/>
      <c r="S197" s="4"/>
      <c r="T197" s="3"/>
      <c r="U197" s="3"/>
      <c r="V197" s="3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</row>
    <row r="198" spans="2:67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3"/>
      <c r="S198" s="4"/>
      <c r="T198" s="3"/>
      <c r="U198" s="3"/>
      <c r="V198" s="3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</row>
    <row r="199" spans="2:67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3"/>
      <c r="S199" s="4"/>
      <c r="T199" s="3"/>
      <c r="U199" s="3"/>
      <c r="V199" s="3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</row>
    <row r="200" spans="2:67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3"/>
      <c r="S200" s="4"/>
      <c r="T200" s="3"/>
      <c r="U200" s="3"/>
      <c r="V200" s="3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</row>
    <row r="201" spans="2:67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3"/>
      <c r="S201" s="4"/>
      <c r="T201" s="3"/>
      <c r="U201" s="3"/>
      <c r="V201" s="3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</row>
    <row r="202" spans="2:67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3"/>
      <c r="S202" s="4"/>
      <c r="T202" s="3"/>
      <c r="U202" s="3"/>
      <c r="V202" s="3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</row>
    <row r="203" spans="2:67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3"/>
      <c r="S203" s="4"/>
      <c r="T203" s="3"/>
      <c r="U203" s="3"/>
      <c r="V203" s="3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</row>
    <row r="204" spans="2:67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3"/>
      <c r="S204" s="4"/>
      <c r="T204" s="3"/>
      <c r="U204" s="3"/>
      <c r="V204" s="3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</row>
    <row r="205" spans="2:67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3"/>
      <c r="S205" s="4"/>
      <c r="T205" s="3"/>
      <c r="U205" s="3"/>
      <c r="V205" s="3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</row>
    <row r="206" spans="2:67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3"/>
      <c r="S206" s="4"/>
      <c r="T206" s="3"/>
      <c r="U206" s="3"/>
      <c r="V206" s="3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</row>
    <row r="207" spans="2:67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3"/>
      <c r="S207" s="4"/>
      <c r="T207" s="3"/>
      <c r="U207" s="3"/>
      <c r="V207" s="3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</row>
    <row r="208" spans="2:67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3"/>
      <c r="S208" s="4"/>
      <c r="T208" s="3"/>
      <c r="U208" s="3"/>
      <c r="V208" s="3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</row>
    <row r="209" spans="2:67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3"/>
      <c r="S209" s="4"/>
      <c r="T209" s="3"/>
      <c r="U209" s="3"/>
      <c r="V209" s="3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</row>
    <row r="210" spans="2:67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3"/>
      <c r="S210" s="4"/>
      <c r="T210" s="3"/>
      <c r="U210" s="3"/>
      <c r="V210" s="3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</row>
    <row r="211" spans="2:67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3"/>
      <c r="S211" s="4"/>
      <c r="T211" s="3"/>
      <c r="U211" s="3"/>
      <c r="V211" s="3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</row>
    <row r="212" spans="2:67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3"/>
      <c r="S212" s="4"/>
      <c r="T212" s="3"/>
      <c r="U212" s="3"/>
      <c r="V212" s="3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</row>
    <row r="213" spans="2:67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3"/>
      <c r="S213" s="4"/>
      <c r="T213" s="3"/>
      <c r="U213" s="3"/>
      <c r="V213" s="3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</row>
    <row r="214" spans="2:67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3"/>
      <c r="S214" s="4"/>
      <c r="T214" s="3"/>
      <c r="U214" s="3"/>
      <c r="V214" s="3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</row>
    <row r="215" spans="2:67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3"/>
      <c r="S215" s="4"/>
      <c r="T215" s="3"/>
      <c r="U215" s="3"/>
      <c r="V215" s="3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</row>
  </sheetData>
  <mergeCells count="10">
    <mergeCell ref="B1:R1"/>
    <mergeCell ref="B3:Q3"/>
    <mergeCell ref="B4:Q4"/>
    <mergeCell ref="B5:Q5"/>
    <mergeCell ref="B6:B7"/>
    <mergeCell ref="C6:H6"/>
    <mergeCell ref="I6:I7"/>
    <mergeCell ref="J6:O6"/>
    <mergeCell ref="P6:P7"/>
    <mergeCell ref="Q6:Q7"/>
  </mergeCells>
  <printOptions horizontalCentered="1"/>
  <pageMargins left="0" right="0" top="0.19685039370078741" bottom="0.19685039370078741" header="0" footer="0.19685039370078741"/>
  <pageSetup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4"/>
  <sheetViews>
    <sheetView showGridLines="0" topLeftCell="A51" workbookViewId="0">
      <selection activeCell="A64" sqref="A64"/>
    </sheetView>
  </sheetViews>
  <sheetFormatPr baseColWidth="10" defaultColWidth="11.42578125" defaultRowHeight="12.75"/>
  <cols>
    <col min="1" max="1" width="3.42578125" style="124" customWidth="1"/>
    <col min="2" max="2" width="68.5703125" style="5" customWidth="1"/>
    <col min="3" max="8" width="10" style="5" customWidth="1"/>
    <col min="9" max="9" width="11.28515625" style="5" customWidth="1"/>
    <col min="10" max="12" width="8.42578125" style="5" customWidth="1"/>
    <col min="13" max="14" width="9.140625" style="5" customWidth="1"/>
    <col min="15" max="15" width="8.42578125" style="5" customWidth="1"/>
    <col min="16" max="16" width="10.85546875" style="5" customWidth="1"/>
    <col min="17" max="17" width="8.85546875" style="5" customWidth="1"/>
    <col min="18" max="18" width="10.140625" style="156" customWidth="1"/>
    <col min="19" max="19" width="7.5703125" style="128" customWidth="1"/>
    <col min="20" max="20" width="8.140625" style="128" customWidth="1"/>
    <col min="21" max="21" width="8.5703125" style="128" customWidth="1"/>
    <col min="22" max="50" width="11.42578125" style="128"/>
    <col min="51" max="16384" width="11.42578125" style="5"/>
  </cols>
  <sheetData>
    <row r="1" spans="1:50" ht="16.5">
      <c r="B1" s="125" t="s">
        <v>96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</row>
    <row r="2" spans="1:50" ht="14.25" customHeight="1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6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</row>
    <row r="3" spans="1:50" s="134" customFormat="1" ht="16.5">
      <c r="A3" s="130"/>
      <c r="B3" s="131" t="s">
        <v>97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</row>
    <row r="4" spans="1:50" s="134" customFormat="1" ht="16.5">
      <c r="A4" s="130"/>
      <c r="B4" s="10" t="s">
        <v>78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2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</row>
    <row r="5" spans="1:50" s="134" customFormat="1" ht="18" customHeight="1">
      <c r="A5" s="130"/>
      <c r="B5" s="10" t="s">
        <v>98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2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</row>
    <row r="6" spans="1:50" s="134" customFormat="1" ht="18" customHeight="1">
      <c r="A6" s="130"/>
      <c r="B6" s="135" t="s">
        <v>4</v>
      </c>
      <c r="C6" s="12">
        <v>2020</v>
      </c>
      <c r="D6" s="13"/>
      <c r="E6" s="13"/>
      <c r="F6" s="13"/>
      <c r="G6" s="13"/>
      <c r="H6" s="13"/>
      <c r="I6" s="77" t="s">
        <v>5</v>
      </c>
      <c r="J6" s="12">
        <v>2020</v>
      </c>
      <c r="K6" s="13"/>
      <c r="L6" s="13"/>
      <c r="M6" s="13"/>
      <c r="N6" s="13"/>
      <c r="O6" s="13"/>
      <c r="P6" s="77" t="s">
        <v>6</v>
      </c>
      <c r="Q6" s="76" t="s">
        <v>99</v>
      </c>
      <c r="R6" s="132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</row>
    <row r="7" spans="1:50" ht="21" customHeight="1" thickBot="1">
      <c r="A7" s="71"/>
      <c r="B7" s="136"/>
      <c r="C7" s="137" t="s">
        <v>8</v>
      </c>
      <c r="D7" s="137" t="s">
        <v>9</v>
      </c>
      <c r="E7" s="137" t="s">
        <v>10</v>
      </c>
      <c r="F7" s="137" t="s">
        <v>11</v>
      </c>
      <c r="G7" s="137" t="s">
        <v>12</v>
      </c>
      <c r="H7" s="137" t="s">
        <v>13</v>
      </c>
      <c r="I7" s="81"/>
      <c r="J7" s="137" t="s">
        <v>8</v>
      </c>
      <c r="K7" s="137" t="s">
        <v>9</v>
      </c>
      <c r="L7" s="137" t="s">
        <v>10</v>
      </c>
      <c r="M7" s="137" t="s">
        <v>11</v>
      </c>
      <c r="N7" s="137" t="s">
        <v>12</v>
      </c>
      <c r="O7" s="137" t="s">
        <v>13</v>
      </c>
      <c r="P7" s="81"/>
      <c r="Q7" s="79"/>
      <c r="R7" s="126"/>
      <c r="S7" s="126"/>
      <c r="T7" s="126"/>
      <c r="U7" s="126"/>
      <c r="V7" s="126"/>
      <c r="W7" s="126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</row>
    <row r="8" spans="1:50" ht="18" customHeight="1" thickTop="1">
      <c r="A8" s="71"/>
      <c r="B8" s="138" t="s">
        <v>14</v>
      </c>
      <c r="C8" s="90">
        <f t="shared" ref="C8:P8" si="0">+C9+C21+C27+C22+C44</f>
        <v>2707.9</v>
      </c>
      <c r="D8" s="90">
        <f t="shared" si="0"/>
        <v>2002.6</v>
      </c>
      <c r="E8" s="90">
        <f t="shared" si="0"/>
        <v>4485.8999999999996</v>
      </c>
      <c r="F8" s="90">
        <f t="shared" si="0"/>
        <v>12382.5</v>
      </c>
      <c r="G8" s="90">
        <f t="shared" si="0"/>
        <v>1677.4</v>
      </c>
      <c r="H8" s="90">
        <f t="shared" si="0"/>
        <v>1623.9</v>
      </c>
      <c r="I8" s="90">
        <f t="shared" si="0"/>
        <v>24880.2</v>
      </c>
      <c r="J8" s="90">
        <f t="shared" si="0"/>
        <v>2702.4</v>
      </c>
      <c r="K8" s="90">
        <f t="shared" si="0"/>
        <v>2539</v>
      </c>
      <c r="L8" s="90">
        <f t="shared" si="0"/>
        <v>4919.6907019099999</v>
      </c>
      <c r="M8" s="90">
        <f t="shared" si="0"/>
        <v>12370.3</v>
      </c>
      <c r="N8" s="90">
        <f t="shared" si="0"/>
        <v>1800.9</v>
      </c>
      <c r="O8" s="90">
        <f t="shared" si="0"/>
        <v>2790</v>
      </c>
      <c r="P8" s="90">
        <f t="shared" si="0"/>
        <v>27122.290701909998</v>
      </c>
      <c r="Q8" s="90">
        <f t="shared" ref="Q8:Q16" si="1">+I8/P8*100</f>
        <v>91.733402143086295</v>
      </c>
      <c r="R8" s="126"/>
      <c r="S8" s="126"/>
      <c r="T8" s="126"/>
      <c r="U8" s="126"/>
      <c r="V8" s="126"/>
      <c r="W8" s="126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</row>
    <row r="9" spans="1:50" ht="18" customHeight="1">
      <c r="A9" s="71"/>
      <c r="B9" s="139" t="s">
        <v>15</v>
      </c>
      <c r="C9" s="90">
        <f t="shared" ref="C9:P9" si="2">+C10+C19</f>
        <v>34.9</v>
      </c>
      <c r="D9" s="90">
        <f t="shared" si="2"/>
        <v>120</v>
      </c>
      <c r="E9" s="90">
        <f t="shared" si="2"/>
        <v>108.89999999999999</v>
      </c>
      <c r="F9" s="90">
        <f t="shared" si="2"/>
        <v>0.2</v>
      </c>
      <c r="G9" s="90">
        <f t="shared" si="2"/>
        <v>197.5</v>
      </c>
      <c r="H9" s="90">
        <f t="shared" si="2"/>
        <v>112.8</v>
      </c>
      <c r="I9" s="84">
        <f t="shared" si="2"/>
        <v>574.29999999999995</v>
      </c>
      <c r="J9" s="90">
        <f t="shared" si="2"/>
        <v>37.1</v>
      </c>
      <c r="K9" s="90">
        <f t="shared" si="2"/>
        <v>187.6</v>
      </c>
      <c r="L9" s="90">
        <f t="shared" si="2"/>
        <v>122.79070191</v>
      </c>
      <c r="M9" s="90">
        <f t="shared" si="2"/>
        <v>0</v>
      </c>
      <c r="N9" s="90">
        <f t="shared" si="2"/>
        <v>193.5</v>
      </c>
      <c r="O9" s="90">
        <f t="shared" si="2"/>
        <v>15.899999999999999</v>
      </c>
      <c r="P9" s="84">
        <f t="shared" si="2"/>
        <v>556.89070190999996</v>
      </c>
      <c r="Q9" s="84">
        <f t="shared" si="1"/>
        <v>103.12616066856393</v>
      </c>
      <c r="R9" s="140"/>
      <c r="S9" s="126"/>
      <c r="T9" s="126"/>
      <c r="U9" s="126"/>
      <c r="V9" s="126"/>
      <c r="W9" s="126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</row>
    <row r="10" spans="1:50" ht="18" customHeight="1">
      <c r="A10" s="71"/>
      <c r="B10" s="139" t="s">
        <v>79</v>
      </c>
      <c r="C10" s="90">
        <f t="shared" ref="C10:P10" si="3">+C11+C14</f>
        <v>19.8</v>
      </c>
      <c r="D10" s="90">
        <f t="shared" si="3"/>
        <v>107.8</v>
      </c>
      <c r="E10" s="90">
        <f t="shared" si="3"/>
        <v>101.89999999999999</v>
      </c>
      <c r="F10" s="90">
        <f t="shared" si="3"/>
        <v>0.1</v>
      </c>
      <c r="G10" s="90">
        <f t="shared" si="3"/>
        <v>196.1</v>
      </c>
      <c r="H10" s="90">
        <f t="shared" si="3"/>
        <v>106.8</v>
      </c>
      <c r="I10" s="84">
        <f t="shared" si="3"/>
        <v>532.5</v>
      </c>
      <c r="J10" s="90">
        <f t="shared" si="3"/>
        <v>21.2</v>
      </c>
      <c r="K10" s="90">
        <f t="shared" si="3"/>
        <v>174.1</v>
      </c>
      <c r="L10" s="90">
        <f t="shared" si="3"/>
        <v>107.79070191</v>
      </c>
      <c r="M10" s="90">
        <f t="shared" si="3"/>
        <v>0</v>
      </c>
      <c r="N10" s="90">
        <f t="shared" si="3"/>
        <v>193.5</v>
      </c>
      <c r="O10" s="90">
        <f t="shared" si="3"/>
        <v>7.2</v>
      </c>
      <c r="P10" s="84">
        <f t="shared" si="3"/>
        <v>503.79070191</v>
      </c>
      <c r="Q10" s="84">
        <f t="shared" si="1"/>
        <v>105.69865580709524</v>
      </c>
      <c r="R10" s="140"/>
      <c r="S10" s="126"/>
      <c r="T10" s="126"/>
      <c r="U10" s="126"/>
      <c r="V10" s="126"/>
      <c r="W10" s="126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</row>
    <row r="11" spans="1:50" ht="18" customHeight="1">
      <c r="A11" s="71"/>
      <c r="B11" s="141" t="s">
        <v>34</v>
      </c>
      <c r="C11" s="90">
        <f t="shared" ref="C11:P11" si="4">+C12+C13</f>
        <v>0</v>
      </c>
      <c r="D11" s="90">
        <f t="shared" si="4"/>
        <v>95.5</v>
      </c>
      <c r="E11" s="90">
        <f t="shared" si="4"/>
        <v>93.1</v>
      </c>
      <c r="F11" s="90">
        <f t="shared" si="4"/>
        <v>0</v>
      </c>
      <c r="G11" s="90">
        <f t="shared" si="4"/>
        <v>192.1</v>
      </c>
      <c r="H11" s="90">
        <f t="shared" si="4"/>
        <v>103.6</v>
      </c>
      <c r="I11" s="90">
        <f t="shared" si="4"/>
        <v>484.29999999999995</v>
      </c>
      <c r="J11" s="90">
        <f t="shared" si="4"/>
        <v>0</v>
      </c>
      <c r="K11" s="90">
        <f t="shared" si="4"/>
        <v>163</v>
      </c>
      <c r="L11" s="90">
        <f t="shared" si="4"/>
        <v>93.090701909999993</v>
      </c>
      <c r="M11" s="90">
        <f t="shared" si="4"/>
        <v>0</v>
      </c>
      <c r="N11" s="90">
        <f t="shared" si="4"/>
        <v>192</v>
      </c>
      <c r="O11" s="90">
        <f t="shared" si="4"/>
        <v>0</v>
      </c>
      <c r="P11" s="90">
        <f t="shared" si="4"/>
        <v>448.09070191000001</v>
      </c>
      <c r="Q11" s="22">
        <f t="shared" si="1"/>
        <v>108.08079657436691</v>
      </c>
      <c r="R11" s="140"/>
      <c r="S11" s="126"/>
      <c r="T11" s="126"/>
      <c r="U11" s="126"/>
      <c r="V11" s="126"/>
      <c r="W11" s="126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</row>
    <row r="12" spans="1:50" ht="18" customHeight="1">
      <c r="A12" s="71"/>
      <c r="B12" s="142" t="s">
        <v>100</v>
      </c>
      <c r="C12" s="31">
        <f>+[1]TESORERIA!J12</f>
        <v>0</v>
      </c>
      <c r="D12" s="31">
        <f>+[1]TESORERIA!K12</f>
        <v>0</v>
      </c>
      <c r="E12" s="31">
        <f>+[1]TESORERIA!L12</f>
        <v>0</v>
      </c>
      <c r="F12" s="31">
        <f>+[1]TESORERIA!M12</f>
        <v>0</v>
      </c>
      <c r="G12" s="31">
        <f>+[1]TESORERIA!N12</f>
        <v>0</v>
      </c>
      <c r="H12" s="31">
        <f>+[1]TESORERIA!O12</f>
        <v>0</v>
      </c>
      <c r="I12" s="143">
        <f>SUM(C12:H12)</f>
        <v>0</v>
      </c>
      <c r="J12" s="31">
        <v>0</v>
      </c>
      <c r="K12" s="31">
        <v>67.5</v>
      </c>
      <c r="L12" s="31">
        <v>0</v>
      </c>
      <c r="M12" s="31">
        <v>0</v>
      </c>
      <c r="N12" s="31">
        <v>0</v>
      </c>
      <c r="O12" s="31">
        <v>0</v>
      </c>
      <c r="P12" s="143">
        <f>SUM(J12:O12)</f>
        <v>67.5</v>
      </c>
      <c r="Q12" s="143">
        <f t="shared" si="1"/>
        <v>0</v>
      </c>
      <c r="R12" s="140"/>
      <c r="S12" s="126"/>
      <c r="T12" s="126"/>
      <c r="U12" s="126"/>
      <c r="V12" s="126"/>
      <c r="W12" s="126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</row>
    <row r="13" spans="1:50" ht="18" customHeight="1">
      <c r="A13" s="71"/>
      <c r="B13" s="142" t="s">
        <v>101</v>
      </c>
      <c r="C13" s="31">
        <f>+[1]TESORERIA!J13</f>
        <v>0</v>
      </c>
      <c r="D13" s="31">
        <f>+[1]TESORERIA!K13</f>
        <v>95.5</v>
      </c>
      <c r="E13" s="31">
        <f>+[1]TESORERIA!L13</f>
        <v>93.1</v>
      </c>
      <c r="F13" s="31">
        <f>+[1]TESORERIA!M13</f>
        <v>0</v>
      </c>
      <c r="G13" s="31">
        <f>+[1]TESORERIA!N13</f>
        <v>192.1</v>
      </c>
      <c r="H13" s="31">
        <f>+[1]TESORERIA!O13</f>
        <v>103.6</v>
      </c>
      <c r="I13" s="143">
        <f>SUM(C13:H13)</f>
        <v>484.29999999999995</v>
      </c>
      <c r="J13" s="31">
        <v>0</v>
      </c>
      <c r="K13" s="31">
        <v>95.5</v>
      </c>
      <c r="L13" s="31">
        <v>93.090701909999993</v>
      </c>
      <c r="M13" s="31">
        <v>0</v>
      </c>
      <c r="N13" s="31">
        <v>192</v>
      </c>
      <c r="O13" s="31">
        <v>0</v>
      </c>
      <c r="P13" s="143">
        <f>SUM(J13:O13)</f>
        <v>380.59070191000001</v>
      </c>
      <c r="Q13" s="143">
        <f t="shared" si="1"/>
        <v>127.24956168648718</v>
      </c>
      <c r="R13" s="140"/>
      <c r="S13" s="126"/>
      <c r="T13" s="126"/>
      <c r="U13" s="126"/>
      <c r="V13" s="126"/>
      <c r="W13" s="126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</row>
    <row r="14" spans="1:50" ht="18" customHeight="1">
      <c r="A14" s="71"/>
      <c r="B14" s="144" t="s">
        <v>102</v>
      </c>
      <c r="C14" s="21">
        <f t="shared" ref="C14:P14" si="5">+C15</f>
        <v>19.8</v>
      </c>
      <c r="D14" s="21">
        <f t="shared" si="5"/>
        <v>12.3</v>
      </c>
      <c r="E14" s="21">
        <f t="shared" si="5"/>
        <v>8.8000000000000007</v>
      </c>
      <c r="F14" s="21">
        <f t="shared" si="5"/>
        <v>0.1</v>
      </c>
      <c r="G14" s="21">
        <f t="shared" si="5"/>
        <v>4</v>
      </c>
      <c r="H14" s="21">
        <f t="shared" si="5"/>
        <v>3.2</v>
      </c>
      <c r="I14" s="21">
        <f t="shared" ref="I14" si="6">+I15+I18</f>
        <v>48.2</v>
      </c>
      <c r="J14" s="21">
        <f t="shared" si="5"/>
        <v>21.2</v>
      </c>
      <c r="K14" s="21">
        <f t="shared" si="5"/>
        <v>11.1</v>
      </c>
      <c r="L14" s="21">
        <f t="shared" si="5"/>
        <v>14.7</v>
      </c>
      <c r="M14" s="21">
        <f t="shared" si="5"/>
        <v>0</v>
      </c>
      <c r="N14" s="21">
        <f t="shared" si="5"/>
        <v>1.5</v>
      </c>
      <c r="O14" s="21">
        <f t="shared" si="5"/>
        <v>7.2</v>
      </c>
      <c r="P14" s="21">
        <f t="shared" si="5"/>
        <v>55.7</v>
      </c>
      <c r="Q14" s="22">
        <f t="shared" si="1"/>
        <v>86.535008976660691</v>
      </c>
      <c r="R14" s="145"/>
      <c r="S14" s="126"/>
      <c r="T14" s="126"/>
      <c r="U14" s="126"/>
      <c r="V14" s="126"/>
      <c r="W14" s="126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</row>
    <row r="15" spans="1:50" ht="18" customHeight="1">
      <c r="A15" s="71"/>
      <c r="B15" s="33" t="s">
        <v>103</v>
      </c>
      <c r="C15" s="26">
        <f>+C16+C17</f>
        <v>19.8</v>
      </c>
      <c r="D15" s="26">
        <f t="shared" ref="D15:H15" si="7">+D16+D17</f>
        <v>12.3</v>
      </c>
      <c r="E15" s="26">
        <f t="shared" si="7"/>
        <v>8.8000000000000007</v>
      </c>
      <c r="F15" s="26">
        <f t="shared" si="7"/>
        <v>0.1</v>
      </c>
      <c r="G15" s="26">
        <f t="shared" si="7"/>
        <v>4</v>
      </c>
      <c r="H15" s="26">
        <f t="shared" si="7"/>
        <v>3.2</v>
      </c>
      <c r="I15" s="26">
        <f>+I16+I17</f>
        <v>48.2</v>
      </c>
      <c r="J15" s="26">
        <f t="shared" ref="J15:P15" si="8">+J16+J17</f>
        <v>21.2</v>
      </c>
      <c r="K15" s="26">
        <f t="shared" si="8"/>
        <v>11.1</v>
      </c>
      <c r="L15" s="26">
        <f t="shared" si="8"/>
        <v>14.7</v>
      </c>
      <c r="M15" s="26">
        <f t="shared" si="8"/>
        <v>0</v>
      </c>
      <c r="N15" s="26">
        <f t="shared" si="8"/>
        <v>1.5</v>
      </c>
      <c r="O15" s="26">
        <f t="shared" si="8"/>
        <v>7.2</v>
      </c>
      <c r="P15" s="26">
        <f t="shared" si="8"/>
        <v>55.7</v>
      </c>
      <c r="Q15" s="143">
        <f t="shared" si="1"/>
        <v>86.535008976660691</v>
      </c>
      <c r="R15" s="140"/>
      <c r="S15" s="126"/>
      <c r="T15" s="126"/>
      <c r="U15" s="126"/>
      <c r="V15" s="126"/>
      <c r="W15" s="126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</row>
    <row r="16" spans="1:50" ht="18" customHeight="1">
      <c r="A16" s="71"/>
      <c r="B16" s="146" t="s">
        <v>104</v>
      </c>
      <c r="C16" s="26">
        <f>+[1]TESORERIA!J16</f>
        <v>14.3</v>
      </c>
      <c r="D16" s="26">
        <f>+[1]TESORERIA!K16</f>
        <v>8</v>
      </c>
      <c r="E16" s="26">
        <f>+[1]TESORERIA!L16</f>
        <v>6.5</v>
      </c>
      <c r="F16" s="26">
        <f>+[1]TESORERIA!M16</f>
        <v>0</v>
      </c>
      <c r="G16" s="26">
        <f>+[1]TESORERIA!N16</f>
        <v>2.7</v>
      </c>
      <c r="H16" s="26">
        <f>+[1]TESORERIA!O16</f>
        <v>0</v>
      </c>
      <c r="I16" s="143">
        <f>SUM(C16:H16)</f>
        <v>31.5</v>
      </c>
      <c r="J16" s="26">
        <v>21.2</v>
      </c>
      <c r="K16" s="26">
        <v>11.1</v>
      </c>
      <c r="L16" s="26">
        <v>14.7</v>
      </c>
      <c r="M16" s="26">
        <v>0</v>
      </c>
      <c r="N16" s="26">
        <v>1.5</v>
      </c>
      <c r="O16" s="26">
        <v>7.2</v>
      </c>
      <c r="P16" s="143">
        <f>SUM(J16:O16)</f>
        <v>55.7</v>
      </c>
      <c r="Q16" s="143">
        <f t="shared" si="1"/>
        <v>56.552962298025136</v>
      </c>
      <c r="R16" s="140"/>
      <c r="S16" s="126"/>
      <c r="T16" s="126"/>
      <c r="U16" s="126"/>
      <c r="V16" s="126"/>
      <c r="W16" s="126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</row>
    <row r="17" spans="1:50" s="151" customFormat="1" ht="18" customHeight="1">
      <c r="A17" s="71"/>
      <c r="B17" s="147" t="s">
        <v>105</v>
      </c>
      <c r="C17" s="148">
        <f>+[1]TESORERIA!J17</f>
        <v>5.5</v>
      </c>
      <c r="D17" s="148">
        <f>+[1]TESORERIA!K17</f>
        <v>4.3</v>
      </c>
      <c r="E17" s="148">
        <f>+[1]TESORERIA!L17</f>
        <v>2.2999999999999998</v>
      </c>
      <c r="F17" s="148">
        <f>+[1]TESORERIA!M17</f>
        <v>0.1</v>
      </c>
      <c r="G17" s="148">
        <f>+[1]TESORERIA!N17</f>
        <v>1.3</v>
      </c>
      <c r="H17" s="148">
        <f>+[1]TESORERIA!O17</f>
        <v>3.2</v>
      </c>
      <c r="I17" s="149">
        <f>SUM(C17:H17)</f>
        <v>16.700000000000003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  <c r="P17" s="149">
        <f>SUM(J17:O17)</f>
        <v>0</v>
      </c>
      <c r="Q17" s="150">
        <v>0</v>
      </c>
      <c r="R17" s="140"/>
      <c r="S17" s="126"/>
      <c r="T17" s="126"/>
      <c r="U17" s="126"/>
      <c r="V17" s="126"/>
      <c r="W17" s="126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8"/>
    </row>
    <row r="18" spans="1:50" ht="18" customHeight="1">
      <c r="A18" s="71"/>
      <c r="B18" s="33" t="s">
        <v>29</v>
      </c>
      <c r="C18" s="26">
        <f>+[1]TESORERIA!J18</f>
        <v>0</v>
      </c>
      <c r="D18" s="26">
        <f>+[1]TESORERIA!K18</f>
        <v>0</v>
      </c>
      <c r="E18" s="26">
        <f>+[1]TESORERIA!L18</f>
        <v>0</v>
      </c>
      <c r="F18" s="26">
        <f>+[1]TESORERIA!M18</f>
        <v>0</v>
      </c>
      <c r="G18" s="26">
        <f>+[1]TESORERIA!N18</f>
        <v>0</v>
      </c>
      <c r="H18" s="26">
        <f>+[1]TESORERIA!O18</f>
        <v>0</v>
      </c>
      <c r="I18" s="143">
        <f>SUM(C18:H18)</f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143">
        <f>SUM(J18:O18)</f>
        <v>0</v>
      </c>
      <c r="Q18" s="152">
        <v>0</v>
      </c>
      <c r="R18" s="140"/>
      <c r="S18" s="126"/>
      <c r="T18" s="126"/>
      <c r="U18" s="126"/>
      <c r="V18" s="126"/>
      <c r="W18" s="126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</row>
    <row r="19" spans="1:50" ht="18" customHeight="1">
      <c r="A19" s="71"/>
      <c r="B19" s="141" t="s">
        <v>83</v>
      </c>
      <c r="C19" s="23">
        <f t="shared" ref="C19:P19" si="9">+C20</f>
        <v>15.1</v>
      </c>
      <c r="D19" s="23">
        <f t="shared" si="9"/>
        <v>12.2</v>
      </c>
      <c r="E19" s="23">
        <f t="shared" si="9"/>
        <v>7</v>
      </c>
      <c r="F19" s="23">
        <f t="shared" si="9"/>
        <v>0.1</v>
      </c>
      <c r="G19" s="23">
        <f t="shared" si="9"/>
        <v>1.4</v>
      </c>
      <c r="H19" s="23">
        <f t="shared" si="9"/>
        <v>6</v>
      </c>
      <c r="I19" s="24">
        <f t="shared" si="9"/>
        <v>41.8</v>
      </c>
      <c r="J19" s="23">
        <f t="shared" si="9"/>
        <v>15.9</v>
      </c>
      <c r="K19" s="23">
        <f t="shared" si="9"/>
        <v>13.5</v>
      </c>
      <c r="L19" s="23">
        <f t="shared" si="9"/>
        <v>15</v>
      </c>
      <c r="M19" s="23">
        <f t="shared" si="9"/>
        <v>0</v>
      </c>
      <c r="N19" s="23">
        <f t="shared" si="9"/>
        <v>0</v>
      </c>
      <c r="O19" s="23">
        <f t="shared" si="9"/>
        <v>8.6999999999999993</v>
      </c>
      <c r="P19" s="24">
        <f t="shared" si="9"/>
        <v>53.099999999999994</v>
      </c>
      <c r="Q19" s="24">
        <f t="shared" ref="Q19:Q39" si="10">+I19/P19*100</f>
        <v>78.719397363465163</v>
      </c>
      <c r="R19" s="140"/>
      <c r="S19" s="126"/>
      <c r="T19" s="126"/>
      <c r="U19" s="126"/>
      <c r="V19" s="126"/>
      <c r="W19" s="126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</row>
    <row r="20" spans="1:50" ht="18" customHeight="1">
      <c r="A20" s="71"/>
      <c r="B20" s="33" t="s">
        <v>106</v>
      </c>
      <c r="C20" s="112">
        <f>+[1]TESORERIA!J20</f>
        <v>15.1</v>
      </c>
      <c r="D20" s="112">
        <f>+[1]TESORERIA!K20</f>
        <v>12.2</v>
      </c>
      <c r="E20" s="112">
        <f>+[1]TESORERIA!L20</f>
        <v>7</v>
      </c>
      <c r="F20" s="112">
        <f>+[1]TESORERIA!M20</f>
        <v>0.1</v>
      </c>
      <c r="G20" s="112">
        <f>+[1]TESORERIA!N20</f>
        <v>1.4</v>
      </c>
      <c r="H20" s="112">
        <f>+[1]TESORERIA!O20</f>
        <v>6</v>
      </c>
      <c r="I20" s="143">
        <f>SUM(C20:H20)</f>
        <v>41.8</v>
      </c>
      <c r="J20" s="112">
        <v>15.9</v>
      </c>
      <c r="K20" s="112">
        <v>13.5</v>
      </c>
      <c r="L20" s="112">
        <v>15</v>
      </c>
      <c r="M20" s="112">
        <v>0</v>
      </c>
      <c r="N20" s="112">
        <v>0</v>
      </c>
      <c r="O20" s="112">
        <v>8.6999999999999993</v>
      </c>
      <c r="P20" s="143">
        <f>SUM(J20:O20)</f>
        <v>53.099999999999994</v>
      </c>
      <c r="Q20" s="143">
        <f t="shared" si="10"/>
        <v>78.719397363465163</v>
      </c>
      <c r="R20" s="140"/>
      <c r="S20" s="126"/>
      <c r="T20" s="126"/>
      <c r="U20" s="126"/>
      <c r="V20" s="126"/>
      <c r="W20" s="126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</row>
    <row r="21" spans="1:50" ht="18" customHeight="1">
      <c r="A21" s="71"/>
      <c r="B21" s="153" t="s">
        <v>107</v>
      </c>
      <c r="C21" s="90">
        <f>+[1]TESORERIA!J21</f>
        <v>179</v>
      </c>
      <c r="D21" s="90">
        <f>+[1]TESORERIA!K21</f>
        <v>255.9</v>
      </c>
      <c r="E21" s="90">
        <f>+[1]TESORERIA!L21</f>
        <v>186.7</v>
      </c>
      <c r="F21" s="90">
        <f>+[1]TESORERIA!M21</f>
        <v>236.5</v>
      </c>
      <c r="G21" s="90">
        <f>+[1]TESORERIA!N21</f>
        <v>183.4</v>
      </c>
      <c r="H21" s="90">
        <f>+[1]TESORERIA!O21</f>
        <v>182.2</v>
      </c>
      <c r="I21" s="22">
        <f>SUM(C21:H21)</f>
        <v>1223.7</v>
      </c>
      <c r="J21" s="90">
        <f>+'[1]PP (EST)'!J57</f>
        <v>216.4</v>
      </c>
      <c r="K21" s="90">
        <f>+'[1]PP (EST)'!K57</f>
        <v>207.7</v>
      </c>
      <c r="L21" s="90">
        <f>+'[1]PP (EST)'!L57</f>
        <v>242.2</v>
      </c>
      <c r="M21" s="90">
        <f>+'[1]PP (EST)'!M57</f>
        <v>243.6</v>
      </c>
      <c r="N21" s="90">
        <f>+'[1]PP (EST)'!N57</f>
        <v>206.2</v>
      </c>
      <c r="O21" s="90">
        <f>+'[1]PP (EST)'!O57</f>
        <v>203.6</v>
      </c>
      <c r="P21" s="22">
        <f>SUM(J21:O21)</f>
        <v>1319.6999999999998</v>
      </c>
      <c r="Q21" s="22">
        <f t="shared" si="10"/>
        <v>92.725619458967969</v>
      </c>
      <c r="R21" s="140"/>
      <c r="S21" s="140"/>
      <c r="T21" s="140"/>
      <c r="U21" s="140"/>
      <c r="V21" s="126"/>
      <c r="W21" s="126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</row>
    <row r="22" spans="1:50" ht="18" customHeight="1">
      <c r="A22" s="71"/>
      <c r="B22" s="153" t="s">
        <v>108</v>
      </c>
      <c r="C22" s="90">
        <f>+C23</f>
        <v>0</v>
      </c>
      <c r="D22" s="90">
        <f t="shared" ref="D22:P22" si="11">+D23</f>
        <v>0</v>
      </c>
      <c r="E22" s="90">
        <f t="shared" si="11"/>
        <v>900</v>
      </c>
      <c r="F22" s="90">
        <f t="shared" si="11"/>
        <v>11500</v>
      </c>
      <c r="G22" s="90">
        <f t="shared" si="11"/>
        <v>0</v>
      </c>
      <c r="H22" s="90">
        <f t="shared" si="11"/>
        <v>0</v>
      </c>
      <c r="I22" s="90">
        <f t="shared" si="11"/>
        <v>12400</v>
      </c>
      <c r="J22" s="90">
        <f t="shared" si="11"/>
        <v>0</v>
      </c>
      <c r="K22" s="90">
        <f t="shared" si="11"/>
        <v>0</v>
      </c>
      <c r="L22" s="90">
        <f t="shared" si="11"/>
        <v>900</v>
      </c>
      <c r="M22" s="90">
        <f t="shared" si="11"/>
        <v>11500</v>
      </c>
      <c r="N22" s="90">
        <f t="shared" si="11"/>
        <v>0</v>
      </c>
      <c r="O22" s="90">
        <f t="shared" si="11"/>
        <v>1250</v>
      </c>
      <c r="P22" s="90">
        <f t="shared" si="11"/>
        <v>13650</v>
      </c>
      <c r="Q22" s="154">
        <v>0</v>
      </c>
      <c r="R22" s="140"/>
      <c r="S22" s="140"/>
      <c r="T22" s="140"/>
      <c r="U22" s="140"/>
      <c r="V22" s="126"/>
      <c r="W22" s="126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</row>
    <row r="23" spans="1:50" ht="18" customHeight="1">
      <c r="A23" s="71"/>
      <c r="B23" s="155" t="s">
        <v>109</v>
      </c>
      <c r="C23" s="90">
        <f>SUM(C24:C26)</f>
        <v>0</v>
      </c>
      <c r="D23" s="90">
        <f t="shared" ref="D23:P23" si="12">SUM(D24:D26)</f>
        <v>0</v>
      </c>
      <c r="E23" s="90">
        <f t="shared" si="12"/>
        <v>900</v>
      </c>
      <c r="F23" s="90">
        <f t="shared" si="12"/>
        <v>11500</v>
      </c>
      <c r="G23" s="90">
        <f t="shared" si="12"/>
        <v>0</v>
      </c>
      <c r="H23" s="90">
        <f t="shared" si="12"/>
        <v>0</v>
      </c>
      <c r="I23" s="90">
        <f t="shared" si="12"/>
        <v>12400</v>
      </c>
      <c r="J23" s="90">
        <f t="shared" si="12"/>
        <v>0</v>
      </c>
      <c r="K23" s="90">
        <f t="shared" si="12"/>
        <v>0</v>
      </c>
      <c r="L23" s="90">
        <f t="shared" si="12"/>
        <v>900</v>
      </c>
      <c r="M23" s="90">
        <f t="shared" si="12"/>
        <v>11500</v>
      </c>
      <c r="N23" s="90">
        <f t="shared" si="12"/>
        <v>0</v>
      </c>
      <c r="O23" s="90">
        <f t="shared" si="12"/>
        <v>1250</v>
      </c>
      <c r="P23" s="90">
        <f t="shared" si="12"/>
        <v>13650</v>
      </c>
      <c r="Q23" s="22">
        <f t="shared" si="10"/>
        <v>90.842490842490847</v>
      </c>
      <c r="R23" s="140"/>
      <c r="S23" s="140"/>
      <c r="T23" s="140"/>
      <c r="U23" s="140"/>
      <c r="V23" s="126"/>
      <c r="W23" s="126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</row>
    <row r="24" spans="1:50" s="128" customFormat="1" ht="18" customHeight="1">
      <c r="A24" s="156"/>
      <c r="B24" s="157" t="s">
        <v>110</v>
      </c>
      <c r="C24" s="158">
        <f>+[1]TESORERIA!J24</f>
        <v>0</v>
      </c>
      <c r="D24" s="158">
        <f>+[1]TESORERIA!K24</f>
        <v>0</v>
      </c>
      <c r="E24" s="158">
        <f>+[1]TESORERIA!L24</f>
        <v>400</v>
      </c>
      <c r="F24" s="158">
        <f>+[1]TESORERIA!M24</f>
        <v>0</v>
      </c>
      <c r="G24" s="158">
        <f>+[1]TESORERIA!N24</f>
        <v>0</v>
      </c>
      <c r="H24" s="158">
        <f>+[1]TESORERIA!O24</f>
        <v>0</v>
      </c>
      <c r="I24" s="158">
        <f t="shared" ref="I24:I25" si="13">SUM(C24:H24)</f>
        <v>400</v>
      </c>
      <c r="J24" s="158">
        <v>0</v>
      </c>
      <c r="K24" s="158">
        <v>0</v>
      </c>
      <c r="L24" s="158">
        <v>400</v>
      </c>
      <c r="M24" s="158">
        <v>0</v>
      </c>
      <c r="N24" s="158">
        <v>0</v>
      </c>
      <c r="O24" s="158">
        <v>0</v>
      </c>
      <c r="P24" s="158">
        <f t="shared" ref="P24:P26" si="14">SUM(J24:O24)</f>
        <v>400</v>
      </c>
      <c r="Q24" s="159">
        <f t="shared" si="10"/>
        <v>100</v>
      </c>
      <c r="R24" s="140"/>
      <c r="S24" s="140"/>
      <c r="T24" s="140"/>
      <c r="U24" s="140"/>
      <c r="V24" s="126"/>
      <c r="W24" s="126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</row>
    <row r="25" spans="1:50" ht="18" customHeight="1">
      <c r="A25" s="71"/>
      <c r="B25" s="160" t="s">
        <v>111</v>
      </c>
      <c r="C25" s="112">
        <f>+[1]TESORERIA!J25</f>
        <v>0</v>
      </c>
      <c r="D25" s="112">
        <f>+[1]TESORERIA!K25</f>
        <v>0</v>
      </c>
      <c r="E25" s="112">
        <f>+[1]TESORERIA!L25</f>
        <v>500</v>
      </c>
      <c r="F25" s="112">
        <f>+[1]TESORERIA!M25</f>
        <v>11500</v>
      </c>
      <c r="G25" s="112">
        <f>+[1]TESORERIA!N25</f>
        <v>0</v>
      </c>
      <c r="H25" s="112">
        <f>+[1]TESORERIA!O25</f>
        <v>0</v>
      </c>
      <c r="I25" s="143">
        <f t="shared" si="13"/>
        <v>12000</v>
      </c>
      <c r="J25" s="112">
        <v>0</v>
      </c>
      <c r="K25" s="112">
        <v>0</v>
      </c>
      <c r="L25" s="112">
        <v>500</v>
      </c>
      <c r="M25" s="112">
        <v>11500</v>
      </c>
      <c r="N25" s="112">
        <v>0</v>
      </c>
      <c r="O25" s="112">
        <v>1250</v>
      </c>
      <c r="P25" s="143">
        <f t="shared" si="14"/>
        <v>13250</v>
      </c>
      <c r="Q25" s="143">
        <f t="shared" si="10"/>
        <v>90.566037735849065</v>
      </c>
      <c r="R25" s="140"/>
      <c r="S25" s="140"/>
      <c r="T25" s="140"/>
      <c r="U25" s="140"/>
      <c r="V25" s="126"/>
      <c r="W25" s="126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</row>
    <row r="26" spans="1:50" ht="18" customHeight="1">
      <c r="A26" s="71"/>
      <c r="B26" s="160" t="s">
        <v>29</v>
      </c>
      <c r="C26" s="112">
        <f>+[1]TESORERIA!J26</f>
        <v>0</v>
      </c>
      <c r="D26" s="112">
        <f>+[1]TESORERIA!K26</f>
        <v>0</v>
      </c>
      <c r="E26" s="112">
        <f>+[1]TESORERIA!L26</f>
        <v>0</v>
      </c>
      <c r="F26" s="112">
        <f>+[1]TESORERIA!M26</f>
        <v>0</v>
      </c>
      <c r="G26" s="112">
        <f>+[1]TESORERIA!N26</f>
        <v>0</v>
      </c>
      <c r="H26" s="112">
        <f>+[1]TESORERIA!O26</f>
        <v>0</v>
      </c>
      <c r="I26" s="112">
        <f>+[1]TESORERIA!P26</f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22">
        <f t="shared" si="14"/>
        <v>0</v>
      </c>
      <c r="Q26" s="22">
        <v>0</v>
      </c>
      <c r="R26" s="140"/>
      <c r="S26" s="140"/>
      <c r="T26" s="140"/>
      <c r="U26" s="140"/>
      <c r="V26" s="126"/>
      <c r="W26" s="126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</row>
    <row r="27" spans="1:50" ht="18" customHeight="1">
      <c r="A27" s="71"/>
      <c r="B27" s="153" t="s">
        <v>112</v>
      </c>
      <c r="C27" s="90">
        <f>+C28+C38+C41</f>
        <v>2351.6999999999998</v>
      </c>
      <c r="D27" s="90">
        <f t="shared" ref="D27:H27" si="15">+D28+D38+D41</f>
        <v>1482.6999999999998</v>
      </c>
      <c r="E27" s="90">
        <f t="shared" si="15"/>
        <v>1322.3999999999999</v>
      </c>
      <c r="F27" s="90">
        <f t="shared" si="15"/>
        <v>640.9</v>
      </c>
      <c r="G27" s="90">
        <f t="shared" si="15"/>
        <v>514.4</v>
      </c>
      <c r="H27" s="90">
        <f t="shared" si="15"/>
        <v>1162.5</v>
      </c>
      <c r="I27" s="90">
        <f>+I28+I38+I41</f>
        <v>7474.6000000000013</v>
      </c>
      <c r="J27" s="90">
        <f t="shared" ref="J27:O27" si="16">+J28+J38+J41</f>
        <v>1916.8</v>
      </c>
      <c r="K27" s="90">
        <f t="shared" si="16"/>
        <v>2020.3999999999999</v>
      </c>
      <c r="L27" s="90">
        <f t="shared" si="16"/>
        <v>1560.7</v>
      </c>
      <c r="M27" s="90">
        <f t="shared" si="16"/>
        <v>626.70000000000005</v>
      </c>
      <c r="N27" s="90">
        <f t="shared" si="16"/>
        <v>575.79999999999995</v>
      </c>
      <c r="O27" s="90">
        <f t="shared" si="16"/>
        <v>1320.5</v>
      </c>
      <c r="P27" s="90">
        <f>+P28+P38+P41</f>
        <v>8020.9</v>
      </c>
      <c r="Q27" s="84">
        <f t="shared" si="10"/>
        <v>93.189043623533536</v>
      </c>
      <c r="R27" s="140"/>
      <c r="S27" s="140"/>
      <c r="T27" s="140"/>
      <c r="U27" s="140"/>
      <c r="V27" s="126"/>
      <c r="W27" s="126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</row>
    <row r="28" spans="1:50" ht="18" customHeight="1">
      <c r="A28" s="71"/>
      <c r="B28" s="161" t="s">
        <v>53</v>
      </c>
      <c r="C28" s="90">
        <f t="shared" ref="C28:P28" si="17">+C29+C34</f>
        <v>2290.2999999999997</v>
      </c>
      <c r="D28" s="90">
        <f t="shared" si="17"/>
        <v>1433.1</v>
      </c>
      <c r="E28" s="90">
        <f t="shared" si="17"/>
        <v>1288.3</v>
      </c>
      <c r="F28" s="90">
        <f t="shared" si="17"/>
        <v>640.5</v>
      </c>
      <c r="G28" s="90">
        <f t="shared" si="17"/>
        <v>374.2</v>
      </c>
      <c r="H28" s="90">
        <f t="shared" si="17"/>
        <v>738</v>
      </c>
      <c r="I28" s="84">
        <f t="shared" si="17"/>
        <v>6764.4000000000005</v>
      </c>
      <c r="J28" s="90">
        <f t="shared" si="17"/>
        <v>1827.8</v>
      </c>
      <c r="K28" s="90">
        <f t="shared" si="17"/>
        <v>1948.8999999999999</v>
      </c>
      <c r="L28" s="90">
        <f t="shared" si="17"/>
        <v>1479.4</v>
      </c>
      <c r="M28" s="90">
        <f t="shared" si="17"/>
        <v>626.70000000000005</v>
      </c>
      <c r="N28" s="90">
        <f t="shared" si="17"/>
        <v>436.59999999999997</v>
      </c>
      <c r="O28" s="90">
        <f t="shared" si="17"/>
        <v>1301.0999999999999</v>
      </c>
      <c r="P28" s="84">
        <f t="shared" si="17"/>
        <v>7620.5</v>
      </c>
      <c r="Q28" s="84">
        <f t="shared" si="10"/>
        <v>88.76582901384424</v>
      </c>
      <c r="R28" s="140"/>
      <c r="S28" s="140"/>
      <c r="T28" s="140"/>
      <c r="U28" s="140"/>
      <c r="V28" s="126"/>
      <c r="W28" s="126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</row>
    <row r="29" spans="1:50" ht="18" customHeight="1">
      <c r="A29" s="71"/>
      <c r="B29" s="162" t="s">
        <v>54</v>
      </c>
      <c r="C29" s="90">
        <f t="shared" ref="C29:P29" si="18">SUM(C30:C33)</f>
        <v>106</v>
      </c>
      <c r="D29" s="90">
        <f t="shared" ref="D29:H29" si="19">SUM(D30:D33)</f>
        <v>117.1</v>
      </c>
      <c r="E29" s="90">
        <f t="shared" si="19"/>
        <v>108.8</v>
      </c>
      <c r="F29" s="90">
        <f t="shared" si="19"/>
        <v>61.4</v>
      </c>
      <c r="G29" s="90">
        <f t="shared" si="19"/>
        <v>57.699999999999996</v>
      </c>
      <c r="H29" s="90">
        <f t="shared" si="19"/>
        <v>74.8</v>
      </c>
      <c r="I29" s="84">
        <f t="shared" si="18"/>
        <v>525.80000000000007</v>
      </c>
      <c r="J29" s="90">
        <f t="shared" ref="J29:O29" si="20">SUM(J30:J33)</f>
        <v>102.9</v>
      </c>
      <c r="K29" s="90">
        <f t="shared" si="20"/>
        <v>90.899999999999991</v>
      </c>
      <c r="L29" s="90">
        <f t="shared" si="20"/>
        <v>126.4</v>
      </c>
      <c r="M29" s="90">
        <f t="shared" si="20"/>
        <v>65.2</v>
      </c>
      <c r="N29" s="90">
        <f t="shared" si="20"/>
        <v>57.2</v>
      </c>
      <c r="O29" s="90">
        <f t="shared" si="20"/>
        <v>67.099999999999994</v>
      </c>
      <c r="P29" s="84">
        <f t="shared" si="18"/>
        <v>509.70000000000005</v>
      </c>
      <c r="Q29" s="84">
        <f t="shared" si="10"/>
        <v>103.15872081616637</v>
      </c>
      <c r="R29" s="140"/>
      <c r="S29" s="140"/>
      <c r="T29" s="140"/>
      <c r="U29" s="140"/>
      <c r="V29" s="126"/>
      <c r="W29" s="126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</row>
    <row r="30" spans="1:50" ht="18" customHeight="1">
      <c r="A30" s="71"/>
      <c r="B30" s="163" t="s">
        <v>113</v>
      </c>
      <c r="C30" s="26">
        <f>+[1]TESORERIA!J30</f>
        <v>104.2</v>
      </c>
      <c r="D30" s="26">
        <f>+[1]TESORERIA!K30</f>
        <v>94.9</v>
      </c>
      <c r="E30" s="26">
        <f>+[1]TESORERIA!L30</f>
        <v>107.4</v>
      </c>
      <c r="F30" s="26">
        <f>+[1]TESORERIA!M30</f>
        <v>51.3</v>
      </c>
      <c r="G30" s="26">
        <f>+[1]TESORERIA!N30</f>
        <v>57.3</v>
      </c>
      <c r="H30" s="26">
        <f>+[1]TESORERIA!O30</f>
        <v>56.3</v>
      </c>
      <c r="I30" s="143">
        <f>SUM(C30:H30)</f>
        <v>471.40000000000003</v>
      </c>
      <c r="J30" s="26">
        <f>+'[1]PP (EST)'!J66</f>
        <v>91.7</v>
      </c>
      <c r="K30" s="26">
        <f>+'[1]PP (EST)'!K66</f>
        <v>87.8</v>
      </c>
      <c r="L30" s="26">
        <f>+'[1]PP (EST)'!L66</f>
        <v>112</v>
      </c>
      <c r="M30" s="26">
        <f>+'[1]PP (EST)'!M66</f>
        <v>60.1</v>
      </c>
      <c r="N30" s="26">
        <f>+'[1]PP (EST)'!N66</f>
        <v>57</v>
      </c>
      <c r="O30" s="26">
        <f>+'[1]PP (EST)'!O66</f>
        <v>61.3</v>
      </c>
      <c r="P30" s="143">
        <f>SUM(J30:O30)</f>
        <v>469.90000000000003</v>
      </c>
      <c r="Q30" s="143">
        <f t="shared" si="10"/>
        <v>100.31921685464992</v>
      </c>
      <c r="R30" s="140"/>
      <c r="S30" s="140"/>
      <c r="T30" s="140"/>
      <c r="U30" s="140"/>
      <c r="V30" s="126"/>
      <c r="W30" s="126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</row>
    <row r="31" spans="1:50" ht="18" customHeight="1">
      <c r="A31" s="71"/>
      <c r="B31" s="163" t="s">
        <v>114</v>
      </c>
      <c r="C31" s="26">
        <f>+[1]TESORERIA!J31</f>
        <v>1.2</v>
      </c>
      <c r="D31" s="26">
        <f>+[1]TESORERIA!K31</f>
        <v>1.8</v>
      </c>
      <c r="E31" s="26">
        <f>+[1]TESORERIA!L31</f>
        <v>1.1000000000000001</v>
      </c>
      <c r="F31" s="26">
        <f>+[1]TESORERIA!M31</f>
        <v>0</v>
      </c>
      <c r="G31" s="26">
        <f>+[1]TESORERIA!N31</f>
        <v>0</v>
      </c>
      <c r="H31" s="26">
        <f>+[1]TESORERIA!O31</f>
        <v>0</v>
      </c>
      <c r="I31" s="143">
        <f>SUM(C31:H31)</f>
        <v>4.0999999999999996</v>
      </c>
      <c r="J31" s="26">
        <f>+'[1]PP (EST)'!J67</f>
        <v>2.4</v>
      </c>
      <c r="K31" s="26">
        <f>+'[1]PP (EST)'!K67</f>
        <v>2.2999999999999998</v>
      </c>
      <c r="L31" s="26">
        <f>+'[1]PP (EST)'!L67</f>
        <v>2.7</v>
      </c>
      <c r="M31" s="26">
        <f>+'[1]PP (EST)'!M67</f>
        <v>0</v>
      </c>
      <c r="N31" s="26">
        <f>+'[1]PP (EST)'!N67</f>
        <v>0</v>
      </c>
      <c r="O31" s="26">
        <f>+'[1]PP (EST)'!O67</f>
        <v>2.2999999999999998</v>
      </c>
      <c r="P31" s="143">
        <f>SUM(J31:O31)</f>
        <v>9.6999999999999993</v>
      </c>
      <c r="Q31" s="143">
        <f t="shared" si="10"/>
        <v>42.268041237113401</v>
      </c>
      <c r="R31" s="140"/>
      <c r="S31" s="140"/>
      <c r="T31" s="140"/>
      <c r="U31" s="140"/>
      <c r="V31" s="126"/>
      <c r="W31" s="126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</row>
    <row r="32" spans="1:50" s="151" customFormat="1" ht="18" customHeight="1">
      <c r="A32" s="71"/>
      <c r="B32" s="164" t="s">
        <v>115</v>
      </c>
      <c r="C32" s="148">
        <f>+[1]TESORERIA!J32</f>
        <v>0.6</v>
      </c>
      <c r="D32" s="148">
        <f>+[1]TESORERIA!K32</f>
        <v>20.399999999999999</v>
      </c>
      <c r="E32" s="148">
        <f>+[1]TESORERIA!L32</f>
        <v>0.3</v>
      </c>
      <c r="F32" s="148">
        <f>+[1]TESORERIA!M32</f>
        <v>10.1</v>
      </c>
      <c r="G32" s="148">
        <f>+[1]TESORERIA!N32</f>
        <v>0.4</v>
      </c>
      <c r="H32" s="148">
        <f>+[1]TESORERIA!O32</f>
        <v>18.5</v>
      </c>
      <c r="I32" s="149">
        <f>SUM(C32:H32)</f>
        <v>50.3</v>
      </c>
      <c r="J32" s="148">
        <f>+'[1]PP (EST)'!J68</f>
        <v>8.8000000000000007</v>
      </c>
      <c r="K32" s="148">
        <f>+'[1]PP (EST)'!K68</f>
        <v>0.8</v>
      </c>
      <c r="L32" s="148">
        <f>+'[1]PP (EST)'!L68</f>
        <v>11.7</v>
      </c>
      <c r="M32" s="148">
        <f>+'[1]PP (EST)'!M68</f>
        <v>5.0999999999999996</v>
      </c>
      <c r="N32" s="148">
        <f>+'[1]PP (EST)'!N68</f>
        <v>0.2</v>
      </c>
      <c r="O32" s="148">
        <f>+'[1]PP (EST)'!O68</f>
        <v>3.5</v>
      </c>
      <c r="P32" s="149">
        <f>SUM(J32:O32)</f>
        <v>30.099999999999998</v>
      </c>
      <c r="Q32" s="149">
        <f t="shared" si="10"/>
        <v>167.10963455149502</v>
      </c>
      <c r="R32" s="140"/>
      <c r="S32" s="140"/>
      <c r="T32" s="140"/>
      <c r="U32" s="140"/>
      <c r="V32" s="126"/>
      <c r="W32" s="126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8"/>
    </row>
    <row r="33" spans="1:50" ht="18" customHeight="1">
      <c r="A33" s="71"/>
      <c r="B33" s="163" t="s">
        <v>116</v>
      </c>
      <c r="C33" s="26">
        <f>+[1]TESORERIA!J33</f>
        <v>0</v>
      </c>
      <c r="D33" s="26">
        <f>+[1]TESORERIA!K33</f>
        <v>0</v>
      </c>
      <c r="E33" s="26">
        <f>+[1]TESORERIA!L33</f>
        <v>0</v>
      </c>
      <c r="F33" s="26">
        <f>+[1]TESORERIA!M33</f>
        <v>0</v>
      </c>
      <c r="G33" s="26">
        <f>+[1]TESORERIA!N33</f>
        <v>0</v>
      </c>
      <c r="H33" s="26">
        <f>+[1]TESORERIA!O33</f>
        <v>0</v>
      </c>
      <c r="I33" s="143">
        <f>SUM(C33:H33)</f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43">
        <f>SUM(J33:O33)</f>
        <v>0</v>
      </c>
      <c r="Q33" s="143">
        <v>0</v>
      </c>
      <c r="R33" s="140"/>
      <c r="S33" s="140"/>
      <c r="T33" s="140"/>
      <c r="U33" s="140"/>
      <c r="V33" s="126"/>
      <c r="W33" s="126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</row>
    <row r="34" spans="1:50" ht="18" customHeight="1">
      <c r="A34" s="71"/>
      <c r="B34" s="162" t="s">
        <v>55</v>
      </c>
      <c r="C34" s="90">
        <f t="shared" ref="C34:P34" si="21">SUM(C35:C37)</f>
        <v>2184.2999999999997</v>
      </c>
      <c r="D34" s="90">
        <f t="shared" si="21"/>
        <v>1316</v>
      </c>
      <c r="E34" s="90">
        <f t="shared" si="21"/>
        <v>1179.5</v>
      </c>
      <c r="F34" s="90">
        <f t="shared" si="21"/>
        <v>579.1</v>
      </c>
      <c r="G34" s="90">
        <f t="shared" si="21"/>
        <v>316.5</v>
      </c>
      <c r="H34" s="90">
        <f t="shared" si="21"/>
        <v>663.2</v>
      </c>
      <c r="I34" s="84">
        <f t="shared" si="21"/>
        <v>6238.6</v>
      </c>
      <c r="J34" s="90">
        <f t="shared" si="21"/>
        <v>1724.8999999999999</v>
      </c>
      <c r="K34" s="90">
        <f t="shared" si="21"/>
        <v>1857.9999999999998</v>
      </c>
      <c r="L34" s="90">
        <f t="shared" si="21"/>
        <v>1353</v>
      </c>
      <c r="M34" s="90">
        <f>SUM(M35:M37)</f>
        <v>561.5</v>
      </c>
      <c r="N34" s="90">
        <f>SUM(N35:N37)</f>
        <v>379.4</v>
      </c>
      <c r="O34" s="90">
        <f>SUM(O35:O37)</f>
        <v>1234</v>
      </c>
      <c r="P34" s="84">
        <f t="shared" si="21"/>
        <v>7110.8</v>
      </c>
      <c r="Q34" s="84">
        <f t="shared" si="10"/>
        <v>87.734150869100517</v>
      </c>
      <c r="R34" s="140"/>
      <c r="S34" s="140"/>
      <c r="T34" s="140"/>
      <c r="U34" s="140"/>
      <c r="V34" s="126"/>
      <c r="W34" s="126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</row>
    <row r="35" spans="1:50" ht="18" customHeight="1">
      <c r="A35" s="71"/>
      <c r="B35" s="163" t="s">
        <v>117</v>
      </c>
      <c r="C35" s="26">
        <f>+[1]TESORERIA!J35</f>
        <v>33.700000000000003</v>
      </c>
      <c r="D35" s="26">
        <f>+[1]TESORERIA!K35</f>
        <v>28.4</v>
      </c>
      <c r="E35" s="26">
        <f>+[1]TESORERIA!L35</f>
        <v>12.1</v>
      </c>
      <c r="F35" s="26">
        <f>+[1]TESORERIA!M35</f>
        <v>7.1</v>
      </c>
      <c r="G35" s="26">
        <f>+[1]TESORERIA!N35</f>
        <v>10.3</v>
      </c>
      <c r="H35" s="26">
        <f>+[1]TESORERIA!O35</f>
        <v>8.1</v>
      </c>
      <c r="I35" s="143">
        <f>SUM(C35:H35)</f>
        <v>99.699999999999989</v>
      </c>
      <c r="J35" s="26">
        <f>+'[1]PP (EST)'!J71</f>
        <v>32</v>
      </c>
      <c r="K35" s="26">
        <f>+'[1]PP (EST)'!K71</f>
        <v>29.1</v>
      </c>
      <c r="L35" s="26">
        <f>+'[1]PP (EST)'!L71</f>
        <v>26.8</v>
      </c>
      <c r="M35" s="26">
        <f>+'[1]PP (EST)'!M71</f>
        <v>13.7</v>
      </c>
      <c r="N35" s="26">
        <f>+'[1]PP (EST)'!N71</f>
        <v>14.5</v>
      </c>
      <c r="O35" s="26">
        <f>+'[1]PP (EST)'!O71</f>
        <v>20.2</v>
      </c>
      <c r="P35" s="143">
        <f>SUM(J35:O35)</f>
        <v>136.30000000000001</v>
      </c>
      <c r="Q35" s="143">
        <f t="shared" si="10"/>
        <v>73.147468818782073</v>
      </c>
      <c r="R35" s="140"/>
      <c r="S35" s="140"/>
      <c r="T35" s="140"/>
      <c r="U35" s="140"/>
      <c r="V35" s="126"/>
      <c r="W35" s="126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</row>
    <row r="36" spans="1:50" s="151" customFormat="1" ht="18" customHeight="1">
      <c r="A36" s="71"/>
      <c r="B36" s="164" t="s">
        <v>118</v>
      </c>
      <c r="C36" s="148">
        <f>+[1]TESORERIA!J36</f>
        <v>2150.6</v>
      </c>
      <c r="D36" s="148">
        <f>+[1]TESORERIA!K36</f>
        <v>1287.5999999999999</v>
      </c>
      <c r="E36" s="148">
        <f>+[1]TESORERIA!L36</f>
        <v>1167.4000000000001</v>
      </c>
      <c r="F36" s="148">
        <f>+[1]TESORERIA!M36</f>
        <v>572</v>
      </c>
      <c r="G36" s="148">
        <f>+[1]TESORERIA!N36</f>
        <v>306.2</v>
      </c>
      <c r="H36" s="148">
        <f>+[1]TESORERIA!O36</f>
        <v>655.1</v>
      </c>
      <c r="I36" s="149">
        <f>SUM(C36:H36)</f>
        <v>6138.9000000000005</v>
      </c>
      <c r="J36" s="148">
        <f>+'[1]PP (EST)'!J72</f>
        <v>1691.8</v>
      </c>
      <c r="K36" s="148">
        <f>+'[1]PP (EST)'!K72</f>
        <v>1828.1</v>
      </c>
      <c r="L36" s="148">
        <f>+'[1]PP (EST)'!L72</f>
        <v>1325.5</v>
      </c>
      <c r="M36" s="148">
        <f>+'[1]PP (EST)'!M72</f>
        <v>547.79999999999995</v>
      </c>
      <c r="N36" s="148">
        <f>+'[1]PP (EST)'!N72</f>
        <v>364.9</v>
      </c>
      <c r="O36" s="148">
        <f>+'[1]PP (EST)'!O72</f>
        <v>1213.8</v>
      </c>
      <c r="P36" s="149">
        <f>SUM(J36:O36)</f>
        <v>6971.9</v>
      </c>
      <c r="Q36" s="149">
        <f t="shared" si="10"/>
        <v>88.052037464679657</v>
      </c>
      <c r="R36" s="140"/>
      <c r="S36" s="140"/>
      <c r="T36" s="140"/>
      <c r="U36" s="140"/>
      <c r="V36" s="126"/>
      <c r="W36" s="126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8"/>
    </row>
    <row r="37" spans="1:50" ht="18" customHeight="1">
      <c r="A37" s="71"/>
      <c r="B37" s="163" t="s">
        <v>29</v>
      </c>
      <c r="C37" s="26">
        <f>+[1]TESORERIA!J37</f>
        <v>0</v>
      </c>
      <c r="D37" s="26">
        <f>+[1]TESORERIA!K37</f>
        <v>0</v>
      </c>
      <c r="E37" s="26">
        <f>+[1]TESORERIA!L37</f>
        <v>0</v>
      </c>
      <c r="F37" s="26">
        <f>+[1]TESORERIA!M37</f>
        <v>0</v>
      </c>
      <c r="G37" s="26">
        <f>+[1]TESORERIA!N37</f>
        <v>0</v>
      </c>
      <c r="H37" s="26">
        <f>+[1]TESORERIA!O37</f>
        <v>0</v>
      </c>
      <c r="I37" s="143">
        <f>SUM(C37:H37)</f>
        <v>0</v>
      </c>
      <c r="J37" s="26">
        <v>1.1000000000000001</v>
      </c>
      <c r="K37" s="26">
        <v>0.8</v>
      </c>
      <c r="L37" s="26">
        <v>0.7</v>
      </c>
      <c r="M37" s="26">
        <v>0</v>
      </c>
      <c r="N37" s="26">
        <v>0</v>
      </c>
      <c r="O37" s="26">
        <v>0</v>
      </c>
      <c r="P37" s="143">
        <f>SUM(J37:O37)</f>
        <v>2.6</v>
      </c>
      <c r="Q37" s="143">
        <v>0</v>
      </c>
      <c r="R37" s="140"/>
      <c r="S37" s="140"/>
      <c r="T37" s="140"/>
      <c r="U37" s="140"/>
      <c r="V37" s="126"/>
      <c r="W37" s="126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</row>
    <row r="38" spans="1:50" ht="18" customHeight="1">
      <c r="A38" s="71"/>
      <c r="B38" s="162" t="s">
        <v>57</v>
      </c>
      <c r="C38" s="23">
        <f t="shared" ref="C38:P38" si="22">+C39+C40</f>
        <v>61.4</v>
      </c>
      <c r="D38" s="23">
        <f t="shared" si="22"/>
        <v>49.6</v>
      </c>
      <c r="E38" s="23">
        <f t="shared" si="22"/>
        <v>34.1</v>
      </c>
      <c r="F38" s="23">
        <f t="shared" si="22"/>
        <v>0.4</v>
      </c>
      <c r="G38" s="23">
        <f t="shared" si="22"/>
        <v>8.6</v>
      </c>
      <c r="H38" s="23">
        <f t="shared" si="22"/>
        <v>22.5</v>
      </c>
      <c r="I38" s="24">
        <f t="shared" si="22"/>
        <v>176.6</v>
      </c>
      <c r="J38" s="23">
        <f t="shared" si="22"/>
        <v>89</v>
      </c>
      <c r="K38" s="23">
        <f t="shared" si="22"/>
        <v>71.5</v>
      </c>
      <c r="L38" s="23">
        <f t="shared" si="22"/>
        <v>81.3</v>
      </c>
      <c r="M38" s="23">
        <f t="shared" si="22"/>
        <v>0</v>
      </c>
      <c r="N38" s="23">
        <f t="shared" si="22"/>
        <v>8</v>
      </c>
      <c r="O38" s="23">
        <f t="shared" si="22"/>
        <v>19.399999999999999</v>
      </c>
      <c r="P38" s="24">
        <f t="shared" si="22"/>
        <v>269.2</v>
      </c>
      <c r="Q38" s="24">
        <f t="shared" si="10"/>
        <v>65.60178306092125</v>
      </c>
      <c r="R38" s="140"/>
      <c r="S38" s="140"/>
      <c r="T38" s="140"/>
      <c r="U38" s="140"/>
      <c r="V38" s="126"/>
      <c r="W38" s="126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</row>
    <row r="39" spans="1:50" ht="16.5" customHeight="1">
      <c r="A39" s="71"/>
      <c r="B39" s="163" t="s">
        <v>119</v>
      </c>
      <c r="C39" s="26">
        <f>+[1]TESORERIA!J39</f>
        <v>61.4</v>
      </c>
      <c r="D39" s="26">
        <f>+[1]TESORERIA!K39</f>
        <v>49.6</v>
      </c>
      <c r="E39" s="26">
        <f>+[1]TESORERIA!L39</f>
        <v>34.1</v>
      </c>
      <c r="F39" s="26">
        <f>+[1]TESORERIA!M39</f>
        <v>0.4</v>
      </c>
      <c r="G39" s="26">
        <f>+[1]TESORERIA!N39</f>
        <v>8.6</v>
      </c>
      <c r="H39" s="26">
        <f>+[1]TESORERIA!O39</f>
        <v>22.5</v>
      </c>
      <c r="I39" s="143">
        <f>SUM(C39:H39)</f>
        <v>176.6</v>
      </c>
      <c r="J39" s="26">
        <f>+'[1]PP (EST)'!J76</f>
        <v>89</v>
      </c>
      <c r="K39" s="26">
        <f>+'[1]PP (EST)'!K76</f>
        <v>71.5</v>
      </c>
      <c r="L39" s="26">
        <f>+'[1]PP (EST)'!L76</f>
        <v>81.3</v>
      </c>
      <c r="M39" s="26">
        <f>+'[1]PP (EST)'!M76</f>
        <v>0</v>
      </c>
      <c r="N39" s="26">
        <f>+'[1]PP (EST)'!N76</f>
        <v>8</v>
      </c>
      <c r="O39" s="26">
        <f>+'[1]PP (EST)'!O76</f>
        <v>19.399999999999999</v>
      </c>
      <c r="P39" s="143">
        <f>SUM(J39:O39)</f>
        <v>269.2</v>
      </c>
      <c r="Q39" s="143">
        <f t="shared" si="10"/>
        <v>65.60178306092125</v>
      </c>
      <c r="R39" s="140"/>
      <c r="S39" s="140"/>
      <c r="T39" s="140"/>
      <c r="U39" s="140"/>
      <c r="V39" s="126"/>
      <c r="W39" s="126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</row>
    <row r="40" spans="1:50" ht="18" customHeight="1">
      <c r="A40" s="71"/>
      <c r="B40" s="163" t="s">
        <v>29</v>
      </c>
      <c r="C40" s="26">
        <f>+[1]TESORERIA!J40</f>
        <v>0</v>
      </c>
      <c r="D40" s="26">
        <f>+[1]TESORERIA!K40</f>
        <v>0</v>
      </c>
      <c r="E40" s="26">
        <f>+[1]TESORERIA!L40</f>
        <v>0</v>
      </c>
      <c r="F40" s="26">
        <f>+[1]TESORERIA!M40</f>
        <v>0</v>
      </c>
      <c r="G40" s="26">
        <f>+[1]TESORERIA!N40</f>
        <v>0</v>
      </c>
      <c r="H40" s="26">
        <f>+[1]TESORERIA!O40</f>
        <v>0</v>
      </c>
      <c r="I40" s="143">
        <f>SUM(C40:H40)</f>
        <v>0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43">
        <f>SUM(J40:O40)</f>
        <v>0</v>
      </c>
      <c r="Q40" s="143">
        <v>0</v>
      </c>
      <c r="R40" s="140"/>
      <c r="S40" s="140"/>
      <c r="T40" s="140"/>
      <c r="U40" s="140"/>
      <c r="V40" s="126"/>
      <c r="W40" s="126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</row>
    <row r="41" spans="1:50" ht="18" customHeight="1">
      <c r="A41" s="71"/>
      <c r="B41" s="162" t="s">
        <v>59</v>
      </c>
      <c r="C41" s="23">
        <f>+[1]TESORERIA!J41</f>
        <v>0</v>
      </c>
      <c r="D41" s="23">
        <f>+[1]TESORERIA!K41</f>
        <v>0</v>
      </c>
      <c r="E41" s="23">
        <f>+[1]TESORERIA!L41</f>
        <v>0</v>
      </c>
      <c r="F41" s="23">
        <f>+[1]TESORERIA!M41</f>
        <v>0</v>
      </c>
      <c r="G41" s="23">
        <f>+[1]TESORERIA!N41</f>
        <v>131.6</v>
      </c>
      <c r="H41" s="23">
        <f>+[1]TESORERIA!O41</f>
        <v>402</v>
      </c>
      <c r="I41" s="22">
        <f>SUM(C41:H41)</f>
        <v>533.6</v>
      </c>
      <c r="J41" s="90">
        <f t="shared" ref="J41:L41" si="23">+J42+J43</f>
        <v>0</v>
      </c>
      <c r="K41" s="90">
        <f t="shared" si="23"/>
        <v>0</v>
      </c>
      <c r="L41" s="90">
        <f t="shared" si="23"/>
        <v>0</v>
      </c>
      <c r="M41" s="90">
        <f>+M42+M43</f>
        <v>0</v>
      </c>
      <c r="N41" s="90">
        <f>+N42+N43</f>
        <v>131.19999999999999</v>
      </c>
      <c r="O41" s="90">
        <f>+O42+O43</f>
        <v>0</v>
      </c>
      <c r="P41" s="22">
        <f>SUM(J41:O41)</f>
        <v>131.19999999999999</v>
      </c>
      <c r="Q41" s="143">
        <v>0</v>
      </c>
      <c r="R41" s="165"/>
      <c r="S41" s="140"/>
      <c r="T41" s="140"/>
      <c r="U41" s="140"/>
      <c r="V41" s="126"/>
      <c r="W41" s="126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</row>
    <row r="42" spans="1:50" s="151" customFormat="1" ht="18" customHeight="1">
      <c r="A42" s="71"/>
      <c r="B42" s="164" t="s">
        <v>118</v>
      </c>
      <c r="C42" s="148">
        <f>+[1]TESORERIA!J42</f>
        <v>0</v>
      </c>
      <c r="D42" s="148">
        <f>+[1]TESORERIA!K42</f>
        <v>0</v>
      </c>
      <c r="E42" s="148">
        <f>+[1]TESORERIA!L42</f>
        <v>0</v>
      </c>
      <c r="F42" s="148">
        <f>+[1]TESORERIA!M42</f>
        <v>0</v>
      </c>
      <c r="G42" s="148">
        <f>+[1]TESORERIA!N42</f>
        <v>131.6</v>
      </c>
      <c r="H42" s="148">
        <f>+[1]TESORERIA!O42</f>
        <v>402</v>
      </c>
      <c r="I42" s="149">
        <f>SUM(C42:H42)</f>
        <v>533.6</v>
      </c>
      <c r="J42" s="158">
        <v>0</v>
      </c>
      <c r="K42" s="158">
        <v>0</v>
      </c>
      <c r="L42" s="158">
        <v>0</v>
      </c>
      <c r="M42" s="158">
        <v>0</v>
      </c>
      <c r="N42" s="158">
        <v>131.19999999999999</v>
      </c>
      <c r="O42" s="158">
        <v>0</v>
      </c>
      <c r="P42" s="149">
        <f>SUM(J42:O42)</f>
        <v>131.19999999999999</v>
      </c>
      <c r="Q42" s="149">
        <v>0</v>
      </c>
      <c r="R42" s="140"/>
      <c r="S42" s="140"/>
      <c r="T42" s="140"/>
      <c r="U42" s="140"/>
      <c r="V42" s="126"/>
      <c r="W42" s="126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8"/>
    </row>
    <row r="43" spans="1:50" s="151" customFormat="1" ht="18" customHeight="1">
      <c r="A43" s="71"/>
      <c r="B43" s="164" t="s">
        <v>120</v>
      </c>
      <c r="C43" s="148">
        <f>+[1]TESORERIA!J43</f>
        <v>0</v>
      </c>
      <c r="D43" s="148">
        <f>+[1]TESORERIA!K43</f>
        <v>0</v>
      </c>
      <c r="E43" s="148">
        <f>+[1]TESORERIA!L43</f>
        <v>0</v>
      </c>
      <c r="F43" s="148">
        <f>+[1]TESORERIA!M43</f>
        <v>0</v>
      </c>
      <c r="G43" s="148">
        <f>+[1]TESORERIA!N43</f>
        <v>0</v>
      </c>
      <c r="H43" s="148">
        <f>+[1]TESORERIA!O43</f>
        <v>0</v>
      </c>
      <c r="I43" s="149">
        <f>SUM(C43:H43)</f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  <c r="O43" s="158">
        <v>0</v>
      </c>
      <c r="P43" s="149">
        <f>SUM(J43:O43)</f>
        <v>0</v>
      </c>
      <c r="Q43" s="149">
        <v>0</v>
      </c>
      <c r="R43" s="140"/>
      <c r="S43" s="140"/>
      <c r="T43" s="140"/>
      <c r="U43" s="140"/>
      <c r="V43" s="126"/>
      <c r="W43" s="126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8"/>
    </row>
    <row r="44" spans="1:50" ht="18" customHeight="1">
      <c r="A44" s="71"/>
      <c r="B44" s="153" t="s">
        <v>121</v>
      </c>
      <c r="C44" s="90">
        <f t="shared" ref="C44:P44" si="24">+C45+C58+C59</f>
        <v>142.30000000000001</v>
      </c>
      <c r="D44" s="90">
        <f t="shared" si="24"/>
        <v>144</v>
      </c>
      <c r="E44" s="90">
        <f t="shared" si="24"/>
        <v>1967.9</v>
      </c>
      <c r="F44" s="90">
        <f t="shared" si="24"/>
        <v>4.9000000000000004</v>
      </c>
      <c r="G44" s="90">
        <f t="shared" si="24"/>
        <v>782.1</v>
      </c>
      <c r="H44" s="90">
        <f t="shared" si="24"/>
        <v>166.4</v>
      </c>
      <c r="I44" s="84">
        <f t="shared" si="24"/>
        <v>3207.6</v>
      </c>
      <c r="J44" s="90">
        <f t="shared" si="24"/>
        <v>532.09999999999991</v>
      </c>
      <c r="K44" s="90">
        <f t="shared" si="24"/>
        <v>123.3</v>
      </c>
      <c r="L44" s="90">
        <f t="shared" si="24"/>
        <v>2094</v>
      </c>
      <c r="M44" s="90">
        <f t="shared" si="24"/>
        <v>0</v>
      </c>
      <c r="N44" s="90">
        <f t="shared" si="24"/>
        <v>825.4</v>
      </c>
      <c r="O44" s="90">
        <f t="shared" si="24"/>
        <v>0</v>
      </c>
      <c r="P44" s="84">
        <f t="shared" si="24"/>
        <v>3574.7999999999997</v>
      </c>
      <c r="Q44" s="22">
        <f t="shared" ref="Q44:Q62" si="25">+I44/P44*100</f>
        <v>89.728096676737167</v>
      </c>
      <c r="R44" s="140"/>
      <c r="S44" s="140"/>
      <c r="T44" s="140"/>
      <c r="U44" s="140"/>
      <c r="V44" s="126"/>
      <c r="W44" s="126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</row>
    <row r="45" spans="1:50" ht="18" customHeight="1">
      <c r="A45" s="71"/>
      <c r="B45" s="139" t="s">
        <v>122</v>
      </c>
      <c r="C45" s="90">
        <f t="shared" ref="C45:P45" si="26">+C46+C50+C57</f>
        <v>142.30000000000001</v>
      </c>
      <c r="D45" s="90">
        <f t="shared" si="26"/>
        <v>144</v>
      </c>
      <c r="E45" s="90">
        <f t="shared" si="26"/>
        <v>505.5</v>
      </c>
      <c r="F45" s="90">
        <f t="shared" si="26"/>
        <v>4.9000000000000004</v>
      </c>
      <c r="G45" s="90">
        <f t="shared" si="26"/>
        <v>782.1</v>
      </c>
      <c r="H45" s="90">
        <f t="shared" si="26"/>
        <v>166.4</v>
      </c>
      <c r="I45" s="84">
        <f t="shared" si="26"/>
        <v>1745.1999999999998</v>
      </c>
      <c r="J45" s="90">
        <f t="shared" si="26"/>
        <v>532.09999999999991</v>
      </c>
      <c r="K45" s="90">
        <f t="shared" si="26"/>
        <v>123.3</v>
      </c>
      <c r="L45" s="90">
        <f t="shared" si="26"/>
        <v>631.6</v>
      </c>
      <c r="M45" s="90">
        <f t="shared" si="26"/>
        <v>0</v>
      </c>
      <c r="N45" s="90">
        <f t="shared" si="26"/>
        <v>825.4</v>
      </c>
      <c r="O45" s="90">
        <f t="shared" si="26"/>
        <v>0</v>
      </c>
      <c r="P45" s="84">
        <f t="shared" si="26"/>
        <v>2112.3999999999996</v>
      </c>
      <c r="Q45" s="22">
        <f t="shared" si="25"/>
        <v>82.616928612005296</v>
      </c>
      <c r="R45" s="140"/>
      <c r="S45" s="140"/>
      <c r="T45" s="140"/>
      <c r="U45" s="140"/>
      <c r="V45" s="126"/>
      <c r="W45" s="126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</row>
    <row r="46" spans="1:50" ht="18" customHeight="1">
      <c r="A46" s="71"/>
      <c r="B46" s="166" t="s">
        <v>123</v>
      </c>
      <c r="C46" s="90">
        <f t="shared" ref="C46:P46" si="27">SUM(C47:C49)</f>
        <v>0</v>
      </c>
      <c r="D46" s="90">
        <f t="shared" si="27"/>
        <v>0</v>
      </c>
      <c r="E46" s="90">
        <f t="shared" si="27"/>
        <v>0</v>
      </c>
      <c r="F46" s="90">
        <f t="shared" ref="F46:G46" si="28">SUM(F47:F49)</f>
        <v>0</v>
      </c>
      <c r="G46" s="90">
        <f t="shared" si="28"/>
        <v>0</v>
      </c>
      <c r="H46" s="90">
        <f t="shared" si="27"/>
        <v>0</v>
      </c>
      <c r="I46" s="90">
        <f t="shared" si="27"/>
        <v>0</v>
      </c>
      <c r="J46" s="90">
        <f t="shared" ref="J46:N46" si="29">SUM(J47:J49)</f>
        <v>0</v>
      </c>
      <c r="K46" s="90">
        <f t="shared" si="29"/>
        <v>0</v>
      </c>
      <c r="L46" s="90">
        <f t="shared" si="29"/>
        <v>0</v>
      </c>
      <c r="M46" s="90">
        <f t="shared" si="29"/>
        <v>0</v>
      </c>
      <c r="N46" s="90">
        <f t="shared" si="29"/>
        <v>0</v>
      </c>
      <c r="O46" s="90">
        <f t="shared" si="27"/>
        <v>0</v>
      </c>
      <c r="P46" s="84">
        <f t="shared" si="27"/>
        <v>0</v>
      </c>
      <c r="Q46" s="22">
        <v>0</v>
      </c>
      <c r="R46" s="140"/>
      <c r="S46" s="140"/>
      <c r="T46" s="140"/>
      <c r="U46" s="140"/>
      <c r="V46" s="126"/>
      <c r="W46" s="126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</row>
    <row r="47" spans="1:50" ht="18" customHeight="1">
      <c r="A47" s="71"/>
      <c r="B47" s="33" t="s">
        <v>124</v>
      </c>
      <c r="C47" s="26">
        <f>+[1]TESORERIA!J47</f>
        <v>0</v>
      </c>
      <c r="D47" s="26">
        <f>+[1]TESORERIA!K47</f>
        <v>0</v>
      </c>
      <c r="E47" s="26">
        <f>+[1]TESORERIA!L47</f>
        <v>0</v>
      </c>
      <c r="F47" s="26">
        <f>+[1]TESORERIA!M47</f>
        <v>0</v>
      </c>
      <c r="G47" s="26">
        <f>+[1]TESORERIA!N47</f>
        <v>0</v>
      </c>
      <c r="H47" s="26">
        <f>+[1]TESORERIA!O47</f>
        <v>0</v>
      </c>
      <c r="I47" s="26">
        <f>+[1]TESORERIA!P47</f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143">
        <f>SUM(J47:O47)</f>
        <v>0</v>
      </c>
      <c r="Q47" s="143">
        <v>0</v>
      </c>
      <c r="R47" s="165"/>
      <c r="S47" s="165"/>
      <c r="T47" s="140"/>
      <c r="U47" s="140"/>
      <c r="V47" s="126"/>
      <c r="W47" s="126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</row>
    <row r="48" spans="1:50" ht="18" customHeight="1">
      <c r="A48" s="71"/>
      <c r="B48" s="33" t="s">
        <v>125</v>
      </c>
      <c r="C48" s="26">
        <f>+[1]TESORERIA!J48</f>
        <v>0</v>
      </c>
      <c r="D48" s="26">
        <f>+[1]TESORERIA!K48</f>
        <v>0</v>
      </c>
      <c r="E48" s="26">
        <f>+[1]TESORERIA!L48</f>
        <v>0</v>
      </c>
      <c r="F48" s="26">
        <f>+[1]TESORERIA!M48</f>
        <v>0</v>
      </c>
      <c r="G48" s="26">
        <f>+[1]TESORERIA!N48</f>
        <v>0</v>
      </c>
      <c r="H48" s="26">
        <f>+[1]TESORERIA!O48</f>
        <v>0</v>
      </c>
      <c r="I48" s="143">
        <f>SUM(C48:H48)</f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143">
        <f>SUM(J48:O48)</f>
        <v>0</v>
      </c>
      <c r="Q48" s="152">
        <v>0</v>
      </c>
      <c r="R48" s="140"/>
      <c r="S48" s="140"/>
      <c r="T48" s="140"/>
      <c r="U48" s="140"/>
      <c r="V48" s="126"/>
      <c r="W48" s="126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</row>
    <row r="49" spans="1:49" ht="18" customHeight="1">
      <c r="A49" s="71"/>
      <c r="B49" s="33" t="s">
        <v>126</v>
      </c>
      <c r="C49" s="26">
        <f>+[1]TESORERIA!J49</f>
        <v>0</v>
      </c>
      <c r="D49" s="26">
        <f>+[1]TESORERIA!K49</f>
        <v>0</v>
      </c>
      <c r="E49" s="26">
        <f>+[1]TESORERIA!L49</f>
        <v>0</v>
      </c>
      <c r="F49" s="26">
        <f>+[1]TESORERIA!M49</f>
        <v>0</v>
      </c>
      <c r="G49" s="26">
        <f>+[1]TESORERIA!N49</f>
        <v>0</v>
      </c>
      <c r="H49" s="26">
        <f>+[1]TESORERIA!O49</f>
        <v>0</v>
      </c>
      <c r="I49" s="143">
        <f>SUM(C49:H49)</f>
        <v>0</v>
      </c>
      <c r="J49" s="26">
        <v>0</v>
      </c>
      <c r="K49" s="26">
        <v>0</v>
      </c>
      <c r="L49" s="26">
        <v>0</v>
      </c>
      <c r="M49" s="167">
        <v>0</v>
      </c>
      <c r="N49" s="167">
        <v>0</v>
      </c>
      <c r="O49" s="167">
        <v>0</v>
      </c>
      <c r="P49" s="143">
        <f>SUM(J49:O49)</f>
        <v>0</v>
      </c>
      <c r="Q49" s="152">
        <v>0</v>
      </c>
      <c r="R49" s="140"/>
      <c r="S49" s="140"/>
      <c r="T49" s="140"/>
      <c r="U49" s="140"/>
      <c r="V49" s="126"/>
      <c r="W49" s="126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</row>
    <row r="50" spans="1:49" ht="18" customHeight="1">
      <c r="A50" s="71"/>
      <c r="B50" s="141" t="s">
        <v>127</v>
      </c>
      <c r="C50" s="90">
        <f t="shared" ref="C50:P50" si="30">SUM(C51:C56)</f>
        <v>142.30000000000001</v>
      </c>
      <c r="D50" s="90">
        <f t="shared" si="30"/>
        <v>144</v>
      </c>
      <c r="E50" s="90">
        <f t="shared" si="30"/>
        <v>505.5</v>
      </c>
      <c r="F50" s="90">
        <f t="shared" si="30"/>
        <v>4.9000000000000004</v>
      </c>
      <c r="G50" s="90">
        <f t="shared" si="30"/>
        <v>782.1</v>
      </c>
      <c r="H50" s="90">
        <f t="shared" si="30"/>
        <v>166.4</v>
      </c>
      <c r="I50" s="90">
        <f t="shared" si="30"/>
        <v>1745.1999999999998</v>
      </c>
      <c r="J50" s="90">
        <f t="shared" si="30"/>
        <v>532.09999999999991</v>
      </c>
      <c r="K50" s="90">
        <f t="shared" si="30"/>
        <v>123.3</v>
      </c>
      <c r="L50" s="90">
        <f t="shared" si="30"/>
        <v>631.6</v>
      </c>
      <c r="M50" s="90">
        <f t="shared" si="30"/>
        <v>0</v>
      </c>
      <c r="N50" s="90">
        <f t="shared" si="30"/>
        <v>825.4</v>
      </c>
      <c r="O50" s="90">
        <f t="shared" si="30"/>
        <v>0</v>
      </c>
      <c r="P50" s="90">
        <f t="shared" si="30"/>
        <v>2112.3999999999996</v>
      </c>
      <c r="Q50" s="22">
        <f t="shared" si="25"/>
        <v>82.616928612005296</v>
      </c>
      <c r="R50" s="140"/>
      <c r="S50" s="140"/>
      <c r="T50" s="140"/>
      <c r="U50" s="140"/>
      <c r="V50" s="126"/>
      <c r="W50" s="126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</row>
    <row r="51" spans="1:49" ht="18" customHeight="1">
      <c r="A51" s="71"/>
      <c r="B51" s="33" t="s">
        <v>128</v>
      </c>
      <c r="C51" s="112">
        <f>+[1]TESORERIA!J51</f>
        <v>16.899999999999999</v>
      </c>
      <c r="D51" s="112">
        <f>+[1]TESORERIA!K51</f>
        <v>31</v>
      </c>
      <c r="E51" s="112">
        <f>+[1]TESORERIA!L51</f>
        <v>164.4</v>
      </c>
      <c r="F51" s="112">
        <f>+[1]TESORERIA!M51</f>
        <v>0</v>
      </c>
      <c r="G51" s="112">
        <f>+[1]TESORERIA!N51</f>
        <v>723</v>
      </c>
      <c r="H51" s="112">
        <f>+[1]TESORERIA!O51</f>
        <v>0</v>
      </c>
      <c r="I51" s="143">
        <f t="shared" ref="I51:I62" si="31">SUM(C51:H51)</f>
        <v>935.3</v>
      </c>
      <c r="J51" s="168">
        <v>0</v>
      </c>
      <c r="K51" s="168">
        <v>91.5</v>
      </c>
      <c r="L51" s="168">
        <v>86.5</v>
      </c>
      <c r="M51" s="168">
        <v>0</v>
      </c>
      <c r="N51" s="168">
        <v>35.299999999999997</v>
      </c>
      <c r="O51" s="168">
        <v>0</v>
      </c>
      <c r="P51" s="143">
        <f t="shared" ref="P51:P62" si="32">SUM(J51:O51)</f>
        <v>213.3</v>
      </c>
      <c r="Q51" s="143">
        <f t="shared" si="25"/>
        <v>438.49038912330042</v>
      </c>
      <c r="R51" s="140"/>
      <c r="S51" s="140"/>
      <c r="T51" s="140"/>
      <c r="U51" s="140"/>
      <c r="V51" s="126"/>
      <c r="W51" s="126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</row>
    <row r="52" spans="1:49" ht="18" customHeight="1">
      <c r="A52" s="71"/>
      <c r="B52" s="33" t="s">
        <v>129</v>
      </c>
      <c r="C52" s="112">
        <f>+[1]TESORERIA!J52</f>
        <v>0</v>
      </c>
      <c r="D52" s="112">
        <f>+[1]TESORERIA!K52</f>
        <v>6.9</v>
      </c>
      <c r="E52" s="112">
        <f>+[1]TESORERIA!L52</f>
        <v>7.5</v>
      </c>
      <c r="F52" s="112">
        <f>+[1]TESORERIA!M52</f>
        <v>4.9000000000000004</v>
      </c>
      <c r="G52" s="112">
        <f>+[1]TESORERIA!N52</f>
        <v>59.1</v>
      </c>
      <c r="H52" s="112">
        <f>+[1]TESORERIA!O52</f>
        <v>166.4</v>
      </c>
      <c r="I52" s="143">
        <f t="shared" si="31"/>
        <v>244.8</v>
      </c>
      <c r="J52" s="168">
        <v>5.8</v>
      </c>
      <c r="K52" s="168">
        <v>31.8</v>
      </c>
      <c r="L52" s="168">
        <v>215.3</v>
      </c>
      <c r="M52" s="168">
        <v>0</v>
      </c>
      <c r="N52" s="168">
        <v>0</v>
      </c>
      <c r="O52" s="168">
        <v>0</v>
      </c>
      <c r="P52" s="143">
        <f t="shared" si="32"/>
        <v>252.9</v>
      </c>
      <c r="Q52" s="143">
        <f t="shared" si="25"/>
        <v>96.797153024911026</v>
      </c>
      <c r="R52" s="140"/>
      <c r="S52" s="140"/>
      <c r="T52" s="140"/>
      <c r="U52" s="140"/>
      <c r="V52" s="126"/>
      <c r="W52" s="126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</row>
    <row r="53" spans="1:49" ht="18" customHeight="1">
      <c r="A53" s="71"/>
      <c r="B53" s="33" t="s">
        <v>130</v>
      </c>
      <c r="C53" s="112">
        <f>+[1]TESORERIA!J53</f>
        <v>125.4</v>
      </c>
      <c r="D53" s="112">
        <f>+[1]TESORERIA!K53</f>
        <v>106.1</v>
      </c>
      <c r="E53" s="112">
        <f>+[1]TESORERIA!L53</f>
        <v>333.6</v>
      </c>
      <c r="F53" s="112">
        <f>+[1]TESORERIA!M53</f>
        <v>0</v>
      </c>
      <c r="G53" s="112">
        <f>+[1]TESORERIA!N53</f>
        <v>0</v>
      </c>
      <c r="H53" s="112">
        <f>+[1]TESORERIA!O53</f>
        <v>0</v>
      </c>
      <c r="I53" s="143">
        <f t="shared" si="31"/>
        <v>565.1</v>
      </c>
      <c r="J53" s="168">
        <v>526.29999999999995</v>
      </c>
      <c r="K53" s="168">
        <v>0</v>
      </c>
      <c r="L53" s="168">
        <v>329.8</v>
      </c>
      <c r="M53" s="168">
        <v>0</v>
      </c>
      <c r="N53" s="168">
        <v>790.1</v>
      </c>
      <c r="O53" s="168">
        <v>0</v>
      </c>
      <c r="P53" s="143">
        <f t="shared" si="32"/>
        <v>1646.1999999999998</v>
      </c>
      <c r="Q53" s="143">
        <f t="shared" si="25"/>
        <v>34.327542218442481</v>
      </c>
      <c r="R53" s="140"/>
      <c r="S53" s="140"/>
      <c r="T53" s="140"/>
      <c r="U53" s="140"/>
      <c r="V53" s="126"/>
      <c r="W53" s="126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</row>
    <row r="54" spans="1:49" ht="18" customHeight="1">
      <c r="A54" s="71"/>
      <c r="B54" s="33" t="s">
        <v>131</v>
      </c>
      <c r="C54" s="112">
        <f>+[1]TESORERIA!J54</f>
        <v>0</v>
      </c>
      <c r="D54" s="112">
        <f>+[1]TESORERIA!K54</f>
        <v>0</v>
      </c>
      <c r="E54" s="112">
        <f>+[1]TESORERIA!L54</f>
        <v>0</v>
      </c>
      <c r="F54" s="112">
        <f>+[1]TESORERIA!M54</f>
        <v>0</v>
      </c>
      <c r="G54" s="112">
        <f>+[1]TESORERIA!N54</f>
        <v>0</v>
      </c>
      <c r="H54" s="112">
        <f>+[1]TESORERIA!O54</f>
        <v>0</v>
      </c>
      <c r="I54" s="143">
        <f t="shared" si="31"/>
        <v>0</v>
      </c>
      <c r="J54" s="168">
        <v>0</v>
      </c>
      <c r="K54" s="168">
        <v>0</v>
      </c>
      <c r="L54" s="168">
        <v>0</v>
      </c>
      <c r="M54" s="168">
        <v>0</v>
      </c>
      <c r="N54" s="168">
        <v>0</v>
      </c>
      <c r="O54" s="168">
        <v>0</v>
      </c>
      <c r="P54" s="143">
        <f t="shared" si="32"/>
        <v>0</v>
      </c>
      <c r="Q54" s="143">
        <v>0</v>
      </c>
      <c r="R54" s="140"/>
      <c r="S54" s="140"/>
      <c r="T54" s="140"/>
      <c r="V54" s="126"/>
      <c r="W54" s="126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</row>
    <row r="55" spans="1:49" ht="18" customHeight="1">
      <c r="A55" s="71"/>
      <c r="B55" s="33" t="s">
        <v>132</v>
      </c>
      <c r="C55" s="112">
        <f>+[1]TESORERIA!J55</f>
        <v>0</v>
      </c>
      <c r="D55" s="112">
        <f>+[1]TESORERIA!K55</f>
        <v>0</v>
      </c>
      <c r="E55" s="112">
        <f>+[1]TESORERIA!L55</f>
        <v>0</v>
      </c>
      <c r="F55" s="112">
        <f>+[1]TESORERIA!M55</f>
        <v>0</v>
      </c>
      <c r="G55" s="112">
        <f>+[1]TESORERIA!N55</f>
        <v>0</v>
      </c>
      <c r="H55" s="112">
        <f>+[1]TESORERIA!O55</f>
        <v>0</v>
      </c>
      <c r="I55" s="143">
        <f t="shared" si="31"/>
        <v>0</v>
      </c>
      <c r="J55" s="168">
        <v>0</v>
      </c>
      <c r="K55" s="168">
        <v>0</v>
      </c>
      <c r="L55" s="168">
        <v>0</v>
      </c>
      <c r="M55" s="168">
        <v>0</v>
      </c>
      <c r="N55" s="168">
        <v>0</v>
      </c>
      <c r="O55" s="168">
        <v>0</v>
      </c>
      <c r="P55" s="143">
        <f t="shared" si="32"/>
        <v>0</v>
      </c>
      <c r="Q55" s="143">
        <v>0</v>
      </c>
      <c r="R55" s="140"/>
      <c r="S55" s="140"/>
      <c r="T55" s="140"/>
      <c r="V55" s="126"/>
      <c r="W55" s="126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</row>
    <row r="56" spans="1:49" ht="18" customHeight="1">
      <c r="A56" s="71"/>
      <c r="B56" s="33" t="s">
        <v>133</v>
      </c>
      <c r="C56" s="112">
        <f>+[1]TESORERIA!J56</f>
        <v>0</v>
      </c>
      <c r="D56" s="112">
        <f>+[1]TESORERIA!K56</f>
        <v>0</v>
      </c>
      <c r="E56" s="112">
        <f>+[1]TESORERIA!L56</f>
        <v>0</v>
      </c>
      <c r="F56" s="112">
        <f>+[1]TESORERIA!M56</f>
        <v>0</v>
      </c>
      <c r="G56" s="112">
        <f>+[1]TESORERIA!N56</f>
        <v>0</v>
      </c>
      <c r="H56" s="112">
        <f>+[1]TESORERIA!O56</f>
        <v>0</v>
      </c>
      <c r="I56" s="143">
        <f t="shared" si="31"/>
        <v>0</v>
      </c>
      <c r="J56" s="168">
        <v>0</v>
      </c>
      <c r="K56" s="168">
        <v>0</v>
      </c>
      <c r="L56" s="168">
        <v>0</v>
      </c>
      <c r="M56" s="168">
        <v>0</v>
      </c>
      <c r="N56" s="168">
        <v>0</v>
      </c>
      <c r="O56" s="168">
        <v>0</v>
      </c>
      <c r="P56" s="143">
        <f t="shared" si="32"/>
        <v>0</v>
      </c>
      <c r="Q56" s="143">
        <v>0</v>
      </c>
      <c r="R56" s="140"/>
      <c r="S56" s="140"/>
      <c r="T56" s="140"/>
      <c r="W56" s="126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</row>
    <row r="57" spans="1:49" ht="18" customHeight="1">
      <c r="A57" s="71"/>
      <c r="B57" s="141" t="s">
        <v>62</v>
      </c>
      <c r="C57" s="169">
        <f>+[1]TESORERIA!J57</f>
        <v>0</v>
      </c>
      <c r="D57" s="169">
        <f>+[1]TESORERIA!K57</f>
        <v>0</v>
      </c>
      <c r="E57" s="169">
        <f>+[1]TESORERIA!L57</f>
        <v>0</v>
      </c>
      <c r="F57" s="169">
        <f>+[1]TESORERIA!M57</f>
        <v>0</v>
      </c>
      <c r="G57" s="169">
        <f>+[1]TESORERIA!N57</f>
        <v>0</v>
      </c>
      <c r="H57" s="169">
        <f>+[1]TESORERIA!O57</f>
        <v>0</v>
      </c>
      <c r="I57" s="22">
        <f t="shared" si="31"/>
        <v>0</v>
      </c>
      <c r="J57" s="169">
        <v>0</v>
      </c>
      <c r="K57" s="169">
        <v>0</v>
      </c>
      <c r="L57" s="169">
        <v>0</v>
      </c>
      <c r="M57" s="169">
        <v>0</v>
      </c>
      <c r="N57" s="169">
        <v>0</v>
      </c>
      <c r="O57" s="168">
        <v>0</v>
      </c>
      <c r="P57" s="22">
        <f t="shared" si="32"/>
        <v>0</v>
      </c>
      <c r="Q57" s="143">
        <v>0</v>
      </c>
      <c r="R57" s="140"/>
      <c r="S57" s="140"/>
      <c r="T57" s="140"/>
      <c r="U57" s="140"/>
      <c r="V57" s="126"/>
      <c r="W57" s="126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</row>
    <row r="58" spans="1:49" ht="18" customHeight="1">
      <c r="A58" s="71"/>
      <c r="B58" s="141" t="s">
        <v>65</v>
      </c>
      <c r="C58" s="169">
        <f>+[1]TESORERIA!J58</f>
        <v>0</v>
      </c>
      <c r="D58" s="169">
        <f>+[1]TESORERIA!K58</f>
        <v>0</v>
      </c>
      <c r="E58" s="169">
        <f>+[1]TESORERIA!L58</f>
        <v>0</v>
      </c>
      <c r="F58" s="169">
        <f>+[1]TESORERIA!M58</f>
        <v>0</v>
      </c>
      <c r="G58" s="169">
        <f>+[1]TESORERIA!N58</f>
        <v>0</v>
      </c>
      <c r="H58" s="169">
        <f>+[1]TESORERIA!O58</f>
        <v>0</v>
      </c>
      <c r="I58" s="22">
        <f t="shared" si="31"/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68">
        <v>0</v>
      </c>
      <c r="P58" s="22">
        <f t="shared" si="32"/>
        <v>0</v>
      </c>
      <c r="Q58" s="143">
        <v>0</v>
      </c>
      <c r="R58" s="140"/>
      <c r="S58" s="140"/>
      <c r="T58" s="140"/>
      <c r="U58" s="140"/>
      <c r="V58" s="126"/>
      <c r="W58" s="126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</row>
    <row r="59" spans="1:49" ht="18" customHeight="1">
      <c r="A59" s="71"/>
      <c r="B59" s="141" t="s">
        <v>66</v>
      </c>
      <c r="C59" s="169">
        <f>+[1]TESORERIA!J59</f>
        <v>0</v>
      </c>
      <c r="D59" s="169">
        <f>+[1]TESORERIA!K59</f>
        <v>0</v>
      </c>
      <c r="E59" s="169">
        <f>+[1]TESORERIA!L59</f>
        <v>1462.4</v>
      </c>
      <c r="F59" s="169">
        <f>+[1]TESORERIA!M59</f>
        <v>0</v>
      </c>
      <c r="G59" s="169">
        <f>+[1]TESORERIA!N59</f>
        <v>0</v>
      </c>
      <c r="H59" s="169">
        <f>+[1]TESORERIA!O59</f>
        <v>0</v>
      </c>
      <c r="I59" s="22">
        <f t="shared" si="31"/>
        <v>1462.4</v>
      </c>
      <c r="J59" s="23">
        <v>0</v>
      </c>
      <c r="K59" s="23">
        <v>0</v>
      </c>
      <c r="L59" s="23">
        <v>1462.4</v>
      </c>
      <c r="M59" s="23">
        <v>0</v>
      </c>
      <c r="N59" s="23">
        <v>0</v>
      </c>
      <c r="O59" s="168">
        <v>0</v>
      </c>
      <c r="P59" s="22">
        <f t="shared" si="32"/>
        <v>1462.4</v>
      </c>
      <c r="Q59" s="143">
        <v>0</v>
      </c>
      <c r="R59" s="140"/>
      <c r="S59" s="140"/>
      <c r="T59" s="140"/>
      <c r="U59" s="140"/>
      <c r="V59" s="140"/>
      <c r="W59" s="126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</row>
    <row r="60" spans="1:49" ht="18" customHeight="1">
      <c r="A60" s="71"/>
      <c r="B60" s="153" t="s">
        <v>68</v>
      </c>
      <c r="C60" s="90">
        <f>+C61+C62</f>
        <v>5.7</v>
      </c>
      <c r="D60" s="90">
        <f t="shared" ref="D60:H60" si="33">+D61+D62</f>
        <v>1603.5</v>
      </c>
      <c r="E60" s="90">
        <f t="shared" si="33"/>
        <v>803.3</v>
      </c>
      <c r="F60" s="90">
        <f t="shared" si="33"/>
        <v>809.4</v>
      </c>
      <c r="G60" s="90">
        <f t="shared" si="33"/>
        <v>825</v>
      </c>
      <c r="H60" s="90">
        <f t="shared" si="33"/>
        <v>859.6</v>
      </c>
      <c r="I60" s="22">
        <f t="shared" si="31"/>
        <v>4906.5</v>
      </c>
      <c r="J60" s="90">
        <f t="shared" ref="J60:L60" si="34">+J61+J62</f>
        <v>892.7</v>
      </c>
      <c r="K60" s="90">
        <f t="shared" si="34"/>
        <v>892.7</v>
      </c>
      <c r="L60" s="90">
        <f t="shared" si="34"/>
        <v>893.1</v>
      </c>
      <c r="M60" s="90">
        <f>+M61+M62</f>
        <v>809.4</v>
      </c>
      <c r="N60" s="90">
        <f>+N61+N62</f>
        <v>825</v>
      </c>
      <c r="O60" s="90">
        <f>+O61+O62</f>
        <v>859.6</v>
      </c>
      <c r="P60" s="22">
        <f t="shared" si="32"/>
        <v>5172.5</v>
      </c>
      <c r="Q60" s="143">
        <f t="shared" si="25"/>
        <v>94.857419043015938</v>
      </c>
      <c r="R60" s="140"/>
      <c r="S60" s="140"/>
      <c r="T60" s="140"/>
      <c r="U60" s="140"/>
      <c r="V60" s="140"/>
      <c r="W60" s="126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</row>
    <row r="61" spans="1:49" ht="18" customHeight="1">
      <c r="A61" s="71"/>
      <c r="B61" s="170" t="s">
        <v>134</v>
      </c>
      <c r="C61" s="112">
        <f>+[1]TESORERIA!J61</f>
        <v>5.7</v>
      </c>
      <c r="D61" s="112">
        <f>+[1]TESORERIA!K61</f>
        <v>5.7</v>
      </c>
      <c r="E61" s="112">
        <f>+[1]TESORERIA!L61</f>
        <v>0</v>
      </c>
      <c r="F61" s="112">
        <f>+[1]TESORERIA!M61</f>
        <v>0</v>
      </c>
      <c r="G61" s="112">
        <f>+[1]TESORERIA!N61</f>
        <v>0</v>
      </c>
      <c r="H61" s="112">
        <f>+[1]TESORERIA!O61</f>
        <v>0</v>
      </c>
      <c r="I61" s="143">
        <f t="shared" si="31"/>
        <v>11.4</v>
      </c>
      <c r="J61" s="112">
        <v>0</v>
      </c>
      <c r="K61" s="112">
        <v>0</v>
      </c>
      <c r="L61" s="112">
        <v>0.4</v>
      </c>
      <c r="M61" s="112">
        <v>0</v>
      </c>
      <c r="N61" s="112">
        <v>0</v>
      </c>
      <c r="O61" s="112">
        <v>0</v>
      </c>
      <c r="P61" s="143">
        <f t="shared" si="32"/>
        <v>0.4</v>
      </c>
      <c r="Q61" s="143">
        <v>0</v>
      </c>
      <c r="R61" s="140"/>
      <c r="S61" s="140"/>
      <c r="T61" s="140"/>
      <c r="U61" s="140"/>
      <c r="V61" s="126"/>
      <c r="W61" s="126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</row>
    <row r="62" spans="1:49" ht="18" customHeight="1">
      <c r="A62" s="71"/>
      <c r="B62" s="170" t="s">
        <v>135</v>
      </c>
      <c r="C62" s="112">
        <f>+[1]TESORERIA!J62</f>
        <v>0</v>
      </c>
      <c r="D62" s="112">
        <f>+[1]TESORERIA!K62</f>
        <v>1597.8</v>
      </c>
      <c r="E62" s="112">
        <f>+[1]TESORERIA!L62</f>
        <v>803.3</v>
      </c>
      <c r="F62" s="112">
        <f>+[1]TESORERIA!M62</f>
        <v>809.4</v>
      </c>
      <c r="G62" s="112">
        <f>+[1]TESORERIA!N62</f>
        <v>825</v>
      </c>
      <c r="H62" s="112">
        <f>+[1]TESORERIA!O62</f>
        <v>859.6</v>
      </c>
      <c r="I62" s="143">
        <f t="shared" si="31"/>
        <v>4895.1000000000004</v>
      </c>
      <c r="J62" s="112">
        <v>892.7</v>
      </c>
      <c r="K62" s="112">
        <v>892.7</v>
      </c>
      <c r="L62" s="112">
        <v>892.7</v>
      </c>
      <c r="M62" s="112">
        <v>809.4</v>
      </c>
      <c r="N62" s="112">
        <v>825</v>
      </c>
      <c r="O62" s="112">
        <v>859.6</v>
      </c>
      <c r="P62" s="143">
        <f t="shared" si="32"/>
        <v>5172.1000000000004</v>
      </c>
      <c r="Q62" s="143">
        <f t="shared" si="25"/>
        <v>94.64434175673324</v>
      </c>
      <c r="R62" s="140"/>
      <c r="S62" s="140"/>
      <c r="T62" s="140"/>
      <c r="U62" s="140"/>
      <c r="V62" s="126"/>
      <c r="W62" s="126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</row>
    <row r="63" spans="1:49" ht="27.75" customHeight="1" thickBot="1">
      <c r="A63" s="71"/>
      <c r="B63" s="171" t="s">
        <v>136</v>
      </c>
      <c r="C63" s="172">
        <f t="shared" ref="C63:P63" si="35">+C60+C8</f>
        <v>2713.6</v>
      </c>
      <c r="D63" s="172">
        <f t="shared" si="35"/>
        <v>3606.1</v>
      </c>
      <c r="E63" s="172">
        <f t="shared" si="35"/>
        <v>5289.2</v>
      </c>
      <c r="F63" s="172">
        <f t="shared" si="35"/>
        <v>13191.9</v>
      </c>
      <c r="G63" s="172">
        <f t="shared" si="35"/>
        <v>2502.4</v>
      </c>
      <c r="H63" s="172">
        <f t="shared" si="35"/>
        <v>2483.5</v>
      </c>
      <c r="I63" s="172">
        <f t="shared" si="35"/>
        <v>29786.7</v>
      </c>
      <c r="J63" s="172">
        <f t="shared" si="35"/>
        <v>3595.1000000000004</v>
      </c>
      <c r="K63" s="172">
        <f t="shared" si="35"/>
        <v>3431.7</v>
      </c>
      <c r="L63" s="172">
        <f t="shared" si="35"/>
        <v>5812.7907019100003</v>
      </c>
      <c r="M63" s="172">
        <f t="shared" si="35"/>
        <v>13179.699999999999</v>
      </c>
      <c r="N63" s="172">
        <f t="shared" si="35"/>
        <v>2625.9</v>
      </c>
      <c r="O63" s="172">
        <f t="shared" si="35"/>
        <v>3649.6</v>
      </c>
      <c r="P63" s="172">
        <f t="shared" si="35"/>
        <v>32294.790701909998</v>
      </c>
      <c r="Q63" s="172">
        <f>+I63/P63*100</f>
        <v>92.23376077875723</v>
      </c>
      <c r="R63" s="140"/>
      <c r="S63" s="140"/>
      <c r="T63" s="140"/>
      <c r="U63" s="140"/>
      <c r="V63" s="126"/>
      <c r="W63" s="126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</row>
    <row r="64" spans="1:49" ht="18" customHeight="1" thickTop="1">
      <c r="A64" s="71"/>
      <c r="B64" s="57" t="s">
        <v>70</v>
      </c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40"/>
      <c r="S64" s="140"/>
      <c r="T64" s="140"/>
      <c r="U64" s="140"/>
      <c r="V64" s="126"/>
      <c r="W64" s="126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</row>
    <row r="65" spans="1:49" ht="15" customHeight="1">
      <c r="A65" s="71"/>
      <c r="B65" s="60" t="s">
        <v>71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126"/>
      <c r="S65" s="126"/>
      <c r="T65" s="126"/>
      <c r="U65" s="126"/>
      <c r="V65" s="126"/>
      <c r="W65" s="126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</row>
    <row r="66" spans="1:49" ht="12" customHeight="1">
      <c r="A66" s="71"/>
      <c r="B66" s="64" t="s">
        <v>72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126"/>
      <c r="S66" s="126"/>
      <c r="T66" s="126"/>
      <c r="U66" s="126"/>
      <c r="V66" s="126"/>
      <c r="W66" s="126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</row>
    <row r="67" spans="1:49" ht="12" customHeight="1">
      <c r="A67" s="71"/>
      <c r="B67" s="64" t="s">
        <v>137</v>
      </c>
      <c r="C67" s="174"/>
      <c r="D67" s="174"/>
      <c r="E67" s="174"/>
      <c r="F67" s="174"/>
      <c r="G67" s="174"/>
      <c r="H67" s="174"/>
      <c r="I67" s="85"/>
      <c r="J67" s="174"/>
      <c r="K67" s="174"/>
      <c r="L67" s="174"/>
      <c r="M67" s="174"/>
      <c r="N67" s="174"/>
      <c r="O67" s="174"/>
      <c r="P67" s="174"/>
      <c r="Q67" s="174"/>
      <c r="R67" s="126"/>
      <c r="S67" s="126"/>
      <c r="T67" s="126"/>
      <c r="U67" s="126"/>
      <c r="V67" s="126"/>
      <c r="W67" s="126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</row>
    <row r="68" spans="1:49" ht="14.25">
      <c r="A68" s="71"/>
      <c r="B68" s="64" t="s">
        <v>138</v>
      </c>
      <c r="C68" s="175"/>
      <c r="D68" s="175"/>
      <c r="E68" s="175"/>
      <c r="F68" s="175"/>
      <c r="G68" s="175"/>
      <c r="H68" s="175"/>
      <c r="I68" s="85"/>
      <c r="J68" s="120"/>
      <c r="K68" s="120"/>
      <c r="L68" s="120"/>
      <c r="M68" s="120"/>
      <c r="N68" s="120"/>
      <c r="O68" s="120"/>
      <c r="P68" s="120"/>
      <c r="Q68" s="120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</row>
    <row r="69" spans="1:49" ht="14.25">
      <c r="A69" s="71"/>
      <c r="B69" s="68" t="s">
        <v>75</v>
      </c>
      <c r="C69" s="66"/>
      <c r="D69" s="66"/>
      <c r="E69" s="66"/>
      <c r="F69" s="66"/>
      <c r="G69" s="66"/>
      <c r="H69" s="66"/>
      <c r="I69" s="85"/>
      <c r="J69" s="66"/>
      <c r="K69" s="66"/>
      <c r="L69" s="66"/>
      <c r="M69" s="66"/>
      <c r="N69" s="66"/>
      <c r="O69" s="66"/>
      <c r="P69" s="66"/>
      <c r="Q69" s="6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</row>
    <row r="70" spans="1:49" ht="14.25">
      <c r="B70" s="176"/>
      <c r="C70" s="177"/>
      <c r="D70" s="177"/>
      <c r="E70" s="177"/>
      <c r="F70" s="177"/>
      <c r="G70" s="177"/>
      <c r="H70" s="177"/>
      <c r="I70" s="85"/>
      <c r="J70" s="123"/>
      <c r="K70" s="123"/>
      <c r="L70" s="123"/>
      <c r="M70" s="123"/>
      <c r="N70" s="123"/>
      <c r="O70" s="123"/>
      <c r="P70" s="123"/>
      <c r="Q70" s="123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</row>
    <row r="71" spans="1:49" ht="16.5">
      <c r="B71" s="123"/>
      <c r="C71" s="178"/>
      <c r="D71" s="178"/>
      <c r="E71" s="178"/>
      <c r="F71" s="178"/>
      <c r="G71" s="178"/>
      <c r="H71" s="178"/>
      <c r="I71" s="178"/>
      <c r="J71" s="123"/>
      <c r="K71" s="123"/>
      <c r="L71" s="123"/>
      <c r="M71" s="123"/>
      <c r="N71" s="123"/>
      <c r="O71" s="123"/>
      <c r="P71" s="123"/>
      <c r="Q71" s="123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</row>
    <row r="72" spans="1:49" ht="14.25">
      <c r="B72" s="123"/>
      <c r="C72" s="179"/>
      <c r="D72" s="179"/>
      <c r="E72" s="179"/>
      <c r="F72" s="179"/>
      <c r="G72" s="179"/>
      <c r="H72" s="179"/>
      <c r="I72" s="123"/>
      <c r="J72" s="123"/>
      <c r="K72" s="123"/>
      <c r="L72" s="123"/>
      <c r="M72" s="123"/>
      <c r="N72" s="123"/>
      <c r="O72" s="123"/>
      <c r="P72" s="123"/>
      <c r="Q72" s="123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</row>
    <row r="73" spans="1:49" ht="14.25">
      <c r="B73" s="180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</row>
    <row r="74" spans="1:49" ht="14.25">
      <c r="B74" s="180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</row>
    <row r="75" spans="1:49" ht="14.25">
      <c r="B75" s="180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</row>
    <row r="76" spans="1:49" ht="14.25">
      <c r="B76" s="180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</row>
    <row r="77" spans="1:49" ht="14.25">
      <c r="B77" s="180"/>
      <c r="C77" s="123"/>
      <c r="D77" s="123"/>
      <c r="E77" s="123"/>
      <c r="F77" s="123"/>
      <c r="G77" s="123"/>
      <c r="H77" s="123"/>
      <c r="I77" s="181"/>
      <c r="J77" s="123"/>
      <c r="K77" s="123"/>
      <c r="L77" s="123"/>
      <c r="M77" s="123"/>
      <c r="N77" s="123"/>
      <c r="O77" s="123"/>
      <c r="P77" s="123"/>
      <c r="Q77" s="123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</row>
    <row r="78" spans="1:49" ht="14.25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</row>
    <row r="79" spans="1:49" ht="14.25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</row>
    <row r="80" spans="1:49" ht="14.25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</row>
    <row r="81" spans="2:49" ht="14.25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</row>
    <row r="82" spans="2:49" ht="14.25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</row>
    <row r="83" spans="2:49" ht="14.25">
      <c r="B83" s="180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</row>
    <row r="84" spans="2:49" ht="14.25">
      <c r="B84" s="180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</row>
    <row r="85" spans="2:49" ht="14.25"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</row>
    <row r="86" spans="2:49" ht="14.25">
      <c r="B86" s="180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</row>
    <row r="87" spans="2:49" ht="14.25">
      <c r="B87" s="180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</row>
    <row r="88" spans="2:49" ht="14.25">
      <c r="B88" s="180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</row>
    <row r="89" spans="2:49" ht="14.25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</row>
    <row r="90" spans="2:49" ht="14.25">
      <c r="B90" s="180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</row>
    <row r="91" spans="2:49" ht="14.25">
      <c r="B91" s="180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</row>
    <row r="92" spans="2:49" ht="14.25">
      <c r="B92" s="180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</row>
    <row r="93" spans="2:49" ht="14.25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</row>
    <row r="94" spans="2:49" ht="14.25">
      <c r="B94" s="180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</row>
    <row r="95" spans="2:49" ht="14.25">
      <c r="B95" s="180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</row>
    <row r="96" spans="2:49" ht="14.25">
      <c r="B96" s="180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</row>
    <row r="97" spans="2:49" ht="14.25">
      <c r="B97" s="180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</row>
    <row r="98" spans="2:49" ht="14.25"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</row>
    <row r="99" spans="2:49" ht="14.25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</row>
    <row r="100" spans="2:49" ht="14.25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</row>
    <row r="101" spans="2:49" ht="14.25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</row>
    <row r="102" spans="2:49" ht="14.25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</row>
    <row r="103" spans="2:49" ht="14.25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</row>
    <row r="104" spans="2:49" ht="14.25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</row>
    <row r="105" spans="2:49" ht="14.25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</row>
    <row r="106" spans="2:49" ht="14.25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</row>
    <row r="107" spans="2:49" ht="14.25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</row>
    <row r="108" spans="2:49" ht="14.25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</row>
    <row r="109" spans="2:49" ht="14.25"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</row>
    <row r="110" spans="2:49" ht="14.25"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</row>
    <row r="111" spans="2:49" ht="14.25"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</row>
    <row r="112" spans="2:49" ht="14.25"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</row>
    <row r="113" spans="2:49" ht="14.25"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</row>
    <row r="114" spans="2:49" ht="14.25"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</row>
    <row r="115" spans="2:49" ht="14.25"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</row>
    <row r="116" spans="2:49" ht="14.25"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</row>
    <row r="117" spans="2:49" ht="14.25"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</row>
    <row r="118" spans="2:49" ht="14.25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</row>
    <row r="119" spans="2:49" ht="14.25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</row>
    <row r="120" spans="2:49" ht="14.25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</row>
    <row r="121" spans="2:49" ht="14.25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</row>
    <row r="122" spans="2:49" ht="14.25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</row>
    <row r="123" spans="2:49" ht="14.25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</row>
    <row r="124" spans="2:49" ht="14.25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7"/>
      <c r="AV124" s="127"/>
      <c r="AW124" s="127"/>
    </row>
    <row r="125" spans="2:49" ht="14.25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27"/>
    </row>
    <row r="126" spans="2:49" ht="14.25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  <c r="AV126" s="127"/>
      <c r="AW126" s="127"/>
    </row>
    <row r="127" spans="2:49" ht="14.25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</row>
    <row r="128" spans="2:49" ht="14.25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127"/>
    </row>
    <row r="129" spans="2:49" ht="14.25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</row>
    <row r="130" spans="2:49" ht="14.25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</row>
    <row r="131" spans="2:49" ht="14.25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</row>
    <row r="132" spans="2:49" ht="14.25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7"/>
      <c r="AV132" s="127"/>
      <c r="AW132" s="127"/>
    </row>
    <row r="133" spans="2:49" ht="14.25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7"/>
      <c r="AV133" s="127"/>
      <c r="AW133" s="127"/>
    </row>
    <row r="134" spans="2:49" ht="14.25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</row>
    <row r="135" spans="2:49" ht="14.25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</row>
    <row r="136" spans="2:49" ht="14.25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</row>
    <row r="137" spans="2:49" ht="14.25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  <c r="AV137" s="127"/>
      <c r="AW137" s="127"/>
    </row>
    <row r="138" spans="2:49" ht="14.25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7"/>
      <c r="AV138" s="127"/>
      <c r="AW138" s="127"/>
    </row>
    <row r="139" spans="2:49" ht="14.25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7"/>
      <c r="AV139" s="127"/>
      <c r="AW139" s="127"/>
    </row>
    <row r="140" spans="2:49" ht="14.25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7"/>
      <c r="AM140" s="127"/>
      <c r="AN140" s="127"/>
      <c r="AO140" s="127"/>
      <c r="AP140" s="127"/>
      <c r="AQ140" s="127"/>
      <c r="AR140" s="127"/>
      <c r="AS140" s="127"/>
      <c r="AT140" s="127"/>
      <c r="AU140" s="127"/>
      <c r="AV140" s="127"/>
      <c r="AW140" s="127"/>
    </row>
    <row r="141" spans="2:49" ht="14.25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7"/>
      <c r="AV141" s="127"/>
      <c r="AW141" s="127"/>
    </row>
    <row r="142" spans="2:49" ht="14.25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7"/>
      <c r="AM142" s="127"/>
      <c r="AN142" s="127"/>
      <c r="AO142" s="127"/>
      <c r="AP142" s="127"/>
      <c r="AQ142" s="127"/>
      <c r="AR142" s="127"/>
      <c r="AS142" s="127"/>
      <c r="AT142" s="127"/>
      <c r="AU142" s="127"/>
      <c r="AV142" s="127"/>
      <c r="AW142" s="127"/>
    </row>
    <row r="143" spans="2:49" ht="14.25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7"/>
      <c r="AM143" s="127"/>
      <c r="AN143" s="127"/>
      <c r="AO143" s="127"/>
      <c r="AP143" s="127"/>
      <c r="AQ143" s="127"/>
      <c r="AR143" s="127"/>
      <c r="AS143" s="127"/>
      <c r="AT143" s="127"/>
      <c r="AU143" s="127"/>
      <c r="AV143" s="127"/>
      <c r="AW143" s="127"/>
    </row>
    <row r="144" spans="2:49" ht="14.25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</row>
    <row r="145" spans="2:49" ht="14.25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7"/>
      <c r="AM145" s="127"/>
      <c r="AN145" s="127"/>
      <c r="AO145" s="127"/>
      <c r="AP145" s="127"/>
      <c r="AQ145" s="127"/>
      <c r="AR145" s="127"/>
      <c r="AS145" s="127"/>
      <c r="AT145" s="127"/>
      <c r="AU145" s="127"/>
      <c r="AV145" s="127"/>
      <c r="AW145" s="127"/>
    </row>
    <row r="146" spans="2:49" ht="14.25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</row>
    <row r="147" spans="2:49" ht="14.25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7"/>
      <c r="AM147" s="127"/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</row>
    <row r="148" spans="2:49" ht="14.25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7"/>
      <c r="AM148" s="127"/>
      <c r="AN148" s="127"/>
      <c r="AO148" s="127"/>
      <c r="AP148" s="127"/>
      <c r="AQ148" s="127"/>
      <c r="AR148" s="127"/>
      <c r="AS148" s="127"/>
      <c r="AT148" s="127"/>
      <c r="AU148" s="127"/>
      <c r="AV148" s="127"/>
      <c r="AW148" s="127"/>
    </row>
    <row r="149" spans="2:49" ht="14.25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</row>
    <row r="150" spans="2:49" ht="14.25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</row>
    <row r="151" spans="2:49" ht="14.25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</row>
    <row r="152" spans="2:49" ht="14.25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</row>
    <row r="153" spans="2:49" ht="14.25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</row>
    <row r="154" spans="2:49" ht="14.25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</row>
    <row r="155" spans="2:49" ht="14.25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</row>
    <row r="156" spans="2:49" ht="14.25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</row>
    <row r="157" spans="2:49" ht="14.25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</row>
    <row r="158" spans="2:49" ht="14.25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</row>
    <row r="159" spans="2:49" ht="14.25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</row>
    <row r="160" spans="2:49" ht="14.25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</row>
    <row r="161" spans="2:49" ht="14.25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</row>
    <row r="162" spans="2:49" ht="14.25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</row>
    <row r="163" spans="2:49" ht="14.25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7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</row>
    <row r="164" spans="2:49" ht="14.25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</row>
    <row r="165" spans="2:49" ht="14.25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7"/>
      <c r="AM165" s="127"/>
      <c r="AN165" s="127"/>
      <c r="AO165" s="127"/>
      <c r="AP165" s="127"/>
      <c r="AQ165" s="127"/>
      <c r="AR165" s="127"/>
      <c r="AS165" s="127"/>
      <c r="AT165" s="127"/>
      <c r="AU165" s="127"/>
      <c r="AV165" s="127"/>
      <c r="AW165" s="127"/>
    </row>
    <row r="166" spans="2:49" ht="14.25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</row>
    <row r="167" spans="2:49" ht="14.25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7"/>
      <c r="AM167" s="127"/>
      <c r="AN167" s="127"/>
      <c r="AO167" s="127"/>
      <c r="AP167" s="127"/>
      <c r="AQ167" s="127"/>
      <c r="AR167" s="127"/>
      <c r="AS167" s="127"/>
      <c r="AT167" s="127"/>
      <c r="AU167" s="127"/>
      <c r="AV167" s="127"/>
      <c r="AW167" s="127"/>
    </row>
    <row r="168" spans="2:49" ht="14.25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7"/>
      <c r="AM168" s="127"/>
      <c r="AN168" s="127"/>
      <c r="AO168" s="127"/>
      <c r="AP168" s="127"/>
      <c r="AQ168" s="127"/>
      <c r="AR168" s="127"/>
      <c r="AS168" s="127"/>
      <c r="AT168" s="127"/>
      <c r="AU168" s="127"/>
      <c r="AV168" s="127"/>
      <c r="AW168" s="127"/>
    </row>
    <row r="169" spans="2:49" ht="14.25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</row>
    <row r="170" spans="2:49" ht="14.25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7"/>
      <c r="AM170" s="127"/>
      <c r="AN170" s="127"/>
      <c r="AO170" s="127"/>
      <c r="AP170" s="127"/>
      <c r="AQ170" s="127"/>
      <c r="AR170" s="127"/>
      <c r="AS170" s="127"/>
      <c r="AT170" s="127"/>
      <c r="AU170" s="127"/>
      <c r="AV170" s="127"/>
      <c r="AW170" s="127"/>
    </row>
    <row r="171" spans="2:49" ht="14.25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</row>
    <row r="172" spans="2:49" ht="14.25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</row>
    <row r="173" spans="2:49" ht="14.25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</row>
    <row r="174" spans="2:49" ht="14.25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7"/>
      <c r="AM174" s="127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</row>
    <row r="175" spans="2:49" ht="14.25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</row>
    <row r="176" spans="2:49" ht="14.25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</row>
    <row r="177" spans="2:49" ht="14.25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</row>
    <row r="178" spans="2:49" ht="14.25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</row>
    <row r="179" spans="2:49" ht="14.25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</row>
    <row r="180" spans="2:49" ht="14.25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</row>
    <row r="181" spans="2:49" ht="14.25"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</row>
    <row r="182" spans="2:49" ht="14.25"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</row>
    <row r="183" spans="2:49" ht="14.25"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</row>
    <row r="184" spans="2:49" ht="14.25"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</row>
    <row r="185" spans="2:49" ht="14.25"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</row>
    <row r="186" spans="2:49" ht="14.25"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</row>
    <row r="187" spans="2:49" ht="14.25"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7"/>
      <c r="AM187" s="127"/>
      <c r="AN187" s="127"/>
      <c r="AO187" s="127"/>
      <c r="AP187" s="127"/>
      <c r="AQ187" s="127"/>
      <c r="AR187" s="127"/>
      <c r="AS187" s="127"/>
      <c r="AT187" s="127"/>
      <c r="AU187" s="127"/>
      <c r="AV187" s="127"/>
      <c r="AW187" s="127"/>
    </row>
    <row r="188" spans="2:49" ht="14.25"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</row>
    <row r="189" spans="2:49" ht="14.25"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7"/>
      <c r="AM189" s="127"/>
      <c r="AN189" s="127"/>
      <c r="AO189" s="127"/>
      <c r="AP189" s="127"/>
      <c r="AQ189" s="127"/>
      <c r="AR189" s="127"/>
      <c r="AS189" s="127"/>
      <c r="AT189" s="127"/>
      <c r="AU189" s="127"/>
      <c r="AV189" s="127"/>
      <c r="AW189" s="127"/>
    </row>
    <row r="190" spans="2:49" ht="14.25"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  <c r="AL190" s="127"/>
      <c r="AM190" s="127"/>
      <c r="AN190" s="127"/>
      <c r="AO190" s="127"/>
      <c r="AP190" s="127"/>
      <c r="AQ190" s="127"/>
      <c r="AR190" s="127"/>
      <c r="AS190" s="127"/>
      <c r="AT190" s="127"/>
      <c r="AU190" s="127"/>
      <c r="AV190" s="127"/>
      <c r="AW190" s="127"/>
    </row>
    <row r="191" spans="2:49" ht="14.25"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7"/>
      <c r="AM191" s="127"/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</row>
    <row r="192" spans="2:49" ht="14.25"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7"/>
      <c r="AM192" s="127"/>
      <c r="AN192" s="127"/>
      <c r="AO192" s="127"/>
      <c r="AP192" s="127"/>
      <c r="AQ192" s="127"/>
      <c r="AR192" s="127"/>
      <c r="AS192" s="127"/>
      <c r="AT192" s="127"/>
      <c r="AU192" s="127"/>
      <c r="AV192" s="127"/>
      <c r="AW192" s="127"/>
    </row>
    <row r="193" spans="2:49" ht="14.25"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7"/>
      <c r="AM193" s="127"/>
      <c r="AN193" s="127"/>
      <c r="AO193" s="127"/>
      <c r="AP193" s="127"/>
      <c r="AQ193" s="127"/>
      <c r="AR193" s="127"/>
      <c r="AS193" s="127"/>
      <c r="AT193" s="127"/>
      <c r="AU193" s="127"/>
      <c r="AV193" s="127"/>
      <c r="AW193" s="127"/>
    </row>
    <row r="194" spans="2:49" ht="14.25"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7"/>
      <c r="AM194" s="127"/>
      <c r="AN194" s="127"/>
      <c r="AO194" s="127"/>
      <c r="AP194" s="127"/>
      <c r="AQ194" s="127"/>
      <c r="AR194" s="127"/>
      <c r="AS194" s="127"/>
      <c r="AT194" s="127"/>
      <c r="AU194" s="127"/>
      <c r="AV194" s="127"/>
      <c r="AW194" s="127"/>
    </row>
    <row r="195" spans="2:49" ht="14.25"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7"/>
      <c r="AM195" s="127"/>
      <c r="AN195" s="127"/>
      <c r="AO195" s="127"/>
      <c r="AP195" s="127"/>
      <c r="AQ195" s="127"/>
      <c r="AR195" s="127"/>
      <c r="AS195" s="127"/>
      <c r="AT195" s="127"/>
      <c r="AU195" s="127"/>
      <c r="AV195" s="127"/>
      <c r="AW195" s="127"/>
    </row>
    <row r="196" spans="2:49" ht="14.25"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7"/>
      <c r="AM196" s="127"/>
      <c r="AN196" s="127"/>
      <c r="AO196" s="127"/>
      <c r="AP196" s="127"/>
      <c r="AQ196" s="127"/>
      <c r="AR196" s="127"/>
      <c r="AS196" s="127"/>
      <c r="AT196" s="127"/>
      <c r="AU196" s="127"/>
      <c r="AV196" s="127"/>
      <c r="AW196" s="127"/>
    </row>
    <row r="197" spans="2:49" ht="14.25"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7"/>
      <c r="AM197" s="127"/>
      <c r="AN197" s="127"/>
      <c r="AO197" s="127"/>
      <c r="AP197" s="127"/>
      <c r="AQ197" s="127"/>
      <c r="AR197" s="127"/>
      <c r="AS197" s="127"/>
      <c r="AT197" s="127"/>
      <c r="AU197" s="127"/>
      <c r="AV197" s="127"/>
      <c r="AW197" s="127"/>
    </row>
    <row r="198" spans="2:49" ht="14.25"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  <c r="AL198" s="127"/>
      <c r="AM198" s="127"/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</row>
    <row r="199" spans="2:49" ht="14.25"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  <c r="AG199" s="126"/>
      <c r="AH199" s="126"/>
      <c r="AI199" s="126"/>
      <c r="AJ199" s="126"/>
      <c r="AK199" s="126"/>
      <c r="AL199" s="127"/>
      <c r="AM199" s="127"/>
      <c r="AN199" s="127"/>
      <c r="AO199" s="127"/>
      <c r="AP199" s="127"/>
      <c r="AQ199" s="127"/>
      <c r="AR199" s="127"/>
      <c r="AS199" s="127"/>
      <c r="AT199" s="127"/>
      <c r="AU199" s="127"/>
      <c r="AV199" s="127"/>
      <c r="AW199" s="127"/>
    </row>
    <row r="200" spans="2:49" ht="14.25"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7"/>
      <c r="AM200" s="127"/>
      <c r="AN200" s="127"/>
      <c r="AO200" s="127"/>
      <c r="AP200" s="127"/>
      <c r="AQ200" s="127"/>
      <c r="AR200" s="127"/>
      <c r="AS200" s="127"/>
      <c r="AT200" s="127"/>
      <c r="AU200" s="127"/>
      <c r="AV200" s="127"/>
      <c r="AW200" s="127"/>
    </row>
    <row r="201" spans="2:49" ht="14.25"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7"/>
      <c r="AM201" s="127"/>
      <c r="AN201" s="127"/>
      <c r="AO201" s="127"/>
      <c r="AP201" s="127"/>
      <c r="AQ201" s="127"/>
      <c r="AR201" s="127"/>
      <c r="AS201" s="127"/>
      <c r="AT201" s="127"/>
      <c r="AU201" s="127"/>
      <c r="AV201" s="127"/>
      <c r="AW201" s="127"/>
    </row>
    <row r="202" spans="2:49" ht="14.25"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7"/>
      <c r="AM202" s="127"/>
      <c r="AN202" s="127"/>
      <c r="AO202" s="127"/>
      <c r="AP202" s="127"/>
      <c r="AQ202" s="127"/>
      <c r="AR202" s="127"/>
      <c r="AS202" s="127"/>
      <c r="AT202" s="127"/>
      <c r="AU202" s="127"/>
      <c r="AV202" s="127"/>
      <c r="AW202" s="127"/>
    </row>
    <row r="203" spans="2:49" ht="14.25"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7"/>
      <c r="AM203" s="127"/>
      <c r="AN203" s="127"/>
      <c r="AO203" s="127"/>
      <c r="AP203" s="127"/>
      <c r="AQ203" s="127"/>
      <c r="AR203" s="127"/>
      <c r="AS203" s="127"/>
      <c r="AT203" s="127"/>
      <c r="AU203" s="127"/>
      <c r="AV203" s="127"/>
      <c r="AW203" s="127"/>
    </row>
    <row r="204" spans="2:49" ht="14.25"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7"/>
      <c r="AM204" s="127"/>
      <c r="AN204" s="127"/>
      <c r="AO204" s="127"/>
      <c r="AP204" s="127"/>
      <c r="AQ204" s="127"/>
      <c r="AR204" s="127"/>
      <c r="AS204" s="127"/>
      <c r="AT204" s="127"/>
      <c r="AU204" s="127"/>
      <c r="AV204" s="127"/>
      <c r="AW204" s="127"/>
    </row>
    <row r="205" spans="2:49" ht="14.25"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7"/>
      <c r="AM205" s="127"/>
      <c r="AN205" s="127"/>
      <c r="AO205" s="127"/>
      <c r="AP205" s="127"/>
      <c r="AQ205" s="127"/>
      <c r="AR205" s="127"/>
      <c r="AS205" s="127"/>
      <c r="AT205" s="127"/>
      <c r="AU205" s="127"/>
      <c r="AV205" s="127"/>
      <c r="AW205" s="127"/>
    </row>
    <row r="206" spans="2:49" ht="14.25"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7"/>
      <c r="AM206" s="127"/>
      <c r="AN206" s="127"/>
      <c r="AO206" s="127"/>
      <c r="AP206" s="127"/>
      <c r="AQ206" s="127"/>
      <c r="AR206" s="127"/>
      <c r="AS206" s="127"/>
      <c r="AT206" s="127"/>
      <c r="AU206" s="127"/>
      <c r="AV206" s="127"/>
      <c r="AW206" s="127"/>
    </row>
    <row r="207" spans="2:49" ht="14.25"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7"/>
      <c r="AM207" s="127"/>
      <c r="AN207" s="127"/>
      <c r="AO207" s="127"/>
      <c r="AP207" s="127"/>
      <c r="AQ207" s="127"/>
      <c r="AR207" s="127"/>
      <c r="AS207" s="127"/>
      <c r="AT207" s="127"/>
      <c r="AU207" s="127"/>
      <c r="AV207" s="127"/>
      <c r="AW207" s="127"/>
    </row>
    <row r="208" spans="2:49" ht="14.25"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  <c r="AL208" s="127"/>
      <c r="AM208" s="127"/>
      <c r="AN208" s="127"/>
      <c r="AO208" s="127"/>
      <c r="AP208" s="127"/>
      <c r="AQ208" s="127"/>
      <c r="AR208" s="127"/>
      <c r="AS208" s="127"/>
      <c r="AT208" s="127"/>
      <c r="AU208" s="127"/>
      <c r="AV208" s="127"/>
      <c r="AW208" s="127"/>
    </row>
    <row r="209" spans="2:49" ht="14.25"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</row>
    <row r="210" spans="2:49"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6"/>
      <c r="AH210" s="126"/>
      <c r="AI210" s="126"/>
      <c r="AJ210" s="126"/>
      <c r="AK210" s="126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7"/>
    </row>
    <row r="211" spans="2:49"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  <c r="AF211" s="126"/>
      <c r="AG211" s="126"/>
      <c r="AH211" s="126"/>
      <c r="AI211" s="126"/>
      <c r="AJ211" s="126"/>
      <c r="AK211" s="126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</row>
    <row r="212" spans="2:49"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  <c r="AG212" s="126"/>
      <c r="AH212" s="126"/>
      <c r="AI212" s="126"/>
      <c r="AJ212" s="126"/>
      <c r="AK212" s="126"/>
      <c r="AL212" s="127"/>
      <c r="AM212" s="127"/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</row>
    <row r="213" spans="2:49"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  <c r="AL213" s="127"/>
      <c r="AM213" s="127"/>
      <c r="AN213" s="127"/>
      <c r="AO213" s="127"/>
      <c r="AP213" s="127"/>
      <c r="AQ213" s="127"/>
      <c r="AR213" s="127"/>
      <c r="AS213" s="127"/>
      <c r="AT213" s="127"/>
      <c r="AU213" s="127"/>
      <c r="AV213" s="127"/>
      <c r="AW213" s="127"/>
    </row>
    <row r="214" spans="2:49"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7"/>
      <c r="AM214" s="127"/>
      <c r="AN214" s="127"/>
      <c r="AO214" s="127"/>
      <c r="AP214" s="127"/>
      <c r="AQ214" s="127"/>
      <c r="AR214" s="127"/>
      <c r="AS214" s="127"/>
      <c r="AT214" s="127"/>
      <c r="AU214" s="127"/>
      <c r="AV214" s="127"/>
      <c r="AW214" s="127"/>
    </row>
    <row r="215" spans="2:49"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7"/>
      <c r="AM215" s="127"/>
      <c r="AN215" s="127"/>
      <c r="AO215" s="127"/>
      <c r="AP215" s="127"/>
      <c r="AQ215" s="127"/>
      <c r="AR215" s="127"/>
      <c r="AS215" s="127"/>
      <c r="AT215" s="127"/>
      <c r="AU215" s="127"/>
      <c r="AV215" s="127"/>
      <c r="AW215" s="127"/>
    </row>
    <row r="216" spans="2:49"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7"/>
      <c r="AM216" s="127"/>
      <c r="AN216" s="127"/>
      <c r="AO216" s="127"/>
      <c r="AP216" s="127"/>
      <c r="AQ216" s="127"/>
      <c r="AR216" s="127"/>
      <c r="AS216" s="127"/>
      <c r="AT216" s="127"/>
      <c r="AU216" s="127"/>
      <c r="AV216" s="127"/>
      <c r="AW216" s="127"/>
    </row>
    <row r="217" spans="2:49"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7"/>
      <c r="AM217" s="127"/>
      <c r="AN217" s="127"/>
      <c r="AO217" s="127"/>
      <c r="AP217" s="127"/>
      <c r="AQ217" s="127"/>
      <c r="AR217" s="127"/>
      <c r="AS217" s="127"/>
      <c r="AT217" s="127"/>
      <c r="AU217" s="127"/>
      <c r="AV217" s="127"/>
      <c r="AW217" s="127"/>
    </row>
    <row r="218" spans="2:49"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7"/>
      <c r="AM218" s="127"/>
      <c r="AN218" s="127"/>
      <c r="AO218" s="127"/>
      <c r="AP218" s="127"/>
      <c r="AQ218" s="127"/>
      <c r="AR218" s="127"/>
      <c r="AS218" s="127"/>
      <c r="AT218" s="127"/>
      <c r="AU218" s="127"/>
      <c r="AV218" s="127"/>
      <c r="AW218" s="127"/>
    </row>
    <row r="219" spans="2:49"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7"/>
      <c r="AM219" s="127"/>
      <c r="AN219" s="127"/>
      <c r="AO219" s="127"/>
      <c r="AP219" s="127"/>
      <c r="AQ219" s="127"/>
      <c r="AR219" s="127"/>
      <c r="AS219" s="127"/>
      <c r="AT219" s="127"/>
      <c r="AU219" s="127"/>
      <c r="AV219" s="127"/>
      <c r="AW219" s="127"/>
    </row>
    <row r="220" spans="2:49"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6"/>
      <c r="AG220" s="126"/>
      <c r="AH220" s="126"/>
      <c r="AI220" s="126"/>
      <c r="AJ220" s="126"/>
      <c r="AK220" s="126"/>
      <c r="AL220" s="127"/>
      <c r="AM220" s="127"/>
      <c r="AN220" s="127"/>
      <c r="AO220" s="127"/>
      <c r="AP220" s="127"/>
      <c r="AQ220" s="127"/>
      <c r="AR220" s="127"/>
      <c r="AS220" s="127"/>
      <c r="AT220" s="127"/>
      <c r="AU220" s="127"/>
      <c r="AV220" s="127"/>
      <c r="AW220" s="127"/>
    </row>
    <row r="221" spans="2:49"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7"/>
      <c r="AM221" s="127"/>
      <c r="AN221" s="127"/>
      <c r="AO221" s="127"/>
      <c r="AP221" s="127"/>
      <c r="AQ221" s="127"/>
      <c r="AR221" s="127"/>
      <c r="AS221" s="127"/>
      <c r="AT221" s="127"/>
      <c r="AU221" s="127"/>
      <c r="AV221" s="127"/>
      <c r="AW221" s="127"/>
    </row>
    <row r="222" spans="2:49"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  <c r="AG222" s="126"/>
      <c r="AH222" s="126"/>
      <c r="AI222" s="126"/>
      <c r="AJ222" s="126"/>
      <c r="AK222" s="126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</row>
    <row r="223" spans="2:49"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127"/>
      <c r="AV223" s="127"/>
      <c r="AW223" s="127"/>
    </row>
    <row r="224" spans="2:49"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7"/>
      <c r="AW224" s="127"/>
    </row>
    <row r="225" spans="2:49"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7"/>
      <c r="AM225" s="127"/>
      <c r="AN225" s="127"/>
      <c r="AO225" s="127"/>
      <c r="AP225" s="127"/>
      <c r="AQ225" s="127"/>
      <c r="AR225" s="127"/>
      <c r="AS225" s="127"/>
      <c r="AT225" s="127"/>
      <c r="AU225" s="127"/>
      <c r="AV225" s="127"/>
      <c r="AW225" s="127"/>
    </row>
    <row r="226" spans="2:49"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  <c r="AG226" s="126"/>
      <c r="AH226" s="126"/>
      <c r="AI226" s="126"/>
      <c r="AJ226" s="126"/>
      <c r="AK226" s="126"/>
      <c r="AL226" s="127"/>
      <c r="AM226" s="127"/>
      <c r="AN226" s="127"/>
      <c r="AO226" s="127"/>
      <c r="AP226" s="127"/>
      <c r="AQ226" s="127"/>
      <c r="AR226" s="127"/>
      <c r="AS226" s="127"/>
      <c r="AT226" s="127"/>
      <c r="AU226" s="127"/>
      <c r="AV226" s="127"/>
      <c r="AW226" s="127"/>
    </row>
    <row r="227" spans="2:49"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7"/>
      <c r="AW227" s="127"/>
    </row>
    <row r="228" spans="2:49"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  <c r="AF228" s="126"/>
      <c r="AG228" s="126"/>
      <c r="AH228" s="126"/>
      <c r="AI228" s="126"/>
      <c r="AJ228" s="126"/>
      <c r="AK228" s="126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7"/>
      <c r="AW228" s="127"/>
    </row>
    <row r="229" spans="2:49"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</row>
    <row r="230" spans="2:49"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7"/>
      <c r="AM230" s="127"/>
      <c r="AN230" s="127"/>
      <c r="AO230" s="127"/>
      <c r="AP230" s="127"/>
      <c r="AQ230" s="127"/>
      <c r="AR230" s="127"/>
      <c r="AS230" s="127"/>
      <c r="AT230" s="127"/>
      <c r="AU230" s="127"/>
      <c r="AV230" s="127"/>
      <c r="AW230" s="127"/>
    </row>
    <row r="231" spans="2:49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7"/>
      <c r="AM231" s="127"/>
      <c r="AN231" s="127"/>
      <c r="AO231" s="127"/>
      <c r="AP231" s="127"/>
      <c r="AQ231" s="127"/>
      <c r="AR231" s="127"/>
      <c r="AS231" s="127"/>
      <c r="AT231" s="127"/>
      <c r="AU231" s="127"/>
      <c r="AV231" s="127"/>
      <c r="AW231" s="127"/>
    </row>
    <row r="232" spans="2:49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  <c r="AL232" s="127"/>
      <c r="AM232" s="127"/>
      <c r="AN232" s="127"/>
      <c r="AO232" s="127"/>
      <c r="AP232" s="127"/>
      <c r="AQ232" s="127"/>
      <c r="AR232" s="127"/>
      <c r="AS232" s="127"/>
      <c r="AT232" s="127"/>
      <c r="AU232" s="127"/>
      <c r="AV232" s="127"/>
      <c r="AW232" s="127"/>
    </row>
    <row r="233" spans="2:49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  <c r="AF233" s="126"/>
      <c r="AG233" s="126"/>
      <c r="AH233" s="126"/>
      <c r="AI233" s="126"/>
      <c r="AJ233" s="126"/>
      <c r="AK233" s="126"/>
      <c r="AL233" s="127"/>
      <c r="AM233" s="127"/>
      <c r="AN233" s="127"/>
      <c r="AO233" s="127"/>
      <c r="AP233" s="127"/>
      <c r="AQ233" s="127"/>
      <c r="AR233" s="127"/>
      <c r="AS233" s="127"/>
      <c r="AT233" s="127"/>
      <c r="AU233" s="127"/>
      <c r="AV233" s="127"/>
      <c r="AW233" s="127"/>
    </row>
    <row r="234" spans="2:49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  <c r="AF234" s="126"/>
      <c r="AG234" s="126"/>
      <c r="AH234" s="126"/>
      <c r="AI234" s="126"/>
      <c r="AJ234" s="126"/>
      <c r="AK234" s="126"/>
      <c r="AL234" s="127"/>
      <c r="AM234" s="127"/>
      <c r="AN234" s="127"/>
      <c r="AO234" s="127"/>
      <c r="AP234" s="127"/>
      <c r="AQ234" s="127"/>
      <c r="AR234" s="127"/>
      <c r="AS234" s="127"/>
      <c r="AT234" s="127"/>
      <c r="AU234" s="127"/>
      <c r="AV234" s="127"/>
      <c r="AW234" s="127"/>
    </row>
    <row r="235" spans="2:49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6"/>
      <c r="AG235" s="126"/>
      <c r="AH235" s="126"/>
      <c r="AI235" s="126"/>
      <c r="AJ235" s="126"/>
      <c r="AK235" s="126"/>
      <c r="AL235" s="127"/>
      <c r="AM235" s="127"/>
      <c r="AN235" s="127"/>
      <c r="AO235" s="127"/>
      <c r="AP235" s="127"/>
      <c r="AQ235" s="127"/>
      <c r="AR235" s="127"/>
      <c r="AS235" s="127"/>
      <c r="AT235" s="127"/>
      <c r="AU235" s="127"/>
      <c r="AV235" s="127"/>
      <c r="AW235" s="127"/>
    </row>
    <row r="236" spans="2:49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7"/>
      <c r="AM236" s="127"/>
      <c r="AN236" s="127"/>
      <c r="AO236" s="127"/>
      <c r="AP236" s="127"/>
      <c r="AQ236" s="127"/>
      <c r="AR236" s="127"/>
      <c r="AS236" s="127"/>
      <c r="AT236" s="127"/>
      <c r="AU236" s="127"/>
      <c r="AV236" s="127"/>
      <c r="AW236" s="127"/>
    </row>
    <row r="237" spans="2:49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7"/>
      <c r="AM237" s="127"/>
      <c r="AN237" s="127"/>
      <c r="AO237" s="127"/>
      <c r="AP237" s="127"/>
      <c r="AQ237" s="127"/>
      <c r="AR237" s="127"/>
      <c r="AS237" s="127"/>
      <c r="AT237" s="127"/>
      <c r="AU237" s="127"/>
      <c r="AV237" s="127"/>
      <c r="AW237" s="127"/>
    </row>
    <row r="238" spans="2:49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126"/>
      <c r="AI238" s="126"/>
      <c r="AJ238" s="126"/>
      <c r="AK238" s="126"/>
      <c r="AL238" s="127"/>
      <c r="AM238" s="127"/>
      <c r="AN238" s="127"/>
      <c r="AO238" s="127"/>
      <c r="AP238" s="127"/>
      <c r="AQ238" s="127"/>
      <c r="AR238" s="127"/>
      <c r="AS238" s="127"/>
      <c r="AT238" s="127"/>
      <c r="AU238" s="127"/>
      <c r="AV238" s="127"/>
      <c r="AW238" s="127"/>
    </row>
    <row r="239" spans="2:49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6"/>
      <c r="AH239" s="126"/>
      <c r="AI239" s="126"/>
      <c r="AJ239" s="126"/>
      <c r="AK239" s="126"/>
      <c r="AL239" s="127"/>
      <c r="AM239" s="127"/>
      <c r="AN239" s="127"/>
      <c r="AO239" s="127"/>
      <c r="AP239" s="127"/>
      <c r="AQ239" s="127"/>
      <c r="AR239" s="127"/>
      <c r="AS239" s="127"/>
      <c r="AT239" s="127"/>
      <c r="AU239" s="127"/>
      <c r="AV239" s="127"/>
      <c r="AW239" s="127"/>
    </row>
    <row r="240" spans="2:49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126"/>
      <c r="AI240" s="126"/>
      <c r="AJ240" s="126"/>
      <c r="AK240" s="126"/>
      <c r="AL240" s="127"/>
      <c r="AM240" s="127"/>
      <c r="AN240" s="127"/>
      <c r="AO240" s="127"/>
      <c r="AP240" s="127"/>
      <c r="AQ240" s="127"/>
      <c r="AR240" s="127"/>
      <c r="AS240" s="127"/>
      <c r="AT240" s="127"/>
      <c r="AU240" s="127"/>
      <c r="AV240" s="127"/>
      <c r="AW240" s="127"/>
    </row>
    <row r="241" spans="2:49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6"/>
      <c r="AG241" s="126"/>
      <c r="AH241" s="126"/>
      <c r="AI241" s="126"/>
      <c r="AJ241" s="126"/>
      <c r="AK241" s="126"/>
      <c r="AL241" s="127"/>
      <c r="AM241" s="127"/>
      <c r="AN241" s="127"/>
      <c r="AO241" s="127"/>
      <c r="AP241" s="127"/>
      <c r="AQ241" s="127"/>
      <c r="AR241" s="127"/>
      <c r="AS241" s="127"/>
      <c r="AT241" s="127"/>
      <c r="AU241" s="127"/>
      <c r="AV241" s="127"/>
      <c r="AW241" s="127"/>
    </row>
    <row r="242" spans="2:49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  <c r="AF242" s="126"/>
      <c r="AG242" s="126"/>
      <c r="AH242" s="126"/>
      <c r="AI242" s="126"/>
      <c r="AJ242" s="126"/>
      <c r="AK242" s="126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7"/>
      <c r="AW242" s="127"/>
    </row>
    <row r="243" spans="2:49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  <c r="AF243" s="126"/>
      <c r="AG243" s="126"/>
      <c r="AH243" s="126"/>
      <c r="AI243" s="126"/>
      <c r="AJ243" s="126"/>
      <c r="AK243" s="126"/>
      <c r="AL243" s="127"/>
      <c r="AM243" s="127"/>
      <c r="AN243" s="127"/>
      <c r="AO243" s="127"/>
      <c r="AP243" s="127"/>
      <c r="AQ243" s="127"/>
      <c r="AR243" s="127"/>
      <c r="AS243" s="127"/>
      <c r="AT243" s="127"/>
      <c r="AU243" s="127"/>
      <c r="AV243" s="127"/>
      <c r="AW243" s="127"/>
    </row>
    <row r="244" spans="2:49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7"/>
      <c r="AM244" s="127"/>
      <c r="AN244" s="127"/>
      <c r="AO244" s="127"/>
      <c r="AP244" s="127"/>
      <c r="AQ244" s="127"/>
      <c r="AR244" s="127"/>
      <c r="AS244" s="127"/>
      <c r="AT244" s="127"/>
      <c r="AU244" s="127"/>
      <c r="AV244" s="127"/>
      <c r="AW244" s="127"/>
    </row>
    <row r="245" spans="2:49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126"/>
      <c r="AI245" s="126"/>
      <c r="AJ245" s="126"/>
      <c r="AK245" s="126"/>
      <c r="AL245" s="127"/>
      <c r="AM245" s="127"/>
      <c r="AN245" s="127"/>
      <c r="AO245" s="127"/>
      <c r="AP245" s="127"/>
      <c r="AQ245" s="127"/>
      <c r="AR245" s="127"/>
      <c r="AS245" s="127"/>
      <c r="AT245" s="127"/>
      <c r="AU245" s="127"/>
      <c r="AV245" s="127"/>
      <c r="AW245" s="127"/>
    </row>
    <row r="246" spans="2:49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26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  <c r="AQ246" s="127"/>
      <c r="AR246" s="127"/>
      <c r="AS246" s="127"/>
      <c r="AT246" s="127"/>
      <c r="AU246" s="127"/>
      <c r="AV246" s="127"/>
      <c r="AW246" s="127"/>
    </row>
    <row r="247" spans="2:49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26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  <c r="AQ247" s="127"/>
      <c r="AR247" s="127"/>
      <c r="AS247" s="127"/>
      <c r="AT247" s="127"/>
      <c r="AU247" s="127"/>
      <c r="AV247" s="127"/>
      <c r="AW247" s="127"/>
    </row>
    <row r="248" spans="2:49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26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127"/>
      <c r="AS248" s="127"/>
      <c r="AT248" s="127"/>
      <c r="AU248" s="127"/>
      <c r="AV248" s="127"/>
      <c r="AW248" s="127"/>
    </row>
    <row r="249" spans="2:49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26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</row>
    <row r="250" spans="2:49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26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/>
      <c r="AQ250" s="127"/>
      <c r="AR250" s="127"/>
      <c r="AS250" s="127"/>
      <c r="AT250" s="127"/>
      <c r="AU250" s="127"/>
      <c r="AV250" s="127"/>
      <c r="AW250" s="127"/>
    </row>
    <row r="251" spans="2:49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26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  <c r="AR251" s="127"/>
      <c r="AS251" s="127"/>
      <c r="AT251" s="127"/>
      <c r="AU251" s="127"/>
      <c r="AV251" s="127"/>
      <c r="AW251" s="127"/>
    </row>
    <row r="252" spans="2:49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26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  <c r="AT252" s="127"/>
      <c r="AU252" s="127"/>
      <c r="AV252" s="127"/>
      <c r="AW252" s="127"/>
    </row>
    <row r="253" spans="2:49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26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</row>
    <row r="254" spans="2:49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26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/>
      <c r="AQ254" s="127"/>
      <c r="AR254" s="127"/>
      <c r="AS254" s="127"/>
      <c r="AT254" s="127"/>
      <c r="AU254" s="127"/>
      <c r="AV254" s="127"/>
      <c r="AW254" s="127"/>
    </row>
    <row r="255" spans="2:49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26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/>
      <c r="AQ255" s="127"/>
      <c r="AR255" s="127"/>
      <c r="AS255" s="127"/>
      <c r="AT255" s="127"/>
      <c r="AU255" s="127"/>
      <c r="AV255" s="127"/>
      <c r="AW255" s="127"/>
    </row>
    <row r="256" spans="2:49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26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127"/>
      <c r="AQ256" s="127"/>
      <c r="AR256" s="127"/>
      <c r="AS256" s="127"/>
      <c r="AT256" s="127"/>
      <c r="AU256" s="127"/>
      <c r="AV256" s="127"/>
      <c r="AW256" s="127"/>
    </row>
    <row r="257" spans="2:49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26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7"/>
      <c r="AW257" s="127"/>
    </row>
    <row r="258" spans="2:49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26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127"/>
      <c r="AU258" s="127"/>
      <c r="AV258" s="127"/>
      <c r="AW258" s="127"/>
    </row>
    <row r="259" spans="2:49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26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/>
      <c r="AQ259" s="127"/>
      <c r="AR259" s="127"/>
      <c r="AS259" s="127"/>
      <c r="AT259" s="127"/>
      <c r="AU259" s="127"/>
      <c r="AV259" s="127"/>
      <c r="AW259" s="127"/>
    </row>
    <row r="260" spans="2:49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26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</row>
    <row r="261" spans="2:49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26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O261" s="127"/>
      <c r="AP261" s="127"/>
      <c r="AQ261" s="127"/>
      <c r="AR261" s="127"/>
      <c r="AS261" s="127"/>
      <c r="AT261" s="127"/>
      <c r="AU261" s="127"/>
      <c r="AV261" s="127"/>
      <c r="AW261" s="127"/>
    </row>
    <row r="262" spans="2:49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26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O262" s="127"/>
      <c r="AP262" s="127"/>
      <c r="AQ262" s="127"/>
      <c r="AR262" s="127"/>
      <c r="AS262" s="127"/>
      <c r="AT262" s="127"/>
      <c r="AU262" s="127"/>
      <c r="AV262" s="127"/>
      <c r="AW262" s="127"/>
    </row>
    <row r="263" spans="2:49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26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/>
      <c r="AQ263" s="127"/>
      <c r="AR263" s="127"/>
      <c r="AS263" s="127"/>
      <c r="AT263" s="127"/>
      <c r="AU263" s="127"/>
      <c r="AV263" s="127"/>
      <c r="AW263" s="127"/>
    </row>
    <row r="264" spans="2:49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26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  <c r="AP264" s="127"/>
      <c r="AQ264" s="127"/>
      <c r="AR264" s="127"/>
      <c r="AS264" s="127"/>
      <c r="AT264" s="127"/>
      <c r="AU264" s="127"/>
      <c r="AV264" s="127"/>
      <c r="AW264" s="127"/>
    </row>
    <row r="265" spans="2:49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26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27"/>
      <c r="AT265" s="127"/>
      <c r="AU265" s="127"/>
      <c r="AV265" s="127"/>
      <c r="AW265" s="127"/>
    </row>
    <row r="266" spans="2:49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26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/>
      <c r="AQ266" s="127"/>
      <c r="AR266" s="127"/>
      <c r="AS266" s="127"/>
      <c r="AT266" s="127"/>
      <c r="AU266" s="127"/>
      <c r="AV266" s="127"/>
      <c r="AW266" s="127"/>
    </row>
    <row r="267" spans="2:49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26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/>
      <c r="AQ267" s="127"/>
      <c r="AR267" s="127"/>
      <c r="AS267" s="127"/>
      <c r="AT267" s="127"/>
      <c r="AU267" s="127"/>
      <c r="AV267" s="127"/>
      <c r="AW267" s="127"/>
    </row>
    <row r="268" spans="2:49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26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/>
      <c r="AM268" s="127"/>
      <c r="AN268" s="127"/>
      <c r="AO268" s="127"/>
      <c r="AP268" s="127"/>
      <c r="AQ268" s="127"/>
      <c r="AR268" s="127"/>
      <c r="AS268" s="127"/>
      <c r="AT268" s="127"/>
      <c r="AU268" s="127"/>
      <c r="AV268" s="127"/>
      <c r="AW268" s="127"/>
    </row>
    <row r="269" spans="2:49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26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/>
      <c r="AM269" s="127"/>
      <c r="AN269" s="127"/>
      <c r="AO269" s="127"/>
      <c r="AP269" s="127"/>
      <c r="AQ269" s="127"/>
      <c r="AR269" s="127"/>
      <c r="AS269" s="127"/>
      <c r="AT269" s="127"/>
      <c r="AU269" s="127"/>
      <c r="AV269" s="127"/>
      <c r="AW269" s="127"/>
    </row>
    <row r="270" spans="2:49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26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/>
      <c r="AQ270" s="127"/>
      <c r="AR270" s="127"/>
      <c r="AS270" s="127"/>
      <c r="AT270" s="127"/>
      <c r="AU270" s="127"/>
      <c r="AV270" s="127"/>
      <c r="AW270" s="127"/>
    </row>
    <row r="271" spans="2:49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26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7"/>
      <c r="AK271" s="127"/>
      <c r="AL271" s="127"/>
      <c r="AM271" s="127"/>
      <c r="AN271" s="127"/>
      <c r="AO271" s="127"/>
      <c r="AP271" s="127"/>
      <c r="AQ271" s="127"/>
      <c r="AR271" s="127"/>
      <c r="AS271" s="127"/>
      <c r="AT271" s="127"/>
      <c r="AU271" s="127"/>
      <c r="AV271" s="127"/>
      <c r="AW271" s="127"/>
    </row>
    <row r="272" spans="2:49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26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/>
      <c r="AQ272" s="127"/>
      <c r="AR272" s="127"/>
      <c r="AS272" s="127"/>
      <c r="AT272" s="127"/>
      <c r="AU272" s="127"/>
      <c r="AV272" s="127"/>
      <c r="AW272" s="127"/>
    </row>
    <row r="273" spans="2:49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26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  <c r="AR273" s="127"/>
      <c r="AS273" s="127"/>
      <c r="AT273" s="127"/>
      <c r="AU273" s="127"/>
      <c r="AV273" s="127"/>
      <c r="AW273" s="127"/>
    </row>
    <row r="274" spans="2:49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26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7"/>
      <c r="AW274" s="127"/>
    </row>
    <row r="275" spans="2:49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26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/>
      <c r="AQ275" s="127"/>
      <c r="AR275" s="127"/>
      <c r="AS275" s="127"/>
      <c r="AT275" s="127"/>
      <c r="AU275" s="127"/>
      <c r="AV275" s="127"/>
      <c r="AW275" s="127"/>
    </row>
    <row r="276" spans="2:49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26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  <c r="AO276" s="127"/>
      <c r="AP276" s="127"/>
      <c r="AQ276" s="127"/>
      <c r="AR276" s="127"/>
      <c r="AS276" s="127"/>
      <c r="AT276" s="127"/>
      <c r="AU276" s="127"/>
      <c r="AV276" s="127"/>
      <c r="AW276" s="127"/>
    </row>
    <row r="277" spans="2:49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26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127"/>
      <c r="AS277" s="127"/>
      <c r="AT277" s="127"/>
      <c r="AU277" s="127"/>
      <c r="AV277" s="127"/>
      <c r="AW277" s="127"/>
    </row>
    <row r="278" spans="2:49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26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/>
      <c r="AR278" s="127"/>
      <c r="AS278" s="127"/>
      <c r="AT278" s="127"/>
      <c r="AU278" s="127"/>
      <c r="AV278" s="127"/>
      <c r="AW278" s="127"/>
    </row>
    <row r="279" spans="2:49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26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/>
      <c r="AR279" s="127"/>
      <c r="AS279" s="127"/>
      <c r="AT279" s="127"/>
      <c r="AU279" s="127"/>
      <c r="AV279" s="127"/>
      <c r="AW279" s="127"/>
    </row>
    <row r="280" spans="2:49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26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7"/>
      <c r="AR280" s="127"/>
      <c r="AS280" s="127"/>
      <c r="AT280" s="127"/>
      <c r="AU280" s="127"/>
      <c r="AV280" s="127"/>
      <c r="AW280" s="127"/>
    </row>
    <row r="281" spans="2:49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26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7"/>
      <c r="AR281" s="127"/>
      <c r="AS281" s="127"/>
      <c r="AT281" s="127"/>
      <c r="AU281" s="127"/>
      <c r="AV281" s="127"/>
      <c r="AW281" s="127"/>
    </row>
    <row r="282" spans="2:49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26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/>
      <c r="AQ282" s="127"/>
      <c r="AR282" s="127"/>
      <c r="AS282" s="127"/>
      <c r="AT282" s="127"/>
      <c r="AU282" s="127"/>
      <c r="AV282" s="127"/>
      <c r="AW282" s="127"/>
    </row>
    <row r="283" spans="2:49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26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</row>
    <row r="284" spans="2:49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26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</row>
    <row r="285" spans="2:49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26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/>
      <c r="AM285" s="127"/>
      <c r="AN285" s="127"/>
      <c r="AO285" s="127"/>
      <c r="AP285" s="127"/>
      <c r="AQ285" s="127"/>
      <c r="AR285" s="127"/>
      <c r="AS285" s="127"/>
      <c r="AT285" s="127"/>
      <c r="AU285" s="127"/>
      <c r="AV285" s="127"/>
      <c r="AW285" s="127"/>
    </row>
    <row r="286" spans="2:49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26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/>
      <c r="AM286" s="127"/>
      <c r="AN286" s="127"/>
      <c r="AO286" s="127"/>
      <c r="AP286" s="127"/>
      <c r="AQ286" s="127"/>
      <c r="AR286" s="127"/>
      <c r="AS286" s="127"/>
      <c r="AT286" s="127"/>
      <c r="AU286" s="127"/>
      <c r="AV286" s="127"/>
      <c r="AW286" s="127"/>
    </row>
    <row r="287" spans="2:49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26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  <c r="AF287" s="127"/>
      <c r="AG287" s="127"/>
      <c r="AH287" s="127"/>
      <c r="AI287" s="127"/>
      <c r="AJ287" s="127"/>
      <c r="AK287" s="127"/>
      <c r="AL287" s="127"/>
      <c r="AM287" s="127"/>
      <c r="AN287" s="127"/>
      <c r="AO287" s="127"/>
      <c r="AP287" s="127"/>
      <c r="AQ287" s="127"/>
      <c r="AR287" s="127"/>
      <c r="AS287" s="127"/>
      <c r="AT287" s="127"/>
      <c r="AU287" s="127"/>
      <c r="AV287" s="127"/>
      <c r="AW287" s="127"/>
    </row>
    <row r="288" spans="2:49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26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7"/>
      <c r="AR288" s="127"/>
      <c r="AS288" s="127"/>
      <c r="AT288" s="127"/>
      <c r="AU288" s="127"/>
      <c r="AV288" s="127"/>
      <c r="AW288" s="127"/>
    </row>
    <row r="289" spans="2:49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26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/>
      <c r="AQ289" s="127"/>
      <c r="AR289" s="127"/>
      <c r="AS289" s="127"/>
      <c r="AT289" s="127"/>
      <c r="AU289" s="127"/>
      <c r="AV289" s="127"/>
      <c r="AW289" s="127"/>
    </row>
    <row r="290" spans="2:49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26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  <c r="AO290" s="127"/>
      <c r="AP290" s="127"/>
      <c r="AQ290" s="127"/>
      <c r="AR290" s="127"/>
      <c r="AS290" s="127"/>
      <c r="AT290" s="127"/>
      <c r="AU290" s="127"/>
      <c r="AV290" s="127"/>
      <c r="AW290" s="127"/>
    </row>
    <row r="291" spans="2:49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26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/>
      <c r="AQ291" s="127"/>
      <c r="AR291" s="127"/>
      <c r="AS291" s="127"/>
      <c r="AT291" s="127"/>
      <c r="AU291" s="127"/>
      <c r="AV291" s="127"/>
      <c r="AW291" s="127"/>
    </row>
    <row r="292" spans="2:49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26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/>
      <c r="AQ292" s="127"/>
      <c r="AR292" s="127"/>
      <c r="AS292" s="127"/>
      <c r="AT292" s="127"/>
      <c r="AU292" s="127"/>
      <c r="AV292" s="127"/>
      <c r="AW292" s="127"/>
    </row>
    <row r="293" spans="2:49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26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  <c r="AF293" s="127"/>
      <c r="AG293" s="127"/>
      <c r="AH293" s="127"/>
      <c r="AI293" s="127"/>
      <c r="AJ293" s="127"/>
      <c r="AK293" s="127"/>
      <c r="AL293" s="127"/>
      <c r="AM293" s="127"/>
      <c r="AN293" s="127"/>
      <c r="AO293" s="127"/>
      <c r="AP293" s="127"/>
      <c r="AQ293" s="127"/>
      <c r="AR293" s="127"/>
      <c r="AS293" s="127"/>
      <c r="AT293" s="127"/>
      <c r="AU293" s="127"/>
      <c r="AV293" s="127"/>
      <c r="AW293" s="127"/>
    </row>
    <row r="294" spans="2:49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26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  <c r="AO294" s="127"/>
      <c r="AP294" s="127"/>
      <c r="AQ294" s="127"/>
      <c r="AR294" s="127"/>
      <c r="AS294" s="127"/>
      <c r="AT294" s="127"/>
      <c r="AU294" s="127"/>
      <c r="AV294" s="127"/>
      <c r="AW294" s="127"/>
    </row>
    <row r="295" spans="2:49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26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/>
      <c r="AM295" s="127"/>
      <c r="AN295" s="127"/>
      <c r="AO295" s="127"/>
      <c r="AP295" s="127"/>
      <c r="AQ295" s="127"/>
      <c r="AR295" s="127"/>
      <c r="AS295" s="127"/>
      <c r="AT295" s="127"/>
      <c r="AU295" s="127"/>
      <c r="AV295" s="127"/>
      <c r="AW295" s="127"/>
    </row>
    <row r="296" spans="2:49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26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127"/>
      <c r="AD296" s="127"/>
      <c r="AE296" s="127"/>
      <c r="AF296" s="127"/>
      <c r="AG296" s="127"/>
      <c r="AH296" s="127"/>
      <c r="AI296" s="127"/>
      <c r="AJ296" s="127"/>
      <c r="AK296" s="127"/>
      <c r="AL296" s="127"/>
      <c r="AM296" s="127"/>
      <c r="AN296" s="127"/>
      <c r="AO296" s="127"/>
      <c r="AP296" s="127"/>
      <c r="AQ296" s="127"/>
      <c r="AR296" s="127"/>
      <c r="AS296" s="127"/>
      <c r="AT296" s="127"/>
      <c r="AU296" s="127"/>
      <c r="AV296" s="127"/>
      <c r="AW296" s="127"/>
    </row>
    <row r="297" spans="2:49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26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127"/>
      <c r="AD297" s="127"/>
      <c r="AE297" s="127"/>
      <c r="AF297" s="127"/>
      <c r="AG297" s="127"/>
      <c r="AH297" s="127"/>
      <c r="AI297" s="127"/>
      <c r="AJ297" s="127"/>
      <c r="AK297" s="127"/>
      <c r="AL297" s="127"/>
      <c r="AM297" s="127"/>
      <c r="AN297" s="127"/>
      <c r="AO297" s="127"/>
      <c r="AP297" s="127"/>
      <c r="AQ297" s="127"/>
      <c r="AR297" s="127"/>
      <c r="AS297" s="127"/>
      <c r="AT297" s="127"/>
      <c r="AU297" s="127"/>
      <c r="AV297" s="127"/>
      <c r="AW297" s="127"/>
    </row>
    <row r="298" spans="2:49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26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  <c r="AO298" s="127"/>
      <c r="AP298" s="127"/>
      <c r="AQ298" s="127"/>
      <c r="AR298" s="127"/>
      <c r="AS298" s="127"/>
      <c r="AT298" s="127"/>
      <c r="AU298" s="127"/>
      <c r="AV298" s="127"/>
      <c r="AW298" s="127"/>
    </row>
    <row r="299" spans="2:49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26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/>
      <c r="AM299" s="127"/>
      <c r="AN299" s="127"/>
      <c r="AO299" s="127"/>
      <c r="AP299" s="127"/>
      <c r="AQ299" s="127"/>
      <c r="AR299" s="127"/>
      <c r="AS299" s="127"/>
      <c r="AT299" s="127"/>
      <c r="AU299" s="127"/>
      <c r="AV299" s="127"/>
      <c r="AW299" s="127"/>
    </row>
    <row r="300" spans="2:49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26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  <c r="AO300" s="127"/>
      <c r="AP300" s="127"/>
      <c r="AQ300" s="127"/>
      <c r="AR300" s="127"/>
      <c r="AS300" s="127"/>
      <c r="AT300" s="127"/>
      <c r="AU300" s="127"/>
      <c r="AV300" s="127"/>
      <c r="AW300" s="127"/>
    </row>
    <row r="301" spans="2:49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26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  <c r="AO301" s="127"/>
      <c r="AP301" s="127"/>
      <c r="AQ301" s="127"/>
      <c r="AR301" s="127"/>
      <c r="AS301" s="127"/>
      <c r="AT301" s="127"/>
      <c r="AU301" s="127"/>
      <c r="AV301" s="127"/>
      <c r="AW301" s="127"/>
    </row>
    <row r="302" spans="2:49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26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7"/>
      <c r="AQ302" s="127"/>
      <c r="AR302" s="127"/>
      <c r="AS302" s="127"/>
      <c r="AT302" s="127"/>
      <c r="AU302" s="127"/>
      <c r="AV302" s="127"/>
      <c r="AW302" s="127"/>
    </row>
    <row r="303" spans="2:49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26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7"/>
      <c r="AK303" s="127"/>
      <c r="AL303" s="127"/>
      <c r="AM303" s="127"/>
      <c r="AN303" s="127"/>
      <c r="AO303" s="127"/>
      <c r="AP303" s="127"/>
      <c r="AQ303" s="127"/>
      <c r="AR303" s="127"/>
      <c r="AS303" s="127"/>
      <c r="AT303" s="127"/>
      <c r="AU303" s="127"/>
      <c r="AV303" s="127"/>
      <c r="AW303" s="127"/>
    </row>
    <row r="304" spans="2:49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26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27"/>
      <c r="AD304" s="127"/>
      <c r="AE304" s="127"/>
      <c r="AF304" s="127"/>
      <c r="AG304" s="127"/>
      <c r="AH304" s="127"/>
      <c r="AI304" s="127"/>
      <c r="AJ304" s="127"/>
      <c r="AK304" s="127"/>
      <c r="AL304" s="127"/>
      <c r="AM304" s="127"/>
      <c r="AN304" s="127"/>
      <c r="AO304" s="127"/>
      <c r="AP304" s="127"/>
      <c r="AQ304" s="127"/>
      <c r="AR304" s="127"/>
      <c r="AS304" s="127"/>
      <c r="AT304" s="127"/>
      <c r="AU304" s="127"/>
      <c r="AV304" s="127"/>
      <c r="AW304" s="127"/>
    </row>
    <row r="305" spans="2:49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26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/>
      <c r="AQ305" s="127"/>
      <c r="AR305" s="127"/>
      <c r="AS305" s="127"/>
      <c r="AT305" s="127"/>
      <c r="AU305" s="127"/>
      <c r="AV305" s="127"/>
      <c r="AW305" s="127"/>
    </row>
    <row r="306" spans="2:49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26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127"/>
      <c r="AF306" s="127"/>
      <c r="AG306" s="127"/>
      <c r="AH306" s="127"/>
      <c r="AI306" s="127"/>
      <c r="AJ306" s="127"/>
      <c r="AK306" s="127"/>
      <c r="AL306" s="127"/>
      <c r="AM306" s="127"/>
      <c r="AN306" s="127"/>
      <c r="AO306" s="127"/>
      <c r="AP306" s="127"/>
      <c r="AQ306" s="127"/>
      <c r="AR306" s="127"/>
      <c r="AS306" s="127"/>
      <c r="AT306" s="127"/>
      <c r="AU306" s="127"/>
      <c r="AV306" s="127"/>
      <c r="AW306" s="127"/>
    </row>
    <row r="307" spans="2:49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26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  <c r="AO307" s="127"/>
      <c r="AP307" s="127"/>
      <c r="AQ307" s="127"/>
      <c r="AR307" s="127"/>
      <c r="AS307" s="127"/>
      <c r="AT307" s="127"/>
      <c r="AU307" s="127"/>
      <c r="AV307" s="127"/>
      <c r="AW307" s="127"/>
    </row>
    <row r="308" spans="2:49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26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/>
      <c r="AQ308" s="127"/>
      <c r="AR308" s="127"/>
      <c r="AS308" s="127"/>
      <c r="AT308" s="127"/>
      <c r="AU308" s="127"/>
      <c r="AV308" s="127"/>
      <c r="AW308" s="127"/>
    </row>
    <row r="309" spans="2:49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26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27"/>
      <c r="AD309" s="127"/>
      <c r="AE309" s="127"/>
      <c r="AF309" s="127"/>
      <c r="AG309" s="127"/>
      <c r="AH309" s="127"/>
      <c r="AI309" s="127"/>
      <c r="AJ309" s="127"/>
      <c r="AK309" s="127"/>
      <c r="AL309" s="127"/>
      <c r="AM309" s="127"/>
      <c r="AN309" s="127"/>
      <c r="AO309" s="127"/>
      <c r="AP309" s="127"/>
      <c r="AQ309" s="127"/>
      <c r="AR309" s="127"/>
      <c r="AS309" s="127"/>
      <c r="AT309" s="127"/>
      <c r="AU309" s="127"/>
      <c r="AV309" s="127"/>
      <c r="AW309" s="127"/>
    </row>
    <row r="310" spans="2:49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26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  <c r="AC310" s="127"/>
      <c r="AD310" s="127"/>
      <c r="AE310" s="127"/>
      <c r="AF310" s="127"/>
      <c r="AG310" s="127"/>
      <c r="AH310" s="127"/>
      <c r="AI310" s="127"/>
      <c r="AJ310" s="127"/>
      <c r="AK310" s="127"/>
      <c r="AL310" s="127"/>
      <c r="AM310" s="127"/>
      <c r="AN310" s="127"/>
      <c r="AO310" s="127"/>
      <c r="AP310" s="127"/>
      <c r="AQ310" s="127"/>
      <c r="AR310" s="127"/>
      <c r="AS310" s="127"/>
      <c r="AT310" s="127"/>
      <c r="AU310" s="127"/>
      <c r="AV310" s="127"/>
      <c r="AW310" s="127"/>
    </row>
    <row r="311" spans="2:49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26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  <c r="AF311" s="127"/>
      <c r="AG311" s="127"/>
      <c r="AH311" s="127"/>
      <c r="AI311" s="127"/>
      <c r="AJ311" s="127"/>
      <c r="AK311" s="127"/>
      <c r="AL311" s="127"/>
      <c r="AM311" s="127"/>
      <c r="AN311" s="127"/>
      <c r="AO311" s="127"/>
      <c r="AP311" s="127"/>
      <c r="AQ311" s="127"/>
      <c r="AR311" s="127"/>
      <c r="AS311" s="127"/>
      <c r="AT311" s="127"/>
      <c r="AU311" s="127"/>
      <c r="AV311" s="127"/>
      <c r="AW311" s="127"/>
    </row>
    <row r="312" spans="2:49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26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</row>
    <row r="313" spans="2:49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26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  <c r="AC313" s="127"/>
      <c r="AD313" s="127"/>
      <c r="AE313" s="127"/>
      <c r="AF313" s="127"/>
      <c r="AG313" s="127"/>
      <c r="AH313" s="127"/>
      <c r="AI313" s="127"/>
      <c r="AJ313" s="127"/>
      <c r="AK313" s="127"/>
      <c r="AL313" s="127"/>
      <c r="AM313" s="127"/>
      <c r="AN313" s="127"/>
      <c r="AO313" s="127"/>
      <c r="AP313" s="127"/>
      <c r="AQ313" s="127"/>
      <c r="AR313" s="127"/>
      <c r="AS313" s="127"/>
      <c r="AT313" s="127"/>
      <c r="AU313" s="127"/>
      <c r="AV313" s="127"/>
      <c r="AW313" s="127"/>
    </row>
    <row r="314" spans="2:49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26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  <c r="AO314" s="127"/>
      <c r="AP314" s="127"/>
      <c r="AQ314" s="127"/>
      <c r="AR314" s="127"/>
      <c r="AS314" s="127"/>
      <c r="AT314" s="127"/>
      <c r="AU314" s="127"/>
      <c r="AV314" s="127"/>
      <c r="AW314" s="127"/>
    </row>
  </sheetData>
  <mergeCells count="10">
    <mergeCell ref="B1:Q1"/>
    <mergeCell ref="B3:Q3"/>
    <mergeCell ref="B4:Q4"/>
    <mergeCell ref="B5:Q5"/>
    <mergeCell ref="B6:B7"/>
    <mergeCell ref="C6:H6"/>
    <mergeCell ref="I6:I7"/>
    <mergeCell ref="J6:O6"/>
    <mergeCell ref="P6:P7"/>
    <mergeCell ref="Q6:Q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2020-08-03T18:53:03Z</dcterms:created>
  <dcterms:modified xsi:type="dcterms:W3CDTF">2020-08-03T18:54:58Z</dcterms:modified>
</cp:coreProperties>
</file>