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BAJO RAULINA\Ingresos acumulados\"/>
    </mc:Choice>
  </mc:AlternateContent>
  <bookViews>
    <workbookView xWindow="0" yWindow="0" windowWidth="19200" windowHeight="11880"/>
  </bookViews>
  <sheets>
    <sheet name="PP" sheetId="1" r:id="rId1"/>
  </sheets>
  <externalReferences>
    <externalReference r:id="rId2"/>
    <externalReference r:id="rId3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PP!$B$1:$R$123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2" i="1" l="1"/>
  <c r="N122" i="1"/>
  <c r="M122" i="1"/>
  <c r="L122" i="1"/>
  <c r="K122" i="1"/>
  <c r="J122" i="1"/>
  <c r="P122" i="1" s="1"/>
  <c r="H122" i="1"/>
  <c r="G122" i="1"/>
  <c r="F122" i="1"/>
  <c r="E122" i="1"/>
  <c r="D122" i="1"/>
  <c r="C122" i="1"/>
  <c r="R120" i="1"/>
  <c r="P120" i="1"/>
  <c r="Q120" i="1" s="1"/>
  <c r="I120" i="1"/>
  <c r="P119" i="1"/>
  <c r="Q119" i="1" s="1"/>
  <c r="R119" i="1" s="1"/>
  <c r="I119" i="1"/>
  <c r="R118" i="1"/>
  <c r="P118" i="1"/>
  <c r="Q118" i="1" s="1"/>
  <c r="I118" i="1"/>
  <c r="P117" i="1"/>
  <c r="I117" i="1"/>
  <c r="Q117" i="1" s="1"/>
  <c r="P116" i="1"/>
  <c r="I116" i="1"/>
  <c r="Q116" i="1" s="1"/>
  <c r="R116" i="1" s="1"/>
  <c r="P113" i="1"/>
  <c r="I113" i="1"/>
  <c r="Q113" i="1" s="1"/>
  <c r="R113" i="1" s="1"/>
  <c r="P112" i="1"/>
  <c r="O112" i="1"/>
  <c r="N112" i="1"/>
  <c r="M112" i="1"/>
  <c r="L112" i="1"/>
  <c r="K112" i="1"/>
  <c r="J112" i="1"/>
  <c r="H112" i="1"/>
  <c r="G112" i="1"/>
  <c r="F112" i="1"/>
  <c r="E112" i="1"/>
  <c r="D112" i="1"/>
  <c r="C112" i="1"/>
  <c r="P111" i="1"/>
  <c r="I111" i="1"/>
  <c r="I109" i="1" s="1"/>
  <c r="P110" i="1"/>
  <c r="Q110" i="1" s="1"/>
  <c r="I110" i="1"/>
  <c r="P109" i="1"/>
  <c r="O109" i="1"/>
  <c r="N109" i="1"/>
  <c r="N107" i="1" s="1"/>
  <c r="M109" i="1"/>
  <c r="L109" i="1"/>
  <c r="L107" i="1" s="1"/>
  <c r="K109" i="1"/>
  <c r="J109" i="1"/>
  <c r="J107" i="1" s="1"/>
  <c r="H109" i="1"/>
  <c r="H107" i="1" s="1"/>
  <c r="G109" i="1"/>
  <c r="F109" i="1"/>
  <c r="F107" i="1" s="1"/>
  <c r="E109" i="1"/>
  <c r="D109" i="1"/>
  <c r="D107" i="1" s="1"/>
  <c r="C109" i="1"/>
  <c r="P108" i="1"/>
  <c r="I108" i="1"/>
  <c r="Q108" i="1" s="1"/>
  <c r="O107" i="1"/>
  <c r="M107" i="1"/>
  <c r="M102" i="1" s="1"/>
  <c r="K107" i="1"/>
  <c r="I107" i="1"/>
  <c r="I102" i="1" s="1"/>
  <c r="G107" i="1"/>
  <c r="E107" i="1"/>
  <c r="E102" i="1" s="1"/>
  <c r="C107" i="1"/>
  <c r="P106" i="1"/>
  <c r="Q106" i="1" s="1"/>
  <c r="I106" i="1"/>
  <c r="R105" i="1"/>
  <c r="P105" i="1"/>
  <c r="Q105" i="1" s="1"/>
  <c r="I105" i="1"/>
  <c r="P104" i="1"/>
  <c r="O104" i="1"/>
  <c r="N104" i="1"/>
  <c r="N102" i="1" s="1"/>
  <c r="N99" i="1" s="1"/>
  <c r="M104" i="1"/>
  <c r="L104" i="1"/>
  <c r="L102" i="1" s="1"/>
  <c r="L99" i="1" s="1"/>
  <c r="K104" i="1"/>
  <c r="J104" i="1"/>
  <c r="J102" i="1" s="1"/>
  <c r="J99" i="1" s="1"/>
  <c r="I104" i="1"/>
  <c r="H104" i="1"/>
  <c r="H102" i="1" s="1"/>
  <c r="H99" i="1" s="1"/>
  <c r="G104" i="1"/>
  <c r="F104" i="1"/>
  <c r="F102" i="1" s="1"/>
  <c r="F99" i="1" s="1"/>
  <c r="E104" i="1"/>
  <c r="D104" i="1"/>
  <c r="D102" i="1" s="1"/>
  <c r="D99" i="1" s="1"/>
  <c r="C104" i="1"/>
  <c r="P103" i="1"/>
  <c r="I103" i="1"/>
  <c r="Q103" i="1" s="1"/>
  <c r="O102" i="1"/>
  <c r="K102" i="1"/>
  <c r="G102" i="1"/>
  <c r="C102" i="1"/>
  <c r="P101" i="1"/>
  <c r="I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99" i="1"/>
  <c r="O95" i="1" s="1"/>
  <c r="K99" i="1"/>
  <c r="K95" i="1" s="1"/>
  <c r="G99" i="1"/>
  <c r="G95" i="1" s="1"/>
  <c r="C99" i="1"/>
  <c r="C95" i="1" s="1"/>
  <c r="P98" i="1"/>
  <c r="Q98" i="1" s="1"/>
  <c r="I98" i="1"/>
  <c r="P97" i="1"/>
  <c r="Q97" i="1" s="1"/>
  <c r="R97" i="1" s="1"/>
  <c r="I97" i="1"/>
  <c r="P96" i="1"/>
  <c r="Q96" i="1" s="1"/>
  <c r="R96" i="1" s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L95" i="1"/>
  <c r="J95" i="1"/>
  <c r="H95" i="1"/>
  <c r="F95" i="1"/>
  <c r="D95" i="1"/>
  <c r="P94" i="1"/>
  <c r="Q94" i="1" s="1"/>
  <c r="R94" i="1" s="1"/>
  <c r="I94" i="1"/>
  <c r="P92" i="1"/>
  <c r="I92" i="1"/>
  <c r="Q92" i="1" s="1"/>
  <c r="P91" i="1"/>
  <c r="Q91" i="1" s="1"/>
  <c r="I91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P89" i="1"/>
  <c r="Q89" i="1" s="1"/>
  <c r="I89" i="1"/>
  <c r="P88" i="1"/>
  <c r="Q88" i="1" s="1"/>
  <c r="R88" i="1" s="1"/>
  <c r="I88" i="1"/>
  <c r="P87" i="1"/>
  <c r="Q87" i="1" s="1"/>
  <c r="R87" i="1" s="1"/>
  <c r="I87" i="1"/>
  <c r="P86" i="1"/>
  <c r="Q86" i="1" s="1"/>
  <c r="R86" i="1" s="1"/>
  <c r="I86" i="1"/>
  <c r="P85" i="1"/>
  <c r="I85" i="1"/>
  <c r="Q85" i="1" s="1"/>
  <c r="P84" i="1"/>
  <c r="I84" i="1"/>
  <c r="Q84" i="1" s="1"/>
  <c r="R84" i="1" s="1"/>
  <c r="P83" i="1"/>
  <c r="I83" i="1"/>
  <c r="Q83" i="1" s="1"/>
  <c r="R83" i="1" s="1"/>
  <c r="P82" i="1"/>
  <c r="Q82" i="1" s="1"/>
  <c r="I82" i="1"/>
  <c r="P81" i="1"/>
  <c r="O81" i="1"/>
  <c r="N81" i="1"/>
  <c r="M81" i="1"/>
  <c r="L81" i="1"/>
  <c r="K81" i="1"/>
  <c r="J81" i="1"/>
  <c r="H81" i="1"/>
  <c r="G81" i="1"/>
  <c r="F81" i="1"/>
  <c r="E81" i="1"/>
  <c r="D81" i="1"/>
  <c r="C81" i="1"/>
  <c r="P80" i="1"/>
  <c r="O80" i="1"/>
  <c r="N80" i="1"/>
  <c r="M80" i="1"/>
  <c r="L80" i="1"/>
  <c r="K80" i="1"/>
  <c r="J80" i="1"/>
  <c r="H80" i="1"/>
  <c r="G80" i="1"/>
  <c r="F80" i="1"/>
  <c r="E80" i="1"/>
  <c r="D80" i="1"/>
  <c r="C80" i="1"/>
  <c r="P79" i="1"/>
  <c r="Q79" i="1" s="1"/>
  <c r="R79" i="1" s="1"/>
  <c r="I79" i="1"/>
  <c r="P78" i="1"/>
  <c r="Q78" i="1" s="1"/>
  <c r="R78" i="1" s="1"/>
  <c r="I78" i="1"/>
  <c r="P77" i="1"/>
  <c r="Q77" i="1" s="1"/>
  <c r="R77" i="1" s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P76" i="1"/>
  <c r="Q76" i="1" s="1"/>
  <c r="R76" i="1" s="1"/>
  <c r="I76" i="1"/>
  <c r="P75" i="1"/>
  <c r="Q75" i="1" s="1"/>
  <c r="R75" i="1" s="1"/>
  <c r="I75" i="1"/>
  <c r="P74" i="1"/>
  <c r="Q74" i="1" s="1"/>
  <c r="R74" i="1" s="1"/>
  <c r="I74" i="1"/>
  <c r="P73" i="1"/>
  <c r="Q73" i="1" s="1"/>
  <c r="R73" i="1" s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P72" i="1"/>
  <c r="Q72" i="1" s="1"/>
  <c r="R72" i="1" s="1"/>
  <c r="I72" i="1"/>
  <c r="P71" i="1"/>
  <c r="Q71" i="1" s="1"/>
  <c r="R71" i="1" s="1"/>
  <c r="I71" i="1"/>
  <c r="P70" i="1"/>
  <c r="Q70" i="1" s="1"/>
  <c r="R70" i="1" s="1"/>
  <c r="I70" i="1"/>
  <c r="P69" i="1"/>
  <c r="Q69" i="1" s="1"/>
  <c r="R69" i="1" s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P68" i="1"/>
  <c r="Q68" i="1" s="1"/>
  <c r="R68" i="1" s="1"/>
  <c r="I68" i="1"/>
  <c r="P67" i="1"/>
  <c r="Q67" i="1" s="1"/>
  <c r="R67" i="1" s="1"/>
  <c r="I67" i="1"/>
  <c r="P66" i="1"/>
  <c r="Q66" i="1" s="1"/>
  <c r="R66" i="1" s="1"/>
  <c r="I66" i="1"/>
  <c r="P65" i="1"/>
  <c r="Q65" i="1" s="1"/>
  <c r="R65" i="1" s="1"/>
  <c r="I65" i="1"/>
  <c r="P64" i="1"/>
  <c r="Q64" i="1" s="1"/>
  <c r="R64" i="1" s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P63" i="1"/>
  <c r="Q63" i="1" s="1"/>
  <c r="R63" i="1" s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P62" i="1"/>
  <c r="Q62" i="1" s="1"/>
  <c r="R62" i="1" s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P61" i="1"/>
  <c r="I61" i="1"/>
  <c r="Q61" i="1" s="1"/>
  <c r="P60" i="1"/>
  <c r="Q60" i="1" s="1"/>
  <c r="I60" i="1"/>
  <c r="Q59" i="1"/>
  <c r="P59" i="1"/>
  <c r="O58" i="1"/>
  <c r="O57" i="1" s="1"/>
  <c r="N58" i="1"/>
  <c r="M58" i="1"/>
  <c r="M57" i="1" s="1"/>
  <c r="L58" i="1"/>
  <c r="K58" i="1"/>
  <c r="K57" i="1" s="1"/>
  <c r="J58" i="1"/>
  <c r="P58" i="1" s="1"/>
  <c r="Q58" i="1" s="1"/>
  <c r="I58" i="1"/>
  <c r="I57" i="1" s="1"/>
  <c r="H58" i="1"/>
  <c r="G58" i="1"/>
  <c r="G57" i="1" s="1"/>
  <c r="F58" i="1"/>
  <c r="E58" i="1"/>
  <c r="E57" i="1" s="1"/>
  <c r="D58" i="1"/>
  <c r="C58" i="1"/>
  <c r="C57" i="1" s="1"/>
  <c r="P57" i="1"/>
  <c r="Q57" i="1" s="1"/>
  <c r="N57" i="1"/>
  <c r="L57" i="1"/>
  <c r="J57" i="1"/>
  <c r="H57" i="1"/>
  <c r="F57" i="1"/>
  <c r="D57" i="1"/>
  <c r="P56" i="1"/>
  <c r="Q56" i="1" s="1"/>
  <c r="R56" i="1" s="1"/>
  <c r="I56" i="1"/>
  <c r="R55" i="1"/>
  <c r="P55" i="1"/>
  <c r="Q55" i="1" s="1"/>
  <c r="I55" i="1"/>
  <c r="P54" i="1"/>
  <c r="Q54" i="1" s="1"/>
  <c r="R54" i="1" s="1"/>
  <c r="I54" i="1"/>
  <c r="R53" i="1"/>
  <c r="P53" i="1"/>
  <c r="Q53" i="1" s="1"/>
  <c r="I53" i="1"/>
  <c r="P52" i="1"/>
  <c r="Q52" i="1" s="1"/>
  <c r="R52" i="1" s="1"/>
  <c r="I52" i="1"/>
  <c r="R51" i="1"/>
  <c r="P51" i="1"/>
  <c r="Q51" i="1" s="1"/>
  <c r="I51" i="1"/>
  <c r="P50" i="1"/>
  <c r="Q50" i="1" s="1"/>
  <c r="R50" i="1" s="1"/>
  <c r="O50" i="1"/>
  <c r="N50" i="1"/>
  <c r="M50" i="1"/>
  <c r="L50" i="1"/>
  <c r="K50" i="1"/>
  <c r="J50" i="1"/>
  <c r="I50" i="1"/>
  <c r="H50" i="1"/>
  <c r="H45" i="1" s="1"/>
  <c r="H9" i="1" s="1"/>
  <c r="H8" i="1" s="1"/>
  <c r="H93" i="1" s="1"/>
  <c r="G50" i="1"/>
  <c r="F50" i="1"/>
  <c r="E50" i="1"/>
  <c r="D50" i="1"/>
  <c r="C50" i="1"/>
  <c r="P49" i="1"/>
  <c r="I49" i="1"/>
  <c r="I45" i="1" s="1"/>
  <c r="P48" i="1"/>
  <c r="Q48" i="1" s="1"/>
  <c r="I48" i="1"/>
  <c r="P47" i="1"/>
  <c r="Q47" i="1" s="1"/>
  <c r="R47" i="1" s="1"/>
  <c r="I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G45" i="1"/>
  <c r="F45" i="1"/>
  <c r="E45" i="1"/>
  <c r="D45" i="1"/>
  <c r="C45" i="1"/>
  <c r="P44" i="1"/>
  <c r="Q44" i="1" s="1"/>
  <c r="R44" i="1" s="1"/>
  <c r="I44" i="1"/>
  <c r="R43" i="1"/>
  <c r="P43" i="1"/>
  <c r="Q43" i="1" s="1"/>
  <c r="I43" i="1"/>
  <c r="P42" i="1"/>
  <c r="Q42" i="1" s="1"/>
  <c r="R42" i="1" s="1"/>
  <c r="I42" i="1"/>
  <c r="P41" i="1"/>
  <c r="I41" i="1"/>
  <c r="Q41" i="1" s="1"/>
  <c r="P40" i="1"/>
  <c r="Q40" i="1" s="1"/>
  <c r="I40" i="1"/>
  <c r="P39" i="1"/>
  <c r="O39" i="1"/>
  <c r="N39" i="1"/>
  <c r="M39" i="1"/>
  <c r="L39" i="1"/>
  <c r="K39" i="1"/>
  <c r="J39" i="1"/>
  <c r="H39" i="1"/>
  <c r="G39" i="1"/>
  <c r="F39" i="1"/>
  <c r="E39" i="1"/>
  <c r="D39" i="1"/>
  <c r="C39" i="1"/>
  <c r="I39" i="1" s="1"/>
  <c r="P38" i="1"/>
  <c r="Q38" i="1" s="1"/>
  <c r="R38" i="1" s="1"/>
  <c r="I38" i="1"/>
  <c r="S37" i="1"/>
  <c r="P37" i="1"/>
  <c r="I37" i="1"/>
  <c r="S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P35" i="1"/>
  <c r="Q35" i="1" s="1"/>
  <c r="R35" i="1" s="1"/>
  <c r="I35" i="1"/>
  <c r="R34" i="1"/>
  <c r="P34" i="1"/>
  <c r="Q34" i="1" s="1"/>
  <c r="I34" i="1"/>
  <c r="P33" i="1"/>
  <c r="Q33" i="1" s="1"/>
  <c r="R33" i="1" s="1"/>
  <c r="I33" i="1"/>
  <c r="R32" i="1"/>
  <c r="P32" i="1"/>
  <c r="Q32" i="1" s="1"/>
  <c r="I32" i="1"/>
  <c r="Z31" i="1"/>
  <c r="Y31" i="1"/>
  <c r="X31" i="1"/>
  <c r="W31" i="1"/>
  <c r="V31" i="1"/>
  <c r="U31" i="1"/>
  <c r="T31" i="1"/>
  <c r="S31" i="1"/>
  <c r="P31" i="1"/>
  <c r="Q31" i="1" s="1"/>
  <c r="R31" i="1" s="1"/>
  <c r="I31" i="1"/>
  <c r="P30" i="1"/>
  <c r="Q30" i="1" s="1"/>
  <c r="R30" i="1" s="1"/>
  <c r="I30" i="1"/>
  <c r="P29" i="1"/>
  <c r="Q29" i="1" s="1"/>
  <c r="R29" i="1" s="1"/>
  <c r="I29" i="1"/>
  <c r="P28" i="1"/>
  <c r="Q28" i="1" s="1"/>
  <c r="R28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P27" i="1"/>
  <c r="Q27" i="1" s="1"/>
  <c r="I27" i="1"/>
  <c r="P26" i="1"/>
  <c r="Q26" i="1" s="1"/>
  <c r="R26" i="1" s="1"/>
  <c r="I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H24" i="1"/>
  <c r="G24" i="1"/>
  <c r="F24" i="1"/>
  <c r="E24" i="1"/>
  <c r="D24" i="1"/>
  <c r="C24" i="1"/>
  <c r="P23" i="1"/>
  <c r="Q23" i="1" s="1"/>
  <c r="R23" i="1" s="1"/>
  <c r="I23" i="1"/>
  <c r="R22" i="1"/>
  <c r="P22" i="1"/>
  <c r="Q22" i="1" s="1"/>
  <c r="I22" i="1"/>
  <c r="P21" i="1"/>
  <c r="Q21" i="1" s="1"/>
  <c r="R21" i="1" s="1"/>
  <c r="I21" i="1"/>
  <c r="R20" i="1"/>
  <c r="P20" i="1"/>
  <c r="Q20" i="1" s="1"/>
  <c r="I20" i="1"/>
  <c r="P19" i="1"/>
  <c r="Q19" i="1" s="1"/>
  <c r="R19" i="1" s="1"/>
  <c r="I19" i="1"/>
  <c r="R18" i="1"/>
  <c r="P18" i="1"/>
  <c r="Q18" i="1" s="1"/>
  <c r="I18" i="1"/>
  <c r="P17" i="1"/>
  <c r="Q17" i="1" s="1"/>
  <c r="R17" i="1" s="1"/>
  <c r="I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Q14" i="1" s="1"/>
  <c r="R14" i="1" s="1"/>
  <c r="I14" i="1"/>
  <c r="P13" i="1"/>
  <c r="Q13" i="1" s="1"/>
  <c r="R13" i="1" s="1"/>
  <c r="I13" i="1"/>
  <c r="P12" i="1"/>
  <c r="Q12" i="1" s="1"/>
  <c r="R12" i="1" s="1"/>
  <c r="I12" i="1"/>
  <c r="P11" i="1"/>
  <c r="I11" i="1"/>
  <c r="P10" i="1"/>
  <c r="Q10" i="1" s="1"/>
  <c r="R10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G9" i="1"/>
  <c r="F9" i="1"/>
  <c r="E9" i="1"/>
  <c r="D9" i="1"/>
  <c r="C9" i="1"/>
  <c r="O8" i="1"/>
  <c r="N8" i="1"/>
  <c r="N93" i="1" s="1"/>
  <c r="M8" i="1"/>
  <c r="L8" i="1"/>
  <c r="L93" i="1" s="1"/>
  <c r="K8" i="1"/>
  <c r="J8" i="1"/>
  <c r="J93" i="1" s="1"/>
  <c r="G8" i="1"/>
  <c r="F8" i="1"/>
  <c r="F93" i="1" s="1"/>
  <c r="E8" i="1"/>
  <c r="D8" i="1"/>
  <c r="D93" i="1" s="1"/>
  <c r="C8" i="1"/>
  <c r="P16" i="1" l="1"/>
  <c r="P25" i="1"/>
  <c r="Q39" i="1"/>
  <c r="R39" i="1" s="1"/>
  <c r="Q49" i="1"/>
  <c r="E99" i="1"/>
  <c r="E95" i="1" s="1"/>
  <c r="I99" i="1"/>
  <c r="I95" i="1" s="1"/>
  <c r="M99" i="1"/>
  <c r="M95" i="1" s="1"/>
  <c r="Q11" i="1"/>
  <c r="R11" i="1" s="1"/>
  <c r="I36" i="1"/>
  <c r="I24" i="1" s="1"/>
  <c r="I9" i="1" s="1"/>
  <c r="Q37" i="1"/>
  <c r="R37" i="1" s="1"/>
  <c r="P46" i="1"/>
  <c r="C93" i="1"/>
  <c r="C114" i="1" s="1"/>
  <c r="C121" i="1" s="1"/>
  <c r="E93" i="1"/>
  <c r="E114" i="1" s="1"/>
  <c r="E121" i="1" s="1"/>
  <c r="G93" i="1"/>
  <c r="G114" i="1" s="1"/>
  <c r="G121" i="1" s="1"/>
  <c r="K93" i="1"/>
  <c r="K114" i="1" s="1"/>
  <c r="M93" i="1"/>
  <c r="O93" i="1"/>
  <c r="O114" i="1" s="1"/>
  <c r="M114" i="1"/>
  <c r="M121" i="1" s="1"/>
  <c r="I81" i="1"/>
  <c r="I80" i="1" s="1"/>
  <c r="Q80" i="1" s="1"/>
  <c r="R80" i="1" s="1"/>
  <c r="P90" i="1"/>
  <c r="Q101" i="1"/>
  <c r="Q100" i="1" s="1"/>
  <c r="P100" i="1"/>
  <c r="I112" i="1"/>
  <c r="Q104" i="1"/>
  <c r="R104" i="1" s="1"/>
  <c r="Q109" i="1"/>
  <c r="R109" i="1" s="1"/>
  <c r="P107" i="1"/>
  <c r="Q107" i="1" s="1"/>
  <c r="R107" i="1" s="1"/>
  <c r="Q111" i="1"/>
  <c r="R111" i="1" s="1"/>
  <c r="D114" i="1"/>
  <c r="D121" i="1" s="1"/>
  <c r="F114" i="1"/>
  <c r="F121" i="1" s="1"/>
  <c r="H114" i="1"/>
  <c r="H121" i="1" s="1"/>
  <c r="J114" i="1"/>
  <c r="L114" i="1"/>
  <c r="N114" i="1"/>
  <c r="I122" i="1"/>
  <c r="Q122" i="1" s="1"/>
  <c r="R122" i="1" s="1"/>
  <c r="O121" i="1" l="1"/>
  <c r="K121" i="1"/>
  <c r="Q112" i="1"/>
  <c r="R112" i="1" s="1"/>
  <c r="Q46" i="1"/>
  <c r="R46" i="1" s="1"/>
  <c r="P45" i="1"/>
  <c r="Q45" i="1" s="1"/>
  <c r="R45" i="1" s="1"/>
  <c r="I8" i="1"/>
  <c r="I93" i="1" s="1"/>
  <c r="I114" i="1" s="1"/>
  <c r="I121" i="1" s="1"/>
  <c r="Q81" i="1"/>
  <c r="R81" i="1" s="1"/>
  <c r="Q25" i="1"/>
  <c r="R25" i="1" s="1"/>
  <c r="P24" i="1"/>
  <c r="Q24" i="1" s="1"/>
  <c r="R24" i="1" s="1"/>
  <c r="N121" i="1"/>
  <c r="J121" i="1"/>
  <c r="L121" i="1"/>
  <c r="P102" i="1"/>
  <c r="Q102" i="1" s="1"/>
  <c r="R102" i="1" s="1"/>
  <c r="P99" i="1"/>
  <c r="Q90" i="1"/>
  <c r="Q36" i="1"/>
  <c r="R36" i="1" s="1"/>
  <c r="Q16" i="1"/>
  <c r="R16" i="1" s="1"/>
  <c r="P15" i="1"/>
  <c r="Q15" i="1" l="1"/>
  <c r="R15" i="1" s="1"/>
  <c r="P9" i="1"/>
  <c r="P95" i="1"/>
  <c r="Q99" i="1"/>
  <c r="R99" i="1" s="1"/>
  <c r="P8" i="1" l="1"/>
  <c r="Q9" i="1"/>
  <c r="R9" i="1" s="1"/>
  <c r="Q95" i="1"/>
  <c r="R95" i="1" s="1"/>
  <c r="Q8" i="1" l="1"/>
  <c r="R8" i="1" s="1"/>
  <c r="P93" i="1"/>
  <c r="Q93" i="1" l="1"/>
  <c r="R93" i="1" s="1"/>
  <c r="P114" i="1"/>
  <c r="Q114" i="1" l="1"/>
  <c r="R114" i="1" s="1"/>
  <c r="P121" i="1"/>
  <c r="Q121" i="1" l="1"/>
  <c r="R121" i="1" s="1"/>
</calcChain>
</file>

<file path=xl/sharedStrings.xml><?xml version="1.0" encoding="utf-8"?>
<sst xmlns="http://schemas.openxmlformats.org/spreadsheetml/2006/main" count="144" uniqueCount="126">
  <si>
    <t>CUADRO No.1</t>
  </si>
  <si>
    <t>INGRESOS FISCALES COMPARADOS, SEGÚN PRINCIPALES PARTIDAS</t>
  </si>
  <si>
    <t>ENERO-JUNIO  2020/2019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</si>
  <si>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</si>
  <si>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</si>
  <si>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</si>
  <si>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</si>
  <si>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</si>
  <si>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</si>
  <si>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</si>
  <si>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</si>
  <si>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</si>
  <si>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</si>
  <si>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</si>
  <si>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</si>
  <si>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</si>
  <si>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</si>
  <si>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</si>
  <si>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</si>
  <si>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</si>
  <si>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</si>
  <si>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</si>
  <si>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</si>
  <si>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</si>
  <si>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</si>
  <si>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</si>
  <si>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</si>
  <si>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</si>
  <si>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</si>
  <si>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</si>
  <si>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</si>
  <si>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</si>
  <si>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</si>
  <si>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</si>
  <si>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</si>
  <si>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</si>
  <si>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</si>
  <si>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</si>
  <si>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</si>
  <si>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</si>
  <si>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</si>
  <si>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</si>
  <si>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</si>
  <si>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</si>
  <si>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</si>
  <si>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</si>
  <si>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</si>
  <si>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</si>
  <si>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</si>
  <si>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</si>
  <si>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</si>
  <si>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</si>
  <si>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</si>
  <si>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</si>
  <si>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</si>
  <si>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</si>
  <si>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</si>
  <si>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</si>
  <si>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</si>
  <si>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</si>
  <si>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</si>
  <si>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</si>
  <si>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</si>
  <si>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</si>
  <si>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</si>
  <si>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</si>
  <si>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</si>
  <si>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</si>
  <si>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</si>
  <si>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</si>
  <si>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</si>
  <si>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</si>
  <si>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</si>
  <si>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</si>
  <si>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</si>
  <si>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</si>
  <si>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</si>
  <si>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</si>
  <si>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</si>
  <si>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</si>
  <si>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</si>
  <si>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</si>
  <si>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</si>
  <si>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</si>
  <si>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</si>
  <si>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</si>
  <si>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- Ingresos TSS</t>
  </si>
  <si>
    <t>B)  INGRESOS DE CAPITAL</t>
  </si>
  <si>
    <t>- Ventas de Activos No Financieros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</si>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</sst>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"/>
    <numFmt numFmtId="167" formatCode="_(* #,##0.0000_);_(* \(#,##0.0000\);_(* &quot;-&quot;??_);_(@_)"/>
  </numFmts>
  <fonts count="28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color indexed="8"/>
      <name val="Segoe UI"/>
      <family val="2"/>
    </font>
    <font>
      <sz val="8"/>
      <color rgb="FFFF0000"/>
      <name val="Segoe UI"/>
      <family val="2"/>
    </font>
    <font>
      <b/>
      <sz val="8"/>
      <color rgb="FFFF0000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Segoe UI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43" fontId="0" fillId="0" borderId="0" xfId="1" applyFont="1"/>
    <xf numFmtId="0" fontId="2" fillId="0" borderId="0" xfId="0" applyFont="1" applyFill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164" fontId="7" fillId="0" borderId="11" xfId="2" applyNumberFormat="1" applyFont="1" applyFill="1" applyBorder="1"/>
    <xf numFmtId="164" fontId="7" fillId="0" borderId="12" xfId="2" applyNumberFormat="1" applyFont="1" applyFill="1" applyBorder="1"/>
    <xf numFmtId="0" fontId="7" fillId="0" borderId="12" xfId="3" applyFont="1" applyFill="1" applyBorder="1" applyAlignment="1" applyProtection="1"/>
    <xf numFmtId="49" fontId="7" fillId="0" borderId="12" xfId="2" applyNumberFormat="1" applyFont="1" applyFill="1" applyBorder="1" applyAlignment="1" applyProtection="1">
      <alignment horizontal="left"/>
    </xf>
    <xf numFmtId="164" fontId="7" fillId="0" borderId="11" xfId="2" applyNumberFormat="1" applyFont="1" applyFill="1" applyBorder="1" applyProtection="1"/>
    <xf numFmtId="164" fontId="7" fillId="0" borderId="12" xfId="2" applyNumberFormat="1" applyFont="1" applyFill="1" applyBorder="1" applyProtection="1"/>
    <xf numFmtId="49" fontId="8" fillId="0" borderId="12" xfId="2" applyNumberFormat="1" applyFont="1" applyFill="1" applyBorder="1" applyAlignment="1" applyProtection="1">
      <alignment horizontal="left" indent="1"/>
    </xf>
    <xf numFmtId="164" fontId="8" fillId="0" borderId="11" xfId="2" applyNumberFormat="1" applyFont="1" applyFill="1" applyBorder="1" applyProtection="1"/>
    <xf numFmtId="164" fontId="8" fillId="0" borderId="12" xfId="2" applyNumberFormat="1" applyFont="1" applyFill="1" applyBorder="1" applyProtection="1"/>
    <xf numFmtId="164" fontId="7" fillId="0" borderId="11" xfId="3" applyNumberFormat="1" applyFont="1" applyFill="1" applyBorder="1" applyProtection="1"/>
    <xf numFmtId="164" fontId="7" fillId="0" borderId="12" xfId="3" applyNumberFormat="1" applyFont="1" applyFill="1" applyBorder="1" applyProtection="1"/>
    <xf numFmtId="49" fontId="7" fillId="0" borderId="12" xfId="3" applyNumberFormat="1" applyFont="1" applyFill="1" applyBorder="1" applyAlignment="1" applyProtection="1">
      <alignment horizontal="left" indent="1"/>
    </xf>
    <xf numFmtId="165" fontId="0" fillId="0" borderId="0" xfId="1" applyNumberFormat="1" applyFont="1"/>
    <xf numFmtId="49" fontId="8" fillId="0" borderId="12" xfId="3" applyNumberFormat="1" applyFont="1" applyFill="1" applyBorder="1" applyAlignment="1" applyProtection="1">
      <alignment horizontal="left" indent="2"/>
    </xf>
    <xf numFmtId="165" fontId="8" fillId="0" borderId="11" xfId="4" applyNumberFormat="1" applyFont="1" applyFill="1" applyBorder="1" applyProtection="1"/>
    <xf numFmtId="164" fontId="8" fillId="0" borderId="11" xfId="3" applyNumberFormat="1" applyFont="1" applyFill="1" applyBorder="1" applyProtection="1"/>
    <xf numFmtId="0" fontId="0" fillId="0" borderId="0" xfId="0" applyBorder="1"/>
    <xf numFmtId="49" fontId="8" fillId="0" borderId="12" xfId="0" applyNumberFormat="1" applyFont="1" applyFill="1" applyBorder="1" applyAlignment="1" applyProtection="1">
      <alignment horizontal="left" indent="2"/>
    </xf>
    <xf numFmtId="164" fontId="8" fillId="0" borderId="11" xfId="4" applyNumberFormat="1" applyFont="1" applyFill="1" applyBorder="1" applyProtection="1"/>
    <xf numFmtId="164" fontId="7" fillId="0" borderId="11" xfId="4" applyNumberFormat="1" applyFont="1" applyFill="1" applyBorder="1" applyProtection="1"/>
    <xf numFmtId="164" fontId="7" fillId="0" borderId="11" xfId="3" applyNumberFormat="1" applyFont="1" applyFill="1" applyBorder="1" applyAlignment="1" applyProtection="1"/>
    <xf numFmtId="49" fontId="7" fillId="0" borderId="12" xfId="2" applyNumberFormat="1" applyFont="1" applyFill="1" applyBorder="1" applyAlignment="1" applyProtection="1">
      <alignment horizontal="left" indent="2"/>
    </xf>
    <xf numFmtId="49" fontId="8" fillId="0" borderId="12" xfId="2" applyNumberFormat="1" applyFont="1" applyFill="1" applyBorder="1" applyAlignment="1" applyProtection="1">
      <alignment horizontal="left" indent="3"/>
    </xf>
    <xf numFmtId="0" fontId="7" fillId="0" borderId="12" xfId="3" applyFont="1" applyFill="1" applyBorder="1" applyAlignment="1" applyProtection="1">
      <alignment horizontal="left" indent="2"/>
    </xf>
    <xf numFmtId="43" fontId="9" fillId="0" borderId="0" xfId="1" applyFont="1"/>
    <xf numFmtId="0" fontId="10" fillId="0" borderId="0" xfId="0" applyFont="1"/>
    <xf numFmtId="49" fontId="11" fillId="0" borderId="12" xfId="2" applyNumberFormat="1" applyFont="1" applyFill="1" applyBorder="1" applyAlignment="1" applyProtection="1">
      <alignment horizontal="left" indent="3"/>
    </xf>
    <xf numFmtId="165" fontId="11" fillId="0" borderId="11" xfId="4" applyNumberFormat="1" applyFont="1" applyFill="1" applyBorder="1" applyProtection="1"/>
    <xf numFmtId="165" fontId="11" fillId="0" borderId="11" xfId="2" applyNumberFormat="1" applyFont="1" applyFill="1" applyBorder="1" applyProtection="1"/>
    <xf numFmtId="164" fontId="11" fillId="0" borderId="11" xfId="2" applyNumberFormat="1" applyFont="1" applyFill="1" applyBorder="1" applyProtection="1"/>
    <xf numFmtId="164" fontId="11" fillId="0" borderId="12" xfId="2" applyNumberFormat="1" applyFont="1" applyFill="1" applyBorder="1" applyProtection="1"/>
    <xf numFmtId="43" fontId="1" fillId="0" borderId="0" xfId="1" applyFont="1"/>
    <xf numFmtId="164" fontId="8" fillId="0" borderId="11" xfId="2" applyNumberFormat="1" applyFont="1" applyFill="1" applyBorder="1"/>
    <xf numFmtId="164" fontId="7" fillId="3" borderId="0" xfId="0" applyNumberFormat="1" applyFont="1" applyFill="1" applyBorder="1" applyProtection="1"/>
    <xf numFmtId="49" fontId="8" fillId="3" borderId="12" xfId="2" applyNumberFormat="1" applyFont="1" applyFill="1" applyBorder="1" applyAlignment="1" applyProtection="1">
      <alignment horizontal="left" indent="3"/>
    </xf>
    <xf numFmtId="164" fontId="8" fillId="3" borderId="11" xfId="4" applyNumberFormat="1" applyFont="1" applyFill="1" applyBorder="1" applyProtection="1"/>
    <xf numFmtId="165" fontId="8" fillId="0" borderId="11" xfId="2" applyNumberFormat="1" applyFont="1" applyFill="1" applyBorder="1" applyProtection="1"/>
    <xf numFmtId="164" fontId="8" fillId="3" borderId="11" xfId="2" applyNumberFormat="1" applyFont="1" applyFill="1" applyBorder="1" applyProtection="1"/>
    <xf numFmtId="164" fontId="8" fillId="3" borderId="12" xfId="2" applyNumberFormat="1" applyFont="1" applyFill="1" applyBorder="1" applyProtection="1"/>
    <xf numFmtId="43" fontId="0" fillId="3" borderId="0" xfId="1" applyFont="1" applyFill="1"/>
    <xf numFmtId="0" fontId="0" fillId="3" borderId="0" xfId="0" applyFill="1"/>
    <xf numFmtId="165" fontId="8" fillId="3" borderId="11" xfId="2" applyNumberFormat="1" applyFont="1" applyFill="1" applyBorder="1" applyProtection="1"/>
    <xf numFmtId="49" fontId="7" fillId="0" borderId="12" xfId="2" applyNumberFormat="1" applyFont="1" applyFill="1" applyBorder="1" applyAlignment="1" applyProtection="1">
      <alignment horizontal="left" indent="3"/>
    </xf>
    <xf numFmtId="164" fontId="8" fillId="0" borderId="12" xfId="2" applyNumberFormat="1" applyFont="1" applyFill="1" applyBorder="1" applyAlignment="1" applyProtection="1">
      <alignment horizontal="left" indent="5"/>
    </xf>
    <xf numFmtId="43" fontId="8" fillId="0" borderId="11" xfId="1" applyFont="1" applyFill="1" applyBorder="1" applyProtection="1"/>
    <xf numFmtId="164" fontId="8" fillId="4" borderId="12" xfId="2" applyNumberFormat="1" applyFont="1" applyFill="1" applyBorder="1" applyAlignment="1" applyProtection="1">
      <alignment horizontal="left" indent="5"/>
    </xf>
    <xf numFmtId="164" fontId="8" fillId="4" borderId="11" xfId="4" applyNumberFormat="1" applyFont="1" applyFill="1" applyBorder="1" applyProtection="1"/>
    <xf numFmtId="164" fontId="8" fillId="4" borderId="11" xfId="2" applyNumberFormat="1" applyFont="1" applyFill="1" applyBorder="1" applyProtection="1"/>
    <xf numFmtId="164" fontId="8" fillId="4" borderId="12" xfId="2" applyNumberFormat="1" applyFont="1" applyFill="1" applyBorder="1" applyProtection="1"/>
    <xf numFmtId="43" fontId="8" fillId="4" borderId="11" xfId="1" applyFont="1" applyFill="1" applyBorder="1" applyProtection="1"/>
    <xf numFmtId="164" fontId="12" fillId="0" borderId="11" xfId="4" applyNumberFormat="1" applyFont="1" applyFill="1" applyBorder="1" applyProtection="1"/>
    <xf numFmtId="164" fontId="12" fillId="0" borderId="11" xfId="2" applyNumberFormat="1" applyFont="1" applyFill="1" applyBorder="1" applyProtection="1"/>
    <xf numFmtId="164" fontId="12" fillId="0" borderId="12" xfId="2" applyNumberFormat="1" applyFont="1" applyFill="1" applyBorder="1" applyProtection="1"/>
    <xf numFmtId="49" fontId="13" fillId="0" borderId="12" xfId="2" applyNumberFormat="1" applyFont="1" applyFill="1" applyBorder="1" applyAlignment="1" applyProtection="1">
      <alignment horizontal="left" indent="2"/>
    </xf>
    <xf numFmtId="164" fontId="13" fillId="0" borderId="11" xfId="4" applyNumberFormat="1" applyFont="1" applyFill="1" applyBorder="1" applyProtection="1"/>
    <xf numFmtId="164" fontId="13" fillId="0" borderId="11" xfId="2" applyNumberFormat="1" applyFont="1" applyFill="1" applyBorder="1" applyProtection="1"/>
    <xf numFmtId="164" fontId="13" fillId="0" borderId="12" xfId="2" applyNumberFormat="1" applyFont="1" applyFill="1" applyBorder="1" applyProtection="1"/>
    <xf numFmtId="164" fontId="13" fillId="0" borderId="11" xfId="2" applyNumberFormat="1" applyFont="1" applyFill="1" applyBorder="1"/>
    <xf numFmtId="43" fontId="7" fillId="0" borderId="11" xfId="1" applyFont="1" applyFill="1" applyBorder="1" applyProtection="1"/>
    <xf numFmtId="49" fontId="7" fillId="0" borderId="12" xfId="4" applyNumberFormat="1" applyFont="1" applyFill="1" applyBorder="1" applyAlignment="1" applyProtection="1">
      <alignment horizontal="left" indent="1"/>
    </xf>
    <xf numFmtId="0" fontId="1" fillId="0" borderId="0" xfId="0" applyFont="1"/>
    <xf numFmtId="49" fontId="8" fillId="4" borderId="12" xfId="3" applyNumberFormat="1" applyFont="1" applyFill="1" applyBorder="1" applyAlignment="1" applyProtection="1">
      <alignment horizontal="left" indent="3"/>
    </xf>
    <xf numFmtId="49" fontId="8" fillId="3" borderId="12" xfId="3" applyNumberFormat="1" applyFont="1" applyFill="1" applyBorder="1" applyAlignment="1" applyProtection="1">
      <alignment horizontal="left" indent="3"/>
    </xf>
    <xf numFmtId="43" fontId="1" fillId="3" borderId="0" xfId="1" applyFont="1" applyFill="1"/>
    <xf numFmtId="0" fontId="1" fillId="3" borderId="0" xfId="0" applyFont="1" applyFill="1"/>
    <xf numFmtId="49" fontId="7" fillId="0" borderId="12" xfId="2" applyNumberFormat="1" applyFont="1" applyFill="1" applyBorder="1"/>
    <xf numFmtId="49" fontId="7" fillId="0" borderId="12" xfId="2" applyNumberFormat="1" applyFont="1" applyFill="1" applyBorder="1" applyAlignment="1" applyProtection="1">
      <alignment horizontal="left" indent="1"/>
    </xf>
    <xf numFmtId="164" fontId="8" fillId="0" borderId="11" xfId="3" applyNumberFormat="1" applyFont="1" applyFill="1" applyBorder="1" applyAlignment="1" applyProtection="1"/>
    <xf numFmtId="164" fontId="8" fillId="0" borderId="11" xfId="3" applyNumberFormat="1" applyFont="1" applyFill="1" applyBorder="1"/>
    <xf numFmtId="164" fontId="8" fillId="4" borderId="11" xfId="3" applyNumberFormat="1" applyFont="1" applyFill="1" applyBorder="1"/>
    <xf numFmtId="164" fontId="7" fillId="3" borderId="11" xfId="4" applyNumberFormat="1" applyFont="1" applyFill="1" applyBorder="1" applyProtection="1"/>
    <xf numFmtId="49" fontId="8" fillId="0" borderId="12" xfId="3" applyNumberFormat="1" applyFont="1" applyFill="1" applyBorder="1" applyAlignment="1" applyProtection="1">
      <alignment horizontal="left" indent="3"/>
    </xf>
    <xf numFmtId="164" fontId="8" fillId="4" borderId="12" xfId="5" applyNumberFormat="1" applyFont="1" applyFill="1" applyBorder="1" applyAlignment="1" applyProtection="1">
      <alignment vertical="center"/>
    </xf>
    <xf numFmtId="164" fontId="8" fillId="4" borderId="11" xfId="2" applyNumberFormat="1" applyFont="1" applyFill="1" applyBorder="1"/>
    <xf numFmtId="164" fontId="8" fillId="4" borderId="12" xfId="0" applyNumberFormat="1" applyFont="1" applyFill="1" applyBorder="1" applyAlignment="1" applyProtection="1">
      <alignment vertical="center"/>
    </xf>
    <xf numFmtId="164" fontId="7" fillId="0" borderId="11" xfId="4" applyNumberFormat="1" applyFont="1" applyFill="1" applyBorder="1"/>
    <xf numFmtId="49" fontId="8" fillId="4" borderId="12" xfId="2" applyNumberFormat="1" applyFont="1" applyFill="1" applyBorder="1" applyAlignment="1" applyProtection="1">
      <alignment horizontal="left" indent="2"/>
    </xf>
    <xf numFmtId="0" fontId="0" fillId="0" borderId="0" xfId="0" applyFill="1"/>
    <xf numFmtId="165" fontId="8" fillId="0" borderId="12" xfId="1" applyNumberFormat="1" applyFont="1" applyFill="1" applyBorder="1"/>
    <xf numFmtId="43" fontId="8" fillId="0" borderId="11" xfId="1" applyFont="1" applyFill="1" applyBorder="1"/>
    <xf numFmtId="49" fontId="7" fillId="0" borderId="12" xfId="2" applyNumberFormat="1" applyFont="1" applyFill="1" applyBorder="1" applyAlignment="1">
      <alignment horizontal="left" indent="1"/>
    </xf>
    <xf numFmtId="49" fontId="11" fillId="0" borderId="12" xfId="2" applyNumberFormat="1" applyFont="1" applyFill="1" applyBorder="1" applyAlignment="1" applyProtection="1">
      <alignment horizontal="left" indent="2"/>
    </xf>
    <xf numFmtId="164" fontId="11" fillId="0" borderId="11" xfId="4" applyNumberFormat="1" applyFont="1" applyFill="1" applyBorder="1" applyProtection="1"/>
    <xf numFmtId="164" fontId="11" fillId="0" borderId="11" xfId="2" applyNumberFormat="1" applyFont="1" applyFill="1" applyBorder="1"/>
    <xf numFmtId="43" fontId="11" fillId="0" borderId="11" xfId="1" applyFont="1" applyFill="1" applyBorder="1" applyProtection="1"/>
    <xf numFmtId="43" fontId="10" fillId="0" borderId="0" xfId="1" applyFont="1"/>
    <xf numFmtId="49" fontId="7" fillId="0" borderId="12" xfId="2" applyNumberFormat="1" applyFont="1" applyFill="1" applyBorder="1" applyAlignment="1" applyProtection="1"/>
    <xf numFmtId="49" fontId="8" fillId="0" borderId="12" xfId="4" applyNumberFormat="1" applyFont="1" applyFill="1" applyBorder="1" applyAlignment="1" applyProtection="1">
      <alignment horizontal="left" indent="1"/>
    </xf>
    <xf numFmtId="49" fontId="6" fillId="2" borderId="7" xfId="2" applyNumberFormat="1" applyFont="1" applyFill="1" applyBorder="1" applyAlignment="1" applyProtection="1">
      <alignment horizontal="left" vertical="center"/>
    </xf>
    <xf numFmtId="164" fontId="6" fillId="2" borderId="9" xfId="2" applyNumberFormat="1" applyFont="1" applyFill="1" applyBorder="1" applyAlignment="1" applyProtection="1">
      <alignment vertical="center"/>
    </xf>
    <xf numFmtId="164" fontId="6" fillId="2" borderId="7" xfId="2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/>
    <xf numFmtId="164" fontId="7" fillId="0" borderId="11" xfId="0" applyNumberFormat="1" applyFont="1" applyFill="1" applyBorder="1" applyProtection="1"/>
    <xf numFmtId="164" fontId="7" fillId="0" borderId="12" xfId="0" applyNumberFormat="1" applyFont="1" applyFill="1" applyBorder="1" applyProtection="1"/>
    <xf numFmtId="49" fontId="12" fillId="0" borderId="12" xfId="0" applyNumberFormat="1" applyFont="1" applyFill="1" applyBorder="1" applyAlignment="1" applyProtection="1">
      <alignment horizontal="left"/>
    </xf>
    <xf numFmtId="164" fontId="12" fillId="0" borderId="12" xfId="0" applyNumberFormat="1" applyFont="1" applyFill="1" applyBorder="1" applyProtection="1"/>
    <xf numFmtId="164" fontId="12" fillId="0" borderId="11" xfId="0" applyNumberFormat="1" applyFont="1" applyFill="1" applyBorder="1" applyProtection="1"/>
    <xf numFmtId="49" fontId="8" fillId="0" borderId="12" xfId="0" applyNumberFormat="1" applyFont="1" applyFill="1" applyBorder="1" applyAlignment="1" applyProtection="1">
      <alignment horizontal="left" indent="1"/>
    </xf>
    <xf numFmtId="164" fontId="8" fillId="0" borderId="11" xfId="0" applyNumberFormat="1" applyFont="1" applyFill="1" applyBorder="1" applyProtection="1"/>
    <xf numFmtId="164" fontId="8" fillId="0" borderId="12" xfId="0" applyNumberFormat="1" applyFont="1" applyFill="1" applyBorder="1" applyProtection="1"/>
    <xf numFmtId="43" fontId="8" fillId="0" borderId="12" xfId="1" applyFont="1" applyFill="1" applyBorder="1" applyProtection="1"/>
    <xf numFmtId="49" fontId="13" fillId="0" borderId="12" xfId="0" applyNumberFormat="1" applyFont="1" applyFill="1" applyBorder="1" applyAlignment="1" applyProtection="1">
      <alignment horizontal="left" indent="1"/>
    </xf>
    <xf numFmtId="164" fontId="13" fillId="0" borderId="11" xfId="0" applyNumberFormat="1" applyFont="1" applyFill="1" applyBorder="1" applyProtection="1"/>
    <xf numFmtId="164" fontId="13" fillId="0" borderId="12" xfId="0" applyNumberFormat="1" applyFont="1" applyFill="1" applyBorder="1" applyProtection="1"/>
    <xf numFmtId="164" fontId="13" fillId="0" borderId="12" xfId="3" applyNumberFormat="1" applyFont="1" applyFill="1" applyBorder="1" applyProtection="1"/>
    <xf numFmtId="164" fontId="13" fillId="0" borderId="11" xfId="3" applyNumberFormat="1" applyFont="1" applyFill="1" applyBorder="1" applyProtection="1"/>
    <xf numFmtId="49" fontId="7" fillId="0" borderId="12" xfId="0" applyNumberFormat="1" applyFont="1" applyFill="1" applyBorder="1" applyAlignment="1" applyProtection="1">
      <alignment horizontal="left" indent="2"/>
      <protection locked="0"/>
    </xf>
    <xf numFmtId="43" fontId="7" fillId="0" borderId="12" xfId="1" applyFont="1" applyFill="1" applyBorder="1" applyProtection="1"/>
    <xf numFmtId="164" fontId="7" fillId="0" borderId="11" xfId="3" applyNumberFormat="1" applyFont="1" applyFill="1" applyBorder="1" applyAlignment="1" applyProtection="1">
      <alignment horizontal="left" indent="4"/>
    </xf>
    <xf numFmtId="49" fontId="8" fillId="0" borderId="12" xfId="0" applyNumberFormat="1" applyFont="1" applyFill="1" applyBorder="1" applyAlignment="1" applyProtection="1">
      <alignment horizontal="left" indent="2"/>
      <protection locked="0"/>
    </xf>
    <xf numFmtId="164" fontId="8" fillId="0" borderId="12" xfId="3" applyNumberFormat="1" applyFont="1" applyFill="1" applyBorder="1" applyProtection="1"/>
    <xf numFmtId="49" fontId="8" fillId="0" borderId="12" xfId="0" applyNumberFormat="1" applyFont="1" applyFill="1" applyBorder="1" applyAlignment="1" applyProtection="1">
      <alignment horizontal="left" indent="3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164" fontId="6" fillId="2" borderId="9" xfId="0" applyNumberFormat="1" applyFont="1" applyFill="1" applyBorder="1" applyAlignment="1" applyProtection="1">
      <alignment vertical="center"/>
    </xf>
    <xf numFmtId="164" fontId="6" fillId="2" borderId="7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Protection="1"/>
    <xf numFmtId="164" fontId="7" fillId="0" borderId="10" xfId="0" applyNumberFormat="1" applyFont="1" applyFill="1" applyBorder="1" applyProtection="1"/>
    <xf numFmtId="49" fontId="8" fillId="0" borderId="12" xfId="0" applyNumberFormat="1" applyFont="1" applyFill="1" applyBorder="1" applyAlignment="1" applyProtection="1">
      <alignment horizontal="left"/>
    </xf>
    <xf numFmtId="164" fontId="8" fillId="0" borderId="11" xfId="0" applyNumberFormat="1" applyFont="1" applyFill="1" applyBorder="1" applyAlignment="1" applyProtection="1">
      <alignment vertical="center"/>
    </xf>
    <xf numFmtId="164" fontId="8" fillId="0" borderId="12" xfId="0" applyNumberFormat="1" applyFont="1" applyFill="1" applyBorder="1" applyAlignment="1" applyProtection="1">
      <alignment vertical="center"/>
    </xf>
    <xf numFmtId="165" fontId="8" fillId="0" borderId="11" xfId="1" applyNumberFormat="1" applyFont="1" applyFill="1" applyBorder="1" applyAlignment="1" applyProtection="1">
      <alignment vertical="center"/>
    </xf>
    <xf numFmtId="43" fontId="8" fillId="0" borderId="11" xfId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horizontal="left"/>
    </xf>
    <xf numFmtId="165" fontId="8" fillId="0" borderId="15" xfId="0" applyNumberFormat="1" applyFont="1" applyFill="1" applyBorder="1" applyAlignment="1" applyProtection="1">
      <alignment vertical="center"/>
    </xf>
    <xf numFmtId="164" fontId="8" fillId="0" borderId="8" xfId="0" applyNumberFormat="1" applyFont="1" applyFill="1" applyBorder="1" applyAlignment="1" applyProtection="1">
      <alignment vertical="center"/>
    </xf>
    <xf numFmtId="164" fontId="8" fillId="0" borderId="15" xfId="0" applyNumberFormat="1" applyFont="1" applyFill="1" applyBorder="1" applyAlignment="1" applyProtection="1">
      <alignment vertical="center"/>
    </xf>
    <xf numFmtId="49" fontId="6" fillId="2" borderId="16" xfId="0" applyNumberFormat="1" applyFont="1" applyFill="1" applyBorder="1" applyAlignment="1" applyProtection="1">
      <alignment horizontal="left" vertical="center"/>
    </xf>
    <xf numFmtId="165" fontId="6" fillId="2" borderId="14" xfId="0" applyNumberFormat="1" applyFont="1" applyFill="1" applyBorder="1" applyAlignment="1" applyProtection="1">
      <alignment vertical="center"/>
    </xf>
    <xf numFmtId="164" fontId="6" fillId="2" borderId="10" xfId="0" applyNumberFormat="1" applyFont="1" applyFill="1" applyBorder="1" applyAlignment="1" applyProtection="1">
      <alignment vertical="center"/>
    </xf>
    <xf numFmtId="164" fontId="6" fillId="2" borderId="14" xfId="0" applyNumberFormat="1" applyFont="1" applyFill="1" applyBorder="1" applyAlignment="1" applyProtection="1">
      <alignment vertical="center"/>
    </xf>
    <xf numFmtId="49" fontId="14" fillId="4" borderId="6" xfId="0" applyNumberFormat="1" applyFont="1" applyFill="1" applyBorder="1" applyAlignment="1" applyProtection="1">
      <alignment horizontal="left"/>
    </xf>
    <xf numFmtId="165" fontId="14" fillId="4" borderId="17" xfId="0" applyNumberFormat="1" applyFont="1" applyFill="1" applyBorder="1" applyAlignment="1" applyProtection="1">
      <alignment vertical="center"/>
    </xf>
    <xf numFmtId="164" fontId="14" fillId="4" borderId="17" xfId="0" applyNumberFormat="1" applyFont="1" applyFill="1" applyBorder="1" applyAlignment="1" applyProtection="1">
      <alignment vertical="center"/>
    </xf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165" fontId="16" fillId="0" borderId="0" xfId="1" applyNumberFormat="1" applyFont="1" applyFill="1" applyBorder="1" applyAlignment="1" applyProtection="1">
      <alignment vertical="center"/>
    </xf>
    <xf numFmtId="165" fontId="17" fillId="0" borderId="0" xfId="1" applyNumberFormat="1" applyFont="1" applyFill="1" applyBorder="1" applyAlignment="1" applyProtection="1">
      <alignment vertical="center"/>
    </xf>
    <xf numFmtId="165" fontId="18" fillId="0" borderId="0" xfId="1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/>
    <xf numFmtId="43" fontId="17" fillId="0" borderId="0" xfId="0" applyNumberFormat="1" applyFon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16" fillId="0" borderId="0" xfId="0" applyFont="1" applyFill="1" applyAlignment="1" applyProtection="1"/>
    <xf numFmtId="164" fontId="11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/>
    <xf numFmtId="43" fontId="23" fillId="0" borderId="0" xfId="1" applyFont="1"/>
    <xf numFmtId="0" fontId="23" fillId="0" borderId="0" xfId="0" applyFont="1"/>
    <xf numFmtId="164" fontId="24" fillId="3" borderId="0" xfId="0" applyNumberFormat="1" applyFont="1" applyFill="1" applyAlignment="1">
      <alignment horizontal="right"/>
    </xf>
    <xf numFmtId="165" fontId="21" fillId="0" borderId="0" xfId="1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/>
    <xf numFmtId="0" fontId="16" fillId="0" borderId="0" xfId="0" applyFont="1" applyFill="1" applyAlignment="1" applyProtection="1">
      <alignment horizontal="left" indent="1"/>
    </xf>
    <xf numFmtId="0" fontId="25" fillId="0" borderId="0" xfId="0" applyFont="1" applyFill="1" applyAlignment="1" applyProtection="1"/>
    <xf numFmtId="0" fontId="1" fillId="0" borderId="0" xfId="0" applyFont="1" applyBorder="1"/>
    <xf numFmtId="0" fontId="17" fillId="0" borderId="0" xfId="0" applyFont="1" applyFill="1" applyBorder="1"/>
    <xf numFmtId="0" fontId="22" fillId="0" borderId="0" xfId="0" applyFont="1"/>
    <xf numFmtId="164" fontId="11" fillId="0" borderId="0" xfId="0" applyNumberFormat="1" applyFont="1" applyBorder="1"/>
    <xf numFmtId="165" fontId="1" fillId="0" borderId="0" xfId="0" applyNumberFormat="1" applyFont="1" applyBorder="1"/>
    <xf numFmtId="0" fontId="11" fillId="0" borderId="0" xfId="0" applyFont="1"/>
    <xf numFmtId="165" fontId="17" fillId="0" borderId="0" xfId="0" applyNumberFormat="1" applyFont="1" applyFill="1" applyBorder="1"/>
    <xf numFmtId="49" fontId="17" fillId="0" borderId="0" xfId="0" applyNumberFormat="1" applyFont="1" applyFill="1" applyBorder="1"/>
    <xf numFmtId="165" fontId="8" fillId="0" borderId="0" xfId="1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/>
    <xf numFmtId="167" fontId="16" fillId="0" borderId="0" xfId="1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/>
    <xf numFmtId="0" fontId="17" fillId="0" borderId="0" xfId="0" applyFont="1"/>
    <xf numFmtId="0" fontId="17" fillId="0" borderId="0" xfId="0" applyFont="1" applyBorder="1"/>
    <xf numFmtId="0" fontId="26" fillId="0" borderId="0" xfId="0" applyFont="1"/>
    <xf numFmtId="0" fontId="26" fillId="0" borderId="0" xfId="0" applyFont="1" applyBorder="1"/>
    <xf numFmtId="0" fontId="26" fillId="0" borderId="0" xfId="0" applyFont="1" applyFill="1"/>
    <xf numFmtId="164" fontId="26" fillId="0" borderId="0" xfId="0" applyNumberFormat="1" applyFont="1" applyFill="1" applyBorder="1"/>
    <xf numFmtId="0" fontId="26" fillId="0" borderId="0" xfId="0" applyFont="1" applyFill="1" applyBorder="1"/>
    <xf numFmtId="164" fontId="26" fillId="0" borderId="0" xfId="0" applyNumberFormat="1" applyFont="1"/>
    <xf numFmtId="0" fontId="27" fillId="0" borderId="0" xfId="0" applyFont="1"/>
    <xf numFmtId="0" fontId="27" fillId="0" borderId="0" xfId="0" applyFont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10 2" xfId="5"/>
    <cellStyle name="Normal 2 2 2" xfId="2"/>
    <cellStyle name="Normal 2 2 2 2" xfId="4"/>
    <cellStyle name="Normal_COMPARACION 2002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NERO-%20JUNIO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>
        <row r="103">
          <cell r="K103">
            <v>28103354.93</v>
          </cell>
          <cell r="L103">
            <v>36869516.539999999</v>
          </cell>
          <cell r="M103">
            <v>5552831.1600000001</v>
          </cell>
          <cell r="N103">
            <v>29650941.530000001</v>
          </cell>
          <cell r="O103">
            <v>36036755.270000003</v>
          </cell>
          <cell r="P103">
            <v>184347613.28</v>
          </cell>
          <cell r="Q103">
            <v>8568731.6800000072</v>
          </cell>
          <cell r="R103">
            <v>4.8747219245022251</v>
          </cell>
        </row>
        <row r="107">
          <cell r="K107">
            <v>275339699.52999997</v>
          </cell>
          <cell r="L107">
            <v>326894752.56999999</v>
          </cell>
          <cell r="M107">
            <v>123505506</v>
          </cell>
          <cell r="N107">
            <v>108685348.59999999</v>
          </cell>
          <cell r="O107">
            <v>191248119.66999999</v>
          </cell>
          <cell r="P107">
            <v>1277293163.72</v>
          </cell>
          <cell r="Q107">
            <v>-364378175.24999976</v>
          </cell>
          <cell r="R107">
            <v>-22.195561718133796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4"/>
  <sheetViews>
    <sheetView showGridLines="0" tabSelected="1" topLeftCell="B6" zoomScaleNormal="100" workbookViewId="0">
      <pane xSplit="1" ySplit="2" topLeftCell="C122" activePane="bottomRight" state="frozen"/>
      <selection activeCell="B6" sqref="B6"/>
      <selection pane="topRight" activeCell="C6" sqref="C6"/>
      <selection pane="bottomLeft" activeCell="B8" sqref="B8"/>
      <selection pane="bottomRight" activeCell="P123" sqref="C123:P143"/>
    </sheetView>
  </sheetViews>
  <sheetFormatPr baseColWidth="10" defaultColWidth="11.42578125" defaultRowHeight="12.75" x14ac:dyDescent="0.2"/>
  <cols>
    <col min="1" max="1" width="1.5703125" customWidth="1"/>
    <col min="2" max="2" width="70.85546875" customWidth="1"/>
    <col min="3" max="3" width="10.7109375" customWidth="1"/>
    <col min="4" max="4" width="10.140625" customWidth="1"/>
    <col min="5" max="5" width="10.7109375" customWidth="1"/>
    <col min="6" max="6" width="9.85546875" customWidth="1"/>
    <col min="7" max="7" width="10.28515625" customWidth="1"/>
    <col min="8" max="8" width="11.140625" customWidth="1"/>
    <col min="9" max="9" width="10.5703125" style="83" customWidth="1"/>
    <col min="10" max="10" width="12.28515625" customWidth="1"/>
    <col min="11" max="12" width="11.140625" customWidth="1"/>
    <col min="13" max="14" width="9.5703125" customWidth="1"/>
    <col min="15" max="16" width="11.140625" customWidth="1"/>
    <col min="17" max="17" width="11.28515625" customWidth="1"/>
    <col min="18" max="18" width="12.42578125" customWidth="1"/>
    <col min="19" max="19" width="17.5703125" style="1" bestFit="1" customWidth="1"/>
    <col min="20" max="20" width="18.42578125" customWidth="1"/>
    <col min="21" max="21" width="22.28515625" customWidth="1"/>
    <col min="22" max="22" width="16.7109375" customWidth="1"/>
    <col min="23" max="23" width="20.7109375" customWidth="1"/>
    <col min="24" max="24" width="18.28515625" customWidth="1"/>
  </cols>
  <sheetData>
    <row r="1" spans="2:20" ht="18.75" customHeight="1" x14ac:dyDescent="0.3"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2:20" ht="9.7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0" ht="18" customHeight="1" x14ac:dyDescent="0.3">
      <c r="B3" s="185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2:20" ht="17.25" customHeight="1" x14ac:dyDescent="0.3">
      <c r="B4" s="186" t="s">
        <v>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2:20" ht="17.25" customHeight="1" x14ac:dyDescent="0.3"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2:20" ht="23.25" customHeight="1" x14ac:dyDescent="0.2">
      <c r="B6" s="187" t="s">
        <v>4</v>
      </c>
      <c r="C6" s="189">
        <v>2019</v>
      </c>
      <c r="D6" s="190"/>
      <c r="E6" s="190"/>
      <c r="F6" s="190"/>
      <c r="G6" s="190"/>
      <c r="H6" s="190"/>
      <c r="I6" s="191">
        <v>2019</v>
      </c>
      <c r="J6" s="189">
        <v>2020</v>
      </c>
      <c r="K6" s="190"/>
      <c r="L6" s="190"/>
      <c r="M6" s="190"/>
      <c r="N6" s="190"/>
      <c r="O6" s="190"/>
      <c r="P6" s="191">
        <v>2020</v>
      </c>
      <c r="Q6" s="189" t="s">
        <v>5</v>
      </c>
      <c r="R6" s="193"/>
    </row>
    <row r="7" spans="2:20" ht="19.5" customHeight="1" thickBot="1" x14ac:dyDescent="0.25">
      <c r="B7" s="18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192"/>
      <c r="J7" s="4" t="s">
        <v>6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192"/>
      <c r="Q7" s="3" t="s">
        <v>12</v>
      </c>
      <c r="R7" s="4" t="s">
        <v>13</v>
      </c>
    </row>
    <row r="8" spans="2:20" ht="15.95" customHeight="1" thickTop="1" x14ac:dyDescent="0.25">
      <c r="B8" s="5" t="s">
        <v>14</v>
      </c>
      <c r="C8" s="6">
        <f t="shared" ref="C8:P8" si="0">+C9+C56+C57+C62+C80</f>
        <v>58569.400000000009</v>
      </c>
      <c r="D8" s="6">
        <f t="shared" si="0"/>
        <v>46831.799999999996</v>
      </c>
      <c r="E8" s="6">
        <f t="shared" si="0"/>
        <v>51103.700000000004</v>
      </c>
      <c r="F8" s="6">
        <f t="shared" si="0"/>
        <v>66551.199999999997</v>
      </c>
      <c r="G8" s="6">
        <f t="shared" si="0"/>
        <v>55745.3</v>
      </c>
      <c r="H8" s="6">
        <f t="shared" si="0"/>
        <v>54087.5</v>
      </c>
      <c r="I8" s="6">
        <f t="shared" si="0"/>
        <v>332888.90000000008</v>
      </c>
      <c r="J8" s="6">
        <f t="shared" si="0"/>
        <v>63516.999999999985</v>
      </c>
      <c r="K8" s="6">
        <f t="shared" si="0"/>
        <v>49745.3</v>
      </c>
      <c r="L8" s="6">
        <f t="shared" si="0"/>
        <v>46760.399999999987</v>
      </c>
      <c r="M8" s="6">
        <f t="shared" si="0"/>
        <v>45722.399999999994</v>
      </c>
      <c r="N8" s="6">
        <f t="shared" si="0"/>
        <v>34063.200000000004</v>
      </c>
      <c r="O8" s="6">
        <f t="shared" si="0"/>
        <v>40180.600000000006</v>
      </c>
      <c r="P8" s="6">
        <f t="shared" si="0"/>
        <v>279988.90000000002</v>
      </c>
      <c r="Q8" s="7">
        <f t="shared" ref="Q8:Q71" si="1">+P8-I8</f>
        <v>-52900.000000000058</v>
      </c>
      <c r="R8" s="6">
        <f t="shared" ref="R8:R39" si="2">+Q8/I8*100</f>
        <v>-15.891187720587874</v>
      </c>
    </row>
    <row r="9" spans="2:20" ht="15.95" customHeight="1" x14ac:dyDescent="0.25">
      <c r="B9" s="8" t="s">
        <v>15</v>
      </c>
      <c r="C9" s="6">
        <f t="shared" ref="C9:P9" si="3">+C10+C15+C24+C45+C54+C55</f>
        <v>54864.500000000007</v>
      </c>
      <c r="D9" s="6">
        <f t="shared" si="3"/>
        <v>43221.7</v>
      </c>
      <c r="E9" s="6">
        <f t="shared" si="3"/>
        <v>47468.800000000003</v>
      </c>
      <c r="F9" s="6">
        <f t="shared" si="3"/>
        <v>62758.5</v>
      </c>
      <c r="G9" s="6">
        <f t="shared" si="3"/>
        <v>51050.3</v>
      </c>
      <c r="H9" s="6">
        <f t="shared" si="3"/>
        <v>46886.5</v>
      </c>
      <c r="I9" s="6">
        <f t="shared" si="3"/>
        <v>306250.30000000005</v>
      </c>
      <c r="J9" s="6">
        <f t="shared" si="3"/>
        <v>59414.999999999985</v>
      </c>
      <c r="K9" s="6">
        <f t="shared" si="3"/>
        <v>46283.9</v>
      </c>
      <c r="L9" s="6">
        <f t="shared" si="3"/>
        <v>41049.199999999997</v>
      </c>
      <c r="M9" s="6">
        <f t="shared" si="3"/>
        <v>32352.6</v>
      </c>
      <c r="N9" s="6">
        <f t="shared" si="3"/>
        <v>31764.800000000007</v>
      </c>
      <c r="O9" s="6">
        <f t="shared" si="3"/>
        <v>37745.4</v>
      </c>
      <c r="P9" s="6">
        <f t="shared" si="3"/>
        <v>248610.89999999997</v>
      </c>
      <c r="Q9" s="7">
        <f t="shared" si="1"/>
        <v>-57639.400000000081</v>
      </c>
      <c r="R9" s="6">
        <f t="shared" si="2"/>
        <v>-18.821010134520709</v>
      </c>
    </row>
    <row r="10" spans="2:20" ht="15.95" customHeight="1" x14ac:dyDescent="0.25">
      <c r="B10" s="9" t="s">
        <v>16</v>
      </c>
      <c r="C10" s="10">
        <f t="shared" ref="C10" si="4">SUM(C11:C14)</f>
        <v>17271.7</v>
      </c>
      <c r="D10" s="10">
        <f t="shared" ref="D10:P10" si="5">SUM(D11:D14)</f>
        <v>12598.4</v>
      </c>
      <c r="E10" s="10">
        <f t="shared" si="5"/>
        <v>14311.4</v>
      </c>
      <c r="F10" s="10">
        <f t="shared" si="5"/>
        <v>28385.5</v>
      </c>
      <c r="G10" s="10">
        <f t="shared" si="5"/>
        <v>14774.900000000001</v>
      </c>
      <c r="H10" s="10">
        <f t="shared" si="5"/>
        <v>15085</v>
      </c>
      <c r="I10" s="10">
        <f t="shared" si="5"/>
        <v>102426.9</v>
      </c>
      <c r="J10" s="10">
        <f t="shared" si="5"/>
        <v>20896.599999999999</v>
      </c>
      <c r="K10" s="10">
        <f t="shared" si="5"/>
        <v>14072.900000000001</v>
      </c>
      <c r="L10" s="10">
        <f t="shared" si="5"/>
        <v>13646.500000000002</v>
      </c>
      <c r="M10" s="10">
        <f t="shared" si="5"/>
        <v>16420.599999999999</v>
      </c>
      <c r="N10" s="10">
        <f t="shared" si="5"/>
        <v>11041.7</v>
      </c>
      <c r="O10" s="10">
        <f t="shared" si="5"/>
        <v>10870.4</v>
      </c>
      <c r="P10" s="10">
        <f t="shared" si="5"/>
        <v>86948.700000000012</v>
      </c>
      <c r="Q10" s="11">
        <f t="shared" si="1"/>
        <v>-15478.199999999983</v>
      </c>
      <c r="R10" s="10">
        <f t="shared" si="2"/>
        <v>-15.111459977798786</v>
      </c>
    </row>
    <row r="11" spans="2:20" ht="15.95" customHeight="1" x14ac:dyDescent="0.25">
      <c r="B11" s="12" t="s">
        <v>17</v>
      </c>
      <c r="C11" s="13">
        <v>5895.3</v>
      </c>
      <c r="D11" s="13">
        <v>4890.8999999999996</v>
      </c>
      <c r="E11" s="13">
        <v>5026.2</v>
      </c>
      <c r="F11" s="13">
        <v>5274.6</v>
      </c>
      <c r="G11" s="13">
        <v>5456</v>
      </c>
      <c r="H11" s="13">
        <v>4590.6000000000004</v>
      </c>
      <c r="I11" s="13">
        <f>SUM(C11:H11)</f>
        <v>31133.599999999999</v>
      </c>
      <c r="J11" s="13">
        <v>6857</v>
      </c>
      <c r="K11" s="13">
        <v>5532.7</v>
      </c>
      <c r="L11" s="13">
        <v>4956.6000000000004</v>
      </c>
      <c r="M11" s="13">
        <v>4725.8999999999996</v>
      </c>
      <c r="N11" s="13">
        <v>4520.2</v>
      </c>
      <c r="O11" s="13">
        <v>4097.8999999999996</v>
      </c>
      <c r="P11" s="13">
        <f>SUM(J11:O11)</f>
        <v>30690.300000000003</v>
      </c>
      <c r="Q11" s="14">
        <f t="shared" si="1"/>
        <v>-443.29999999999563</v>
      </c>
      <c r="R11" s="13">
        <f t="shared" si="2"/>
        <v>-1.4238636071639503</v>
      </c>
    </row>
    <row r="12" spans="2:20" ht="15.95" customHeight="1" x14ac:dyDescent="0.25">
      <c r="B12" s="12" t="s">
        <v>18</v>
      </c>
      <c r="C12" s="13">
        <v>7188</v>
      </c>
      <c r="D12" s="13">
        <v>5148.8</v>
      </c>
      <c r="E12" s="13">
        <v>5868.7</v>
      </c>
      <c r="F12" s="13">
        <v>19943.900000000001</v>
      </c>
      <c r="G12" s="13">
        <v>5717.5</v>
      </c>
      <c r="H12" s="13">
        <v>6223.4</v>
      </c>
      <c r="I12" s="13">
        <f>SUM(C12:H12)</f>
        <v>50090.3</v>
      </c>
      <c r="J12" s="13">
        <v>10045.5</v>
      </c>
      <c r="K12" s="13">
        <v>5947.3</v>
      </c>
      <c r="L12" s="13">
        <v>5901.6</v>
      </c>
      <c r="M12" s="13">
        <v>9248.7000000000007</v>
      </c>
      <c r="N12" s="13">
        <v>3614.5</v>
      </c>
      <c r="O12" s="13">
        <v>4255.8999999999996</v>
      </c>
      <c r="P12" s="13">
        <f>SUM(J12:O12)</f>
        <v>39013.500000000007</v>
      </c>
      <c r="Q12" s="14">
        <f t="shared" si="1"/>
        <v>-11076.799999999996</v>
      </c>
      <c r="R12" s="13">
        <f t="shared" si="2"/>
        <v>-22.113662725118427</v>
      </c>
    </row>
    <row r="13" spans="2:20" ht="15.95" customHeight="1" x14ac:dyDescent="0.25">
      <c r="B13" s="12" t="s">
        <v>19</v>
      </c>
      <c r="C13" s="13">
        <v>4032.5</v>
      </c>
      <c r="D13" s="13">
        <v>2435.4</v>
      </c>
      <c r="E13" s="13">
        <v>3218.6</v>
      </c>
      <c r="F13" s="13">
        <v>2983</v>
      </c>
      <c r="G13" s="13">
        <v>3446.7</v>
      </c>
      <c r="H13" s="13">
        <v>4111.3</v>
      </c>
      <c r="I13" s="13">
        <f>SUM(C13:H13)</f>
        <v>20227.5</v>
      </c>
      <c r="J13" s="13">
        <v>3790.6</v>
      </c>
      <c r="K13" s="13">
        <v>2473.6999999999998</v>
      </c>
      <c r="L13" s="13">
        <v>2716.1</v>
      </c>
      <c r="M13" s="13">
        <v>2401.6999999999998</v>
      </c>
      <c r="N13" s="13">
        <v>2860.3</v>
      </c>
      <c r="O13" s="13">
        <v>2447.1</v>
      </c>
      <c r="P13" s="13">
        <f>SUM(J13:O13)</f>
        <v>16689.499999999996</v>
      </c>
      <c r="Q13" s="14">
        <f t="shared" si="1"/>
        <v>-3538.0000000000036</v>
      </c>
      <c r="R13" s="13">
        <f t="shared" si="2"/>
        <v>-17.491039426523315</v>
      </c>
    </row>
    <row r="14" spans="2:20" ht="15.95" customHeight="1" x14ac:dyDescent="0.25">
      <c r="B14" s="12" t="s">
        <v>20</v>
      </c>
      <c r="C14" s="13">
        <v>155.9</v>
      </c>
      <c r="D14" s="13">
        <v>123.3</v>
      </c>
      <c r="E14" s="13">
        <v>197.9</v>
      </c>
      <c r="F14" s="13">
        <v>184</v>
      </c>
      <c r="G14" s="13">
        <v>154.69999999999999</v>
      </c>
      <c r="H14" s="13">
        <v>159.69999999999999</v>
      </c>
      <c r="I14" s="13">
        <f>SUM(C14:H14)</f>
        <v>975.5</v>
      </c>
      <c r="J14" s="13">
        <v>203.5</v>
      </c>
      <c r="K14" s="13">
        <v>119.2</v>
      </c>
      <c r="L14" s="13">
        <v>72.2</v>
      </c>
      <c r="M14" s="13">
        <v>44.3</v>
      </c>
      <c r="N14" s="13">
        <v>46.7</v>
      </c>
      <c r="O14" s="13">
        <v>69.5</v>
      </c>
      <c r="P14" s="13">
        <f>SUM(J14:O14)</f>
        <v>555.4</v>
      </c>
      <c r="Q14" s="14">
        <f t="shared" si="1"/>
        <v>-420.1</v>
      </c>
      <c r="R14" s="13">
        <f t="shared" si="2"/>
        <v>-43.065094823167613</v>
      </c>
    </row>
    <row r="15" spans="2:20" ht="15.95" customHeight="1" x14ac:dyDescent="0.25">
      <c r="B15" s="8" t="s">
        <v>21</v>
      </c>
      <c r="C15" s="15">
        <f t="shared" ref="C15:O15" si="6">+C16+C23</f>
        <v>1777.3999999999999</v>
      </c>
      <c r="D15" s="15">
        <f t="shared" si="6"/>
        <v>1971.0000000000002</v>
      </c>
      <c r="E15" s="15">
        <f t="shared" si="6"/>
        <v>3117.2</v>
      </c>
      <c r="F15" s="15">
        <f t="shared" si="6"/>
        <v>3666.6</v>
      </c>
      <c r="G15" s="15">
        <f t="shared" si="6"/>
        <v>2325.4</v>
      </c>
      <c r="H15" s="15">
        <f t="shared" si="6"/>
        <v>1920.1000000000001</v>
      </c>
      <c r="I15" s="15">
        <f t="shared" si="6"/>
        <v>14777.699999999999</v>
      </c>
      <c r="J15" s="15">
        <f t="shared" si="6"/>
        <v>2038.1</v>
      </c>
      <c r="K15" s="15">
        <f t="shared" si="6"/>
        <v>1843</v>
      </c>
      <c r="L15" s="15">
        <f t="shared" si="6"/>
        <v>2517.6</v>
      </c>
      <c r="M15" s="15">
        <f t="shared" si="6"/>
        <v>447</v>
      </c>
      <c r="N15" s="15">
        <f t="shared" si="6"/>
        <v>1039.3000000000002</v>
      </c>
      <c r="O15" s="15">
        <f t="shared" si="6"/>
        <v>1588.6999999999998</v>
      </c>
      <c r="P15" s="15">
        <f>+P16+P23</f>
        <v>9473.7000000000007</v>
      </c>
      <c r="Q15" s="16">
        <f t="shared" si="1"/>
        <v>-5303.9999999999982</v>
      </c>
      <c r="R15" s="15">
        <f t="shared" si="2"/>
        <v>-35.891918228141037</v>
      </c>
    </row>
    <row r="16" spans="2:20" ht="15.95" customHeight="1" x14ac:dyDescent="0.25">
      <c r="B16" s="17" t="s">
        <v>22</v>
      </c>
      <c r="C16" s="15">
        <f t="shared" ref="C16:P16" si="7">SUM(C17:C22)</f>
        <v>1595.3</v>
      </c>
      <c r="D16" s="15">
        <f t="shared" si="7"/>
        <v>1779.3000000000002</v>
      </c>
      <c r="E16" s="15">
        <f t="shared" si="7"/>
        <v>2882.6</v>
      </c>
      <c r="F16" s="15">
        <f t="shared" si="7"/>
        <v>3543.6</v>
      </c>
      <c r="G16" s="15">
        <f t="shared" si="7"/>
        <v>2115.1</v>
      </c>
      <c r="H16" s="15">
        <f t="shared" si="7"/>
        <v>1760.1000000000001</v>
      </c>
      <c r="I16" s="15">
        <f t="shared" si="7"/>
        <v>13675.999999999998</v>
      </c>
      <c r="J16" s="15">
        <f t="shared" si="7"/>
        <v>1890.3</v>
      </c>
      <c r="K16" s="15">
        <f t="shared" si="7"/>
        <v>1729.9</v>
      </c>
      <c r="L16" s="15">
        <f t="shared" si="7"/>
        <v>2431.9</v>
      </c>
      <c r="M16" s="15">
        <f t="shared" si="7"/>
        <v>433.8</v>
      </c>
      <c r="N16" s="15">
        <f t="shared" si="7"/>
        <v>1019.9000000000001</v>
      </c>
      <c r="O16" s="15">
        <f t="shared" si="7"/>
        <v>1526.6</v>
      </c>
      <c r="P16" s="15">
        <f t="shared" si="7"/>
        <v>9032.4000000000015</v>
      </c>
      <c r="Q16" s="16">
        <f t="shared" si="1"/>
        <v>-4643.5999999999967</v>
      </c>
      <c r="R16" s="15">
        <f t="shared" si="2"/>
        <v>-33.954372623574123</v>
      </c>
      <c r="T16" s="18"/>
    </row>
    <row r="17" spans="1:26" ht="15.95" customHeight="1" x14ac:dyDescent="0.25">
      <c r="B17" s="19" t="s">
        <v>23</v>
      </c>
      <c r="C17" s="20">
        <v>83.8</v>
      </c>
      <c r="D17" s="21">
        <v>201.5</v>
      </c>
      <c r="E17" s="21">
        <v>951</v>
      </c>
      <c r="F17" s="21">
        <v>134.5</v>
      </c>
      <c r="G17" s="21">
        <v>109.9</v>
      </c>
      <c r="H17" s="21">
        <v>92.8</v>
      </c>
      <c r="I17" s="13">
        <f t="shared" ref="I17:I23" si="8">SUM(C17:H17)</f>
        <v>1573.5</v>
      </c>
      <c r="J17" s="20">
        <v>81.3</v>
      </c>
      <c r="K17" s="21">
        <v>211.8</v>
      </c>
      <c r="L17" s="21">
        <v>1019.2</v>
      </c>
      <c r="M17" s="21">
        <v>17.600000000000001</v>
      </c>
      <c r="N17" s="21">
        <v>22</v>
      </c>
      <c r="O17" s="21">
        <v>57.1</v>
      </c>
      <c r="P17" s="13">
        <f t="shared" ref="P17:P23" si="9">SUM(J17:O17)</f>
        <v>1409</v>
      </c>
      <c r="Q17" s="14">
        <f t="shared" si="1"/>
        <v>-164.5</v>
      </c>
      <c r="R17" s="13">
        <f t="shared" si="2"/>
        <v>-10.454401016841436</v>
      </c>
      <c r="T17" s="18"/>
    </row>
    <row r="18" spans="1:26" ht="15.95" customHeight="1" x14ac:dyDescent="0.25">
      <c r="B18" s="19" t="s">
        <v>24</v>
      </c>
      <c r="C18" s="20">
        <v>209</v>
      </c>
      <c r="D18" s="21">
        <v>107.1</v>
      </c>
      <c r="E18" s="21">
        <v>147</v>
      </c>
      <c r="F18" s="21">
        <v>1812.5</v>
      </c>
      <c r="G18" s="21">
        <v>266.5</v>
      </c>
      <c r="H18" s="21">
        <v>145.9</v>
      </c>
      <c r="I18" s="13">
        <f t="shared" si="8"/>
        <v>2688</v>
      </c>
      <c r="J18" s="20">
        <v>197.4</v>
      </c>
      <c r="K18" s="21">
        <v>92.9</v>
      </c>
      <c r="L18" s="21">
        <v>65.5</v>
      </c>
      <c r="M18" s="21">
        <v>54.3</v>
      </c>
      <c r="N18" s="21">
        <v>244.6</v>
      </c>
      <c r="O18" s="21">
        <v>250.6</v>
      </c>
      <c r="P18" s="13">
        <f t="shared" si="9"/>
        <v>905.30000000000007</v>
      </c>
      <c r="Q18" s="14">
        <f t="shared" si="1"/>
        <v>-1782.6999999999998</v>
      </c>
      <c r="R18" s="13">
        <f t="shared" si="2"/>
        <v>-66.320684523809518</v>
      </c>
      <c r="T18" s="18"/>
    </row>
    <row r="19" spans="1:26" ht="15.95" customHeight="1" x14ac:dyDescent="0.25">
      <c r="B19" s="19" t="s">
        <v>25</v>
      </c>
      <c r="C19" s="20">
        <v>469.2</v>
      </c>
      <c r="D19" s="21">
        <v>510.8</v>
      </c>
      <c r="E19" s="21">
        <v>739</v>
      </c>
      <c r="F19" s="21">
        <v>537</v>
      </c>
      <c r="G19" s="21">
        <v>605.70000000000005</v>
      </c>
      <c r="H19" s="21">
        <v>680.7</v>
      </c>
      <c r="I19" s="13">
        <f t="shared" si="8"/>
        <v>3542.3999999999996</v>
      </c>
      <c r="J19" s="20">
        <v>508.7</v>
      </c>
      <c r="K19" s="21">
        <v>537.6</v>
      </c>
      <c r="L19" s="21">
        <v>358.7</v>
      </c>
      <c r="M19" s="21">
        <v>0</v>
      </c>
      <c r="N19" s="21">
        <v>55.6</v>
      </c>
      <c r="O19" s="21">
        <v>324.60000000000002</v>
      </c>
      <c r="P19" s="13">
        <f t="shared" si="9"/>
        <v>1785.1999999999998</v>
      </c>
      <c r="Q19" s="14">
        <f t="shared" si="1"/>
        <v>-1757.1999999999998</v>
      </c>
      <c r="R19" s="13">
        <f t="shared" si="2"/>
        <v>-49.604787714543811</v>
      </c>
      <c r="T19" s="18"/>
    </row>
    <row r="20" spans="1:26" ht="15.95" customHeight="1" x14ac:dyDescent="0.25">
      <c r="A20" s="22"/>
      <c r="B20" s="23" t="s">
        <v>26</v>
      </c>
      <c r="C20" s="24">
        <v>130.4</v>
      </c>
      <c r="D20" s="21">
        <v>111.2</v>
      </c>
      <c r="E20" s="21">
        <v>122.2</v>
      </c>
      <c r="F20" s="21">
        <v>112.2</v>
      </c>
      <c r="G20" s="21">
        <v>132</v>
      </c>
      <c r="H20" s="21">
        <v>108.5</v>
      </c>
      <c r="I20" s="13">
        <f t="shared" si="8"/>
        <v>716.5</v>
      </c>
      <c r="J20" s="24">
        <v>129.30000000000001</v>
      </c>
      <c r="K20" s="21">
        <v>108</v>
      </c>
      <c r="L20" s="21">
        <v>78.3</v>
      </c>
      <c r="M20" s="21">
        <v>0.1</v>
      </c>
      <c r="N20" s="21">
        <v>2</v>
      </c>
      <c r="O20" s="21">
        <v>25.1</v>
      </c>
      <c r="P20" s="13">
        <f t="shared" si="9"/>
        <v>342.80000000000007</v>
      </c>
      <c r="Q20" s="14">
        <f t="shared" si="1"/>
        <v>-373.69999999999993</v>
      </c>
      <c r="R20" s="13">
        <f t="shared" si="2"/>
        <v>-52.156315422191199</v>
      </c>
      <c r="T20" s="18"/>
    </row>
    <row r="21" spans="1:26" ht="15.95" customHeight="1" x14ac:dyDescent="0.25">
      <c r="B21" s="19" t="s">
        <v>27</v>
      </c>
      <c r="C21" s="24">
        <v>616.9</v>
      </c>
      <c r="D21" s="21">
        <v>612.79999999999995</v>
      </c>
      <c r="E21" s="21">
        <v>828.7</v>
      </c>
      <c r="F21" s="21">
        <v>617.6</v>
      </c>
      <c r="G21" s="21">
        <v>830.8</v>
      </c>
      <c r="H21" s="21">
        <v>631.5</v>
      </c>
      <c r="I21" s="13">
        <f t="shared" si="8"/>
        <v>4138.2999999999993</v>
      </c>
      <c r="J21" s="24">
        <v>903.5</v>
      </c>
      <c r="K21" s="21">
        <v>683.9</v>
      </c>
      <c r="L21" s="21">
        <v>729.1</v>
      </c>
      <c r="M21" s="21">
        <v>348.7</v>
      </c>
      <c r="N21" s="21">
        <v>671</v>
      </c>
      <c r="O21" s="21">
        <v>634.70000000000005</v>
      </c>
      <c r="P21" s="13">
        <f t="shared" si="9"/>
        <v>3970.8999999999996</v>
      </c>
      <c r="Q21" s="14">
        <f t="shared" si="1"/>
        <v>-167.39999999999964</v>
      </c>
      <c r="R21" s="13">
        <f t="shared" si="2"/>
        <v>-4.0451393084116587</v>
      </c>
      <c r="T21" s="18"/>
    </row>
    <row r="22" spans="1:26" ht="15.95" customHeight="1" x14ac:dyDescent="0.25">
      <c r="B22" s="23" t="s">
        <v>28</v>
      </c>
      <c r="C22" s="24">
        <v>86</v>
      </c>
      <c r="D22" s="21">
        <v>235.9</v>
      </c>
      <c r="E22" s="21">
        <v>94.7</v>
      </c>
      <c r="F22" s="21">
        <v>329.8</v>
      </c>
      <c r="G22" s="21">
        <v>170.2</v>
      </c>
      <c r="H22" s="21">
        <v>100.7</v>
      </c>
      <c r="I22" s="13">
        <f t="shared" si="8"/>
        <v>1017.3</v>
      </c>
      <c r="J22" s="24">
        <v>70.099999999999994</v>
      </c>
      <c r="K22" s="21">
        <v>95.7</v>
      </c>
      <c r="L22" s="21">
        <v>181.1</v>
      </c>
      <c r="M22" s="21">
        <v>13.1</v>
      </c>
      <c r="N22" s="21">
        <v>24.7</v>
      </c>
      <c r="O22" s="21">
        <v>234.5</v>
      </c>
      <c r="P22" s="13">
        <f t="shared" si="9"/>
        <v>619.20000000000005</v>
      </c>
      <c r="Q22" s="14">
        <f t="shared" si="1"/>
        <v>-398.09999999999991</v>
      </c>
      <c r="R22" s="13">
        <f t="shared" si="2"/>
        <v>-39.132999115305211</v>
      </c>
      <c r="T22" s="18"/>
    </row>
    <row r="23" spans="1:26" ht="15.95" customHeight="1" x14ac:dyDescent="0.25">
      <c r="B23" s="17" t="s">
        <v>29</v>
      </c>
      <c r="C23" s="25">
        <v>182.1</v>
      </c>
      <c r="D23" s="26">
        <v>191.7</v>
      </c>
      <c r="E23" s="26">
        <v>234.6</v>
      </c>
      <c r="F23" s="26">
        <v>123</v>
      </c>
      <c r="G23" s="26">
        <v>210.3</v>
      </c>
      <c r="H23" s="26">
        <v>160</v>
      </c>
      <c r="I23" s="10">
        <f t="shared" si="8"/>
        <v>1101.7</v>
      </c>
      <c r="J23" s="25">
        <v>147.80000000000001</v>
      </c>
      <c r="K23" s="26">
        <v>113.1</v>
      </c>
      <c r="L23" s="26">
        <v>85.7</v>
      </c>
      <c r="M23" s="26">
        <v>13.2</v>
      </c>
      <c r="N23" s="26">
        <v>19.399999999999999</v>
      </c>
      <c r="O23" s="26">
        <v>62.1</v>
      </c>
      <c r="P23" s="10">
        <f t="shared" si="9"/>
        <v>441.29999999999995</v>
      </c>
      <c r="Q23" s="11">
        <f t="shared" si="1"/>
        <v>-660.40000000000009</v>
      </c>
      <c r="R23" s="10">
        <f t="shared" si="2"/>
        <v>-59.943723336661527</v>
      </c>
      <c r="T23" s="18"/>
    </row>
    <row r="24" spans="1:26" ht="15.95" customHeight="1" x14ac:dyDescent="0.25">
      <c r="B24" s="9" t="s">
        <v>30</v>
      </c>
      <c r="C24" s="25">
        <f t="shared" ref="C24:P24" si="10">+C25+C28+C36+C44</f>
        <v>32450.600000000002</v>
      </c>
      <c r="D24" s="10">
        <f t="shared" si="10"/>
        <v>25564.799999999999</v>
      </c>
      <c r="E24" s="10">
        <f t="shared" si="10"/>
        <v>26707.899999999998</v>
      </c>
      <c r="F24" s="10">
        <f t="shared" si="10"/>
        <v>27542.2</v>
      </c>
      <c r="G24" s="10">
        <f t="shared" si="10"/>
        <v>30325.1</v>
      </c>
      <c r="H24" s="10">
        <f t="shared" si="10"/>
        <v>26783</v>
      </c>
      <c r="I24" s="10">
        <f t="shared" si="10"/>
        <v>169373.6</v>
      </c>
      <c r="J24" s="25">
        <f t="shared" si="10"/>
        <v>32927.299999999996</v>
      </c>
      <c r="K24" s="10">
        <f t="shared" si="10"/>
        <v>27228.399999999998</v>
      </c>
      <c r="L24" s="10">
        <f t="shared" si="10"/>
        <v>22196.9</v>
      </c>
      <c r="M24" s="10">
        <f t="shared" si="10"/>
        <v>13914.499999999998</v>
      </c>
      <c r="N24" s="10">
        <f t="shared" si="10"/>
        <v>18158.200000000004</v>
      </c>
      <c r="O24" s="10">
        <f t="shared" si="10"/>
        <v>23224.400000000005</v>
      </c>
      <c r="P24" s="10">
        <f t="shared" si="10"/>
        <v>137649.69999999998</v>
      </c>
      <c r="Q24" s="11">
        <f t="shared" si="1"/>
        <v>-31723.900000000023</v>
      </c>
      <c r="R24" s="10">
        <f t="shared" si="2"/>
        <v>-18.730132677111442</v>
      </c>
    </row>
    <row r="25" spans="1:26" ht="15.95" customHeight="1" x14ac:dyDescent="0.25">
      <c r="B25" s="27" t="s">
        <v>31</v>
      </c>
      <c r="C25" s="25">
        <f>+C26+C27</f>
        <v>19553.900000000001</v>
      </c>
      <c r="D25" s="10">
        <f t="shared" ref="D25:I25" si="11">+D26+D27</f>
        <v>15600.8</v>
      </c>
      <c r="E25" s="10">
        <f t="shared" si="11"/>
        <v>16851.099999999999</v>
      </c>
      <c r="F25" s="10">
        <f t="shared" si="11"/>
        <v>17600.5</v>
      </c>
      <c r="G25" s="10">
        <f t="shared" si="11"/>
        <v>18640.3</v>
      </c>
      <c r="H25" s="10">
        <f t="shared" si="11"/>
        <v>17091</v>
      </c>
      <c r="I25" s="10">
        <f t="shared" si="11"/>
        <v>105337.60000000001</v>
      </c>
      <c r="J25" s="25">
        <f>+J26+J27</f>
        <v>21290</v>
      </c>
      <c r="K25" s="10">
        <f t="shared" ref="K25:P25" si="12">+K26+K27</f>
        <v>17078.5</v>
      </c>
      <c r="L25" s="10">
        <f t="shared" si="12"/>
        <v>13047.5</v>
      </c>
      <c r="M25" s="10">
        <f t="shared" si="12"/>
        <v>9534.5999999999985</v>
      </c>
      <c r="N25" s="10">
        <f t="shared" si="12"/>
        <v>12331.1</v>
      </c>
      <c r="O25" s="10">
        <f t="shared" si="12"/>
        <v>15387.800000000001</v>
      </c>
      <c r="P25" s="10">
        <f t="shared" si="12"/>
        <v>88669.5</v>
      </c>
      <c r="Q25" s="11">
        <f t="shared" si="1"/>
        <v>-16668.100000000006</v>
      </c>
      <c r="R25" s="10">
        <f t="shared" si="2"/>
        <v>-15.823504617534484</v>
      </c>
    </row>
    <row r="26" spans="1:26" ht="15.95" customHeight="1" x14ac:dyDescent="0.25">
      <c r="B26" s="28" t="s">
        <v>32</v>
      </c>
      <c r="C26" s="24">
        <v>11907</v>
      </c>
      <c r="D26" s="13">
        <v>9127</v>
      </c>
      <c r="E26" s="13">
        <v>9509</v>
      </c>
      <c r="F26" s="13">
        <v>10543.9</v>
      </c>
      <c r="G26" s="13">
        <v>10067.9</v>
      </c>
      <c r="H26" s="13">
        <v>9903.2000000000007</v>
      </c>
      <c r="I26" s="13">
        <f>SUM(C26:H26)</f>
        <v>61058</v>
      </c>
      <c r="J26" s="24">
        <v>13445.2</v>
      </c>
      <c r="K26" s="13">
        <v>10310.5</v>
      </c>
      <c r="L26" s="13">
        <v>6500.6</v>
      </c>
      <c r="M26" s="13">
        <v>5021.7</v>
      </c>
      <c r="N26" s="13">
        <v>7902</v>
      </c>
      <c r="O26" s="13">
        <v>9988.7000000000007</v>
      </c>
      <c r="P26" s="13">
        <f>SUM(J26:O26)</f>
        <v>53168.7</v>
      </c>
      <c r="Q26" s="14">
        <f t="shared" si="1"/>
        <v>-7889.3000000000029</v>
      </c>
      <c r="R26" s="13">
        <f t="shared" si="2"/>
        <v>-12.920993154050253</v>
      </c>
    </row>
    <row r="27" spans="1:26" ht="15.95" customHeight="1" x14ac:dyDescent="0.25">
      <c r="B27" s="28" t="s">
        <v>33</v>
      </c>
      <c r="C27" s="24">
        <v>7646.9</v>
      </c>
      <c r="D27" s="13">
        <v>6473.8</v>
      </c>
      <c r="E27" s="13">
        <v>7342.1</v>
      </c>
      <c r="F27" s="13">
        <v>7056.6</v>
      </c>
      <c r="G27" s="13">
        <v>8572.4</v>
      </c>
      <c r="H27" s="13">
        <v>7187.8</v>
      </c>
      <c r="I27" s="13">
        <f>SUM(C27:H27)</f>
        <v>44279.600000000006</v>
      </c>
      <c r="J27" s="24">
        <v>7844.8</v>
      </c>
      <c r="K27" s="13">
        <v>6768</v>
      </c>
      <c r="L27" s="13">
        <v>6546.9</v>
      </c>
      <c r="M27" s="13">
        <v>4512.8999999999996</v>
      </c>
      <c r="N27" s="13">
        <v>4429.1000000000004</v>
      </c>
      <c r="O27" s="13">
        <v>5399.1</v>
      </c>
      <c r="P27" s="13">
        <f>SUM(J27:O27)</f>
        <v>35500.799999999996</v>
      </c>
      <c r="Q27" s="14">
        <f t="shared" si="1"/>
        <v>-8778.8000000000102</v>
      </c>
      <c r="R27" s="13">
        <f t="shared" si="2"/>
        <v>-19.82583401837417</v>
      </c>
    </row>
    <row r="28" spans="1:26" ht="15.95" customHeight="1" x14ac:dyDescent="0.25">
      <c r="B28" s="29" t="s">
        <v>34</v>
      </c>
      <c r="C28" s="25">
        <f t="shared" ref="C28:P28" si="13">SUM(C29:C35)</f>
        <v>10622.099999999999</v>
      </c>
      <c r="D28" s="10">
        <f t="shared" si="13"/>
        <v>8639.7000000000025</v>
      </c>
      <c r="E28" s="10">
        <f t="shared" si="13"/>
        <v>8522.1</v>
      </c>
      <c r="F28" s="10">
        <f t="shared" si="13"/>
        <v>8819.2000000000007</v>
      </c>
      <c r="G28" s="10">
        <f t="shared" si="13"/>
        <v>10328.600000000002</v>
      </c>
      <c r="H28" s="10">
        <f t="shared" si="13"/>
        <v>8589</v>
      </c>
      <c r="I28" s="10">
        <f t="shared" si="13"/>
        <v>55520.700000000004</v>
      </c>
      <c r="J28" s="25">
        <f t="shared" si="13"/>
        <v>9997.2000000000007</v>
      </c>
      <c r="K28" s="10">
        <f t="shared" si="13"/>
        <v>8933.5999999999985</v>
      </c>
      <c r="L28" s="10">
        <f t="shared" si="13"/>
        <v>8339.3000000000011</v>
      </c>
      <c r="M28" s="10">
        <f t="shared" si="13"/>
        <v>4316.5</v>
      </c>
      <c r="N28" s="10">
        <f t="shared" si="13"/>
        <v>5740.2999999999993</v>
      </c>
      <c r="O28" s="10">
        <f t="shared" si="13"/>
        <v>7282.5</v>
      </c>
      <c r="P28" s="10">
        <f t="shared" si="13"/>
        <v>44609.4</v>
      </c>
      <c r="Q28" s="11">
        <f t="shared" si="1"/>
        <v>-10911.300000000003</v>
      </c>
      <c r="R28" s="10">
        <f t="shared" si="2"/>
        <v>-19.652670085211465</v>
      </c>
      <c r="S28" s="30">
        <v>2372621172.29</v>
      </c>
    </row>
    <row r="29" spans="1:26" s="31" customFormat="1" ht="15.95" customHeight="1" x14ac:dyDescent="0.25">
      <c r="B29" s="32" t="s">
        <v>35</v>
      </c>
      <c r="C29" s="33">
        <v>3757.8</v>
      </c>
      <c r="D29" s="34">
        <v>3085.9</v>
      </c>
      <c r="E29" s="34">
        <v>2978.9</v>
      </c>
      <c r="F29" s="34">
        <v>2939.9</v>
      </c>
      <c r="G29" s="34">
        <v>3666.4</v>
      </c>
      <c r="H29" s="34">
        <v>2898.9</v>
      </c>
      <c r="I29" s="35">
        <f t="shared" ref="I29:I35" si="14">SUM(C29:H29)</f>
        <v>19327.800000000003</v>
      </c>
      <c r="J29" s="33">
        <v>2997.1</v>
      </c>
      <c r="K29" s="34">
        <v>3273.6</v>
      </c>
      <c r="L29" s="34">
        <v>2864.9</v>
      </c>
      <c r="M29" s="34">
        <v>1538</v>
      </c>
      <c r="N29" s="34">
        <v>1993.8</v>
      </c>
      <c r="O29" s="34">
        <v>2372.6</v>
      </c>
      <c r="P29" s="35">
        <f t="shared" ref="P29:P35" si="15">SUM(J29:O29)</f>
        <v>15040</v>
      </c>
      <c r="Q29" s="36">
        <f t="shared" si="1"/>
        <v>-4287.8000000000029</v>
      </c>
      <c r="R29" s="35">
        <f t="shared" si="2"/>
        <v>-22.184625254814321</v>
      </c>
      <c r="S29" s="37">
        <v>812539067.42999995</v>
      </c>
    </row>
    <row r="30" spans="1:26" s="31" customFormat="1" ht="15.95" customHeight="1" x14ac:dyDescent="0.25">
      <c r="B30" s="32" t="s">
        <v>36</v>
      </c>
      <c r="C30" s="33">
        <v>1725.2</v>
      </c>
      <c r="D30" s="34">
        <v>1545.4</v>
      </c>
      <c r="E30" s="34">
        <v>1502.5</v>
      </c>
      <c r="F30" s="34">
        <v>1595.9</v>
      </c>
      <c r="G30" s="34">
        <v>2033.7</v>
      </c>
      <c r="H30" s="34">
        <v>1452.9</v>
      </c>
      <c r="I30" s="35">
        <f t="shared" si="14"/>
        <v>9855.6</v>
      </c>
      <c r="J30" s="33">
        <v>1630.3</v>
      </c>
      <c r="K30" s="34">
        <v>1564.8</v>
      </c>
      <c r="L30" s="34">
        <v>1336.4</v>
      </c>
      <c r="M30" s="34">
        <v>621.20000000000005</v>
      </c>
      <c r="N30" s="34">
        <v>587.9</v>
      </c>
      <c r="O30" s="34">
        <v>812.5</v>
      </c>
      <c r="P30" s="35">
        <f t="shared" si="15"/>
        <v>6553.0999999999995</v>
      </c>
      <c r="Q30" s="36">
        <f t="shared" si="1"/>
        <v>-3302.5000000000009</v>
      </c>
      <c r="R30" s="35">
        <f t="shared" si="2"/>
        <v>-33.508868054710021</v>
      </c>
      <c r="S30" s="37">
        <v>148904296.36000001</v>
      </c>
    </row>
    <row r="31" spans="1:26" ht="15.95" customHeight="1" x14ac:dyDescent="0.25">
      <c r="B31" s="28" t="s">
        <v>37</v>
      </c>
      <c r="C31" s="24">
        <v>3308.3</v>
      </c>
      <c r="D31" s="38">
        <v>2130.4</v>
      </c>
      <c r="E31" s="38">
        <v>2301.8000000000002</v>
      </c>
      <c r="F31" s="38">
        <v>2528.4</v>
      </c>
      <c r="G31" s="38">
        <v>2581.9</v>
      </c>
      <c r="H31" s="38">
        <v>2146.8000000000002</v>
      </c>
      <c r="I31" s="13">
        <f t="shared" si="14"/>
        <v>14997.600000000002</v>
      </c>
      <c r="J31" s="24">
        <v>3452</v>
      </c>
      <c r="K31" s="38">
        <v>2123.6999999999998</v>
      </c>
      <c r="L31" s="13">
        <v>2190.3000000000002</v>
      </c>
      <c r="M31" s="13">
        <v>753.7</v>
      </c>
      <c r="N31" s="13">
        <v>1618.1</v>
      </c>
      <c r="O31" s="13">
        <v>2405.1999999999998</v>
      </c>
      <c r="P31" s="13">
        <f t="shared" si="15"/>
        <v>12543</v>
      </c>
      <c r="Q31" s="36">
        <f t="shared" si="1"/>
        <v>-2454.6000000000022</v>
      </c>
      <c r="R31" s="35">
        <f t="shared" si="2"/>
        <v>-16.366618658985448</v>
      </c>
      <c r="S31" s="39">
        <f>+'[2]Financiero 2019-2020'!K103+'[2]Financiero 2019-2020'!K107</f>
        <v>303443054.45999998</v>
      </c>
      <c r="T31" s="39">
        <f>+'[2]Financiero 2019-2020'!L103+'[2]Financiero 2019-2020'!L107</f>
        <v>363764269.11000001</v>
      </c>
      <c r="U31" s="39">
        <f>+'[2]Financiero 2019-2020'!M103+'[2]Financiero 2019-2020'!M107</f>
        <v>129058337.16</v>
      </c>
      <c r="V31" s="39">
        <f>+'[2]Financiero 2019-2020'!N103+'[2]Financiero 2019-2020'!N107</f>
        <v>138336290.13</v>
      </c>
      <c r="W31" s="39">
        <f>+'[2]Financiero 2019-2020'!O103+'[2]Financiero 2019-2020'!O107</f>
        <v>227284874.94</v>
      </c>
      <c r="X31" s="39">
        <f>+'[2]Financiero 2019-2020'!P103+'[2]Financiero 2019-2020'!P107</f>
        <v>1461640777</v>
      </c>
      <c r="Y31" s="39">
        <f>+'[2]Financiero 2019-2020'!Q103+'[2]Financiero 2019-2020'!Q107</f>
        <v>-355809443.56999975</v>
      </c>
      <c r="Z31" s="39">
        <f>+'[2]Financiero 2019-2020'!R103+'[2]Financiero 2019-2020'!R107</f>
        <v>-17.320839793631571</v>
      </c>
    </row>
    <row r="32" spans="1:26" ht="15.95" customHeight="1" x14ac:dyDescent="0.25">
      <c r="B32" s="28" t="s">
        <v>38</v>
      </c>
      <c r="C32" s="24">
        <v>367.6</v>
      </c>
      <c r="D32" s="13">
        <v>262.10000000000002</v>
      </c>
      <c r="E32" s="13">
        <v>243</v>
      </c>
      <c r="F32" s="13">
        <v>265.89999999999998</v>
      </c>
      <c r="G32" s="13">
        <v>363.1</v>
      </c>
      <c r="H32" s="13">
        <v>315.7</v>
      </c>
      <c r="I32" s="13">
        <f t="shared" si="14"/>
        <v>1817.3999999999999</v>
      </c>
      <c r="J32" s="24">
        <v>299.7</v>
      </c>
      <c r="K32" s="13">
        <v>303.39999999999998</v>
      </c>
      <c r="L32" s="13">
        <v>363.8</v>
      </c>
      <c r="M32" s="13">
        <v>129.1</v>
      </c>
      <c r="N32" s="13">
        <v>138.30000000000001</v>
      </c>
      <c r="O32" s="13">
        <v>227.3</v>
      </c>
      <c r="P32" s="13">
        <f t="shared" si="15"/>
        <v>1461.5999999999997</v>
      </c>
      <c r="Q32" s="14">
        <f t="shared" si="1"/>
        <v>-355.80000000000018</v>
      </c>
      <c r="R32" s="13">
        <f t="shared" si="2"/>
        <v>-19.577418289864653</v>
      </c>
    </row>
    <row r="33" spans="2:19" s="46" customFormat="1" ht="15.95" customHeight="1" x14ac:dyDescent="0.25">
      <c r="B33" s="40" t="s">
        <v>39</v>
      </c>
      <c r="C33" s="41">
        <v>620.79999999999995</v>
      </c>
      <c r="D33" s="42">
        <v>595.6</v>
      </c>
      <c r="E33" s="42">
        <v>595.6</v>
      </c>
      <c r="F33" s="42">
        <v>616</v>
      </c>
      <c r="G33" s="42">
        <v>595.70000000000005</v>
      </c>
      <c r="H33" s="42">
        <v>619.1</v>
      </c>
      <c r="I33" s="13">
        <f t="shared" si="14"/>
        <v>3642.7999999999997</v>
      </c>
      <c r="J33" s="41">
        <v>664.1</v>
      </c>
      <c r="K33" s="42">
        <v>633.6</v>
      </c>
      <c r="L33" s="42">
        <v>622.6</v>
      </c>
      <c r="M33" s="42">
        <v>620.9</v>
      </c>
      <c r="N33" s="42">
        <v>583</v>
      </c>
      <c r="O33" s="42">
        <v>599.1</v>
      </c>
      <c r="P33" s="43">
        <f>SUM(J33:O33)</f>
        <v>3723.3</v>
      </c>
      <c r="Q33" s="44">
        <f t="shared" si="1"/>
        <v>80.500000000000455</v>
      </c>
      <c r="R33" s="43">
        <f t="shared" si="2"/>
        <v>2.2098385857033178</v>
      </c>
      <c r="S33" s="45"/>
    </row>
    <row r="34" spans="2:19" s="46" customFormat="1" ht="15.95" customHeight="1" x14ac:dyDescent="0.25">
      <c r="B34" s="40" t="s">
        <v>40</v>
      </c>
      <c r="C34" s="41">
        <v>565</v>
      </c>
      <c r="D34" s="47">
        <v>584.1</v>
      </c>
      <c r="E34" s="47">
        <v>473.3</v>
      </c>
      <c r="F34" s="47">
        <v>593.20000000000005</v>
      </c>
      <c r="G34" s="47">
        <v>573.6</v>
      </c>
      <c r="H34" s="47">
        <v>642.1</v>
      </c>
      <c r="I34" s="13">
        <f t="shared" si="14"/>
        <v>3431.2999999999997</v>
      </c>
      <c r="J34" s="41">
        <v>630</v>
      </c>
      <c r="K34" s="47">
        <v>680.1</v>
      </c>
      <c r="L34" s="47">
        <v>612</v>
      </c>
      <c r="M34" s="47">
        <v>509.3</v>
      </c>
      <c r="N34" s="47">
        <v>462.4</v>
      </c>
      <c r="O34" s="47">
        <v>472.8</v>
      </c>
      <c r="P34" s="43">
        <f t="shared" si="15"/>
        <v>3366.6000000000004</v>
      </c>
      <c r="Q34" s="44">
        <f t="shared" si="1"/>
        <v>-64.699999999999363</v>
      </c>
      <c r="R34" s="43">
        <f t="shared" si="2"/>
        <v>-1.8855827237489982</v>
      </c>
      <c r="S34" s="45"/>
    </row>
    <row r="35" spans="2:19" ht="15.95" customHeight="1" x14ac:dyDescent="0.25">
      <c r="B35" s="28" t="s">
        <v>28</v>
      </c>
      <c r="C35" s="24">
        <v>277.39999999999998</v>
      </c>
      <c r="D35" s="42">
        <v>436.2</v>
      </c>
      <c r="E35" s="42">
        <v>427</v>
      </c>
      <c r="F35" s="42">
        <v>279.89999999999998</v>
      </c>
      <c r="G35" s="42">
        <v>514.20000000000005</v>
      </c>
      <c r="H35" s="42">
        <v>513.5</v>
      </c>
      <c r="I35" s="13">
        <f t="shared" si="14"/>
        <v>2448.1999999999998</v>
      </c>
      <c r="J35" s="24">
        <v>324</v>
      </c>
      <c r="K35" s="42">
        <v>354.4</v>
      </c>
      <c r="L35" s="42">
        <v>349.3</v>
      </c>
      <c r="M35" s="42">
        <v>144.30000000000001</v>
      </c>
      <c r="N35" s="42">
        <v>356.8</v>
      </c>
      <c r="O35" s="42">
        <v>393</v>
      </c>
      <c r="P35" s="13">
        <f t="shared" si="15"/>
        <v>1921.8</v>
      </c>
      <c r="Q35" s="14">
        <f t="shared" si="1"/>
        <v>-526.39999999999986</v>
      </c>
      <c r="R35" s="13">
        <f t="shared" si="2"/>
        <v>-21.501511314435088</v>
      </c>
      <c r="S35" s="1">
        <v>7282518837.3200006</v>
      </c>
    </row>
    <row r="36" spans="2:19" ht="15.95" customHeight="1" x14ac:dyDescent="0.25">
      <c r="B36" s="27" t="s">
        <v>41</v>
      </c>
      <c r="C36" s="25">
        <f>+C37+C38+C39+C42+C43</f>
        <v>2143.9000000000005</v>
      </c>
      <c r="D36" s="25">
        <f t="shared" ref="D36:H36" si="16">+D37+D38+D39+D42+D43</f>
        <v>1218.6000000000001</v>
      </c>
      <c r="E36" s="25">
        <f t="shared" si="16"/>
        <v>1193.5</v>
      </c>
      <c r="F36" s="25">
        <f t="shared" si="16"/>
        <v>988.5</v>
      </c>
      <c r="G36" s="25">
        <f t="shared" si="16"/>
        <v>1178.1000000000001</v>
      </c>
      <c r="H36" s="25">
        <f t="shared" si="16"/>
        <v>966.9</v>
      </c>
      <c r="I36" s="25">
        <f>+I37+I38+I39+I42+I43</f>
        <v>7689.5</v>
      </c>
      <c r="J36" s="25">
        <f>+J37+J38+J39+J42+J43</f>
        <v>1509.5</v>
      </c>
      <c r="K36" s="25">
        <f t="shared" ref="K36:P36" si="17">+K37+K38+K39+K42+K43</f>
        <v>1133.6000000000001</v>
      </c>
      <c r="L36" s="25">
        <f t="shared" si="17"/>
        <v>744.99999999999989</v>
      </c>
      <c r="M36" s="25">
        <f t="shared" si="17"/>
        <v>4.3999999999999995</v>
      </c>
      <c r="N36" s="25">
        <f t="shared" si="17"/>
        <v>68.899999999999991</v>
      </c>
      <c r="O36" s="25">
        <f t="shared" si="17"/>
        <v>516.9</v>
      </c>
      <c r="P36" s="25">
        <f t="shared" si="17"/>
        <v>3978.2999999999993</v>
      </c>
      <c r="Q36" s="11">
        <f t="shared" si="1"/>
        <v>-3711.2000000000007</v>
      </c>
      <c r="R36" s="10">
        <f t="shared" si="2"/>
        <v>-48.263216073866971</v>
      </c>
      <c r="S36" s="1">
        <f>+S35/1000000</f>
        <v>7282.5188373200008</v>
      </c>
    </row>
    <row r="37" spans="2:19" ht="15.95" customHeight="1" x14ac:dyDescent="0.25">
      <c r="B37" s="28" t="s">
        <v>42</v>
      </c>
      <c r="C37" s="24">
        <v>994.1</v>
      </c>
      <c r="D37" s="13">
        <v>1039.7</v>
      </c>
      <c r="E37" s="13">
        <v>1023.6</v>
      </c>
      <c r="F37" s="13">
        <v>834.8</v>
      </c>
      <c r="G37" s="13">
        <v>1013.1</v>
      </c>
      <c r="H37" s="13">
        <v>817.5</v>
      </c>
      <c r="I37" s="13">
        <f t="shared" ref="I37:I44" si="18">SUM(C37:H37)</f>
        <v>5722.8</v>
      </c>
      <c r="J37" s="24">
        <v>1141</v>
      </c>
      <c r="K37" s="13">
        <v>971.4</v>
      </c>
      <c r="L37" s="13">
        <v>641.79999999999995</v>
      </c>
      <c r="M37" s="13">
        <v>0</v>
      </c>
      <c r="N37" s="13">
        <v>58.3</v>
      </c>
      <c r="O37" s="13">
        <v>478.6</v>
      </c>
      <c r="P37" s="13">
        <f>SUM(J37:O37)</f>
        <v>3291.1</v>
      </c>
      <c r="Q37" s="14">
        <f t="shared" si="1"/>
        <v>-2431.7000000000003</v>
      </c>
      <c r="R37" s="13">
        <f t="shared" si="2"/>
        <v>-42.491437757740968</v>
      </c>
      <c r="S37" s="1">
        <f>+S36-O28</f>
        <v>1.883732000078453E-2</v>
      </c>
    </row>
    <row r="38" spans="2:19" ht="15.95" customHeight="1" x14ac:dyDescent="0.25">
      <c r="B38" s="28" t="s">
        <v>43</v>
      </c>
      <c r="C38" s="24">
        <v>1019.2</v>
      </c>
      <c r="D38" s="13">
        <v>59.6</v>
      </c>
      <c r="E38" s="13">
        <v>48.9</v>
      </c>
      <c r="F38" s="13">
        <v>41.1</v>
      </c>
      <c r="G38" s="13">
        <v>45.7</v>
      </c>
      <c r="H38" s="13">
        <v>34.200000000000003</v>
      </c>
      <c r="I38" s="13">
        <f t="shared" si="18"/>
        <v>1248.7</v>
      </c>
      <c r="J38" s="24">
        <v>243.2</v>
      </c>
      <c r="K38" s="13">
        <v>44.2</v>
      </c>
      <c r="L38" s="13">
        <v>27.8</v>
      </c>
      <c r="M38" s="13">
        <v>0.2</v>
      </c>
      <c r="N38" s="13">
        <v>3.9</v>
      </c>
      <c r="O38" s="13">
        <v>23.3</v>
      </c>
      <c r="P38" s="13">
        <f>SUM(J38:O38)</f>
        <v>342.59999999999997</v>
      </c>
      <c r="Q38" s="14">
        <f t="shared" si="1"/>
        <v>-906.10000000000014</v>
      </c>
      <c r="R38" s="13">
        <f t="shared" si="2"/>
        <v>-72.563466004644837</v>
      </c>
    </row>
    <row r="39" spans="2:19" ht="15.95" customHeight="1" x14ac:dyDescent="0.25">
      <c r="B39" s="48" t="s">
        <v>44</v>
      </c>
      <c r="C39" s="25">
        <f>+C40+C41</f>
        <v>18.899999999999999</v>
      </c>
      <c r="D39" s="25">
        <f t="shared" ref="D39:H39" si="19">+D40+D41</f>
        <v>9.9</v>
      </c>
      <c r="E39" s="25">
        <f t="shared" si="19"/>
        <v>13.1</v>
      </c>
      <c r="F39" s="25">
        <f t="shared" si="19"/>
        <v>9.8999999999999986</v>
      </c>
      <c r="G39" s="25">
        <f t="shared" si="19"/>
        <v>12</v>
      </c>
      <c r="H39" s="25">
        <f t="shared" si="19"/>
        <v>7.8</v>
      </c>
      <c r="I39" s="10">
        <f t="shared" si="18"/>
        <v>71.599999999999994</v>
      </c>
      <c r="J39" s="25">
        <f>+J40+J41</f>
        <v>19.8</v>
      </c>
      <c r="K39" s="25">
        <f t="shared" ref="K39:P39" si="20">+K40+K41</f>
        <v>12.3</v>
      </c>
      <c r="L39" s="25">
        <f t="shared" si="20"/>
        <v>8.8000000000000007</v>
      </c>
      <c r="M39" s="25">
        <f t="shared" si="20"/>
        <v>0.1</v>
      </c>
      <c r="N39" s="25">
        <f t="shared" si="20"/>
        <v>4</v>
      </c>
      <c r="O39" s="25">
        <f t="shared" si="20"/>
        <v>3.2</v>
      </c>
      <c r="P39" s="25">
        <f t="shared" si="20"/>
        <v>48.2</v>
      </c>
      <c r="Q39" s="11">
        <f t="shared" si="1"/>
        <v>-23.399999999999991</v>
      </c>
      <c r="R39" s="10">
        <f t="shared" si="2"/>
        <v>-32.681564245810044</v>
      </c>
    </row>
    <row r="40" spans="2:19" ht="15.95" customHeight="1" x14ac:dyDescent="0.25">
      <c r="B40" s="49" t="s">
        <v>45</v>
      </c>
      <c r="C40" s="24">
        <v>18.899999999999999</v>
      </c>
      <c r="D40" s="13">
        <v>9.9</v>
      </c>
      <c r="E40" s="13">
        <v>12.9</v>
      </c>
      <c r="F40" s="13">
        <v>9.6999999999999993</v>
      </c>
      <c r="G40" s="13">
        <v>11.6</v>
      </c>
      <c r="H40" s="13">
        <v>7.3</v>
      </c>
      <c r="I40" s="13">
        <f t="shared" si="18"/>
        <v>70.3</v>
      </c>
      <c r="J40" s="24">
        <v>14.3</v>
      </c>
      <c r="K40" s="24">
        <v>8</v>
      </c>
      <c r="L40" s="24">
        <v>6.5</v>
      </c>
      <c r="M40" s="24">
        <v>0</v>
      </c>
      <c r="N40" s="24">
        <v>2.7</v>
      </c>
      <c r="O40" s="24">
        <v>0</v>
      </c>
      <c r="P40" s="13">
        <f>SUM(J40:O40)</f>
        <v>31.5</v>
      </c>
      <c r="Q40" s="14">
        <f t="shared" si="1"/>
        <v>-38.799999999999997</v>
      </c>
      <c r="R40" s="50">
        <v>0</v>
      </c>
    </row>
    <row r="41" spans="2:19" ht="15.95" customHeight="1" x14ac:dyDescent="0.25">
      <c r="B41" s="51" t="s">
        <v>46</v>
      </c>
      <c r="C41" s="52">
        <v>0</v>
      </c>
      <c r="D41" s="53">
        <v>0</v>
      </c>
      <c r="E41" s="53">
        <v>0.2</v>
      </c>
      <c r="F41" s="53">
        <v>0.2</v>
      </c>
      <c r="G41" s="53">
        <v>0.4</v>
      </c>
      <c r="H41" s="53">
        <v>0.5</v>
      </c>
      <c r="I41" s="53">
        <f t="shared" si="18"/>
        <v>1.3</v>
      </c>
      <c r="J41" s="52">
        <v>5.5</v>
      </c>
      <c r="K41" s="53">
        <v>4.3</v>
      </c>
      <c r="L41" s="53">
        <v>2.2999999999999998</v>
      </c>
      <c r="M41" s="53">
        <v>0.1</v>
      </c>
      <c r="N41" s="53">
        <v>1.3</v>
      </c>
      <c r="O41" s="53">
        <v>3.2</v>
      </c>
      <c r="P41" s="53">
        <f>SUM(J41:O41)</f>
        <v>16.700000000000003</v>
      </c>
      <c r="Q41" s="54">
        <f t="shared" si="1"/>
        <v>15.400000000000002</v>
      </c>
      <c r="R41" s="55">
        <v>0</v>
      </c>
    </row>
    <row r="42" spans="2:19" ht="15.95" customHeight="1" x14ac:dyDescent="0.25">
      <c r="B42" s="28" t="s">
        <v>47</v>
      </c>
      <c r="C42" s="24">
        <v>88.3</v>
      </c>
      <c r="D42" s="13">
        <v>86.2</v>
      </c>
      <c r="E42" s="13">
        <v>83.9</v>
      </c>
      <c r="F42" s="13">
        <v>77.7</v>
      </c>
      <c r="G42" s="13">
        <v>83.9</v>
      </c>
      <c r="H42" s="13">
        <v>83.4</v>
      </c>
      <c r="I42" s="13">
        <f t="shared" si="18"/>
        <v>503.4</v>
      </c>
      <c r="J42" s="24">
        <v>82</v>
      </c>
      <c r="K42" s="13">
        <v>82.3</v>
      </c>
      <c r="L42" s="13">
        <v>50.6</v>
      </c>
      <c r="M42" s="13">
        <v>3.8</v>
      </c>
      <c r="N42" s="13">
        <v>1.2</v>
      </c>
      <c r="O42" s="13">
        <v>11.3</v>
      </c>
      <c r="P42" s="13">
        <f>SUM(J42:O42)</f>
        <v>231.20000000000002</v>
      </c>
      <c r="Q42" s="14">
        <f t="shared" si="1"/>
        <v>-272.19999999999993</v>
      </c>
      <c r="R42" s="13">
        <f t="shared" ref="R42:R47" si="21">+Q42/I42*100</f>
        <v>-54.072308303535941</v>
      </c>
    </row>
    <row r="43" spans="2:19" ht="15.95" customHeight="1" x14ac:dyDescent="0.25">
      <c r="B43" s="28" t="s">
        <v>48</v>
      </c>
      <c r="C43" s="24">
        <v>23.4</v>
      </c>
      <c r="D43" s="13">
        <v>23.2</v>
      </c>
      <c r="E43" s="13">
        <v>24</v>
      </c>
      <c r="F43" s="13">
        <v>25</v>
      </c>
      <c r="G43" s="13">
        <v>23.4</v>
      </c>
      <c r="H43" s="13">
        <v>24</v>
      </c>
      <c r="I43" s="13">
        <f t="shared" si="18"/>
        <v>143</v>
      </c>
      <c r="J43" s="24">
        <v>23.5</v>
      </c>
      <c r="K43" s="13">
        <v>23.4</v>
      </c>
      <c r="L43" s="13">
        <v>16</v>
      </c>
      <c r="M43" s="13">
        <v>0.3</v>
      </c>
      <c r="N43" s="13">
        <v>1.5</v>
      </c>
      <c r="O43" s="13">
        <v>0.5</v>
      </c>
      <c r="P43" s="13">
        <f>SUM(J43:O43)</f>
        <v>65.199999999999989</v>
      </c>
      <c r="Q43" s="14">
        <f t="shared" si="1"/>
        <v>-77.800000000000011</v>
      </c>
      <c r="R43" s="13">
        <f t="shared" si="21"/>
        <v>-54.405594405594414</v>
      </c>
    </row>
    <row r="44" spans="2:19" ht="15.95" customHeight="1" x14ac:dyDescent="0.25">
      <c r="B44" s="27" t="s">
        <v>49</v>
      </c>
      <c r="C44" s="25">
        <v>130.69999999999999</v>
      </c>
      <c r="D44" s="10">
        <v>105.7</v>
      </c>
      <c r="E44" s="10">
        <v>141.19999999999999</v>
      </c>
      <c r="F44" s="10">
        <v>134</v>
      </c>
      <c r="G44" s="10">
        <v>178.1</v>
      </c>
      <c r="H44" s="10">
        <v>136.1</v>
      </c>
      <c r="I44" s="10">
        <f t="shared" si="18"/>
        <v>825.8</v>
      </c>
      <c r="J44" s="25">
        <v>130.6</v>
      </c>
      <c r="K44" s="10">
        <v>82.7</v>
      </c>
      <c r="L44" s="10">
        <v>65.099999999999994</v>
      </c>
      <c r="M44" s="10">
        <v>59</v>
      </c>
      <c r="N44" s="10">
        <v>17.899999999999999</v>
      </c>
      <c r="O44" s="10">
        <v>37.200000000000003</v>
      </c>
      <c r="P44" s="10">
        <f>SUM(J44:O44)</f>
        <v>392.49999999999994</v>
      </c>
      <c r="Q44" s="11">
        <f t="shared" si="1"/>
        <v>-433.3</v>
      </c>
      <c r="R44" s="10">
        <f t="shared" si="21"/>
        <v>-52.470331799467182</v>
      </c>
    </row>
    <row r="45" spans="2:19" ht="15.95" customHeight="1" x14ac:dyDescent="0.25">
      <c r="B45" s="9" t="s">
        <v>50</v>
      </c>
      <c r="C45" s="56">
        <f>+C46+C49+C50</f>
        <v>3294.5</v>
      </c>
      <c r="D45" s="57">
        <f t="shared" ref="D45:I45" si="22">+D46+D49+D50</f>
        <v>3014.7999999999997</v>
      </c>
      <c r="E45" s="57">
        <f t="shared" si="22"/>
        <v>3257.3</v>
      </c>
      <c r="F45" s="57">
        <f t="shared" si="22"/>
        <v>3104.4</v>
      </c>
      <c r="G45" s="57">
        <f t="shared" si="22"/>
        <v>3550.3</v>
      </c>
      <c r="H45" s="57">
        <f t="shared" si="22"/>
        <v>3039.8999999999996</v>
      </c>
      <c r="I45" s="57">
        <f t="shared" si="22"/>
        <v>19261.200000000004</v>
      </c>
      <c r="J45" s="56">
        <f>+J46+J49+J50</f>
        <v>3469.2</v>
      </c>
      <c r="K45" s="57">
        <f t="shared" ref="K45:P45" si="23">+K46+K49+K50</f>
        <v>3074</v>
      </c>
      <c r="L45" s="57">
        <f t="shared" si="23"/>
        <v>2641.1</v>
      </c>
      <c r="M45" s="57">
        <f t="shared" si="23"/>
        <v>1570.5</v>
      </c>
      <c r="N45" s="57">
        <f t="shared" si="23"/>
        <v>1521.6999999999998</v>
      </c>
      <c r="O45" s="57">
        <f t="shared" si="23"/>
        <v>2030</v>
      </c>
      <c r="P45" s="57">
        <f t="shared" si="23"/>
        <v>14306.5</v>
      </c>
      <c r="Q45" s="58">
        <f t="shared" si="1"/>
        <v>-4954.7000000000044</v>
      </c>
      <c r="R45" s="57">
        <f t="shared" si="21"/>
        <v>-25.72373476211245</v>
      </c>
    </row>
    <row r="46" spans="2:19" ht="15.95" customHeight="1" x14ac:dyDescent="0.25">
      <c r="B46" s="59" t="s">
        <v>51</v>
      </c>
      <c r="C46" s="60">
        <f>SUM(C47:C48)</f>
        <v>2539.6999999999998</v>
      </c>
      <c r="D46" s="61">
        <f t="shared" ref="D46:I46" si="24">SUM(D47:D48)</f>
        <v>2312.1999999999998</v>
      </c>
      <c r="E46" s="61">
        <f t="shared" si="24"/>
        <v>2538.3000000000002</v>
      </c>
      <c r="F46" s="61">
        <f t="shared" si="24"/>
        <v>2353.5</v>
      </c>
      <c r="G46" s="61">
        <f t="shared" si="24"/>
        <v>2882.7</v>
      </c>
      <c r="H46" s="61">
        <f t="shared" si="24"/>
        <v>2435.1999999999998</v>
      </c>
      <c r="I46" s="61">
        <f t="shared" si="24"/>
        <v>15061.600000000002</v>
      </c>
      <c r="J46" s="60">
        <f>SUM(J47:J48)</f>
        <v>2737.1</v>
      </c>
      <c r="K46" s="61">
        <f t="shared" ref="K46:P46" si="25">SUM(K47:K48)</f>
        <v>2402.4</v>
      </c>
      <c r="L46" s="61">
        <f t="shared" si="25"/>
        <v>2061.1999999999998</v>
      </c>
      <c r="M46" s="61">
        <f t="shared" si="25"/>
        <v>1477.2</v>
      </c>
      <c r="N46" s="61">
        <f t="shared" si="25"/>
        <v>1493.1</v>
      </c>
      <c r="O46" s="61">
        <f t="shared" si="25"/>
        <v>2007.5</v>
      </c>
      <c r="P46" s="61">
        <f t="shared" si="25"/>
        <v>12178.5</v>
      </c>
      <c r="Q46" s="62">
        <f t="shared" si="1"/>
        <v>-2883.1000000000022</v>
      </c>
      <c r="R46" s="61">
        <f t="shared" si="21"/>
        <v>-19.14205662081055</v>
      </c>
    </row>
    <row r="47" spans="2:19" ht="15.95" customHeight="1" x14ac:dyDescent="0.25">
      <c r="B47" s="28" t="s">
        <v>52</v>
      </c>
      <c r="C47" s="24">
        <v>2539.6999999999998</v>
      </c>
      <c r="D47" s="38">
        <v>2312.1999999999998</v>
      </c>
      <c r="E47" s="38">
        <v>2538.3000000000002</v>
      </c>
      <c r="F47" s="38">
        <v>2353.5</v>
      </c>
      <c r="G47" s="38">
        <v>2882.7</v>
      </c>
      <c r="H47" s="38">
        <v>2435.1999999999998</v>
      </c>
      <c r="I47" s="13">
        <f>SUM(C47:H47)</f>
        <v>15061.600000000002</v>
      </c>
      <c r="J47" s="24">
        <v>2737.1</v>
      </c>
      <c r="K47" s="38">
        <v>2402.4</v>
      </c>
      <c r="L47" s="38">
        <v>2061.1999999999998</v>
      </c>
      <c r="M47" s="38">
        <v>1477.2</v>
      </c>
      <c r="N47" s="38">
        <v>1493.1</v>
      </c>
      <c r="O47" s="38">
        <v>2007.5</v>
      </c>
      <c r="P47" s="13">
        <f>SUM(J47:O47)</f>
        <v>12178.5</v>
      </c>
      <c r="Q47" s="14">
        <f t="shared" si="1"/>
        <v>-2883.1000000000022</v>
      </c>
      <c r="R47" s="13">
        <f t="shared" si="21"/>
        <v>-19.14205662081055</v>
      </c>
    </row>
    <row r="48" spans="2:19" ht="15.95" customHeight="1" x14ac:dyDescent="0.25">
      <c r="B48" s="28" t="s">
        <v>28</v>
      </c>
      <c r="C48" s="24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13">
        <f>SUM(C48:H48)</f>
        <v>0</v>
      </c>
      <c r="J48" s="24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13">
        <f>SUM(J48:O48)</f>
        <v>0</v>
      </c>
      <c r="Q48" s="14">
        <f t="shared" si="1"/>
        <v>0</v>
      </c>
      <c r="R48" s="13">
        <v>0</v>
      </c>
    </row>
    <row r="49" spans="2:19" ht="15.95" customHeight="1" x14ac:dyDescent="0.25">
      <c r="B49" s="59" t="s">
        <v>53</v>
      </c>
      <c r="C49" s="60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1">
        <f>SUM(C49:H49)</f>
        <v>0</v>
      </c>
      <c r="J49" s="60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1">
        <f>SUM(J49:O49)</f>
        <v>0</v>
      </c>
      <c r="Q49" s="62">
        <f t="shared" si="1"/>
        <v>0</v>
      </c>
      <c r="R49" s="50">
        <v>0</v>
      </c>
    </row>
    <row r="50" spans="2:19" ht="15.95" customHeight="1" x14ac:dyDescent="0.25">
      <c r="B50" s="59" t="s">
        <v>54</v>
      </c>
      <c r="C50" s="60">
        <f>SUM(C51:C53)</f>
        <v>754.8</v>
      </c>
      <c r="D50" s="61">
        <f t="shared" ref="D50:I50" si="26">SUM(D51:D53)</f>
        <v>702.6</v>
      </c>
      <c r="E50" s="61">
        <f t="shared" si="26"/>
        <v>719</v>
      </c>
      <c r="F50" s="61">
        <f t="shared" si="26"/>
        <v>750.9</v>
      </c>
      <c r="G50" s="61">
        <f t="shared" si="26"/>
        <v>667.60000000000014</v>
      </c>
      <c r="H50" s="61">
        <f t="shared" si="26"/>
        <v>604.69999999999993</v>
      </c>
      <c r="I50" s="61">
        <f t="shared" si="26"/>
        <v>4199.6000000000004</v>
      </c>
      <c r="J50" s="60">
        <f>SUM(J51:J53)</f>
        <v>732.1</v>
      </c>
      <c r="K50" s="61">
        <f t="shared" ref="K50:P50" si="27">SUM(K51:K53)</f>
        <v>671.6</v>
      </c>
      <c r="L50" s="61">
        <f t="shared" si="27"/>
        <v>579.9</v>
      </c>
      <c r="M50" s="61">
        <f t="shared" si="27"/>
        <v>93.3</v>
      </c>
      <c r="N50" s="61">
        <f t="shared" si="27"/>
        <v>28.6</v>
      </c>
      <c r="O50" s="61">
        <f t="shared" si="27"/>
        <v>22.5</v>
      </c>
      <c r="P50" s="61">
        <f t="shared" si="27"/>
        <v>2128</v>
      </c>
      <c r="Q50" s="62">
        <f t="shared" si="1"/>
        <v>-2071.6000000000004</v>
      </c>
      <c r="R50" s="61">
        <f t="shared" ref="R50:R97" si="28">+Q50/I50*100</f>
        <v>-49.328507476902566</v>
      </c>
      <c r="S50" s="30"/>
    </row>
    <row r="51" spans="2:19" ht="15.95" customHeight="1" x14ac:dyDescent="0.25">
      <c r="B51" s="28" t="s">
        <v>55</v>
      </c>
      <c r="C51" s="24">
        <v>692.8</v>
      </c>
      <c r="D51" s="38">
        <v>669.5</v>
      </c>
      <c r="E51" s="38">
        <v>676.6</v>
      </c>
      <c r="F51" s="38">
        <v>703.8</v>
      </c>
      <c r="G51" s="38">
        <v>620.70000000000005</v>
      </c>
      <c r="H51" s="38">
        <v>570.29999999999995</v>
      </c>
      <c r="I51" s="13">
        <f t="shared" ref="I51:I56" si="29">SUM(C51:H51)</f>
        <v>3933.7</v>
      </c>
      <c r="J51" s="24">
        <v>672.4</v>
      </c>
      <c r="K51" s="38">
        <v>627.5</v>
      </c>
      <c r="L51" s="38">
        <v>552.1</v>
      </c>
      <c r="M51" s="38">
        <v>90.3</v>
      </c>
      <c r="N51" s="38">
        <v>24.6</v>
      </c>
      <c r="O51" s="38">
        <v>14.7</v>
      </c>
      <c r="P51" s="13">
        <f t="shared" ref="P51:P56" si="30">SUM(J51:O51)</f>
        <v>1981.6</v>
      </c>
      <c r="Q51" s="14">
        <f t="shared" si="1"/>
        <v>-1952.1</v>
      </c>
      <c r="R51" s="13">
        <f t="shared" si="28"/>
        <v>-49.625034954368665</v>
      </c>
    </row>
    <row r="52" spans="2:19" ht="15.95" customHeight="1" x14ac:dyDescent="0.25">
      <c r="B52" s="28" t="s">
        <v>56</v>
      </c>
      <c r="C52" s="24">
        <v>14.2</v>
      </c>
      <c r="D52" s="38">
        <v>12.1</v>
      </c>
      <c r="E52" s="38">
        <v>13.3</v>
      </c>
      <c r="F52" s="38">
        <v>11.5</v>
      </c>
      <c r="G52" s="38">
        <v>14.2</v>
      </c>
      <c r="H52" s="38">
        <v>12.6</v>
      </c>
      <c r="I52" s="13">
        <f t="shared" si="29"/>
        <v>77.899999999999991</v>
      </c>
      <c r="J52" s="24">
        <v>15.1</v>
      </c>
      <c r="K52" s="38">
        <v>12.2</v>
      </c>
      <c r="L52" s="38">
        <v>7</v>
      </c>
      <c r="M52" s="38">
        <v>0.1</v>
      </c>
      <c r="N52" s="38">
        <v>1.4</v>
      </c>
      <c r="O52" s="38">
        <v>6</v>
      </c>
      <c r="P52" s="13">
        <f t="shared" si="30"/>
        <v>41.8</v>
      </c>
      <c r="Q52" s="14">
        <f t="shared" si="1"/>
        <v>-36.099999999999994</v>
      </c>
      <c r="R52" s="13">
        <f t="shared" si="28"/>
        <v>-46.341463414634141</v>
      </c>
    </row>
    <row r="53" spans="2:19" ht="15.95" customHeight="1" x14ac:dyDescent="0.25">
      <c r="B53" s="28" t="s">
        <v>28</v>
      </c>
      <c r="C53" s="24">
        <v>47.8</v>
      </c>
      <c r="D53" s="38">
        <v>21</v>
      </c>
      <c r="E53" s="38">
        <v>29.1</v>
      </c>
      <c r="F53" s="38">
        <v>35.6</v>
      </c>
      <c r="G53" s="38">
        <v>32.700000000000003</v>
      </c>
      <c r="H53" s="38">
        <v>21.8</v>
      </c>
      <c r="I53" s="13">
        <f t="shared" si="29"/>
        <v>188</v>
      </c>
      <c r="J53" s="24">
        <v>44.6</v>
      </c>
      <c r="K53" s="38">
        <v>31.9</v>
      </c>
      <c r="L53" s="38">
        <v>20.8</v>
      </c>
      <c r="M53" s="38">
        <v>2.9</v>
      </c>
      <c r="N53" s="38">
        <v>2.6</v>
      </c>
      <c r="O53" s="38">
        <v>1.8</v>
      </c>
      <c r="P53" s="13">
        <f t="shared" si="30"/>
        <v>104.6</v>
      </c>
      <c r="Q53" s="14">
        <f t="shared" si="1"/>
        <v>-83.4</v>
      </c>
      <c r="R53" s="13">
        <f t="shared" si="28"/>
        <v>-44.361702127659584</v>
      </c>
    </row>
    <row r="54" spans="2:19" ht="15.95" customHeight="1" x14ac:dyDescent="0.25">
      <c r="B54" s="9" t="s">
        <v>57</v>
      </c>
      <c r="C54" s="25">
        <v>70</v>
      </c>
      <c r="D54" s="6">
        <v>72.7</v>
      </c>
      <c r="E54" s="6">
        <v>74.900000000000006</v>
      </c>
      <c r="F54" s="6">
        <v>59.7</v>
      </c>
      <c r="G54" s="6">
        <v>74.2</v>
      </c>
      <c r="H54" s="6">
        <v>58.4</v>
      </c>
      <c r="I54" s="10">
        <f t="shared" si="29"/>
        <v>409.9</v>
      </c>
      <c r="J54" s="25">
        <v>83.7</v>
      </c>
      <c r="K54" s="6">
        <v>65.5</v>
      </c>
      <c r="L54" s="6">
        <v>47</v>
      </c>
      <c r="M54" s="6">
        <v>0</v>
      </c>
      <c r="N54" s="6">
        <v>3.9</v>
      </c>
      <c r="O54" s="6">
        <v>31.9</v>
      </c>
      <c r="P54" s="10">
        <f t="shared" si="30"/>
        <v>232</v>
      </c>
      <c r="Q54" s="11">
        <f t="shared" si="1"/>
        <v>-177.89999999999998</v>
      </c>
      <c r="R54" s="10">
        <f t="shared" si="28"/>
        <v>-43.400829470602581</v>
      </c>
      <c r="S54" s="30"/>
    </row>
    <row r="55" spans="2:19" ht="15.95" customHeight="1" x14ac:dyDescent="0.25">
      <c r="B55" s="9" t="s">
        <v>58</v>
      </c>
      <c r="C55" s="25">
        <v>0.3</v>
      </c>
      <c r="D55" s="6">
        <v>0</v>
      </c>
      <c r="E55" s="6">
        <v>0.1</v>
      </c>
      <c r="F55" s="6">
        <v>0.1</v>
      </c>
      <c r="G55" s="6">
        <v>0.4</v>
      </c>
      <c r="H55" s="6">
        <v>0.1</v>
      </c>
      <c r="I55" s="10">
        <f t="shared" si="29"/>
        <v>1</v>
      </c>
      <c r="J55" s="25">
        <v>0.1</v>
      </c>
      <c r="K55" s="6">
        <v>0.1</v>
      </c>
      <c r="L55" s="6">
        <v>0.1</v>
      </c>
      <c r="M55" s="6">
        <v>0</v>
      </c>
      <c r="N55" s="6">
        <v>0</v>
      </c>
      <c r="O55" s="6">
        <v>0</v>
      </c>
      <c r="P55" s="10">
        <f t="shared" si="30"/>
        <v>0.30000000000000004</v>
      </c>
      <c r="Q55" s="11">
        <f t="shared" si="1"/>
        <v>-0.7</v>
      </c>
      <c r="R55" s="10">
        <f t="shared" si="28"/>
        <v>-70</v>
      </c>
    </row>
    <row r="56" spans="2:19" ht="15.95" customHeight="1" x14ac:dyDescent="0.25">
      <c r="B56" s="9" t="s">
        <v>59</v>
      </c>
      <c r="C56" s="25">
        <v>192.8</v>
      </c>
      <c r="D56" s="6">
        <v>176.2</v>
      </c>
      <c r="E56" s="6">
        <v>215.9</v>
      </c>
      <c r="F56" s="6">
        <v>190.4</v>
      </c>
      <c r="G56" s="6">
        <v>183.8</v>
      </c>
      <c r="H56" s="6">
        <v>351.3</v>
      </c>
      <c r="I56" s="10">
        <f t="shared" si="29"/>
        <v>1310.3999999999999</v>
      </c>
      <c r="J56" s="25">
        <v>179</v>
      </c>
      <c r="K56" s="6">
        <v>255.9</v>
      </c>
      <c r="L56" s="6">
        <v>186.7</v>
      </c>
      <c r="M56" s="6">
        <v>236.5</v>
      </c>
      <c r="N56" s="6">
        <v>183.4</v>
      </c>
      <c r="O56" s="6">
        <v>182.2</v>
      </c>
      <c r="P56" s="10">
        <f t="shared" si="30"/>
        <v>1223.7</v>
      </c>
      <c r="Q56" s="11">
        <f t="shared" si="1"/>
        <v>-86.699999999999818</v>
      </c>
      <c r="R56" s="10">
        <f t="shared" si="28"/>
        <v>-6.6163003663003526</v>
      </c>
    </row>
    <row r="57" spans="2:19" ht="15.95" customHeight="1" x14ac:dyDescent="0.25">
      <c r="B57" s="9" t="s">
        <v>60</v>
      </c>
      <c r="C57" s="10">
        <f>+C58</f>
        <v>0.1</v>
      </c>
      <c r="D57" s="10">
        <f t="shared" ref="D57:P57" si="31">+D58</f>
        <v>0.1</v>
      </c>
      <c r="E57" s="10">
        <f t="shared" si="31"/>
        <v>0.3</v>
      </c>
      <c r="F57" s="10">
        <f t="shared" si="31"/>
        <v>0.2</v>
      </c>
      <c r="G57" s="10">
        <f t="shared" si="31"/>
        <v>0.2</v>
      </c>
      <c r="H57" s="10">
        <f t="shared" si="31"/>
        <v>0.1</v>
      </c>
      <c r="I57" s="10">
        <f t="shared" si="31"/>
        <v>0.99999999999999989</v>
      </c>
      <c r="J57" s="10">
        <f t="shared" si="31"/>
        <v>0.3</v>
      </c>
      <c r="K57" s="10">
        <f t="shared" si="31"/>
        <v>0.2</v>
      </c>
      <c r="L57" s="10">
        <f t="shared" si="31"/>
        <v>900.1</v>
      </c>
      <c r="M57" s="10">
        <f t="shared" si="31"/>
        <v>11500</v>
      </c>
      <c r="N57" s="10">
        <f t="shared" si="31"/>
        <v>0</v>
      </c>
      <c r="O57" s="10">
        <f t="shared" si="31"/>
        <v>0.3</v>
      </c>
      <c r="P57" s="10">
        <f t="shared" si="31"/>
        <v>12400.9</v>
      </c>
      <c r="Q57" s="11">
        <f t="shared" si="1"/>
        <v>12399.9</v>
      </c>
      <c r="R57" s="64">
        <v>0</v>
      </c>
    </row>
    <row r="58" spans="2:19" s="66" customFormat="1" ht="15.95" customHeight="1" x14ac:dyDescent="0.25">
      <c r="B58" s="65" t="s">
        <v>61</v>
      </c>
      <c r="C58" s="25">
        <f t="shared" ref="C58:O58" si="32">SUM(C59:C61)</f>
        <v>0.1</v>
      </c>
      <c r="D58" s="25">
        <f t="shared" si="32"/>
        <v>0.1</v>
      </c>
      <c r="E58" s="25">
        <f t="shared" si="32"/>
        <v>0.3</v>
      </c>
      <c r="F58" s="25">
        <f t="shared" si="32"/>
        <v>0.2</v>
      </c>
      <c r="G58" s="25">
        <f t="shared" si="32"/>
        <v>0.2</v>
      </c>
      <c r="H58" s="25">
        <f t="shared" si="32"/>
        <v>0.1</v>
      </c>
      <c r="I58" s="25">
        <f t="shared" si="32"/>
        <v>0.99999999999999989</v>
      </c>
      <c r="J58" s="25">
        <f t="shared" si="32"/>
        <v>0.3</v>
      </c>
      <c r="K58" s="25">
        <f t="shared" si="32"/>
        <v>0.2</v>
      </c>
      <c r="L58" s="25">
        <f t="shared" si="32"/>
        <v>900.1</v>
      </c>
      <c r="M58" s="25">
        <f t="shared" si="32"/>
        <v>11500</v>
      </c>
      <c r="N58" s="25">
        <f t="shared" si="32"/>
        <v>0</v>
      </c>
      <c r="O58" s="25">
        <f t="shared" si="32"/>
        <v>0.3</v>
      </c>
      <c r="P58" s="10">
        <f>SUM(J58:O58)</f>
        <v>12400.9</v>
      </c>
      <c r="Q58" s="11">
        <f t="shared" si="1"/>
        <v>12399.9</v>
      </c>
      <c r="R58" s="64">
        <v>0</v>
      </c>
      <c r="S58" s="37"/>
    </row>
    <row r="59" spans="2:19" s="66" customFormat="1" ht="15.95" customHeight="1" x14ac:dyDescent="0.25">
      <c r="B59" s="67" t="s">
        <v>62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400</v>
      </c>
      <c r="M59" s="52">
        <v>0</v>
      </c>
      <c r="N59" s="52">
        <v>0</v>
      </c>
      <c r="O59" s="52">
        <v>0</v>
      </c>
      <c r="P59" s="53">
        <f>SUM(J59:O59)</f>
        <v>400</v>
      </c>
      <c r="Q59" s="54">
        <f t="shared" si="1"/>
        <v>400</v>
      </c>
      <c r="R59" s="55">
        <v>0</v>
      </c>
      <c r="S59" s="37"/>
    </row>
    <row r="60" spans="2:19" s="70" customFormat="1" ht="15.95" customHeight="1" x14ac:dyDescent="0.25">
      <c r="B60" s="68" t="s">
        <v>63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13">
        <f>SUM(C60:H60)</f>
        <v>0</v>
      </c>
      <c r="J60" s="41">
        <v>0</v>
      </c>
      <c r="K60" s="41">
        <v>0</v>
      </c>
      <c r="L60" s="41">
        <v>500</v>
      </c>
      <c r="M60" s="41">
        <v>11500</v>
      </c>
      <c r="N60" s="41">
        <v>0</v>
      </c>
      <c r="O60" s="41">
        <v>0</v>
      </c>
      <c r="P60" s="43">
        <f>SUM(J60:O60)</f>
        <v>12000</v>
      </c>
      <c r="Q60" s="44">
        <f t="shared" si="1"/>
        <v>12000</v>
      </c>
      <c r="R60" s="64">
        <v>0</v>
      </c>
      <c r="S60" s="69"/>
    </row>
    <row r="61" spans="2:19" s="70" customFormat="1" ht="15.95" customHeight="1" x14ac:dyDescent="0.25">
      <c r="B61" s="68" t="s">
        <v>28</v>
      </c>
      <c r="C61" s="41">
        <v>0.1</v>
      </c>
      <c r="D61" s="41">
        <v>0.1</v>
      </c>
      <c r="E61" s="41">
        <v>0.3</v>
      </c>
      <c r="F61" s="41">
        <v>0.2</v>
      </c>
      <c r="G61" s="41">
        <v>0.2</v>
      </c>
      <c r="H61" s="41">
        <v>0.1</v>
      </c>
      <c r="I61" s="13">
        <f>SUM(C61:H61)</f>
        <v>0.99999999999999989</v>
      </c>
      <c r="J61" s="41">
        <v>0.3</v>
      </c>
      <c r="K61" s="41">
        <v>0.2</v>
      </c>
      <c r="L61" s="24">
        <v>0.1</v>
      </c>
      <c r="M61" s="41">
        <v>0</v>
      </c>
      <c r="N61" s="41">
        <v>0</v>
      </c>
      <c r="O61" s="41">
        <v>0.3</v>
      </c>
      <c r="P61" s="43">
        <f>SUM(J61:O61)</f>
        <v>0.89999999999999991</v>
      </c>
      <c r="Q61" s="44">
        <f t="shared" si="1"/>
        <v>-9.9999999999999978E-2</v>
      </c>
      <c r="R61" s="64">
        <v>0</v>
      </c>
      <c r="S61" s="69"/>
    </row>
    <row r="62" spans="2:19" ht="15.95" customHeight="1" x14ac:dyDescent="0.25">
      <c r="B62" s="71" t="s">
        <v>64</v>
      </c>
      <c r="C62" s="25">
        <f>+C63+C73+C77</f>
        <v>2270.8000000000002</v>
      </c>
      <c r="D62" s="10">
        <f t="shared" ref="D62:I62" si="33">+D63+D73+D77</f>
        <v>1746.9</v>
      </c>
      <c r="E62" s="10">
        <f t="shared" si="33"/>
        <v>2306.7000000000003</v>
      </c>
      <c r="F62" s="10">
        <f t="shared" si="33"/>
        <v>2220.7999999999997</v>
      </c>
      <c r="G62" s="10">
        <f t="shared" si="33"/>
        <v>2285.3999999999996</v>
      </c>
      <c r="H62" s="10">
        <f t="shared" si="33"/>
        <v>1973.6000000000004</v>
      </c>
      <c r="I62" s="10">
        <f t="shared" si="33"/>
        <v>12804.2</v>
      </c>
      <c r="J62" s="25">
        <f>+J63+J73+J77</f>
        <v>2738.9999999999995</v>
      </c>
      <c r="K62" s="10">
        <f t="shared" ref="K62:O62" si="34">+K63+K73+K77</f>
        <v>2053.4</v>
      </c>
      <c r="L62" s="10">
        <f t="shared" si="34"/>
        <v>1682.7</v>
      </c>
      <c r="M62" s="10">
        <f t="shared" si="34"/>
        <v>787.59999999999991</v>
      </c>
      <c r="N62" s="10">
        <f t="shared" si="34"/>
        <v>543.29999999999995</v>
      </c>
      <c r="O62" s="10">
        <f t="shared" si="34"/>
        <v>1228.4000000000001</v>
      </c>
      <c r="P62" s="10">
        <f>+P63+P73+P77</f>
        <v>9034.4000000000015</v>
      </c>
      <c r="Q62" s="11">
        <f t="shared" si="1"/>
        <v>-3769.7999999999993</v>
      </c>
      <c r="R62" s="10">
        <f t="shared" si="28"/>
        <v>-29.441901875946947</v>
      </c>
    </row>
    <row r="63" spans="2:19" ht="15.95" customHeight="1" x14ac:dyDescent="0.25">
      <c r="B63" s="72" t="s">
        <v>65</v>
      </c>
      <c r="C63" s="25">
        <f>+C64+C69</f>
        <v>1919.5</v>
      </c>
      <c r="D63" s="10">
        <f t="shared" ref="D63:I63" si="35">+D64+D69</f>
        <v>1287.1000000000001</v>
      </c>
      <c r="E63" s="10">
        <f t="shared" si="35"/>
        <v>1873.3</v>
      </c>
      <c r="F63" s="10">
        <f t="shared" si="35"/>
        <v>1763.6</v>
      </c>
      <c r="G63" s="10">
        <f t="shared" si="35"/>
        <v>1867.8999999999999</v>
      </c>
      <c r="H63" s="10">
        <f t="shared" si="35"/>
        <v>1587.3000000000002</v>
      </c>
      <c r="I63" s="10">
        <f t="shared" si="35"/>
        <v>10298.700000000001</v>
      </c>
      <c r="J63" s="25">
        <f>+J64+J69</f>
        <v>2383.9999999999995</v>
      </c>
      <c r="K63" s="10">
        <f t="shared" ref="K63:P63" si="36">+K64+K69</f>
        <v>1634.1000000000001</v>
      </c>
      <c r="L63" s="10">
        <f t="shared" si="36"/>
        <v>1318.6</v>
      </c>
      <c r="M63" s="10">
        <f t="shared" si="36"/>
        <v>655</v>
      </c>
      <c r="N63" s="10">
        <f t="shared" si="36"/>
        <v>374.3</v>
      </c>
      <c r="O63" s="10">
        <f t="shared" si="36"/>
        <v>756.7</v>
      </c>
      <c r="P63" s="10">
        <f t="shared" si="36"/>
        <v>7122.7000000000007</v>
      </c>
      <c r="Q63" s="11">
        <f t="shared" si="1"/>
        <v>-3176</v>
      </c>
      <c r="R63" s="10">
        <f t="shared" si="28"/>
        <v>-30.838843737559106</v>
      </c>
    </row>
    <row r="64" spans="2:19" ht="15.95" customHeight="1" x14ac:dyDescent="0.25">
      <c r="B64" s="27" t="s">
        <v>66</v>
      </c>
      <c r="C64" s="25">
        <f>SUM(C65:C68)</f>
        <v>107.89999999999999</v>
      </c>
      <c r="D64" s="10">
        <f t="shared" ref="D64:I64" si="37">SUM(D65:D68)</f>
        <v>81</v>
      </c>
      <c r="E64" s="10">
        <f t="shared" si="37"/>
        <v>112.80000000000001</v>
      </c>
      <c r="F64" s="10">
        <f t="shared" si="37"/>
        <v>92.1</v>
      </c>
      <c r="G64" s="10">
        <f t="shared" si="37"/>
        <v>110.60000000000001</v>
      </c>
      <c r="H64" s="10">
        <f t="shared" si="37"/>
        <v>115.19999999999999</v>
      </c>
      <c r="I64" s="10">
        <f t="shared" si="37"/>
        <v>619.6</v>
      </c>
      <c r="J64" s="25">
        <f>SUM(J65:J68)</f>
        <v>106.6</v>
      </c>
      <c r="K64" s="10">
        <f t="shared" ref="K64:P64" si="38">SUM(K65:K68)</f>
        <v>117.19999999999999</v>
      </c>
      <c r="L64" s="10">
        <f t="shared" si="38"/>
        <v>108.8</v>
      </c>
      <c r="M64" s="10">
        <f t="shared" si="38"/>
        <v>61.4</v>
      </c>
      <c r="N64" s="10">
        <f t="shared" si="38"/>
        <v>57.699999999999996</v>
      </c>
      <c r="O64" s="10">
        <f t="shared" si="38"/>
        <v>74.8</v>
      </c>
      <c r="P64" s="10">
        <f t="shared" si="38"/>
        <v>526.50000000000011</v>
      </c>
      <c r="Q64" s="11">
        <f t="shared" si="1"/>
        <v>-93.099999999999909</v>
      </c>
      <c r="R64" s="10">
        <f t="shared" si="28"/>
        <v>-15.025823111684943</v>
      </c>
    </row>
    <row r="65" spans="2:19" ht="15.95" customHeight="1" x14ac:dyDescent="0.25">
      <c r="B65" s="28" t="s">
        <v>67</v>
      </c>
      <c r="C65" s="24">
        <v>81.8</v>
      </c>
      <c r="D65" s="73">
        <v>78.3</v>
      </c>
      <c r="E65" s="73">
        <v>99.8</v>
      </c>
      <c r="F65" s="73">
        <v>89.2</v>
      </c>
      <c r="G65" s="73">
        <v>107.8</v>
      </c>
      <c r="H65" s="73">
        <v>86</v>
      </c>
      <c r="I65" s="13">
        <f>SUM(C65:H65)</f>
        <v>542.9</v>
      </c>
      <c r="J65" s="24">
        <v>104.2</v>
      </c>
      <c r="K65" s="73">
        <v>94.9</v>
      </c>
      <c r="L65" s="73">
        <v>107.4</v>
      </c>
      <c r="M65" s="73">
        <v>51.3</v>
      </c>
      <c r="N65" s="73">
        <v>57.3</v>
      </c>
      <c r="O65" s="73">
        <v>56.3</v>
      </c>
      <c r="P65" s="13">
        <f>SUM(J65:O65)</f>
        <v>471.40000000000003</v>
      </c>
      <c r="Q65" s="14">
        <f t="shared" si="1"/>
        <v>-71.499999999999943</v>
      </c>
      <c r="R65" s="13">
        <f t="shared" si="28"/>
        <v>-13.170012893718908</v>
      </c>
    </row>
    <row r="66" spans="2:19" ht="15.95" customHeight="1" x14ac:dyDescent="0.25">
      <c r="B66" s="28" t="s">
        <v>68</v>
      </c>
      <c r="C66" s="24">
        <v>1.2</v>
      </c>
      <c r="D66" s="74">
        <v>2</v>
      </c>
      <c r="E66" s="74">
        <v>2.4</v>
      </c>
      <c r="F66" s="74">
        <v>2</v>
      </c>
      <c r="G66" s="74">
        <v>2.4</v>
      </c>
      <c r="H66" s="74">
        <v>2</v>
      </c>
      <c r="I66" s="13">
        <f>SUM(C66:H66)</f>
        <v>12</v>
      </c>
      <c r="J66" s="24">
        <v>1.2</v>
      </c>
      <c r="K66" s="74">
        <v>1.8</v>
      </c>
      <c r="L66" s="74">
        <v>1.1000000000000001</v>
      </c>
      <c r="M66" s="74">
        <v>0</v>
      </c>
      <c r="N66" s="74">
        <v>0</v>
      </c>
      <c r="O66" s="74">
        <v>0</v>
      </c>
      <c r="P66" s="13">
        <f>SUM(J66:O66)</f>
        <v>4.0999999999999996</v>
      </c>
      <c r="Q66" s="14">
        <f t="shared" si="1"/>
        <v>-7.9</v>
      </c>
      <c r="R66" s="13">
        <f t="shared" si="28"/>
        <v>-65.833333333333329</v>
      </c>
    </row>
    <row r="67" spans="2:19" ht="15.95" customHeight="1" x14ac:dyDescent="0.25">
      <c r="B67" s="67" t="s">
        <v>69</v>
      </c>
      <c r="C67" s="52">
        <v>24.8</v>
      </c>
      <c r="D67" s="75">
        <v>0.7</v>
      </c>
      <c r="E67" s="75">
        <v>10.4</v>
      </c>
      <c r="F67" s="75">
        <v>0.8</v>
      </c>
      <c r="G67" s="75">
        <v>0.4</v>
      </c>
      <c r="H67" s="75">
        <v>26.1</v>
      </c>
      <c r="I67" s="53">
        <f>SUM(C67:H67)</f>
        <v>63.199999999999996</v>
      </c>
      <c r="J67" s="52">
        <v>0.6</v>
      </c>
      <c r="K67" s="75">
        <v>20.399999999999999</v>
      </c>
      <c r="L67" s="75">
        <v>0.3</v>
      </c>
      <c r="M67" s="75">
        <v>10.1</v>
      </c>
      <c r="N67" s="75">
        <v>0.4</v>
      </c>
      <c r="O67" s="75">
        <v>18.5</v>
      </c>
      <c r="P67" s="53">
        <f>SUM(J67:O67)</f>
        <v>50.3</v>
      </c>
      <c r="Q67" s="54">
        <f t="shared" si="1"/>
        <v>-12.899999999999999</v>
      </c>
      <c r="R67" s="53">
        <f t="shared" si="28"/>
        <v>-20.411392405063289</v>
      </c>
    </row>
    <row r="68" spans="2:19" ht="15.95" customHeight="1" x14ac:dyDescent="0.25">
      <c r="B68" s="28" t="s">
        <v>70</v>
      </c>
      <c r="C68" s="24">
        <v>0.1</v>
      </c>
      <c r="D68" s="13">
        <v>0</v>
      </c>
      <c r="E68" s="13">
        <v>0.2</v>
      </c>
      <c r="F68" s="13">
        <v>0.1</v>
      </c>
      <c r="G68" s="13">
        <v>0</v>
      </c>
      <c r="H68" s="13">
        <v>1.1000000000000001</v>
      </c>
      <c r="I68" s="13">
        <f>SUM(C68:H68)</f>
        <v>1.5</v>
      </c>
      <c r="J68" s="24">
        <v>0.6</v>
      </c>
      <c r="K68" s="13">
        <v>0.1</v>
      </c>
      <c r="L68" s="13">
        <v>0</v>
      </c>
      <c r="M68" s="13">
        <v>0</v>
      </c>
      <c r="N68" s="13">
        <v>0</v>
      </c>
      <c r="O68" s="13">
        <v>0</v>
      </c>
      <c r="P68" s="13">
        <f>SUM(J68:O68)</f>
        <v>0.7</v>
      </c>
      <c r="Q68" s="14">
        <f t="shared" si="1"/>
        <v>-0.8</v>
      </c>
      <c r="R68" s="13">
        <f t="shared" si="28"/>
        <v>-53.333333333333336</v>
      </c>
    </row>
    <row r="69" spans="2:19" ht="15.95" customHeight="1" x14ac:dyDescent="0.25">
      <c r="B69" s="27" t="s">
        <v>71</v>
      </c>
      <c r="C69" s="76">
        <f>SUM(C70:C72)</f>
        <v>1811.6</v>
      </c>
      <c r="D69" s="10">
        <f t="shared" ref="D69:I69" si="39">SUM(D70:D72)</f>
        <v>1206.1000000000001</v>
      </c>
      <c r="E69" s="10">
        <f t="shared" si="39"/>
        <v>1760.5</v>
      </c>
      <c r="F69" s="10">
        <f t="shared" si="39"/>
        <v>1671.5</v>
      </c>
      <c r="G69" s="10">
        <f t="shared" si="39"/>
        <v>1757.3</v>
      </c>
      <c r="H69" s="10">
        <f t="shared" si="39"/>
        <v>1472.1000000000001</v>
      </c>
      <c r="I69" s="10">
        <f t="shared" si="39"/>
        <v>9679.1</v>
      </c>
      <c r="J69" s="76">
        <f>SUM(J70:J72)</f>
        <v>2277.3999999999996</v>
      </c>
      <c r="K69" s="10">
        <f t="shared" ref="K69:P69" si="40">SUM(K70:K72)</f>
        <v>1516.9</v>
      </c>
      <c r="L69" s="10">
        <f t="shared" si="40"/>
        <v>1209.8</v>
      </c>
      <c r="M69" s="10">
        <f t="shared" si="40"/>
        <v>593.6</v>
      </c>
      <c r="N69" s="10">
        <f t="shared" si="40"/>
        <v>316.60000000000002</v>
      </c>
      <c r="O69" s="10">
        <f t="shared" si="40"/>
        <v>681.90000000000009</v>
      </c>
      <c r="P69" s="10">
        <f t="shared" si="40"/>
        <v>6596.2000000000007</v>
      </c>
      <c r="Q69" s="11">
        <f t="shared" si="1"/>
        <v>-3082.8999999999996</v>
      </c>
      <c r="R69" s="10">
        <f t="shared" si="28"/>
        <v>-31.851101858643876</v>
      </c>
      <c r="S69" s="30"/>
    </row>
    <row r="70" spans="2:19" ht="15.95" customHeight="1" x14ac:dyDescent="0.25">
      <c r="B70" s="77" t="s">
        <v>72</v>
      </c>
      <c r="C70" s="38">
        <v>28.3</v>
      </c>
      <c r="D70" s="38">
        <v>25.9</v>
      </c>
      <c r="E70" s="38">
        <v>23.9</v>
      </c>
      <c r="F70" s="38">
        <v>22.2</v>
      </c>
      <c r="G70" s="38">
        <v>23.5</v>
      </c>
      <c r="H70" s="38">
        <v>18</v>
      </c>
      <c r="I70" s="13">
        <f>SUM(C70:H70)</f>
        <v>141.80000000000001</v>
      </c>
      <c r="J70" s="38">
        <v>33.700000000000003</v>
      </c>
      <c r="K70" s="38">
        <v>28.4</v>
      </c>
      <c r="L70" s="38">
        <v>12.1</v>
      </c>
      <c r="M70" s="38">
        <v>7.1</v>
      </c>
      <c r="N70" s="38">
        <v>10.3</v>
      </c>
      <c r="O70" s="38">
        <v>8.1</v>
      </c>
      <c r="P70" s="13">
        <f>SUM(J70:O70)</f>
        <v>99.699999999999989</v>
      </c>
      <c r="Q70" s="14">
        <f t="shared" si="1"/>
        <v>-42.100000000000023</v>
      </c>
      <c r="R70" s="13">
        <f t="shared" si="28"/>
        <v>-29.68970380818055</v>
      </c>
    </row>
    <row r="71" spans="2:19" ht="15.95" customHeight="1" x14ac:dyDescent="0.25">
      <c r="B71" s="67" t="s">
        <v>73</v>
      </c>
      <c r="C71" s="78">
        <v>1702.3</v>
      </c>
      <c r="D71" s="79">
        <v>1142</v>
      </c>
      <c r="E71" s="79">
        <v>1636.8</v>
      </c>
      <c r="F71" s="79">
        <v>1558.6</v>
      </c>
      <c r="G71" s="79">
        <v>1605</v>
      </c>
      <c r="H71" s="79">
        <v>1304.9000000000001</v>
      </c>
      <c r="I71" s="80">
        <f>SUM(C71:H71)</f>
        <v>8949.6</v>
      </c>
      <c r="J71" s="78">
        <v>2150.6</v>
      </c>
      <c r="K71" s="79">
        <v>1287.5999999999999</v>
      </c>
      <c r="L71" s="79">
        <v>1167.4000000000001</v>
      </c>
      <c r="M71" s="79">
        <v>572</v>
      </c>
      <c r="N71" s="79">
        <v>306.2</v>
      </c>
      <c r="O71" s="79">
        <v>655.1</v>
      </c>
      <c r="P71" s="80">
        <f>SUM(J71:O71)</f>
        <v>6138.9000000000005</v>
      </c>
      <c r="Q71" s="54">
        <f t="shared" si="1"/>
        <v>-2810.7</v>
      </c>
      <c r="R71" s="53">
        <f t="shared" si="28"/>
        <v>-31.405872888173768</v>
      </c>
    </row>
    <row r="72" spans="2:19" ht="15.95" customHeight="1" x14ac:dyDescent="0.25">
      <c r="B72" s="77" t="s">
        <v>28</v>
      </c>
      <c r="C72" s="41">
        <v>81</v>
      </c>
      <c r="D72" s="38">
        <v>38.200000000000003</v>
      </c>
      <c r="E72" s="38">
        <v>99.8</v>
      </c>
      <c r="F72" s="38">
        <v>90.7</v>
      </c>
      <c r="G72" s="38">
        <v>128.80000000000001</v>
      </c>
      <c r="H72" s="38">
        <v>149.19999999999999</v>
      </c>
      <c r="I72" s="13">
        <f>SUM(C72:H72)</f>
        <v>587.70000000000005</v>
      </c>
      <c r="J72" s="41">
        <v>93.1</v>
      </c>
      <c r="K72" s="38">
        <v>200.9</v>
      </c>
      <c r="L72" s="38">
        <v>30.3</v>
      </c>
      <c r="M72" s="38">
        <v>14.5</v>
      </c>
      <c r="N72" s="38">
        <v>0.1</v>
      </c>
      <c r="O72" s="38">
        <v>18.7</v>
      </c>
      <c r="P72" s="13">
        <f>SUM(J72:O72)</f>
        <v>357.6</v>
      </c>
      <c r="Q72" s="14">
        <f t="shared" ref="Q72:Q99" si="41">+P72-I72</f>
        <v>-230.10000000000002</v>
      </c>
      <c r="R72" s="13">
        <f t="shared" si="28"/>
        <v>-39.152628892291986</v>
      </c>
    </row>
    <row r="73" spans="2:19" ht="15.95" customHeight="1" x14ac:dyDescent="0.25">
      <c r="B73" s="72" t="s">
        <v>74</v>
      </c>
      <c r="C73" s="81">
        <f>SUM(C74:C76)</f>
        <v>341.50000000000006</v>
      </c>
      <c r="D73" s="6">
        <f t="shared" ref="D73:I73" si="42">SUM(D74:D76)</f>
        <v>454.70000000000005</v>
      </c>
      <c r="E73" s="6">
        <f t="shared" si="42"/>
        <v>428.1</v>
      </c>
      <c r="F73" s="6">
        <f t="shared" si="42"/>
        <v>452.5</v>
      </c>
      <c r="G73" s="6">
        <f t="shared" si="42"/>
        <v>377.79999999999995</v>
      </c>
      <c r="H73" s="6">
        <f t="shared" si="42"/>
        <v>350.40000000000003</v>
      </c>
      <c r="I73" s="6">
        <f t="shared" si="42"/>
        <v>2405</v>
      </c>
      <c r="J73" s="81">
        <f>SUM(J74:J76)</f>
        <v>350.4</v>
      </c>
      <c r="K73" s="6">
        <f t="shared" ref="K73:P73" si="43">SUM(K74:K76)</f>
        <v>414.7</v>
      </c>
      <c r="L73" s="6">
        <f t="shared" si="43"/>
        <v>360.90000000000003</v>
      </c>
      <c r="M73" s="6">
        <f t="shared" si="43"/>
        <v>132.30000000000001</v>
      </c>
      <c r="N73" s="6">
        <f t="shared" si="43"/>
        <v>37</v>
      </c>
      <c r="O73" s="6">
        <f t="shared" si="43"/>
        <v>67.3</v>
      </c>
      <c r="P73" s="6">
        <f t="shared" si="43"/>
        <v>1362.6</v>
      </c>
      <c r="Q73" s="7">
        <f t="shared" si="41"/>
        <v>-1042.4000000000001</v>
      </c>
      <c r="R73" s="6">
        <f t="shared" si="28"/>
        <v>-43.343035343035346</v>
      </c>
    </row>
    <row r="74" spans="2:19" ht="15.95" customHeight="1" x14ac:dyDescent="0.25">
      <c r="B74" s="28" t="s">
        <v>75</v>
      </c>
      <c r="C74" s="24">
        <v>259.3</v>
      </c>
      <c r="D74" s="38">
        <v>388.3</v>
      </c>
      <c r="E74" s="38">
        <v>352.8</v>
      </c>
      <c r="F74" s="38">
        <v>380.8</v>
      </c>
      <c r="G74" s="38">
        <v>305.89999999999998</v>
      </c>
      <c r="H74" s="38">
        <v>286.2</v>
      </c>
      <c r="I74" s="13">
        <f>SUM(C74:H74)</f>
        <v>1973.3</v>
      </c>
      <c r="J74" s="24">
        <v>286.39999999999998</v>
      </c>
      <c r="K74" s="38">
        <v>362.4</v>
      </c>
      <c r="L74" s="38">
        <v>325</v>
      </c>
      <c r="M74" s="38">
        <v>131.9</v>
      </c>
      <c r="N74" s="38">
        <v>28.3</v>
      </c>
      <c r="O74" s="38">
        <v>44.2</v>
      </c>
      <c r="P74" s="13">
        <f>SUM(J74:O74)</f>
        <v>1178.2</v>
      </c>
      <c r="Q74" s="14">
        <f t="shared" si="41"/>
        <v>-795.09999999999991</v>
      </c>
      <c r="R74" s="13">
        <f t="shared" si="28"/>
        <v>-40.292910353215419</v>
      </c>
    </row>
    <row r="75" spans="2:19" ht="15.95" customHeight="1" x14ac:dyDescent="0.25">
      <c r="B75" s="28" t="s">
        <v>76</v>
      </c>
      <c r="C75" s="24">
        <v>79.400000000000006</v>
      </c>
      <c r="D75" s="38">
        <v>63.8</v>
      </c>
      <c r="E75" s="38">
        <v>72.5</v>
      </c>
      <c r="F75" s="38">
        <v>69</v>
      </c>
      <c r="G75" s="38">
        <v>68.7</v>
      </c>
      <c r="H75" s="38">
        <v>61.6</v>
      </c>
      <c r="I75" s="13">
        <f>SUM(C75:H75)</f>
        <v>415</v>
      </c>
      <c r="J75" s="24">
        <v>61.4</v>
      </c>
      <c r="K75" s="38">
        <v>49.6</v>
      </c>
      <c r="L75" s="38">
        <v>34.1</v>
      </c>
      <c r="M75" s="38">
        <v>0.4</v>
      </c>
      <c r="N75" s="38">
        <v>8.6</v>
      </c>
      <c r="O75" s="38">
        <v>22.5</v>
      </c>
      <c r="P75" s="13">
        <f>SUM(J75:O75)</f>
        <v>176.6</v>
      </c>
      <c r="Q75" s="14">
        <f t="shared" si="41"/>
        <v>-238.4</v>
      </c>
      <c r="R75" s="13">
        <f t="shared" si="28"/>
        <v>-57.445783132530124</v>
      </c>
    </row>
    <row r="76" spans="2:19" ht="15.95" customHeight="1" x14ac:dyDescent="0.25">
      <c r="B76" s="28" t="s">
        <v>28</v>
      </c>
      <c r="C76" s="24">
        <v>2.8</v>
      </c>
      <c r="D76" s="38">
        <v>2.6</v>
      </c>
      <c r="E76" s="38">
        <v>2.8</v>
      </c>
      <c r="F76" s="38">
        <v>2.7</v>
      </c>
      <c r="G76" s="38">
        <v>3.2</v>
      </c>
      <c r="H76" s="38">
        <v>2.6</v>
      </c>
      <c r="I76" s="13">
        <f>SUM(C76:H76)</f>
        <v>16.7</v>
      </c>
      <c r="J76" s="24">
        <v>2.6</v>
      </c>
      <c r="K76" s="24">
        <v>2.7</v>
      </c>
      <c r="L76" s="24">
        <v>1.8</v>
      </c>
      <c r="M76" s="24">
        <v>0</v>
      </c>
      <c r="N76" s="24">
        <v>0.1</v>
      </c>
      <c r="O76" s="24">
        <v>0.6</v>
      </c>
      <c r="P76" s="13">
        <f>SUM(J76:O76)</f>
        <v>7.8</v>
      </c>
      <c r="Q76" s="14">
        <f t="shared" si="41"/>
        <v>-8.8999999999999986</v>
      </c>
      <c r="R76" s="13">
        <f t="shared" si="28"/>
        <v>-53.293413173652695</v>
      </c>
    </row>
    <row r="77" spans="2:19" ht="15.95" customHeight="1" x14ac:dyDescent="0.25">
      <c r="B77" s="72" t="s">
        <v>77</v>
      </c>
      <c r="C77" s="10">
        <f t="shared" ref="C77:P77" si="44">+C78+C79</f>
        <v>9.8000000000000007</v>
      </c>
      <c r="D77" s="10">
        <f t="shared" si="44"/>
        <v>5.0999999999999996</v>
      </c>
      <c r="E77" s="10">
        <f t="shared" si="44"/>
        <v>5.3</v>
      </c>
      <c r="F77" s="10">
        <f t="shared" si="44"/>
        <v>4.7</v>
      </c>
      <c r="G77" s="10">
        <f t="shared" si="44"/>
        <v>39.700000000000003</v>
      </c>
      <c r="H77" s="10">
        <f t="shared" si="44"/>
        <v>35.9</v>
      </c>
      <c r="I77" s="10">
        <f t="shared" si="44"/>
        <v>100.5</v>
      </c>
      <c r="J77" s="10">
        <f t="shared" si="44"/>
        <v>4.5999999999999996</v>
      </c>
      <c r="K77" s="10">
        <f t="shared" si="44"/>
        <v>4.5999999999999996</v>
      </c>
      <c r="L77" s="10">
        <f t="shared" si="44"/>
        <v>3.2</v>
      </c>
      <c r="M77" s="10">
        <f t="shared" si="44"/>
        <v>0.3</v>
      </c>
      <c r="N77" s="10">
        <f t="shared" si="44"/>
        <v>132</v>
      </c>
      <c r="O77" s="10">
        <f t="shared" si="44"/>
        <v>404.4</v>
      </c>
      <c r="P77" s="10">
        <f t="shared" si="44"/>
        <v>549.1</v>
      </c>
      <c r="Q77" s="14">
        <f t="shared" si="41"/>
        <v>448.6</v>
      </c>
      <c r="R77" s="13">
        <f t="shared" si="28"/>
        <v>446.36815920398016</v>
      </c>
      <c r="S77" s="30"/>
    </row>
    <row r="78" spans="2:19" ht="15.95" customHeight="1" x14ac:dyDescent="0.25">
      <c r="B78" s="82" t="s">
        <v>73</v>
      </c>
      <c r="C78" s="52">
        <v>5.5</v>
      </c>
      <c r="D78" s="79">
        <v>0</v>
      </c>
      <c r="E78" s="79">
        <v>0</v>
      </c>
      <c r="F78" s="79">
        <v>0</v>
      </c>
      <c r="G78" s="79">
        <v>34</v>
      </c>
      <c r="H78" s="79">
        <v>31.3</v>
      </c>
      <c r="I78" s="53">
        <f>SUM(C78:H78)</f>
        <v>70.8</v>
      </c>
      <c r="J78" s="52">
        <v>0</v>
      </c>
      <c r="K78" s="79">
        <v>0</v>
      </c>
      <c r="L78" s="79">
        <v>0</v>
      </c>
      <c r="M78" s="79">
        <v>0</v>
      </c>
      <c r="N78" s="79">
        <v>131.6</v>
      </c>
      <c r="O78" s="79">
        <v>402</v>
      </c>
      <c r="P78" s="53">
        <f>SUM(J78:O78)</f>
        <v>533.6</v>
      </c>
      <c r="Q78" s="54">
        <f t="shared" si="41"/>
        <v>462.8</v>
      </c>
      <c r="R78" s="53">
        <f t="shared" si="28"/>
        <v>653.67231638418082</v>
      </c>
    </row>
    <row r="79" spans="2:19" s="83" customFormat="1" ht="15.95" customHeight="1" x14ac:dyDescent="0.25">
      <c r="B79" s="77" t="s">
        <v>28</v>
      </c>
      <c r="C79" s="24">
        <v>4.3</v>
      </c>
      <c r="D79" s="38">
        <v>5.0999999999999996</v>
      </c>
      <c r="E79" s="38">
        <v>5.3</v>
      </c>
      <c r="F79" s="38">
        <v>4.7</v>
      </c>
      <c r="G79" s="38">
        <v>5.7</v>
      </c>
      <c r="H79" s="38">
        <v>4.5999999999999996</v>
      </c>
      <c r="I79" s="13">
        <f>SUM(C79:H79)</f>
        <v>29.699999999999996</v>
      </c>
      <c r="J79" s="24">
        <v>4.5999999999999996</v>
      </c>
      <c r="K79" s="38">
        <v>4.5999999999999996</v>
      </c>
      <c r="L79" s="38">
        <v>3.2</v>
      </c>
      <c r="M79" s="38">
        <v>0.3</v>
      </c>
      <c r="N79" s="38">
        <v>0.4</v>
      </c>
      <c r="O79" s="38">
        <v>2.4</v>
      </c>
      <c r="P79" s="13">
        <f>SUM(J79:O79)</f>
        <v>15.5</v>
      </c>
      <c r="Q79" s="14">
        <f t="shared" si="41"/>
        <v>-14.199999999999996</v>
      </c>
      <c r="R79" s="13">
        <f t="shared" si="28"/>
        <v>-47.811447811447806</v>
      </c>
      <c r="S79" s="1"/>
    </row>
    <row r="80" spans="2:19" ht="15.95" customHeight="1" x14ac:dyDescent="0.25">
      <c r="B80" s="9" t="s">
        <v>78</v>
      </c>
      <c r="C80" s="81">
        <f>+C81+C86+C87</f>
        <v>1241.2</v>
      </c>
      <c r="D80" s="6">
        <f t="shared" ref="D80:I80" si="45">+D81+D86+D87</f>
        <v>1686.8999999999999</v>
      </c>
      <c r="E80" s="6">
        <f t="shared" si="45"/>
        <v>1112</v>
      </c>
      <c r="F80" s="6">
        <f t="shared" si="45"/>
        <v>1381.3</v>
      </c>
      <c r="G80" s="6">
        <f t="shared" si="45"/>
        <v>2225.6000000000004</v>
      </c>
      <c r="H80" s="6">
        <f t="shared" si="45"/>
        <v>4876</v>
      </c>
      <c r="I80" s="6">
        <f t="shared" si="45"/>
        <v>12523</v>
      </c>
      <c r="J80" s="81">
        <f>+J81+J86+J87</f>
        <v>1183.7</v>
      </c>
      <c r="K80" s="6">
        <f t="shared" ref="K80:O80" si="46">+K81+K86+K87</f>
        <v>1151.9000000000001</v>
      </c>
      <c r="L80" s="6">
        <f t="shared" si="46"/>
        <v>2941.7</v>
      </c>
      <c r="M80" s="6">
        <f t="shared" si="46"/>
        <v>845.7</v>
      </c>
      <c r="N80" s="6">
        <f t="shared" si="46"/>
        <v>1571.7000000000003</v>
      </c>
      <c r="O80" s="6">
        <f t="shared" si="46"/>
        <v>1024.3</v>
      </c>
      <c r="P80" s="6">
        <f>+P81+P86+P87</f>
        <v>8719</v>
      </c>
      <c r="Q80" s="7">
        <f t="shared" si="41"/>
        <v>-3804</v>
      </c>
      <c r="R80" s="6">
        <f t="shared" si="28"/>
        <v>-30.376107961351114</v>
      </c>
      <c r="S80" s="30"/>
    </row>
    <row r="81" spans="2:19" ht="15.95" customHeight="1" x14ac:dyDescent="0.25">
      <c r="B81" s="72" t="s">
        <v>79</v>
      </c>
      <c r="C81" s="81">
        <f>SUM(C82:C85)</f>
        <v>702.2</v>
      </c>
      <c r="D81" s="6">
        <f t="shared" ref="D81:I81" si="47">SUM(D82:D85)</f>
        <v>1091.3</v>
      </c>
      <c r="E81" s="6">
        <f t="shared" si="47"/>
        <v>353.3</v>
      </c>
      <c r="F81" s="6">
        <f t="shared" si="47"/>
        <v>845.59999999999991</v>
      </c>
      <c r="G81" s="6">
        <f t="shared" si="47"/>
        <v>1504</v>
      </c>
      <c r="H81" s="6">
        <f t="shared" si="47"/>
        <v>3527.2000000000003</v>
      </c>
      <c r="I81" s="6">
        <f t="shared" si="47"/>
        <v>8023.5999999999995</v>
      </c>
      <c r="J81" s="81">
        <f>SUM(J82:J85)</f>
        <v>449.5</v>
      </c>
      <c r="K81" s="6">
        <f t="shared" ref="K81:P81" si="48">SUM(K82:K85)</f>
        <v>355.5</v>
      </c>
      <c r="L81" s="6">
        <f t="shared" si="48"/>
        <v>722.2</v>
      </c>
      <c r="M81" s="6">
        <f t="shared" si="48"/>
        <v>247.20000000000002</v>
      </c>
      <c r="N81" s="6">
        <f t="shared" si="48"/>
        <v>1017.9000000000001</v>
      </c>
      <c r="O81" s="6">
        <f t="shared" si="48"/>
        <v>372.5</v>
      </c>
      <c r="P81" s="6">
        <f t="shared" si="48"/>
        <v>3164.8</v>
      </c>
      <c r="Q81" s="7">
        <f t="shared" si="41"/>
        <v>-4858.7999999999993</v>
      </c>
      <c r="R81" s="6">
        <f t="shared" si="28"/>
        <v>-60.556358741711946</v>
      </c>
    </row>
    <row r="82" spans="2:19" ht="15.95" customHeight="1" x14ac:dyDescent="0.25">
      <c r="B82" s="28" t="s">
        <v>80</v>
      </c>
      <c r="C82" s="24">
        <v>0</v>
      </c>
      <c r="D82" s="13">
        <v>0</v>
      </c>
      <c r="E82" s="13">
        <v>0</v>
      </c>
      <c r="F82" s="13">
        <v>0</v>
      </c>
      <c r="G82" s="13">
        <v>0</v>
      </c>
      <c r="H82" s="13">
        <v>3150</v>
      </c>
      <c r="I82" s="13">
        <f t="shared" ref="I82:I89" si="49">SUM(C82:H82)</f>
        <v>3150</v>
      </c>
      <c r="J82" s="24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ref="P82:P89" si="50">SUM(J82:O82)</f>
        <v>0</v>
      </c>
      <c r="Q82" s="84">
        <f t="shared" si="41"/>
        <v>-3150</v>
      </c>
      <c r="R82" s="85">
        <v>0</v>
      </c>
    </row>
    <row r="83" spans="2:19" ht="15.95" customHeight="1" x14ac:dyDescent="0.25">
      <c r="B83" s="28" t="s">
        <v>81</v>
      </c>
      <c r="C83" s="24">
        <v>474.2</v>
      </c>
      <c r="D83" s="13">
        <v>880.9</v>
      </c>
      <c r="E83" s="13">
        <v>191.9</v>
      </c>
      <c r="F83" s="13">
        <v>646.79999999999995</v>
      </c>
      <c r="G83" s="13">
        <v>1351.5</v>
      </c>
      <c r="H83" s="13">
        <v>196.6</v>
      </c>
      <c r="I83" s="13">
        <f t="shared" si="49"/>
        <v>3741.9</v>
      </c>
      <c r="J83" s="24">
        <v>142.30000000000001</v>
      </c>
      <c r="K83" s="13">
        <v>144</v>
      </c>
      <c r="L83" s="13">
        <v>505.5</v>
      </c>
      <c r="M83" s="13">
        <v>4.9000000000000004</v>
      </c>
      <c r="N83" s="13">
        <v>782.1</v>
      </c>
      <c r="O83" s="13">
        <v>166.4</v>
      </c>
      <c r="P83" s="13">
        <f t="shared" si="50"/>
        <v>1745.2</v>
      </c>
      <c r="Q83" s="14">
        <f t="shared" si="41"/>
        <v>-1996.7</v>
      </c>
      <c r="R83" s="6">
        <f t="shared" si="28"/>
        <v>-53.360592212512358</v>
      </c>
    </row>
    <row r="84" spans="2:19" ht="15.95" customHeight="1" x14ac:dyDescent="0.25">
      <c r="B84" s="28" t="s">
        <v>82</v>
      </c>
      <c r="C84" s="24">
        <v>228</v>
      </c>
      <c r="D84" s="13">
        <v>210.4</v>
      </c>
      <c r="E84" s="13">
        <v>161.4</v>
      </c>
      <c r="F84" s="13">
        <v>198.8</v>
      </c>
      <c r="G84" s="13">
        <v>152.5</v>
      </c>
      <c r="H84" s="13">
        <v>179.3</v>
      </c>
      <c r="I84" s="13">
        <f t="shared" si="49"/>
        <v>1130.3999999999999</v>
      </c>
      <c r="J84" s="24">
        <v>307.2</v>
      </c>
      <c r="K84" s="13">
        <v>211.5</v>
      </c>
      <c r="L84" s="13">
        <v>216.7</v>
      </c>
      <c r="M84" s="13">
        <v>242.3</v>
      </c>
      <c r="N84" s="13">
        <v>235.8</v>
      </c>
      <c r="O84" s="13">
        <v>206.1</v>
      </c>
      <c r="P84" s="13">
        <f t="shared" si="50"/>
        <v>1419.6</v>
      </c>
      <c r="Q84" s="14">
        <f t="shared" si="41"/>
        <v>289.20000000000005</v>
      </c>
      <c r="R84" s="13">
        <f t="shared" si="28"/>
        <v>25.583864118895971</v>
      </c>
    </row>
    <row r="85" spans="2:19" ht="15.95" customHeight="1" x14ac:dyDescent="0.25">
      <c r="B85" s="28" t="s">
        <v>28</v>
      </c>
      <c r="C85" s="24">
        <v>0</v>
      </c>
      <c r="D85" s="38">
        <v>0</v>
      </c>
      <c r="E85" s="38">
        <v>0</v>
      </c>
      <c r="F85" s="38">
        <v>0</v>
      </c>
      <c r="G85" s="38">
        <v>0</v>
      </c>
      <c r="H85" s="38">
        <v>1.3</v>
      </c>
      <c r="I85" s="13">
        <f t="shared" si="49"/>
        <v>1.3</v>
      </c>
      <c r="J85" s="24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13">
        <f t="shared" si="50"/>
        <v>0</v>
      </c>
      <c r="Q85" s="14">
        <f t="shared" si="41"/>
        <v>-1.3</v>
      </c>
      <c r="R85" s="13">
        <v>0</v>
      </c>
    </row>
    <row r="86" spans="2:19" ht="15.95" customHeight="1" x14ac:dyDescent="0.25">
      <c r="B86" s="72" t="s">
        <v>83</v>
      </c>
      <c r="C86" s="25">
        <v>18.8</v>
      </c>
      <c r="D86" s="6">
        <v>15.8</v>
      </c>
      <c r="E86" s="6">
        <v>17.600000000000001</v>
      </c>
      <c r="F86" s="6">
        <v>31</v>
      </c>
      <c r="G86" s="6">
        <v>27.9</v>
      </c>
      <c r="H86" s="6">
        <v>22.5</v>
      </c>
      <c r="I86" s="10">
        <f t="shared" si="49"/>
        <v>133.6</v>
      </c>
      <c r="J86" s="25">
        <v>21.3</v>
      </c>
      <c r="K86" s="6">
        <v>8.1999999999999993</v>
      </c>
      <c r="L86" s="6">
        <v>7.9</v>
      </c>
      <c r="M86" s="6">
        <v>0.9</v>
      </c>
      <c r="N86" s="6">
        <v>1.6</v>
      </c>
      <c r="O86" s="6">
        <v>4</v>
      </c>
      <c r="P86" s="10">
        <f t="shared" si="50"/>
        <v>43.9</v>
      </c>
      <c r="Q86" s="11">
        <f t="shared" si="41"/>
        <v>-89.699999999999989</v>
      </c>
      <c r="R86" s="10">
        <f t="shared" si="28"/>
        <v>-67.140718562874241</v>
      </c>
      <c r="S86" s="30"/>
    </row>
    <row r="87" spans="2:19" ht="15.75" customHeight="1" x14ac:dyDescent="0.25">
      <c r="B87" s="86" t="s">
        <v>84</v>
      </c>
      <c r="C87" s="10">
        <v>520.20000000000005</v>
      </c>
      <c r="D87" s="10">
        <v>579.79999999999995</v>
      </c>
      <c r="E87" s="10">
        <v>741.1</v>
      </c>
      <c r="F87" s="10">
        <v>504.7</v>
      </c>
      <c r="G87" s="10">
        <v>693.7</v>
      </c>
      <c r="H87" s="10">
        <v>1326.3</v>
      </c>
      <c r="I87" s="10">
        <f t="shared" si="49"/>
        <v>4365.8</v>
      </c>
      <c r="J87" s="10">
        <v>712.9</v>
      </c>
      <c r="K87" s="10">
        <v>788.2</v>
      </c>
      <c r="L87" s="10">
        <v>2211.6</v>
      </c>
      <c r="M87" s="10">
        <v>597.6</v>
      </c>
      <c r="N87" s="10">
        <v>552.20000000000005</v>
      </c>
      <c r="O87" s="10">
        <v>647.79999999999995</v>
      </c>
      <c r="P87" s="10">
        <f t="shared" si="50"/>
        <v>5510.3</v>
      </c>
      <c r="Q87" s="11">
        <f t="shared" si="41"/>
        <v>1144.5</v>
      </c>
      <c r="R87" s="10">
        <f t="shared" si="28"/>
        <v>26.215126666361261</v>
      </c>
      <c r="S87" s="30"/>
    </row>
    <row r="88" spans="2:19" s="31" customFormat="1" ht="15.95" customHeight="1" x14ac:dyDescent="0.25">
      <c r="B88" s="87" t="s">
        <v>85</v>
      </c>
      <c r="C88" s="88">
        <v>518</v>
      </c>
      <c r="D88" s="89">
        <v>575.4</v>
      </c>
      <c r="E88" s="89">
        <v>735.2</v>
      </c>
      <c r="F88" s="89">
        <v>501.8</v>
      </c>
      <c r="G88" s="89">
        <v>689.7</v>
      </c>
      <c r="H88" s="89">
        <v>1323.4</v>
      </c>
      <c r="I88" s="35">
        <f t="shared" si="49"/>
        <v>4343.5</v>
      </c>
      <c r="J88" s="88">
        <v>710.5</v>
      </c>
      <c r="K88" s="89">
        <v>775.2</v>
      </c>
      <c r="L88" s="89">
        <v>747.1</v>
      </c>
      <c r="M88" s="89">
        <v>596.5</v>
      </c>
      <c r="N88" s="89">
        <v>549.1</v>
      </c>
      <c r="O88" s="89">
        <v>641</v>
      </c>
      <c r="P88" s="35">
        <f t="shared" si="50"/>
        <v>4019.4</v>
      </c>
      <c r="Q88" s="36">
        <f t="shared" si="41"/>
        <v>-324.09999999999991</v>
      </c>
      <c r="R88" s="35">
        <f t="shared" si="28"/>
        <v>-7.4617244157937117</v>
      </c>
      <c r="S88" s="37"/>
    </row>
    <row r="89" spans="2:19" s="31" customFormat="1" ht="15.95" customHeight="1" x14ac:dyDescent="0.25">
      <c r="B89" s="87" t="s">
        <v>86</v>
      </c>
      <c r="C89" s="88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35">
        <f t="shared" si="49"/>
        <v>0</v>
      </c>
      <c r="J89" s="88">
        <v>0</v>
      </c>
      <c r="K89" s="89">
        <v>0</v>
      </c>
      <c r="L89" s="89">
        <v>1462.4</v>
      </c>
      <c r="M89" s="89">
        <v>0</v>
      </c>
      <c r="N89" s="89">
        <v>0</v>
      </c>
      <c r="O89" s="89">
        <v>0</v>
      </c>
      <c r="P89" s="35">
        <f t="shared" si="50"/>
        <v>1462.4</v>
      </c>
      <c r="Q89" s="36">
        <f t="shared" si="41"/>
        <v>1462.4</v>
      </c>
      <c r="R89" s="90">
        <v>0</v>
      </c>
      <c r="S89" s="91"/>
    </row>
    <row r="90" spans="2:19" ht="15.95" customHeight="1" x14ac:dyDescent="0.25">
      <c r="B90" s="92" t="s">
        <v>87</v>
      </c>
      <c r="C90" s="10">
        <f t="shared" ref="C90:P90" si="51">+C92+C91</f>
        <v>0</v>
      </c>
      <c r="D90" s="10">
        <f t="shared" si="51"/>
        <v>0</v>
      </c>
      <c r="E90" s="10">
        <f t="shared" si="51"/>
        <v>0</v>
      </c>
      <c r="F90" s="10">
        <f t="shared" si="51"/>
        <v>0</v>
      </c>
      <c r="G90" s="10">
        <f t="shared" si="51"/>
        <v>0</v>
      </c>
      <c r="H90" s="10">
        <f t="shared" si="51"/>
        <v>11.5</v>
      </c>
      <c r="I90" s="10">
        <f t="shared" si="51"/>
        <v>11.5</v>
      </c>
      <c r="J90" s="10">
        <f t="shared" si="51"/>
        <v>5.8</v>
      </c>
      <c r="K90" s="10">
        <f t="shared" si="51"/>
        <v>1603.5</v>
      </c>
      <c r="L90" s="10">
        <f t="shared" si="51"/>
        <v>803.3</v>
      </c>
      <c r="M90" s="10">
        <f t="shared" si="51"/>
        <v>809.4</v>
      </c>
      <c r="N90" s="10">
        <f t="shared" si="51"/>
        <v>825</v>
      </c>
      <c r="O90" s="10">
        <f t="shared" si="51"/>
        <v>859.6</v>
      </c>
      <c r="P90" s="10">
        <f t="shared" si="51"/>
        <v>4906.6000000000004</v>
      </c>
      <c r="Q90" s="11">
        <f t="shared" si="41"/>
        <v>4895.1000000000004</v>
      </c>
      <c r="R90" s="64">
        <v>0</v>
      </c>
    </row>
    <row r="91" spans="2:19" ht="15.95" customHeight="1" x14ac:dyDescent="0.25">
      <c r="B91" s="12" t="s">
        <v>88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11.5</v>
      </c>
      <c r="I91" s="13">
        <f>SUM(C91:H91)</f>
        <v>11.5</v>
      </c>
      <c r="J91" s="13">
        <v>5.8</v>
      </c>
      <c r="K91" s="38">
        <v>5.7</v>
      </c>
      <c r="L91" s="38">
        <v>0</v>
      </c>
      <c r="M91" s="38">
        <v>0</v>
      </c>
      <c r="N91" s="38">
        <v>0</v>
      </c>
      <c r="O91" s="38">
        <v>0</v>
      </c>
      <c r="P91" s="13">
        <f>SUM(J91:O91)</f>
        <v>11.5</v>
      </c>
      <c r="Q91" s="14">
        <f t="shared" si="41"/>
        <v>0</v>
      </c>
      <c r="R91" s="50">
        <v>0</v>
      </c>
    </row>
    <row r="92" spans="2:19" ht="15.95" customHeight="1" x14ac:dyDescent="0.25">
      <c r="B92" s="93" t="s">
        <v>89</v>
      </c>
      <c r="C92" s="24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13">
        <f>SUM(C92:H92)</f>
        <v>0</v>
      </c>
      <c r="J92" s="24">
        <v>0</v>
      </c>
      <c r="K92" s="38">
        <v>1597.8</v>
      </c>
      <c r="L92" s="38">
        <v>803.3</v>
      </c>
      <c r="M92" s="38">
        <v>809.4</v>
      </c>
      <c r="N92" s="38">
        <v>825</v>
      </c>
      <c r="O92" s="38">
        <v>859.6</v>
      </c>
      <c r="P92" s="13">
        <f>SUM(J92:O92)</f>
        <v>4895.1000000000004</v>
      </c>
      <c r="Q92" s="14">
        <f t="shared" si="41"/>
        <v>4895.1000000000004</v>
      </c>
      <c r="R92" s="50">
        <v>0</v>
      </c>
    </row>
    <row r="93" spans="2:19" ht="20.25" customHeight="1" thickBot="1" x14ac:dyDescent="0.25">
      <c r="B93" s="94" t="s">
        <v>90</v>
      </c>
      <c r="C93" s="95">
        <f t="shared" ref="C93:P93" si="52">+C90+C8</f>
        <v>58569.400000000009</v>
      </c>
      <c r="D93" s="95">
        <f t="shared" si="52"/>
        <v>46831.799999999996</v>
      </c>
      <c r="E93" s="95">
        <f t="shared" si="52"/>
        <v>51103.700000000004</v>
      </c>
      <c r="F93" s="95">
        <f t="shared" si="52"/>
        <v>66551.199999999997</v>
      </c>
      <c r="G93" s="95">
        <f t="shared" si="52"/>
        <v>55745.3</v>
      </c>
      <c r="H93" s="95">
        <f t="shared" si="52"/>
        <v>54099</v>
      </c>
      <c r="I93" s="95">
        <f t="shared" si="52"/>
        <v>332900.40000000008</v>
      </c>
      <c r="J93" s="95">
        <f t="shared" si="52"/>
        <v>63522.799999999988</v>
      </c>
      <c r="K93" s="95">
        <f t="shared" si="52"/>
        <v>51348.800000000003</v>
      </c>
      <c r="L93" s="95">
        <f t="shared" si="52"/>
        <v>47563.69999999999</v>
      </c>
      <c r="M93" s="95">
        <f t="shared" si="52"/>
        <v>46531.799999999996</v>
      </c>
      <c r="N93" s="95">
        <f t="shared" si="52"/>
        <v>34888.200000000004</v>
      </c>
      <c r="O93" s="95">
        <f t="shared" si="52"/>
        <v>41040.200000000004</v>
      </c>
      <c r="P93" s="95">
        <f t="shared" si="52"/>
        <v>284895.5</v>
      </c>
      <c r="Q93" s="96">
        <f t="shared" si="41"/>
        <v>-48004.900000000081</v>
      </c>
      <c r="R93" s="95">
        <f t="shared" si="28"/>
        <v>-14.420198954401997</v>
      </c>
    </row>
    <row r="94" spans="2:19" ht="15.95" customHeight="1" thickTop="1" x14ac:dyDescent="0.25">
      <c r="B94" s="9" t="s">
        <v>91</v>
      </c>
      <c r="C94" s="10">
        <v>33.1</v>
      </c>
      <c r="D94" s="6">
        <v>31.7</v>
      </c>
      <c r="E94" s="6">
        <v>49.1</v>
      </c>
      <c r="F94" s="6">
        <v>211.5</v>
      </c>
      <c r="G94" s="6">
        <v>8.9</v>
      </c>
      <c r="H94" s="6">
        <v>11.1</v>
      </c>
      <c r="I94" s="10">
        <f>SUM(C94:H94)</f>
        <v>345.4</v>
      </c>
      <c r="J94" s="10">
        <v>224.6</v>
      </c>
      <c r="K94" s="6">
        <v>2.4</v>
      </c>
      <c r="L94" s="6">
        <v>105.6</v>
      </c>
      <c r="M94" s="6">
        <v>80.099999999999994</v>
      </c>
      <c r="N94" s="6">
        <v>7.9</v>
      </c>
      <c r="O94" s="6">
        <v>69.56</v>
      </c>
      <c r="P94" s="10">
        <f>SUM(J94:O94)</f>
        <v>490.16</v>
      </c>
      <c r="Q94" s="11">
        <f t="shared" si="41"/>
        <v>144.76000000000005</v>
      </c>
      <c r="R94" s="64">
        <f t="shared" si="28"/>
        <v>41.910828025477727</v>
      </c>
    </row>
    <row r="95" spans="2:19" ht="15.95" customHeight="1" x14ac:dyDescent="0.25">
      <c r="B95" s="97" t="s">
        <v>92</v>
      </c>
      <c r="C95" s="98">
        <f t="shared" ref="C95:P95" si="53">+C96+C99</f>
        <v>23722</v>
      </c>
      <c r="D95" s="98">
        <f t="shared" si="53"/>
        <v>19857.099999999999</v>
      </c>
      <c r="E95" s="98">
        <f t="shared" si="53"/>
        <v>154.19999999999999</v>
      </c>
      <c r="F95" s="98">
        <f t="shared" si="53"/>
        <v>9388.9</v>
      </c>
      <c r="G95" s="98">
        <f t="shared" si="53"/>
        <v>12570.3</v>
      </c>
      <c r="H95" s="98">
        <f t="shared" si="53"/>
        <v>127735.7</v>
      </c>
      <c r="I95" s="98">
        <f t="shared" si="53"/>
        <v>193428.19999999998</v>
      </c>
      <c r="J95" s="98">
        <f t="shared" si="53"/>
        <v>136944.19999999998</v>
      </c>
      <c r="K95" s="98">
        <f t="shared" si="53"/>
        <v>4413.6000000000004</v>
      </c>
      <c r="L95" s="98">
        <f t="shared" si="53"/>
        <v>17163.099999999999</v>
      </c>
      <c r="M95" s="98">
        <f t="shared" si="53"/>
        <v>6660.9</v>
      </c>
      <c r="N95" s="98">
        <f t="shared" si="53"/>
        <v>48062.9</v>
      </c>
      <c r="O95" s="98">
        <f t="shared" si="53"/>
        <v>1006.1</v>
      </c>
      <c r="P95" s="98">
        <f t="shared" si="53"/>
        <v>214250.79999999996</v>
      </c>
      <c r="Q95" s="99">
        <f t="shared" si="41"/>
        <v>20822.599999999977</v>
      </c>
      <c r="R95" s="98">
        <f t="shared" si="28"/>
        <v>10.765028056922404</v>
      </c>
    </row>
    <row r="96" spans="2:19" ht="15.95" customHeight="1" x14ac:dyDescent="0.25">
      <c r="B96" s="100" t="s">
        <v>93</v>
      </c>
      <c r="C96" s="101">
        <f t="shared" ref="C96:O96" si="54">+C97</f>
        <v>0</v>
      </c>
      <c r="D96" s="101">
        <f t="shared" si="54"/>
        <v>32.1</v>
      </c>
      <c r="E96" s="101">
        <f t="shared" si="54"/>
        <v>0</v>
      </c>
      <c r="F96" s="101">
        <f t="shared" si="54"/>
        <v>91.3</v>
      </c>
      <c r="G96" s="101">
        <f t="shared" si="54"/>
        <v>0</v>
      </c>
      <c r="H96" s="101">
        <f t="shared" si="54"/>
        <v>0</v>
      </c>
      <c r="I96" s="101">
        <f>+I97+I98</f>
        <v>123.4</v>
      </c>
      <c r="J96" s="101">
        <f t="shared" si="54"/>
        <v>0</v>
      </c>
      <c r="K96" s="101">
        <f t="shared" si="54"/>
        <v>31.8</v>
      </c>
      <c r="L96" s="101">
        <f t="shared" si="54"/>
        <v>0</v>
      </c>
      <c r="M96" s="101">
        <f t="shared" si="54"/>
        <v>0</v>
      </c>
      <c r="N96" s="101">
        <f t="shared" si="54"/>
        <v>0</v>
      </c>
      <c r="O96" s="101">
        <f t="shared" si="54"/>
        <v>0</v>
      </c>
      <c r="P96" s="101">
        <f>+P97+P98</f>
        <v>31.8</v>
      </c>
      <c r="Q96" s="101">
        <f t="shared" si="41"/>
        <v>-91.600000000000009</v>
      </c>
      <c r="R96" s="102">
        <f t="shared" si="28"/>
        <v>-74.230145867098869</v>
      </c>
    </row>
    <row r="97" spans="2:18" ht="15.95" customHeight="1" x14ac:dyDescent="0.25">
      <c r="B97" s="103" t="s">
        <v>94</v>
      </c>
      <c r="C97" s="104">
        <v>0</v>
      </c>
      <c r="D97" s="105">
        <v>32.1</v>
      </c>
      <c r="E97" s="105">
        <v>0</v>
      </c>
      <c r="F97" s="105">
        <v>91.3</v>
      </c>
      <c r="G97" s="105">
        <v>0</v>
      </c>
      <c r="H97" s="105">
        <v>0</v>
      </c>
      <c r="I97" s="104">
        <f>SUM(C97:H97)</f>
        <v>123.4</v>
      </c>
      <c r="J97" s="104">
        <v>0</v>
      </c>
      <c r="K97" s="105">
        <v>31.8</v>
      </c>
      <c r="L97" s="105">
        <v>0</v>
      </c>
      <c r="M97" s="105">
        <v>0</v>
      </c>
      <c r="N97" s="105">
        <v>0</v>
      </c>
      <c r="O97" s="105">
        <v>0</v>
      </c>
      <c r="P97" s="104">
        <f>SUM(J97:O97)</f>
        <v>31.8</v>
      </c>
      <c r="Q97" s="105">
        <f t="shared" si="41"/>
        <v>-91.600000000000009</v>
      </c>
      <c r="R97" s="104">
        <f t="shared" si="28"/>
        <v>-74.230145867098869</v>
      </c>
    </row>
    <row r="98" spans="2:18" ht="15.95" customHeight="1" x14ac:dyDescent="0.25">
      <c r="B98" s="103" t="s">
        <v>95</v>
      </c>
      <c r="C98" s="104">
        <v>0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4">
        <f>SUM(C98:H98)</f>
        <v>0</v>
      </c>
      <c r="J98" s="104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4">
        <f>SUM(J98:O98)</f>
        <v>0</v>
      </c>
      <c r="Q98" s="106">
        <f t="shared" si="41"/>
        <v>0</v>
      </c>
      <c r="R98" s="50">
        <v>0</v>
      </c>
    </row>
    <row r="99" spans="2:18" ht="15.95" customHeight="1" x14ac:dyDescent="0.25">
      <c r="B99" s="100" t="s">
        <v>96</v>
      </c>
      <c r="C99" s="101">
        <f t="shared" ref="C99:H99" si="55">+C100+C102</f>
        <v>23722</v>
      </c>
      <c r="D99" s="101">
        <f t="shared" si="55"/>
        <v>19825</v>
      </c>
      <c r="E99" s="101">
        <f t="shared" si="55"/>
        <v>154.19999999999999</v>
      </c>
      <c r="F99" s="101">
        <f t="shared" si="55"/>
        <v>9297.6</v>
      </c>
      <c r="G99" s="101">
        <f t="shared" si="55"/>
        <v>12570.3</v>
      </c>
      <c r="H99" s="101">
        <f t="shared" si="55"/>
        <v>127735.7</v>
      </c>
      <c r="I99" s="101">
        <f>+I100+I102</f>
        <v>193304.8</v>
      </c>
      <c r="J99" s="101">
        <f t="shared" ref="J99:P99" si="56">+J100+J102</f>
        <v>136944.19999999998</v>
      </c>
      <c r="K99" s="101">
        <f t="shared" si="56"/>
        <v>4381.8</v>
      </c>
      <c r="L99" s="101">
        <f t="shared" si="56"/>
        <v>17163.099999999999</v>
      </c>
      <c r="M99" s="101">
        <f t="shared" si="56"/>
        <v>6660.9</v>
      </c>
      <c r="N99" s="101">
        <f t="shared" si="56"/>
        <v>48062.9</v>
      </c>
      <c r="O99" s="101">
        <f t="shared" si="56"/>
        <v>1006.1</v>
      </c>
      <c r="P99" s="101">
        <f t="shared" si="56"/>
        <v>214218.99999999997</v>
      </c>
      <c r="Q99" s="101">
        <f t="shared" si="41"/>
        <v>20914.199999999983</v>
      </c>
      <c r="R99" s="102">
        <f>+Q99/I99*100</f>
        <v>10.819286432618323</v>
      </c>
    </row>
    <row r="100" spans="2:18" ht="15.95" customHeight="1" x14ac:dyDescent="0.25">
      <c r="B100" s="107" t="s">
        <v>97</v>
      </c>
      <c r="C100" s="108">
        <f t="shared" ref="C100:Q100" si="57">+C101</f>
        <v>0</v>
      </c>
      <c r="D100" s="108">
        <f t="shared" si="57"/>
        <v>0</v>
      </c>
      <c r="E100" s="108">
        <f t="shared" si="57"/>
        <v>0</v>
      </c>
      <c r="F100" s="108">
        <f t="shared" si="57"/>
        <v>0</v>
      </c>
      <c r="G100" s="108">
        <f t="shared" si="57"/>
        <v>0</v>
      </c>
      <c r="H100" s="108">
        <f t="shared" si="57"/>
        <v>0</v>
      </c>
      <c r="I100" s="108">
        <f t="shared" si="57"/>
        <v>0</v>
      </c>
      <c r="J100" s="108">
        <f t="shared" si="57"/>
        <v>0</v>
      </c>
      <c r="K100" s="108">
        <f t="shared" si="57"/>
        <v>0</v>
      </c>
      <c r="L100" s="108">
        <f t="shared" si="57"/>
        <v>0</v>
      </c>
      <c r="M100" s="108">
        <f>+M101</f>
        <v>6000</v>
      </c>
      <c r="N100" s="108">
        <f>+N101</f>
        <v>6000</v>
      </c>
      <c r="O100" s="108">
        <f>+O101</f>
        <v>0</v>
      </c>
      <c r="P100" s="108">
        <f t="shared" si="57"/>
        <v>12000</v>
      </c>
      <c r="Q100" s="106">
        <f t="shared" si="57"/>
        <v>12000</v>
      </c>
      <c r="R100" s="50">
        <v>0</v>
      </c>
    </row>
    <row r="101" spans="2:18" ht="15.95" customHeight="1" x14ac:dyDescent="0.25">
      <c r="B101" s="23" t="s">
        <v>98</v>
      </c>
      <c r="C101" s="104">
        <v>0</v>
      </c>
      <c r="D101" s="105">
        <v>0</v>
      </c>
      <c r="E101" s="105">
        <v>0</v>
      </c>
      <c r="F101" s="105">
        <v>0</v>
      </c>
      <c r="G101" s="105">
        <v>0</v>
      </c>
      <c r="H101" s="105">
        <v>0</v>
      </c>
      <c r="I101" s="104">
        <f>SUM(C101:H101)</f>
        <v>0</v>
      </c>
      <c r="J101" s="104">
        <v>0</v>
      </c>
      <c r="K101" s="105">
        <v>0</v>
      </c>
      <c r="L101" s="105">
        <v>0</v>
      </c>
      <c r="M101" s="105">
        <v>6000</v>
      </c>
      <c r="N101" s="105">
        <v>6000</v>
      </c>
      <c r="O101" s="105">
        <v>0</v>
      </c>
      <c r="P101" s="104">
        <f>SUM(J101:O101)</f>
        <v>12000</v>
      </c>
      <c r="Q101" s="106">
        <f t="shared" ref="Q101:Q114" si="58">+P101-I101</f>
        <v>12000</v>
      </c>
      <c r="R101" s="50">
        <v>0</v>
      </c>
    </row>
    <row r="102" spans="2:18" ht="15.95" customHeight="1" x14ac:dyDescent="0.25">
      <c r="B102" s="107" t="s">
        <v>99</v>
      </c>
      <c r="C102" s="109">
        <f>+C104+C107+C103</f>
        <v>23722</v>
      </c>
      <c r="D102" s="109">
        <f t="shared" ref="D102:H102" si="59">+D104+D107</f>
        <v>19825</v>
      </c>
      <c r="E102" s="109">
        <f t="shared" si="59"/>
        <v>154.19999999999999</v>
      </c>
      <c r="F102" s="109">
        <f t="shared" si="59"/>
        <v>9297.6</v>
      </c>
      <c r="G102" s="109">
        <f t="shared" si="59"/>
        <v>12570.3</v>
      </c>
      <c r="H102" s="109">
        <f t="shared" si="59"/>
        <v>127735.7</v>
      </c>
      <c r="I102" s="109">
        <f>+I104+I107+I103</f>
        <v>193304.8</v>
      </c>
      <c r="J102" s="109">
        <f>+J104+J107+J103</f>
        <v>136944.19999999998</v>
      </c>
      <c r="K102" s="109">
        <f t="shared" ref="K102:O102" si="60">+K104+K107</f>
        <v>4381.8</v>
      </c>
      <c r="L102" s="109">
        <f t="shared" si="60"/>
        <v>17163.099999999999</v>
      </c>
      <c r="M102" s="109">
        <f t="shared" si="60"/>
        <v>660.9</v>
      </c>
      <c r="N102" s="109">
        <f t="shared" si="60"/>
        <v>42062.9</v>
      </c>
      <c r="O102" s="109">
        <f t="shared" si="60"/>
        <v>1006.1</v>
      </c>
      <c r="P102" s="109">
        <f>+P104+P107+P103</f>
        <v>202218.99999999997</v>
      </c>
      <c r="Q102" s="110">
        <f t="shared" si="58"/>
        <v>8914.1999999999825</v>
      </c>
      <c r="R102" s="111">
        <f>+Q102/I102*100</f>
        <v>4.6114736933588727</v>
      </c>
    </row>
    <row r="103" spans="2:18" ht="15.95" customHeight="1" x14ac:dyDescent="0.25">
      <c r="B103" s="112" t="s">
        <v>100</v>
      </c>
      <c r="C103" s="98">
        <v>0</v>
      </c>
      <c r="D103" s="99">
        <v>0</v>
      </c>
      <c r="E103" s="99">
        <v>0</v>
      </c>
      <c r="F103" s="99">
        <v>0</v>
      </c>
      <c r="G103" s="99">
        <v>0</v>
      </c>
      <c r="H103" s="99">
        <v>0</v>
      </c>
      <c r="I103" s="98">
        <f>SUM(C103:H103)</f>
        <v>0</v>
      </c>
      <c r="J103" s="98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8">
        <f>SUM(J103:O103)</f>
        <v>0</v>
      </c>
      <c r="Q103" s="113">
        <f t="shared" si="58"/>
        <v>0</v>
      </c>
      <c r="R103" s="114" t="s">
        <v>101</v>
      </c>
    </row>
    <row r="104" spans="2:18" ht="15.95" customHeight="1" x14ac:dyDescent="0.25">
      <c r="B104" s="112" t="s">
        <v>102</v>
      </c>
      <c r="C104" s="99">
        <f t="shared" ref="C104:P104" si="61">+C105+C106</f>
        <v>23507.7</v>
      </c>
      <c r="D104" s="99">
        <f t="shared" si="61"/>
        <v>18774.3</v>
      </c>
      <c r="E104" s="99">
        <f t="shared" si="61"/>
        <v>0</v>
      </c>
      <c r="F104" s="99">
        <f t="shared" si="61"/>
        <v>9118</v>
      </c>
      <c r="G104" s="99">
        <f t="shared" si="61"/>
        <v>12000</v>
      </c>
      <c r="H104" s="99">
        <f t="shared" si="61"/>
        <v>126817.3</v>
      </c>
      <c r="I104" s="99">
        <f t="shared" si="61"/>
        <v>190217.3</v>
      </c>
      <c r="J104" s="99">
        <f t="shared" si="61"/>
        <v>136914.79999999999</v>
      </c>
      <c r="K104" s="99">
        <f t="shared" si="61"/>
        <v>4050</v>
      </c>
      <c r="L104" s="99">
        <f t="shared" si="61"/>
        <v>8813.7999999999993</v>
      </c>
      <c r="M104" s="99">
        <f t="shared" si="61"/>
        <v>0</v>
      </c>
      <c r="N104" s="99">
        <f t="shared" si="61"/>
        <v>40000</v>
      </c>
      <c r="O104" s="99">
        <f t="shared" si="61"/>
        <v>0</v>
      </c>
      <c r="P104" s="99">
        <f t="shared" si="61"/>
        <v>189778.59999999998</v>
      </c>
      <c r="Q104" s="16">
        <f t="shared" si="58"/>
        <v>-438.70000000001164</v>
      </c>
      <c r="R104" s="98">
        <f>+Q104/I104*100</f>
        <v>-0.23063096784572784</v>
      </c>
    </row>
    <row r="105" spans="2:18" ht="15.95" customHeight="1" x14ac:dyDescent="0.25">
      <c r="B105" s="115" t="s">
        <v>103</v>
      </c>
      <c r="C105" s="104">
        <v>23507.7</v>
      </c>
      <c r="D105" s="105">
        <v>18774.3</v>
      </c>
      <c r="E105" s="105">
        <v>0</v>
      </c>
      <c r="F105" s="105">
        <v>9118</v>
      </c>
      <c r="G105" s="105">
        <v>12000</v>
      </c>
      <c r="H105" s="105">
        <v>1500</v>
      </c>
      <c r="I105" s="104">
        <f>SUM(C105:H105)</f>
        <v>64900</v>
      </c>
      <c r="J105" s="104">
        <v>5408</v>
      </c>
      <c r="K105" s="105">
        <v>4050</v>
      </c>
      <c r="L105" s="105">
        <v>8813.7999999999993</v>
      </c>
      <c r="M105" s="105">
        <v>0</v>
      </c>
      <c r="N105" s="105">
        <v>40000</v>
      </c>
      <c r="O105" s="105">
        <v>0</v>
      </c>
      <c r="P105" s="104">
        <f>SUM(J105:O105)</f>
        <v>58271.8</v>
      </c>
      <c r="Q105" s="116">
        <f t="shared" si="58"/>
        <v>-6628.1999999999971</v>
      </c>
      <c r="R105" s="104">
        <f>+Q105/I105*100</f>
        <v>-10.212942989214172</v>
      </c>
    </row>
    <row r="106" spans="2:18" ht="15.95" customHeight="1" x14ac:dyDescent="0.25">
      <c r="B106" s="115" t="s">
        <v>104</v>
      </c>
      <c r="C106" s="104">
        <v>0</v>
      </c>
      <c r="D106" s="105">
        <v>0</v>
      </c>
      <c r="E106" s="105">
        <v>0</v>
      </c>
      <c r="F106" s="105">
        <v>0</v>
      </c>
      <c r="G106" s="105">
        <v>0</v>
      </c>
      <c r="H106" s="105">
        <v>125317.3</v>
      </c>
      <c r="I106" s="104">
        <f>SUM(C106:H106)</f>
        <v>125317.3</v>
      </c>
      <c r="J106" s="104">
        <v>131506.79999999999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4">
        <f>SUM(J106:O106)</f>
        <v>131506.79999999999</v>
      </c>
      <c r="Q106" s="116">
        <f t="shared" si="58"/>
        <v>6189.4999999999854</v>
      </c>
      <c r="R106" s="104">
        <v>0</v>
      </c>
    </row>
    <row r="107" spans="2:18" ht="15.95" customHeight="1" x14ac:dyDescent="0.25">
      <c r="B107" s="112" t="s">
        <v>105</v>
      </c>
      <c r="C107" s="99">
        <f t="shared" ref="C107:P107" si="62">+C108+C109</f>
        <v>214.3</v>
      </c>
      <c r="D107" s="99">
        <f t="shared" si="62"/>
        <v>1050.7</v>
      </c>
      <c r="E107" s="99">
        <f t="shared" si="62"/>
        <v>154.19999999999999</v>
      </c>
      <c r="F107" s="99">
        <f t="shared" si="62"/>
        <v>179.6</v>
      </c>
      <c r="G107" s="99">
        <f t="shared" si="62"/>
        <v>570.29999999999995</v>
      </c>
      <c r="H107" s="99">
        <f t="shared" si="62"/>
        <v>918.4</v>
      </c>
      <c r="I107" s="99">
        <f t="shared" si="62"/>
        <v>3087.5</v>
      </c>
      <c r="J107" s="99">
        <f t="shared" si="62"/>
        <v>29.4</v>
      </c>
      <c r="K107" s="99">
        <f t="shared" si="62"/>
        <v>331.8</v>
      </c>
      <c r="L107" s="99">
        <f t="shared" si="62"/>
        <v>8349.2999999999993</v>
      </c>
      <c r="M107" s="99">
        <f t="shared" si="62"/>
        <v>660.9</v>
      </c>
      <c r="N107" s="99">
        <f t="shared" si="62"/>
        <v>2062.9</v>
      </c>
      <c r="O107" s="99">
        <f t="shared" si="62"/>
        <v>1006.1</v>
      </c>
      <c r="P107" s="99">
        <f t="shared" si="62"/>
        <v>12440.4</v>
      </c>
      <c r="Q107" s="16">
        <f t="shared" si="58"/>
        <v>9352.9</v>
      </c>
      <c r="R107" s="15">
        <f>+Q107/I107*100</f>
        <v>302.92793522267203</v>
      </c>
    </row>
    <row r="108" spans="2:18" ht="13.5" customHeight="1" x14ac:dyDescent="0.25">
      <c r="B108" s="115" t="s">
        <v>106</v>
      </c>
      <c r="C108" s="104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4">
        <f>SUM(C108:H108)</f>
        <v>0</v>
      </c>
      <c r="J108" s="104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4">
        <f>SUM(J108:O108)</f>
        <v>0</v>
      </c>
      <c r="Q108" s="116">
        <f t="shared" si="58"/>
        <v>0</v>
      </c>
      <c r="R108" s="114" t="s">
        <v>101</v>
      </c>
    </row>
    <row r="109" spans="2:18" ht="15.95" customHeight="1" x14ac:dyDescent="0.25">
      <c r="B109" s="115" t="s">
        <v>107</v>
      </c>
      <c r="C109" s="105">
        <f t="shared" ref="C109:P109" si="63">+C110+C111</f>
        <v>214.3</v>
      </c>
      <c r="D109" s="105">
        <f t="shared" si="63"/>
        <v>1050.7</v>
      </c>
      <c r="E109" s="105">
        <f t="shared" si="63"/>
        <v>154.19999999999999</v>
      </c>
      <c r="F109" s="105">
        <f t="shared" si="63"/>
        <v>179.6</v>
      </c>
      <c r="G109" s="105">
        <f t="shared" si="63"/>
        <v>570.29999999999995</v>
      </c>
      <c r="H109" s="105">
        <f t="shared" si="63"/>
        <v>918.4</v>
      </c>
      <c r="I109" s="105">
        <f t="shared" si="63"/>
        <v>3087.5</v>
      </c>
      <c r="J109" s="105">
        <f t="shared" si="63"/>
        <v>29.4</v>
      </c>
      <c r="K109" s="105">
        <f t="shared" si="63"/>
        <v>331.8</v>
      </c>
      <c r="L109" s="105">
        <f t="shared" si="63"/>
        <v>8349.2999999999993</v>
      </c>
      <c r="M109" s="105">
        <f t="shared" si="63"/>
        <v>660.9</v>
      </c>
      <c r="N109" s="105">
        <f t="shared" si="63"/>
        <v>2062.9</v>
      </c>
      <c r="O109" s="105">
        <f t="shared" si="63"/>
        <v>1006.1</v>
      </c>
      <c r="P109" s="105">
        <f t="shared" si="63"/>
        <v>12440.4</v>
      </c>
      <c r="Q109" s="116">
        <f t="shared" si="58"/>
        <v>9352.9</v>
      </c>
      <c r="R109" s="21">
        <f t="shared" ref="R109:R114" si="64">+Q109/I109*100</f>
        <v>302.92793522267203</v>
      </c>
    </row>
    <row r="110" spans="2:18" ht="15.95" customHeight="1" x14ac:dyDescent="0.25">
      <c r="B110" s="117" t="s">
        <v>108</v>
      </c>
      <c r="C110" s="104"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4">
        <f>SUM(C110:H110)</f>
        <v>0</v>
      </c>
      <c r="J110" s="104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4">
        <f>SUM(J110:O110)</f>
        <v>0</v>
      </c>
      <c r="Q110" s="106">
        <f t="shared" si="58"/>
        <v>0</v>
      </c>
      <c r="R110" s="50">
        <v>0</v>
      </c>
    </row>
    <row r="111" spans="2:18" ht="15.95" customHeight="1" x14ac:dyDescent="0.25">
      <c r="B111" s="117" t="s">
        <v>28</v>
      </c>
      <c r="C111" s="104">
        <v>214.3</v>
      </c>
      <c r="D111" s="105">
        <v>1050.7</v>
      </c>
      <c r="E111" s="105">
        <v>154.19999999999999</v>
      </c>
      <c r="F111" s="105">
        <v>179.6</v>
      </c>
      <c r="G111" s="105">
        <v>570.29999999999995</v>
      </c>
      <c r="H111" s="105">
        <v>918.4</v>
      </c>
      <c r="I111" s="104">
        <f>SUM(C111:H111)</f>
        <v>3087.5</v>
      </c>
      <c r="J111" s="104">
        <v>29.4</v>
      </c>
      <c r="K111" s="105">
        <v>331.8</v>
      </c>
      <c r="L111" s="105">
        <v>8349.2999999999993</v>
      </c>
      <c r="M111" s="105">
        <v>660.9</v>
      </c>
      <c r="N111" s="105">
        <v>2062.9</v>
      </c>
      <c r="O111" s="105">
        <v>1006.1</v>
      </c>
      <c r="P111" s="104">
        <f>SUM(J111:O111)</f>
        <v>12440.4</v>
      </c>
      <c r="Q111" s="116">
        <f t="shared" si="58"/>
        <v>9352.9</v>
      </c>
      <c r="R111" s="21">
        <f t="shared" si="64"/>
        <v>302.92793522267203</v>
      </c>
    </row>
    <row r="112" spans="2:18" ht="15.95" customHeight="1" x14ac:dyDescent="0.25">
      <c r="B112" s="97" t="s">
        <v>109</v>
      </c>
      <c r="C112" s="98">
        <f t="shared" ref="C112:P112" si="65">+C113</f>
        <v>16</v>
      </c>
      <c r="D112" s="98">
        <f t="shared" si="65"/>
        <v>3.3</v>
      </c>
      <c r="E112" s="98">
        <f t="shared" si="65"/>
        <v>6</v>
      </c>
      <c r="F112" s="98">
        <f t="shared" si="65"/>
        <v>2.2000000000000002</v>
      </c>
      <c r="G112" s="98">
        <f t="shared" si="65"/>
        <v>6.7</v>
      </c>
      <c r="H112" s="98">
        <f t="shared" si="65"/>
        <v>2.4</v>
      </c>
      <c r="I112" s="98">
        <f t="shared" si="65"/>
        <v>36.6</v>
      </c>
      <c r="J112" s="98">
        <f t="shared" si="65"/>
        <v>1</v>
      </c>
      <c r="K112" s="98">
        <f t="shared" si="65"/>
        <v>62.8</v>
      </c>
      <c r="L112" s="98">
        <f t="shared" si="65"/>
        <v>25.6</v>
      </c>
      <c r="M112" s="98">
        <f t="shared" si="65"/>
        <v>5.5</v>
      </c>
      <c r="N112" s="98">
        <f t="shared" si="65"/>
        <v>1.2</v>
      </c>
      <c r="O112" s="98">
        <f t="shared" si="65"/>
        <v>6.5</v>
      </c>
      <c r="P112" s="98">
        <f t="shared" si="65"/>
        <v>102.60000000000001</v>
      </c>
      <c r="Q112" s="99">
        <f t="shared" si="58"/>
        <v>66</v>
      </c>
      <c r="R112" s="15">
        <f t="shared" si="64"/>
        <v>180.32786885245901</v>
      </c>
    </row>
    <row r="113" spans="2:19" ht="13.5" customHeight="1" x14ac:dyDescent="0.25">
      <c r="B113" s="23" t="s">
        <v>110</v>
      </c>
      <c r="C113" s="104">
        <v>16</v>
      </c>
      <c r="D113" s="104">
        <v>3.3</v>
      </c>
      <c r="E113" s="104">
        <v>6</v>
      </c>
      <c r="F113" s="104">
        <v>2.2000000000000002</v>
      </c>
      <c r="G113" s="104">
        <v>6.7</v>
      </c>
      <c r="H113" s="104">
        <v>2.4</v>
      </c>
      <c r="I113" s="104">
        <f>SUM(C113:H113)</f>
        <v>36.6</v>
      </c>
      <c r="J113" s="104">
        <v>1</v>
      </c>
      <c r="K113" s="104">
        <v>62.8</v>
      </c>
      <c r="L113" s="104">
        <v>25.6</v>
      </c>
      <c r="M113" s="104">
        <v>5.5</v>
      </c>
      <c r="N113" s="104">
        <v>1.2</v>
      </c>
      <c r="O113" s="104">
        <v>6.5</v>
      </c>
      <c r="P113" s="104">
        <f>SUM(J113:O113)</f>
        <v>102.60000000000001</v>
      </c>
      <c r="Q113" s="105">
        <f t="shared" si="58"/>
        <v>66</v>
      </c>
      <c r="R113" s="21">
        <f t="shared" si="64"/>
        <v>180.32786885245901</v>
      </c>
    </row>
    <row r="114" spans="2:19" ht="18.75" customHeight="1" thickBot="1" x14ac:dyDescent="0.25">
      <c r="B114" s="118" t="s">
        <v>90</v>
      </c>
      <c r="C114" s="119">
        <f t="shared" ref="C114:O114" si="66">+C112+C95+C94+C93</f>
        <v>82340.5</v>
      </c>
      <c r="D114" s="119">
        <f t="shared" si="66"/>
        <v>66723.899999999994</v>
      </c>
      <c r="E114" s="119">
        <f t="shared" si="66"/>
        <v>51313.000000000007</v>
      </c>
      <c r="F114" s="119">
        <f t="shared" si="66"/>
        <v>76153.8</v>
      </c>
      <c r="G114" s="119">
        <f t="shared" si="66"/>
        <v>68331.199999999997</v>
      </c>
      <c r="H114" s="119">
        <f t="shared" si="66"/>
        <v>181848.2</v>
      </c>
      <c r="I114" s="119">
        <f t="shared" si="66"/>
        <v>526710.60000000009</v>
      </c>
      <c r="J114" s="119">
        <f t="shared" si="66"/>
        <v>200692.59999999998</v>
      </c>
      <c r="K114" s="119">
        <f t="shared" si="66"/>
        <v>55827.600000000006</v>
      </c>
      <c r="L114" s="119">
        <f t="shared" si="66"/>
        <v>64857.999999999985</v>
      </c>
      <c r="M114" s="119">
        <f t="shared" si="66"/>
        <v>53278.299999999996</v>
      </c>
      <c r="N114" s="119">
        <f t="shared" si="66"/>
        <v>82960.200000000012</v>
      </c>
      <c r="O114" s="119">
        <f t="shared" si="66"/>
        <v>42122.360000000008</v>
      </c>
      <c r="P114" s="119">
        <f>+P112+P95+P94+P93</f>
        <v>499739.05999999994</v>
      </c>
      <c r="Q114" s="120">
        <f t="shared" si="58"/>
        <v>-26971.540000000154</v>
      </c>
      <c r="R114" s="119">
        <f t="shared" si="64"/>
        <v>-5.1207513196051391</v>
      </c>
    </row>
    <row r="115" spans="2:19" ht="15.95" customHeight="1" thickTop="1" x14ac:dyDescent="0.25">
      <c r="B115" s="121" t="s">
        <v>111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3"/>
      <c r="R115" s="98"/>
    </row>
    <row r="116" spans="2:19" ht="17.25" customHeight="1" x14ac:dyDescent="0.25">
      <c r="B116" s="124" t="s">
        <v>112</v>
      </c>
      <c r="C116" s="125">
        <v>375</v>
      </c>
      <c r="D116" s="125">
        <v>327.2</v>
      </c>
      <c r="E116" s="125">
        <v>368.6</v>
      </c>
      <c r="F116" s="125">
        <v>352.9</v>
      </c>
      <c r="G116" s="125">
        <v>394.3</v>
      </c>
      <c r="H116" s="125">
        <v>338.8</v>
      </c>
      <c r="I116" s="125">
        <f>SUM(C116:H116)</f>
        <v>2156.8000000000002</v>
      </c>
      <c r="J116" s="125">
        <v>389.3</v>
      </c>
      <c r="K116" s="125">
        <v>385.8</v>
      </c>
      <c r="L116" s="125">
        <v>391.8</v>
      </c>
      <c r="M116" s="125">
        <v>247.3</v>
      </c>
      <c r="N116" s="125">
        <v>256.5</v>
      </c>
      <c r="O116" s="125">
        <v>245.7</v>
      </c>
      <c r="P116" s="125">
        <f>SUM(J116:O116)</f>
        <v>1916.4</v>
      </c>
      <c r="Q116" s="126">
        <f t="shared" ref="Q116:Q122" si="67">+P116-I116</f>
        <v>-240.40000000000009</v>
      </c>
      <c r="R116" s="125">
        <f>+Q116/I116*100</f>
        <v>-11.146142433234425</v>
      </c>
    </row>
    <row r="117" spans="2:19" ht="17.25" customHeight="1" x14ac:dyDescent="0.25">
      <c r="B117" s="124" t="s">
        <v>113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f>SUM(C117:H117)</f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125">
        <f t="shared" ref="P117:P120" si="68">SUM(J117:O117)</f>
        <v>0</v>
      </c>
      <c r="Q117" s="126">
        <f t="shared" si="67"/>
        <v>0</v>
      </c>
      <c r="R117" s="21">
        <v>0</v>
      </c>
    </row>
    <row r="118" spans="2:19" ht="17.25" customHeight="1" x14ac:dyDescent="0.25">
      <c r="B118" s="124" t="s">
        <v>114</v>
      </c>
      <c r="C118" s="127">
        <v>287.5</v>
      </c>
      <c r="D118" s="127">
        <v>241</v>
      </c>
      <c r="E118" s="127">
        <v>235.7</v>
      </c>
      <c r="F118" s="127">
        <v>237.1</v>
      </c>
      <c r="G118" s="127">
        <v>300</v>
      </c>
      <c r="H118" s="127">
        <v>229</v>
      </c>
      <c r="I118" s="128">
        <f>SUM(C118:H118)</f>
        <v>1530.3000000000002</v>
      </c>
      <c r="J118" s="127">
        <v>207.4</v>
      </c>
      <c r="K118" s="127">
        <v>254.7</v>
      </c>
      <c r="L118" s="127">
        <v>221.1</v>
      </c>
      <c r="M118" s="127">
        <v>113.6</v>
      </c>
      <c r="N118" s="127">
        <v>252.8</v>
      </c>
      <c r="O118" s="127">
        <v>353.9</v>
      </c>
      <c r="P118" s="125">
        <f t="shared" si="68"/>
        <v>1403.5</v>
      </c>
      <c r="Q118" s="126">
        <f t="shared" si="67"/>
        <v>-126.80000000000018</v>
      </c>
      <c r="R118" s="21">
        <f>+Q118/I118*100</f>
        <v>-8.2859570018950635</v>
      </c>
    </row>
    <row r="119" spans="2:19" ht="16.5" customHeight="1" x14ac:dyDescent="0.25">
      <c r="B119" s="124" t="s">
        <v>115</v>
      </c>
      <c r="C119" s="125">
        <v>0.8</v>
      </c>
      <c r="D119" s="125">
        <v>0</v>
      </c>
      <c r="E119" s="125">
        <v>0</v>
      </c>
      <c r="F119" s="125">
        <v>0</v>
      </c>
      <c r="G119" s="125">
        <v>0.1</v>
      </c>
      <c r="H119" s="125">
        <v>-1.7</v>
      </c>
      <c r="I119" s="125">
        <f>SUM(C119:H119)</f>
        <v>-0.79999999999999993</v>
      </c>
      <c r="J119" s="125">
        <v>0</v>
      </c>
      <c r="K119" s="125">
        <v>0.2</v>
      </c>
      <c r="L119" s="125">
        <v>0.6</v>
      </c>
      <c r="M119" s="125">
        <v>0.2</v>
      </c>
      <c r="N119" s="125">
        <v>0</v>
      </c>
      <c r="O119" s="125">
        <v>0.3</v>
      </c>
      <c r="P119" s="125">
        <f t="shared" si="68"/>
        <v>1.3</v>
      </c>
      <c r="Q119" s="126">
        <f t="shared" si="67"/>
        <v>2.1</v>
      </c>
      <c r="R119" s="21">
        <f>+Q119/I119*100</f>
        <v>-262.50000000000006</v>
      </c>
    </row>
    <row r="120" spans="2:19" ht="16.5" customHeight="1" thickBot="1" x14ac:dyDescent="0.3">
      <c r="B120" s="129" t="s">
        <v>116</v>
      </c>
      <c r="C120" s="130">
        <v>75.8</v>
      </c>
      <c r="D120" s="130">
        <v>78.8</v>
      </c>
      <c r="E120" s="130">
        <v>82.5</v>
      </c>
      <c r="F120" s="130">
        <v>82.4</v>
      </c>
      <c r="G120" s="130">
        <v>88.2</v>
      </c>
      <c r="H120" s="130">
        <v>103.3</v>
      </c>
      <c r="I120" s="130">
        <f>SUM(C120:H120)</f>
        <v>511</v>
      </c>
      <c r="J120" s="130">
        <v>76.5</v>
      </c>
      <c r="K120" s="130">
        <v>53.1</v>
      </c>
      <c r="L120" s="130">
        <v>84.7</v>
      </c>
      <c r="M120" s="130">
        <v>55.2</v>
      </c>
      <c r="N120" s="130">
        <v>49.9</v>
      </c>
      <c r="O120" s="130">
        <v>92.2</v>
      </c>
      <c r="P120" s="125">
        <f t="shared" si="68"/>
        <v>411.59999999999997</v>
      </c>
      <c r="Q120" s="131">
        <f t="shared" si="67"/>
        <v>-99.400000000000034</v>
      </c>
      <c r="R120" s="132">
        <f>+Q120/I120*100</f>
        <v>-19.452054794520553</v>
      </c>
    </row>
    <row r="121" spans="2:19" ht="19.5" customHeight="1" thickTop="1" x14ac:dyDescent="0.2">
      <c r="B121" s="133" t="s">
        <v>117</v>
      </c>
      <c r="C121" s="134">
        <f t="shared" ref="C121:P121" si="69">+C120+C119+C118+C117+C116+C114</f>
        <v>83079.600000000006</v>
      </c>
      <c r="D121" s="134">
        <f t="shared" si="69"/>
        <v>67370.899999999994</v>
      </c>
      <c r="E121" s="134">
        <f t="shared" si="69"/>
        <v>51999.80000000001</v>
      </c>
      <c r="F121" s="134">
        <f t="shared" si="69"/>
        <v>76826.2</v>
      </c>
      <c r="G121" s="134">
        <f t="shared" si="69"/>
        <v>69113.8</v>
      </c>
      <c r="H121" s="134">
        <f t="shared" si="69"/>
        <v>182517.6</v>
      </c>
      <c r="I121" s="134">
        <f t="shared" si="69"/>
        <v>530907.90000000014</v>
      </c>
      <c r="J121" s="134">
        <f t="shared" si="69"/>
        <v>201365.8</v>
      </c>
      <c r="K121" s="134">
        <f t="shared" si="69"/>
        <v>56521.400000000009</v>
      </c>
      <c r="L121" s="134">
        <f t="shared" si="69"/>
        <v>65556.199999999983</v>
      </c>
      <c r="M121" s="134">
        <f t="shared" si="69"/>
        <v>53694.6</v>
      </c>
      <c r="N121" s="134">
        <f t="shared" si="69"/>
        <v>83519.400000000009</v>
      </c>
      <c r="O121" s="134">
        <f t="shared" si="69"/>
        <v>42814.460000000006</v>
      </c>
      <c r="P121" s="134">
        <f t="shared" si="69"/>
        <v>503471.85999999993</v>
      </c>
      <c r="Q121" s="135">
        <f t="shared" si="67"/>
        <v>-27436.040000000212</v>
      </c>
      <c r="R121" s="136">
        <f>+Q121/I121*100</f>
        <v>-5.1677588523358198</v>
      </c>
    </row>
    <row r="122" spans="2:19" ht="19.5" customHeight="1" thickBot="1" x14ac:dyDescent="0.3">
      <c r="B122" s="137" t="s">
        <v>118</v>
      </c>
      <c r="C122" s="138">
        <f t="shared" ref="C122:G122" si="70">+C78+C71+C67+C41</f>
        <v>1732.6</v>
      </c>
      <c r="D122" s="138">
        <f t="shared" si="70"/>
        <v>1142.7</v>
      </c>
      <c r="E122" s="138">
        <f t="shared" si="70"/>
        <v>1647.4</v>
      </c>
      <c r="F122" s="138">
        <f t="shared" si="70"/>
        <v>1559.6</v>
      </c>
      <c r="G122" s="138">
        <f t="shared" si="70"/>
        <v>1639.8000000000002</v>
      </c>
      <c r="H122" s="138">
        <f>+H78+H71+H67+H41</f>
        <v>1362.8</v>
      </c>
      <c r="I122" s="138">
        <f>SUM(C122:H122)</f>
        <v>9084.9000000000015</v>
      </c>
      <c r="J122" s="138">
        <f>+J78+J71+J67+J41</f>
        <v>2156.6999999999998</v>
      </c>
      <c r="K122" s="138">
        <f>+K78+K71+K67+K41</f>
        <v>1312.3</v>
      </c>
      <c r="L122" s="138">
        <f>+L78+L71+L67+L41+L59</f>
        <v>1570</v>
      </c>
      <c r="M122" s="138">
        <f>+M78+M71+M67+M41+M59</f>
        <v>582.20000000000005</v>
      </c>
      <c r="N122" s="138">
        <f>+N78+N71+N67+N41+N59</f>
        <v>439.49999999999994</v>
      </c>
      <c r="O122" s="138">
        <f>+O78+O71+O67+O41+O59</f>
        <v>1078.8</v>
      </c>
      <c r="P122" s="138">
        <f>SUM(J122:O122)</f>
        <v>7139.5</v>
      </c>
      <c r="Q122" s="139">
        <f t="shared" si="67"/>
        <v>-1945.4000000000015</v>
      </c>
      <c r="R122" s="139">
        <f>+Q122/I122*100</f>
        <v>-21.413554359431597</v>
      </c>
    </row>
    <row r="123" spans="2:19" ht="16.5" customHeight="1" thickTop="1" x14ac:dyDescent="0.2">
      <c r="B123" s="140" t="s">
        <v>119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2"/>
      <c r="R123" s="142"/>
    </row>
    <row r="124" spans="2:19" ht="16.5" customHeight="1" x14ac:dyDescent="0.2">
      <c r="B124" s="140"/>
      <c r="C124" s="143"/>
      <c r="D124" s="143"/>
      <c r="E124" s="143"/>
      <c r="F124" s="143"/>
      <c r="G124" s="143"/>
      <c r="H124" s="143"/>
      <c r="I124" s="143"/>
      <c r="J124" s="144"/>
      <c r="K124" s="144"/>
      <c r="L124" s="144"/>
      <c r="M124" s="144"/>
      <c r="N124" s="144"/>
      <c r="O124" s="144"/>
      <c r="P124" s="145"/>
      <c r="Q124" s="142"/>
      <c r="R124" s="142"/>
    </row>
    <row r="125" spans="2:19" ht="23.25" customHeight="1" x14ac:dyDescent="0.2">
      <c r="B125" s="146" t="s">
        <v>120</v>
      </c>
      <c r="C125" s="147"/>
      <c r="D125" s="147"/>
      <c r="E125" s="147"/>
      <c r="F125" s="147"/>
      <c r="G125" s="147"/>
      <c r="H125" s="147"/>
      <c r="I125" s="147"/>
      <c r="J125" s="148"/>
      <c r="K125" s="149"/>
      <c r="L125" s="148"/>
      <c r="M125" s="149"/>
      <c r="N125" s="148"/>
      <c r="O125" s="148"/>
      <c r="P125" s="150"/>
      <c r="Q125" s="142"/>
      <c r="R125" s="142"/>
    </row>
    <row r="126" spans="2:19" s="156" customFormat="1" ht="19.5" customHeight="1" x14ac:dyDescent="0.3">
      <c r="B126" s="151" t="s">
        <v>121</v>
      </c>
      <c r="C126" s="152"/>
      <c r="D126" s="152"/>
      <c r="E126" s="152"/>
      <c r="F126" s="152"/>
      <c r="G126" s="152"/>
      <c r="H126" s="152"/>
      <c r="I126" s="152"/>
      <c r="J126" s="144"/>
      <c r="K126" s="144"/>
      <c r="L126" s="144"/>
      <c r="M126" s="144"/>
      <c r="N126" s="144"/>
      <c r="O126" s="144"/>
      <c r="P126" s="145"/>
      <c r="Q126" s="153"/>
      <c r="R126" s="154"/>
      <c r="S126" s="155"/>
    </row>
    <row r="127" spans="2:19" s="156" customFormat="1" ht="18.75" customHeight="1" x14ac:dyDescent="0.3">
      <c r="B127" s="151" t="s">
        <v>122</v>
      </c>
      <c r="C127" s="157"/>
      <c r="D127" s="157"/>
      <c r="E127" s="157"/>
      <c r="F127" s="157"/>
      <c r="G127" s="157"/>
      <c r="H127" s="157"/>
      <c r="I127" s="157"/>
      <c r="J127" s="144"/>
      <c r="K127" s="144"/>
      <c r="L127" s="144"/>
      <c r="M127" s="144"/>
      <c r="N127" s="144"/>
      <c r="O127" s="144"/>
      <c r="P127" s="158"/>
      <c r="Q127" s="153"/>
      <c r="R127" s="159"/>
      <c r="S127" s="155"/>
    </row>
    <row r="128" spans="2:19" ht="15.75" customHeight="1" x14ac:dyDescent="0.2">
      <c r="B128" s="151" t="s">
        <v>123</v>
      </c>
      <c r="C128" s="159"/>
      <c r="D128" s="159"/>
      <c r="E128" s="159"/>
      <c r="F128" s="159"/>
      <c r="G128" s="159"/>
      <c r="H128" s="159"/>
      <c r="I128" s="159"/>
      <c r="J128" s="144"/>
      <c r="K128" s="144"/>
      <c r="L128" s="144"/>
      <c r="M128" s="144"/>
      <c r="N128" s="144"/>
      <c r="O128" s="144"/>
      <c r="P128" s="145"/>
      <c r="Q128" s="159"/>
      <c r="R128" s="159"/>
    </row>
    <row r="129" spans="2:18" ht="12.75" customHeight="1" x14ac:dyDescent="0.2">
      <c r="B129" s="160" t="s">
        <v>124</v>
      </c>
      <c r="C129" s="159"/>
      <c r="D129" s="159"/>
      <c r="E129" s="159"/>
      <c r="F129" s="159"/>
      <c r="G129" s="159"/>
      <c r="H129" s="159"/>
      <c r="I129" s="159"/>
      <c r="J129" s="144"/>
      <c r="K129" s="144"/>
      <c r="L129" s="144"/>
      <c r="M129" s="144"/>
      <c r="N129" s="144"/>
      <c r="O129" s="144"/>
      <c r="P129" s="145"/>
      <c r="Q129" s="159"/>
      <c r="R129" s="159"/>
    </row>
    <row r="130" spans="2:18" x14ac:dyDescent="0.2">
      <c r="B130" s="161"/>
      <c r="C130" s="141"/>
      <c r="D130" s="141"/>
      <c r="E130" s="141"/>
      <c r="F130" s="141"/>
      <c r="G130" s="141"/>
      <c r="H130" s="141"/>
      <c r="I130" s="141"/>
      <c r="J130" s="144"/>
      <c r="K130" s="144"/>
      <c r="L130" s="144"/>
      <c r="M130" s="144"/>
      <c r="N130" s="144"/>
      <c r="O130" s="144"/>
      <c r="P130" s="145"/>
      <c r="Q130" s="162"/>
      <c r="R130" s="163" t="s">
        <v>125</v>
      </c>
    </row>
    <row r="131" spans="2:18" x14ac:dyDescent="0.2">
      <c r="B131" s="161"/>
      <c r="C131" s="141"/>
      <c r="D131" s="141"/>
      <c r="E131" s="141"/>
      <c r="F131" s="141"/>
      <c r="G131" s="141"/>
      <c r="H131" s="141"/>
      <c r="I131" s="141"/>
      <c r="J131" s="144"/>
      <c r="K131" s="144"/>
      <c r="L131" s="144"/>
      <c r="M131" s="144"/>
      <c r="N131" s="144"/>
      <c r="O131" s="144"/>
      <c r="P131" s="158"/>
      <c r="Q131" s="162"/>
      <c r="R131" s="163"/>
    </row>
    <row r="132" spans="2:18" ht="16.5" x14ac:dyDescent="0.3">
      <c r="B132" s="164"/>
      <c r="C132" s="141"/>
      <c r="D132" s="141"/>
      <c r="E132" s="141"/>
      <c r="F132" s="141"/>
      <c r="G132" s="141"/>
      <c r="H132" s="141"/>
      <c r="I132" s="141"/>
      <c r="J132" s="165"/>
      <c r="K132" s="165"/>
      <c r="L132" s="165"/>
      <c r="M132" s="165"/>
      <c r="N132" s="165"/>
      <c r="O132" s="165"/>
      <c r="P132" s="165"/>
      <c r="Q132" s="166"/>
    </row>
    <row r="133" spans="2:18" ht="14.25" x14ac:dyDescent="0.25">
      <c r="B133" s="167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68"/>
      <c r="R133" s="159"/>
    </row>
    <row r="134" spans="2:18" ht="14.25" x14ac:dyDescent="0.2">
      <c r="B134" s="169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70"/>
      <c r="R134" s="171"/>
    </row>
    <row r="135" spans="2:18" ht="14.25" x14ac:dyDescent="0.2">
      <c r="B135" s="169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70"/>
      <c r="R135" s="163"/>
    </row>
    <row r="136" spans="2:18" ht="14.25" x14ac:dyDescent="0.2">
      <c r="B136" s="169"/>
      <c r="C136" s="141"/>
      <c r="D136" s="141"/>
      <c r="E136" s="141"/>
      <c r="F136" s="141"/>
      <c r="G136" s="141"/>
      <c r="H136" s="141"/>
      <c r="I136" s="141"/>
      <c r="J136" s="143"/>
      <c r="K136" s="143"/>
      <c r="L136" s="143"/>
      <c r="M136" s="143"/>
      <c r="N136" s="143"/>
      <c r="O136" s="143"/>
      <c r="P136" s="143"/>
      <c r="Q136" s="170"/>
      <c r="R136" s="159"/>
    </row>
    <row r="137" spans="2:18" ht="11.25" customHeight="1" x14ac:dyDescent="0.2">
      <c r="B137" s="169"/>
      <c r="C137" s="141"/>
      <c r="D137" s="141"/>
      <c r="E137" s="141"/>
      <c r="F137" s="141"/>
      <c r="G137" s="141"/>
      <c r="H137" s="141"/>
      <c r="I137" s="141"/>
      <c r="J137" s="141"/>
      <c r="K137" s="141"/>
      <c r="L137" s="172"/>
      <c r="M137" s="172"/>
      <c r="N137" s="172"/>
      <c r="O137" s="172"/>
      <c r="P137" s="172"/>
      <c r="Q137" s="168"/>
      <c r="R137" s="159"/>
    </row>
    <row r="138" spans="2:18" x14ac:dyDescent="0.2">
      <c r="B138" s="169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68"/>
      <c r="R138" s="159"/>
    </row>
    <row r="139" spans="2:18" x14ac:dyDescent="0.2">
      <c r="B139" s="169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 x14ac:dyDescent="0.2">
      <c r="B140" s="173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68"/>
      <c r="R140" s="159"/>
    </row>
    <row r="141" spans="2:18" x14ac:dyDescent="0.2">
      <c r="B141" s="173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68"/>
      <c r="R141" s="163"/>
    </row>
    <row r="142" spans="2:18" x14ac:dyDescent="0.2">
      <c r="B142" s="169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63"/>
      <c r="R142" s="163"/>
    </row>
    <row r="143" spans="2:18" x14ac:dyDescent="0.2">
      <c r="B143" s="174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75"/>
      <c r="R143" s="174"/>
    </row>
    <row r="144" spans="2:18" x14ac:dyDescent="0.2">
      <c r="B144" s="174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75"/>
      <c r="R144" s="174"/>
    </row>
    <row r="145" spans="2:18" x14ac:dyDescent="0.2">
      <c r="B145" s="174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75"/>
      <c r="R145" s="174"/>
    </row>
    <row r="146" spans="2:18" x14ac:dyDescent="0.2">
      <c r="B146" s="176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77"/>
      <c r="R146" s="176"/>
    </row>
    <row r="147" spans="2:18" x14ac:dyDescent="0.2">
      <c r="B147" s="176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77"/>
      <c r="R147" s="176"/>
    </row>
    <row r="148" spans="2:18" x14ac:dyDescent="0.2">
      <c r="B148" s="176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77"/>
      <c r="R148" s="176"/>
    </row>
    <row r="149" spans="2:18" x14ac:dyDescent="0.2">
      <c r="B149" s="176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77"/>
      <c r="R149" s="176"/>
    </row>
    <row r="150" spans="2:18" x14ac:dyDescent="0.2">
      <c r="B150" s="176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77"/>
      <c r="R150" s="176"/>
    </row>
    <row r="151" spans="2:18" x14ac:dyDescent="0.2">
      <c r="B151" s="176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77"/>
      <c r="R151" s="176"/>
    </row>
    <row r="152" spans="2:18" x14ac:dyDescent="0.2">
      <c r="B152" s="176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77"/>
      <c r="R152" s="176"/>
    </row>
    <row r="153" spans="2:18" x14ac:dyDescent="0.2">
      <c r="B153" s="176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77"/>
      <c r="R153" s="176"/>
    </row>
    <row r="154" spans="2:18" x14ac:dyDescent="0.2">
      <c r="B154" s="176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77"/>
      <c r="R154" s="176"/>
    </row>
    <row r="155" spans="2:18" x14ac:dyDescent="0.2">
      <c r="B155" s="176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77"/>
      <c r="R155" s="176"/>
    </row>
    <row r="156" spans="2:18" x14ac:dyDescent="0.2">
      <c r="B156" s="176"/>
      <c r="C156" s="176"/>
      <c r="D156" s="176"/>
      <c r="E156" s="176"/>
      <c r="F156" s="176"/>
      <c r="G156" s="176"/>
      <c r="H156" s="176"/>
      <c r="I156" s="178"/>
      <c r="J156" s="179"/>
      <c r="K156" s="179"/>
      <c r="L156" s="179"/>
      <c r="M156" s="179"/>
      <c r="N156" s="179"/>
      <c r="O156" s="179"/>
      <c r="P156" s="179"/>
      <c r="Q156" s="180"/>
      <c r="R156" s="176"/>
    </row>
    <row r="157" spans="2:18" x14ac:dyDescent="0.2">
      <c r="B157" s="176"/>
      <c r="C157" s="176"/>
      <c r="D157" s="176"/>
      <c r="E157" s="176"/>
      <c r="F157" s="176"/>
      <c r="G157" s="176"/>
      <c r="H157" s="176"/>
      <c r="I157" s="178"/>
      <c r="J157" s="181"/>
      <c r="K157" s="181"/>
      <c r="L157" s="181"/>
      <c r="M157" s="181"/>
      <c r="N157" s="181"/>
      <c r="O157" s="181"/>
      <c r="P157" s="181"/>
      <c r="Q157" s="176"/>
      <c r="R157" s="176"/>
    </row>
    <row r="158" spans="2:18" x14ac:dyDescent="0.2">
      <c r="B158" s="176"/>
      <c r="C158" s="176"/>
      <c r="D158" s="176"/>
      <c r="E158" s="176"/>
      <c r="F158" s="176"/>
      <c r="G158" s="176"/>
      <c r="H158" s="176"/>
      <c r="I158" s="178"/>
      <c r="J158" s="181"/>
      <c r="K158" s="181"/>
      <c r="L158" s="181"/>
      <c r="M158" s="181"/>
      <c r="N158" s="181"/>
      <c r="O158" s="181"/>
      <c r="P158" s="181"/>
      <c r="Q158" s="176"/>
      <c r="R158" s="176"/>
    </row>
    <row r="159" spans="2:18" x14ac:dyDescent="0.2">
      <c r="B159" s="176"/>
      <c r="C159" s="176"/>
      <c r="D159" s="176"/>
      <c r="E159" s="176"/>
      <c r="F159" s="176"/>
      <c r="G159" s="176"/>
      <c r="H159" s="176"/>
      <c r="I159" s="178"/>
      <c r="J159" s="181"/>
      <c r="K159" s="181"/>
      <c r="L159" s="181"/>
      <c r="M159" s="181"/>
      <c r="N159" s="181"/>
      <c r="O159" s="181"/>
      <c r="P159" s="181"/>
      <c r="Q159" s="176"/>
      <c r="R159" s="176"/>
    </row>
    <row r="160" spans="2:18" ht="14.25" x14ac:dyDescent="0.2">
      <c r="B160" s="176"/>
      <c r="C160" s="176"/>
      <c r="D160" s="176"/>
      <c r="E160" s="176"/>
      <c r="F160" s="176"/>
      <c r="G160" s="176"/>
      <c r="H160" s="176"/>
      <c r="I160" s="178"/>
      <c r="J160" s="176"/>
      <c r="K160" s="176"/>
      <c r="L160" s="176"/>
      <c r="M160" s="176"/>
      <c r="N160" s="176"/>
      <c r="O160" s="176"/>
      <c r="P160" s="170"/>
      <c r="Q160" s="176"/>
      <c r="R160" s="176"/>
    </row>
    <row r="161" spans="2:18" ht="14.25" x14ac:dyDescent="0.2">
      <c r="B161" s="176"/>
      <c r="C161" s="176"/>
      <c r="D161" s="176"/>
      <c r="E161" s="176"/>
      <c r="F161" s="176"/>
      <c r="G161" s="176"/>
      <c r="H161" s="176"/>
      <c r="I161" s="178"/>
      <c r="J161" s="176"/>
      <c r="K161" s="176"/>
      <c r="L161" s="176"/>
      <c r="M161" s="176"/>
      <c r="N161" s="176"/>
      <c r="O161" s="176"/>
      <c r="P161" s="170"/>
      <c r="Q161" s="176"/>
      <c r="R161" s="176"/>
    </row>
    <row r="162" spans="2:18" ht="14.25" x14ac:dyDescent="0.2">
      <c r="B162" s="176"/>
      <c r="C162" s="176"/>
      <c r="D162" s="176"/>
      <c r="E162" s="176"/>
      <c r="F162" s="176"/>
      <c r="G162" s="176"/>
      <c r="H162" s="176"/>
      <c r="I162" s="178"/>
      <c r="J162" s="176"/>
      <c r="K162" s="176"/>
      <c r="L162" s="176"/>
      <c r="M162" s="176"/>
      <c r="N162" s="176"/>
      <c r="O162" s="176"/>
      <c r="P162" s="170"/>
      <c r="Q162" s="176"/>
      <c r="R162" s="176"/>
    </row>
    <row r="163" spans="2:18" ht="14.25" x14ac:dyDescent="0.2">
      <c r="B163" s="176"/>
      <c r="C163" s="176"/>
      <c r="D163" s="176"/>
      <c r="E163" s="176"/>
      <c r="F163" s="176"/>
      <c r="G163" s="176"/>
      <c r="H163" s="176"/>
      <c r="I163" s="178"/>
      <c r="J163" s="176"/>
      <c r="K163" s="176"/>
      <c r="L163" s="176"/>
      <c r="M163" s="176"/>
      <c r="N163" s="176"/>
      <c r="O163" s="176"/>
      <c r="P163" s="170"/>
      <c r="Q163" s="176"/>
      <c r="R163" s="176"/>
    </row>
    <row r="164" spans="2:18" ht="14.25" x14ac:dyDescent="0.2">
      <c r="B164" s="176"/>
      <c r="C164" s="176"/>
      <c r="D164" s="176"/>
      <c r="E164" s="176"/>
      <c r="F164" s="176"/>
      <c r="G164" s="176"/>
      <c r="H164" s="176"/>
      <c r="I164" s="178"/>
      <c r="J164" s="176"/>
      <c r="K164" s="176"/>
      <c r="L164" s="176"/>
      <c r="M164" s="176"/>
      <c r="N164" s="176"/>
      <c r="O164" s="176"/>
      <c r="P164" s="170"/>
      <c r="Q164" s="176"/>
      <c r="R164" s="176"/>
    </row>
    <row r="165" spans="2:18" ht="14.25" x14ac:dyDescent="0.2">
      <c r="B165" s="176"/>
      <c r="C165" s="176"/>
      <c r="D165" s="176"/>
      <c r="E165" s="176"/>
      <c r="F165" s="176"/>
      <c r="G165" s="176"/>
      <c r="H165" s="176"/>
      <c r="I165" s="178"/>
      <c r="J165" s="176"/>
      <c r="K165" s="176"/>
      <c r="L165" s="176"/>
      <c r="M165" s="176"/>
      <c r="N165" s="176"/>
      <c r="O165" s="176"/>
      <c r="P165" s="170"/>
      <c r="Q165" s="176"/>
      <c r="R165" s="176"/>
    </row>
    <row r="166" spans="2:18" ht="14.25" x14ac:dyDescent="0.2">
      <c r="B166" s="176"/>
      <c r="C166" s="176"/>
      <c r="D166" s="176"/>
      <c r="E166" s="176"/>
      <c r="F166" s="176"/>
      <c r="G166" s="176"/>
      <c r="H166" s="176"/>
      <c r="I166" s="178"/>
      <c r="J166" s="176"/>
      <c r="K166" s="176"/>
      <c r="L166" s="176"/>
      <c r="M166" s="176"/>
      <c r="N166" s="176"/>
      <c r="O166" s="176"/>
      <c r="P166" s="170"/>
      <c r="Q166" s="176"/>
      <c r="R166" s="176"/>
    </row>
    <row r="167" spans="2:18" ht="14.25" x14ac:dyDescent="0.2">
      <c r="B167" s="176"/>
      <c r="C167" s="176"/>
      <c r="D167" s="176"/>
      <c r="E167" s="176"/>
      <c r="F167" s="176"/>
      <c r="G167" s="176"/>
      <c r="H167" s="176"/>
      <c r="I167" s="178"/>
      <c r="J167" s="176"/>
      <c r="K167" s="176"/>
      <c r="L167" s="176"/>
      <c r="M167" s="176"/>
      <c r="N167" s="176"/>
      <c r="O167" s="176"/>
      <c r="P167" s="170"/>
      <c r="Q167" s="176"/>
      <c r="R167" s="176"/>
    </row>
    <row r="168" spans="2:18" ht="14.25" x14ac:dyDescent="0.2">
      <c r="B168" s="176"/>
      <c r="C168" s="176"/>
      <c r="D168" s="176"/>
      <c r="E168" s="176"/>
      <c r="F168" s="176"/>
      <c r="G168" s="176"/>
      <c r="H168" s="176"/>
      <c r="I168" s="178"/>
      <c r="J168" s="176"/>
      <c r="K168" s="176"/>
      <c r="L168" s="176"/>
      <c r="M168" s="176"/>
      <c r="N168" s="176"/>
      <c r="O168" s="176"/>
      <c r="P168" s="170"/>
      <c r="Q168" s="176"/>
      <c r="R168" s="176"/>
    </row>
    <row r="169" spans="2:18" ht="14.25" x14ac:dyDescent="0.2">
      <c r="B169" s="176"/>
      <c r="C169" s="176"/>
      <c r="D169" s="176"/>
      <c r="E169" s="176"/>
      <c r="F169" s="176"/>
      <c r="G169" s="176"/>
      <c r="H169" s="176"/>
      <c r="I169" s="178"/>
      <c r="J169" s="176"/>
      <c r="K169" s="176"/>
      <c r="L169" s="176"/>
      <c r="M169" s="176"/>
      <c r="N169" s="176"/>
      <c r="O169" s="176"/>
      <c r="P169" s="170"/>
      <c r="Q169" s="176"/>
      <c r="R169" s="176"/>
    </row>
    <row r="170" spans="2:18" ht="14.25" x14ac:dyDescent="0.2">
      <c r="B170" s="176"/>
      <c r="C170" s="176"/>
      <c r="D170" s="176"/>
      <c r="E170" s="176"/>
      <c r="F170" s="176"/>
      <c r="G170" s="176"/>
      <c r="H170" s="176"/>
      <c r="I170" s="178"/>
      <c r="J170" s="176"/>
      <c r="K170" s="176"/>
      <c r="L170" s="176"/>
      <c r="M170" s="176"/>
      <c r="N170" s="176"/>
      <c r="O170" s="176"/>
      <c r="P170" s="170"/>
      <c r="Q170" s="176"/>
      <c r="R170" s="176"/>
    </row>
    <row r="171" spans="2:18" ht="14.25" x14ac:dyDescent="0.2">
      <c r="B171" s="176"/>
      <c r="C171" s="176"/>
      <c r="D171" s="176"/>
      <c r="E171" s="176"/>
      <c r="F171" s="176"/>
      <c r="G171" s="176"/>
      <c r="H171" s="176"/>
      <c r="I171" s="178"/>
      <c r="J171" s="176"/>
      <c r="K171" s="176"/>
      <c r="L171" s="176"/>
      <c r="M171" s="176"/>
      <c r="N171" s="176"/>
      <c r="O171" s="176"/>
      <c r="P171" s="170"/>
      <c r="Q171" s="176"/>
      <c r="R171" s="176"/>
    </row>
    <row r="172" spans="2:18" ht="14.25" x14ac:dyDescent="0.2">
      <c r="B172" s="176"/>
      <c r="C172" s="176"/>
      <c r="D172" s="176"/>
      <c r="E172" s="176"/>
      <c r="F172" s="176"/>
      <c r="G172" s="176"/>
      <c r="H172" s="176"/>
      <c r="I172" s="178"/>
      <c r="J172" s="176"/>
      <c r="K172" s="176"/>
      <c r="L172" s="176"/>
      <c r="M172" s="176"/>
      <c r="N172" s="176"/>
      <c r="O172" s="176"/>
      <c r="P172" s="170"/>
      <c r="Q172" s="176"/>
      <c r="R172" s="176"/>
    </row>
    <row r="173" spans="2:18" ht="14.25" x14ac:dyDescent="0.2">
      <c r="B173" s="176"/>
      <c r="C173" s="176"/>
      <c r="D173" s="176"/>
      <c r="E173" s="176"/>
      <c r="F173" s="176"/>
      <c r="G173" s="176"/>
      <c r="H173" s="176"/>
      <c r="I173" s="178"/>
      <c r="J173" s="176"/>
      <c r="K173" s="176"/>
      <c r="L173" s="176"/>
      <c r="M173" s="176"/>
      <c r="N173" s="176"/>
      <c r="O173" s="176"/>
      <c r="P173" s="170"/>
      <c r="Q173" s="176"/>
      <c r="R173" s="176"/>
    </row>
    <row r="174" spans="2:18" ht="14.25" x14ac:dyDescent="0.2">
      <c r="B174" s="176"/>
      <c r="C174" s="176"/>
      <c r="D174" s="176"/>
      <c r="E174" s="176"/>
      <c r="F174" s="176"/>
      <c r="G174" s="176"/>
      <c r="H174" s="176"/>
      <c r="I174" s="178"/>
      <c r="J174" s="176"/>
      <c r="K174" s="176"/>
      <c r="L174" s="176"/>
      <c r="M174" s="176"/>
      <c r="N174" s="176"/>
      <c r="O174" s="176"/>
      <c r="P174" s="170"/>
      <c r="Q174" s="176"/>
      <c r="R174" s="176"/>
    </row>
    <row r="175" spans="2:18" ht="14.25" x14ac:dyDescent="0.2">
      <c r="B175" s="176"/>
      <c r="C175" s="176"/>
      <c r="D175" s="176"/>
      <c r="E175" s="176"/>
      <c r="F175" s="176"/>
      <c r="G175" s="176"/>
      <c r="H175" s="176"/>
      <c r="I175" s="178"/>
      <c r="J175" s="176"/>
      <c r="K175" s="176"/>
      <c r="L175" s="176"/>
      <c r="M175" s="176"/>
      <c r="N175" s="176"/>
      <c r="O175" s="176"/>
      <c r="P175" s="170"/>
      <c r="Q175" s="176"/>
      <c r="R175" s="176"/>
    </row>
    <row r="176" spans="2:18" ht="14.25" x14ac:dyDescent="0.2">
      <c r="B176" s="176"/>
      <c r="C176" s="176"/>
      <c r="D176" s="176"/>
      <c r="E176" s="176"/>
      <c r="F176" s="176"/>
      <c r="G176" s="176"/>
      <c r="H176" s="176"/>
      <c r="I176" s="178"/>
      <c r="J176" s="176"/>
      <c r="K176" s="176"/>
      <c r="L176" s="176"/>
      <c r="M176" s="176"/>
      <c r="N176" s="176"/>
      <c r="O176" s="176"/>
      <c r="P176" s="170"/>
      <c r="Q176" s="176"/>
      <c r="R176" s="176"/>
    </row>
    <row r="177" spans="2:18" ht="14.25" x14ac:dyDescent="0.2">
      <c r="B177" s="176"/>
      <c r="C177" s="176"/>
      <c r="D177" s="176"/>
      <c r="E177" s="176"/>
      <c r="F177" s="176"/>
      <c r="G177" s="176"/>
      <c r="H177" s="176"/>
      <c r="I177" s="178"/>
      <c r="J177" s="176"/>
      <c r="K177" s="176"/>
      <c r="L177" s="176"/>
      <c r="M177" s="176"/>
      <c r="N177" s="176"/>
      <c r="O177" s="176"/>
      <c r="P177" s="170"/>
      <c r="Q177" s="176"/>
      <c r="R177" s="176"/>
    </row>
    <row r="178" spans="2:18" ht="14.25" x14ac:dyDescent="0.2">
      <c r="B178" s="176"/>
      <c r="C178" s="176"/>
      <c r="D178" s="176"/>
      <c r="E178" s="176"/>
      <c r="F178" s="176"/>
      <c r="G178" s="176"/>
      <c r="H178" s="176"/>
      <c r="I178" s="178"/>
      <c r="J178" s="176"/>
      <c r="K178" s="176"/>
      <c r="L178" s="176"/>
      <c r="M178" s="176"/>
      <c r="N178" s="176"/>
      <c r="O178" s="176"/>
      <c r="P178" s="170"/>
      <c r="Q178" s="176"/>
      <c r="R178" s="176"/>
    </row>
    <row r="179" spans="2:18" ht="14.25" x14ac:dyDescent="0.2">
      <c r="B179" s="176"/>
      <c r="C179" s="176"/>
      <c r="D179" s="176"/>
      <c r="E179" s="176"/>
      <c r="F179" s="176"/>
      <c r="G179" s="176"/>
      <c r="H179" s="176"/>
      <c r="I179" s="178"/>
      <c r="J179" s="176"/>
      <c r="K179" s="176"/>
      <c r="L179" s="176"/>
      <c r="M179" s="176"/>
      <c r="N179" s="176"/>
      <c r="O179" s="176"/>
      <c r="P179" s="170"/>
      <c r="Q179" s="176"/>
      <c r="R179" s="176"/>
    </row>
    <row r="180" spans="2:18" ht="14.25" x14ac:dyDescent="0.2">
      <c r="B180" s="176"/>
      <c r="C180" s="176"/>
      <c r="D180" s="176"/>
      <c r="E180" s="176"/>
      <c r="F180" s="176"/>
      <c r="G180" s="176"/>
      <c r="H180" s="176"/>
      <c r="I180" s="178"/>
      <c r="J180" s="176"/>
      <c r="K180" s="176"/>
      <c r="L180" s="176"/>
      <c r="M180" s="176"/>
      <c r="N180" s="176"/>
      <c r="O180" s="176"/>
      <c r="P180" s="170"/>
      <c r="Q180" s="176"/>
      <c r="R180" s="176"/>
    </row>
    <row r="181" spans="2:18" ht="14.25" x14ac:dyDescent="0.2">
      <c r="B181" s="176"/>
      <c r="C181" s="176"/>
      <c r="D181" s="176"/>
      <c r="E181" s="176"/>
      <c r="F181" s="176"/>
      <c r="G181" s="176"/>
      <c r="H181" s="176"/>
      <c r="I181" s="178"/>
      <c r="J181" s="176"/>
      <c r="K181" s="176"/>
      <c r="L181" s="176"/>
      <c r="M181" s="176"/>
      <c r="N181" s="176"/>
      <c r="O181" s="176"/>
      <c r="P181" s="170"/>
      <c r="Q181" s="176"/>
      <c r="R181" s="176"/>
    </row>
    <row r="182" spans="2:18" ht="14.25" x14ac:dyDescent="0.2">
      <c r="B182" s="176"/>
      <c r="C182" s="176"/>
      <c r="D182" s="176"/>
      <c r="E182" s="176"/>
      <c r="F182" s="176"/>
      <c r="G182" s="176"/>
      <c r="H182" s="176"/>
      <c r="I182" s="178"/>
      <c r="J182" s="176"/>
      <c r="K182" s="176"/>
      <c r="L182" s="176"/>
      <c r="M182" s="176"/>
      <c r="N182" s="176"/>
      <c r="O182" s="176"/>
      <c r="P182" s="170"/>
      <c r="Q182" s="176"/>
      <c r="R182" s="176"/>
    </row>
    <row r="183" spans="2:18" ht="14.25" x14ac:dyDescent="0.2">
      <c r="B183" s="176"/>
      <c r="C183" s="176"/>
      <c r="D183" s="176"/>
      <c r="E183" s="176"/>
      <c r="F183" s="176"/>
      <c r="G183" s="176"/>
      <c r="H183" s="176"/>
      <c r="I183" s="178"/>
      <c r="J183" s="176"/>
      <c r="K183" s="176"/>
      <c r="L183" s="176"/>
      <c r="M183" s="176"/>
      <c r="N183" s="176"/>
      <c r="O183" s="176"/>
      <c r="P183" s="170"/>
      <c r="Q183" s="176"/>
      <c r="R183" s="176"/>
    </row>
    <row r="184" spans="2:18" ht="14.25" x14ac:dyDescent="0.2">
      <c r="B184" s="176"/>
      <c r="C184" s="176"/>
      <c r="D184" s="176"/>
      <c r="E184" s="176"/>
      <c r="F184" s="176"/>
      <c r="G184" s="176"/>
      <c r="H184" s="176"/>
      <c r="I184" s="178"/>
      <c r="J184" s="176"/>
      <c r="K184" s="176"/>
      <c r="L184" s="176"/>
      <c r="M184" s="176"/>
      <c r="N184" s="176"/>
      <c r="O184" s="176"/>
      <c r="P184" s="170"/>
      <c r="Q184" s="176"/>
      <c r="R184" s="176"/>
    </row>
    <row r="185" spans="2:18" ht="14.25" x14ac:dyDescent="0.2">
      <c r="B185" s="176"/>
      <c r="C185" s="176"/>
      <c r="D185" s="176"/>
      <c r="E185" s="176"/>
      <c r="F185" s="176"/>
      <c r="G185" s="176"/>
      <c r="H185" s="176"/>
      <c r="I185" s="178"/>
      <c r="J185" s="176"/>
      <c r="K185" s="176"/>
      <c r="L185" s="176"/>
      <c r="M185" s="176"/>
      <c r="N185" s="176"/>
      <c r="O185" s="176"/>
      <c r="P185" s="170"/>
      <c r="Q185" s="176"/>
      <c r="R185" s="176"/>
    </row>
    <row r="186" spans="2:18" ht="14.25" x14ac:dyDescent="0.2">
      <c r="B186" s="176"/>
      <c r="C186" s="176"/>
      <c r="D186" s="176"/>
      <c r="E186" s="176"/>
      <c r="F186" s="176"/>
      <c r="G186" s="176"/>
      <c r="H186" s="176"/>
      <c r="I186" s="178"/>
      <c r="J186" s="176"/>
      <c r="K186" s="176"/>
      <c r="L186" s="176"/>
      <c r="M186" s="176"/>
      <c r="N186" s="176"/>
      <c r="O186" s="176"/>
      <c r="P186" s="170"/>
      <c r="Q186" s="176"/>
      <c r="R186" s="176"/>
    </row>
    <row r="187" spans="2:18" ht="14.25" x14ac:dyDescent="0.2">
      <c r="B187" s="176"/>
      <c r="C187" s="176"/>
      <c r="D187" s="176"/>
      <c r="E187" s="176"/>
      <c r="F187" s="176"/>
      <c r="G187" s="176"/>
      <c r="H187" s="176"/>
      <c r="I187" s="178"/>
      <c r="J187" s="176"/>
      <c r="K187" s="176"/>
      <c r="L187" s="176"/>
      <c r="M187" s="176"/>
      <c r="N187" s="176"/>
      <c r="O187" s="176"/>
      <c r="P187" s="170"/>
      <c r="Q187" s="176"/>
      <c r="R187" s="176"/>
    </row>
    <row r="188" spans="2:18" ht="14.25" x14ac:dyDescent="0.2">
      <c r="B188" s="176"/>
      <c r="C188" s="176"/>
      <c r="D188" s="176"/>
      <c r="E188" s="176"/>
      <c r="F188" s="176"/>
      <c r="G188" s="176"/>
      <c r="H188" s="176"/>
      <c r="I188" s="178"/>
      <c r="J188" s="176"/>
      <c r="K188" s="176"/>
      <c r="L188" s="176"/>
      <c r="M188" s="176"/>
      <c r="N188" s="176"/>
      <c r="O188" s="176"/>
      <c r="P188" s="170"/>
      <c r="Q188" s="176"/>
      <c r="R188" s="176"/>
    </row>
    <row r="189" spans="2:18" ht="14.25" x14ac:dyDescent="0.2">
      <c r="B189" s="176"/>
      <c r="C189" s="176"/>
      <c r="D189" s="176"/>
      <c r="E189" s="176"/>
      <c r="F189" s="176"/>
      <c r="G189" s="176"/>
      <c r="H189" s="176"/>
      <c r="I189" s="178"/>
      <c r="J189" s="176"/>
      <c r="K189" s="176"/>
      <c r="L189" s="176"/>
      <c r="M189" s="176"/>
      <c r="N189" s="176"/>
      <c r="O189" s="176"/>
      <c r="P189" s="170"/>
      <c r="Q189" s="176"/>
      <c r="R189" s="176"/>
    </row>
    <row r="190" spans="2:18" ht="14.25" x14ac:dyDescent="0.2">
      <c r="B190" s="176"/>
      <c r="C190" s="176"/>
      <c r="D190" s="176"/>
      <c r="E190" s="176"/>
      <c r="F190" s="176"/>
      <c r="G190" s="176"/>
      <c r="H190" s="176"/>
      <c r="I190" s="178"/>
      <c r="J190" s="176"/>
      <c r="K190" s="176"/>
      <c r="L190" s="176"/>
      <c r="M190" s="176"/>
      <c r="N190" s="176"/>
      <c r="O190" s="176"/>
      <c r="P190" s="170"/>
      <c r="Q190" s="176"/>
      <c r="R190" s="176"/>
    </row>
    <row r="191" spans="2:18" ht="14.25" x14ac:dyDescent="0.2">
      <c r="B191" s="176"/>
      <c r="C191" s="176"/>
      <c r="D191" s="176"/>
      <c r="E191" s="176"/>
      <c r="F191" s="176"/>
      <c r="G191" s="176"/>
      <c r="H191" s="176"/>
      <c r="I191" s="178"/>
      <c r="J191" s="176"/>
      <c r="K191" s="176"/>
      <c r="L191" s="176"/>
      <c r="M191" s="176"/>
      <c r="N191" s="176"/>
      <c r="O191" s="176"/>
      <c r="P191" s="170"/>
      <c r="Q191" s="176"/>
      <c r="R191" s="176"/>
    </row>
    <row r="192" spans="2:18" x14ac:dyDescent="0.2">
      <c r="B192" s="176"/>
      <c r="C192" s="176"/>
      <c r="D192" s="176"/>
      <c r="E192" s="176"/>
      <c r="F192" s="176"/>
      <c r="G192" s="176"/>
      <c r="H192" s="176"/>
      <c r="I192" s="178"/>
      <c r="J192" s="176"/>
      <c r="K192" s="176"/>
      <c r="L192" s="176"/>
      <c r="M192" s="176"/>
      <c r="N192" s="176"/>
      <c r="O192" s="176"/>
      <c r="P192" s="176"/>
      <c r="Q192" s="176"/>
      <c r="R192" s="176"/>
    </row>
    <row r="193" spans="2:18" x14ac:dyDescent="0.2">
      <c r="B193" s="176"/>
      <c r="C193" s="176"/>
      <c r="D193" s="176"/>
      <c r="E193" s="176"/>
      <c r="F193" s="176"/>
      <c r="G193" s="176"/>
      <c r="H193" s="176"/>
      <c r="I193" s="178"/>
      <c r="J193" s="176"/>
      <c r="K193" s="176"/>
      <c r="L193" s="176"/>
      <c r="M193" s="176"/>
      <c r="N193" s="176"/>
      <c r="O193" s="176"/>
      <c r="P193" s="176"/>
      <c r="Q193" s="176"/>
      <c r="R193" s="176"/>
    </row>
    <row r="194" spans="2:18" x14ac:dyDescent="0.2">
      <c r="B194" s="176"/>
      <c r="C194" s="176"/>
      <c r="D194" s="176"/>
      <c r="E194" s="176"/>
      <c r="F194" s="176"/>
      <c r="G194" s="176"/>
      <c r="H194" s="176"/>
      <c r="I194" s="178"/>
      <c r="J194" s="176"/>
      <c r="K194" s="176"/>
      <c r="L194" s="176"/>
      <c r="M194" s="176"/>
      <c r="N194" s="176"/>
      <c r="O194" s="176"/>
      <c r="P194" s="176"/>
      <c r="Q194" s="176"/>
      <c r="R194" s="176"/>
    </row>
    <row r="195" spans="2:18" x14ac:dyDescent="0.2">
      <c r="B195" s="176"/>
      <c r="C195" s="176"/>
      <c r="D195" s="176"/>
      <c r="E195" s="176"/>
      <c r="F195" s="176"/>
      <c r="G195" s="176"/>
      <c r="H195" s="176"/>
      <c r="I195" s="178"/>
      <c r="J195" s="176"/>
      <c r="K195" s="176"/>
      <c r="L195" s="176"/>
      <c r="M195" s="176"/>
      <c r="N195" s="176"/>
      <c r="O195" s="176"/>
      <c r="P195" s="176"/>
      <c r="Q195" s="176"/>
      <c r="R195" s="176"/>
    </row>
    <row r="196" spans="2:18" x14ac:dyDescent="0.2">
      <c r="B196" s="176"/>
      <c r="C196" s="176"/>
      <c r="D196" s="176"/>
      <c r="E196" s="176"/>
      <c r="F196" s="176"/>
      <c r="G196" s="176"/>
      <c r="H196" s="176"/>
      <c r="I196" s="178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2:18" x14ac:dyDescent="0.2">
      <c r="B197" s="176"/>
      <c r="C197" s="176"/>
      <c r="D197" s="176"/>
      <c r="E197" s="176"/>
      <c r="F197" s="176"/>
      <c r="G197" s="176"/>
      <c r="H197" s="176"/>
      <c r="I197" s="178"/>
      <c r="J197" s="176"/>
      <c r="K197" s="176"/>
      <c r="L197" s="176"/>
      <c r="M197" s="176"/>
      <c r="N197" s="176"/>
      <c r="O197" s="176"/>
      <c r="P197" s="176"/>
      <c r="Q197" s="176"/>
      <c r="R197" s="176"/>
    </row>
    <row r="198" spans="2:18" x14ac:dyDescent="0.2">
      <c r="B198" s="176"/>
      <c r="C198" s="176"/>
      <c r="D198" s="176"/>
      <c r="E198" s="176"/>
      <c r="F198" s="176"/>
      <c r="G198" s="176"/>
      <c r="H198" s="176"/>
      <c r="I198" s="178"/>
      <c r="J198" s="176"/>
      <c r="K198" s="176"/>
      <c r="L198" s="176"/>
      <c r="M198" s="176"/>
      <c r="N198" s="176"/>
      <c r="O198" s="176"/>
      <c r="P198" s="176"/>
      <c r="Q198" s="176"/>
      <c r="R198" s="176"/>
    </row>
    <row r="199" spans="2:18" x14ac:dyDescent="0.2">
      <c r="B199" s="176"/>
      <c r="C199" s="176"/>
      <c r="D199" s="176"/>
      <c r="E199" s="176"/>
      <c r="F199" s="176"/>
      <c r="G199" s="176"/>
      <c r="H199" s="176"/>
      <c r="I199" s="178"/>
      <c r="J199" s="176"/>
      <c r="K199" s="176"/>
      <c r="L199" s="176"/>
      <c r="M199" s="176"/>
      <c r="N199" s="176"/>
      <c r="O199" s="176"/>
      <c r="P199" s="176"/>
      <c r="Q199" s="176"/>
      <c r="R199" s="176"/>
    </row>
    <row r="200" spans="2:18" x14ac:dyDescent="0.2">
      <c r="B200" s="176"/>
      <c r="C200" s="176"/>
      <c r="D200" s="176"/>
      <c r="E200" s="176"/>
      <c r="F200" s="176"/>
      <c r="G200" s="176"/>
      <c r="H200" s="176"/>
      <c r="I200" s="178"/>
      <c r="J200" s="176"/>
      <c r="K200" s="176"/>
      <c r="L200" s="176"/>
      <c r="M200" s="176"/>
      <c r="N200" s="176"/>
      <c r="O200" s="176"/>
      <c r="P200" s="176"/>
      <c r="Q200" s="176"/>
      <c r="R200" s="176"/>
    </row>
    <row r="201" spans="2:18" x14ac:dyDescent="0.2">
      <c r="B201" s="176"/>
      <c r="C201" s="176"/>
      <c r="D201" s="176"/>
      <c r="E201" s="176"/>
      <c r="F201" s="176"/>
      <c r="G201" s="176"/>
      <c r="H201" s="176"/>
      <c r="I201" s="178"/>
      <c r="J201" s="176"/>
      <c r="K201" s="176"/>
      <c r="L201" s="176"/>
      <c r="M201" s="176"/>
      <c r="N201" s="176"/>
      <c r="O201" s="176"/>
      <c r="P201" s="176"/>
      <c r="Q201" s="176"/>
      <c r="R201" s="176"/>
    </row>
    <row r="202" spans="2:18" x14ac:dyDescent="0.2">
      <c r="B202" s="176"/>
      <c r="C202" s="176"/>
      <c r="D202" s="176"/>
      <c r="E202" s="176"/>
      <c r="F202" s="176"/>
      <c r="G202" s="176"/>
      <c r="H202" s="176"/>
      <c r="I202" s="178"/>
      <c r="J202" s="176"/>
      <c r="K202" s="176"/>
      <c r="L202" s="176"/>
      <c r="M202" s="176"/>
      <c r="N202" s="176"/>
      <c r="O202" s="176"/>
      <c r="P202" s="176"/>
      <c r="Q202" s="176"/>
      <c r="R202" s="176"/>
    </row>
    <row r="203" spans="2:18" x14ac:dyDescent="0.2">
      <c r="B203" s="176"/>
      <c r="C203" s="176"/>
      <c r="D203" s="176"/>
      <c r="E203" s="176"/>
      <c r="F203" s="176"/>
      <c r="G203" s="176"/>
      <c r="H203" s="176"/>
      <c r="I203" s="178"/>
      <c r="J203" s="176"/>
      <c r="K203" s="176"/>
      <c r="L203" s="176"/>
      <c r="M203" s="176"/>
      <c r="N203" s="176"/>
      <c r="O203" s="176"/>
      <c r="P203" s="176"/>
      <c r="Q203" s="176"/>
      <c r="R203" s="176"/>
    </row>
    <row r="204" spans="2:18" x14ac:dyDescent="0.2">
      <c r="B204" s="176"/>
      <c r="C204" s="176"/>
      <c r="D204" s="176"/>
      <c r="E204" s="176"/>
      <c r="F204" s="176"/>
      <c r="G204" s="176"/>
      <c r="H204" s="176"/>
      <c r="I204" s="178"/>
      <c r="J204" s="176"/>
      <c r="K204" s="176"/>
      <c r="L204" s="176"/>
      <c r="M204" s="176"/>
      <c r="N204" s="176"/>
      <c r="O204" s="176"/>
      <c r="P204" s="176"/>
      <c r="Q204" s="176"/>
      <c r="R204" s="176"/>
    </row>
    <row r="205" spans="2:18" x14ac:dyDescent="0.2">
      <c r="B205" s="176"/>
      <c r="C205" s="176"/>
      <c r="D205" s="176"/>
      <c r="E205" s="176"/>
      <c r="F205" s="176"/>
      <c r="G205" s="176"/>
      <c r="H205" s="176"/>
      <c r="I205" s="178"/>
      <c r="J205" s="176"/>
      <c r="K205" s="176"/>
      <c r="L205" s="176"/>
      <c r="M205" s="176"/>
      <c r="N205" s="176"/>
      <c r="O205" s="176"/>
      <c r="P205" s="176"/>
      <c r="Q205" s="176"/>
      <c r="R205" s="176"/>
    </row>
    <row r="206" spans="2:18" x14ac:dyDescent="0.2">
      <c r="B206" s="176"/>
      <c r="C206" s="176"/>
      <c r="D206" s="176"/>
      <c r="E206" s="176"/>
      <c r="F206" s="176"/>
      <c r="G206" s="176"/>
      <c r="H206" s="176"/>
      <c r="I206" s="178"/>
      <c r="J206" s="176"/>
      <c r="K206" s="176"/>
      <c r="L206" s="176"/>
      <c r="M206" s="176"/>
      <c r="N206" s="176"/>
      <c r="O206" s="176"/>
      <c r="P206" s="176"/>
      <c r="Q206" s="176"/>
      <c r="R206" s="176"/>
    </row>
    <row r="207" spans="2:18" x14ac:dyDescent="0.2">
      <c r="B207" s="176"/>
      <c r="C207" s="176"/>
      <c r="D207" s="176"/>
      <c r="E207" s="176"/>
      <c r="F207" s="176"/>
      <c r="G207" s="176"/>
      <c r="H207" s="176"/>
      <c r="I207" s="178"/>
      <c r="J207" s="176"/>
      <c r="K207" s="176"/>
      <c r="L207" s="176"/>
      <c r="M207" s="176"/>
      <c r="N207" s="176"/>
      <c r="O207" s="176"/>
      <c r="P207" s="176"/>
      <c r="Q207" s="176"/>
      <c r="R207" s="176"/>
    </row>
    <row r="208" spans="2:18" x14ac:dyDescent="0.2">
      <c r="B208" s="176"/>
      <c r="C208" s="176"/>
      <c r="D208" s="176"/>
      <c r="E208" s="176"/>
      <c r="F208" s="176"/>
      <c r="G208" s="176"/>
      <c r="H208" s="176"/>
      <c r="I208" s="178"/>
      <c r="J208" s="176"/>
      <c r="K208" s="176"/>
      <c r="L208" s="176"/>
      <c r="M208" s="176"/>
      <c r="N208" s="176"/>
      <c r="O208" s="176"/>
      <c r="P208" s="176"/>
      <c r="Q208" s="176"/>
      <c r="R208" s="176"/>
    </row>
    <row r="209" spans="2:18" x14ac:dyDescent="0.2">
      <c r="B209" s="176"/>
      <c r="C209" s="176"/>
      <c r="D209" s="176"/>
      <c r="E209" s="176"/>
      <c r="F209" s="176"/>
      <c r="G209" s="176"/>
      <c r="H209" s="176"/>
      <c r="I209" s="178"/>
      <c r="J209" s="176"/>
      <c r="K209" s="176"/>
      <c r="L209" s="176"/>
      <c r="M209" s="176"/>
      <c r="N209" s="176"/>
      <c r="O209" s="176"/>
      <c r="P209" s="176"/>
      <c r="Q209" s="176"/>
      <c r="R209" s="176"/>
    </row>
    <row r="210" spans="2:18" x14ac:dyDescent="0.2">
      <c r="B210" s="176"/>
      <c r="C210" s="176"/>
      <c r="D210" s="176"/>
      <c r="E210" s="176"/>
      <c r="F210" s="176"/>
      <c r="G210" s="176"/>
      <c r="H210" s="176"/>
      <c r="I210" s="178"/>
      <c r="J210" s="176"/>
      <c r="K210" s="176"/>
      <c r="L210" s="176"/>
      <c r="M210" s="176"/>
      <c r="N210" s="176"/>
      <c r="O210" s="176"/>
      <c r="P210" s="176"/>
      <c r="Q210" s="176"/>
      <c r="R210" s="176"/>
    </row>
    <row r="211" spans="2:18" x14ac:dyDescent="0.2">
      <c r="B211" s="176"/>
      <c r="C211" s="176"/>
      <c r="D211" s="176"/>
      <c r="E211" s="176"/>
      <c r="F211" s="176"/>
      <c r="G211" s="176"/>
      <c r="H211" s="176"/>
      <c r="I211" s="178"/>
      <c r="J211" s="176"/>
      <c r="K211" s="176"/>
      <c r="L211" s="176"/>
      <c r="M211" s="176"/>
      <c r="N211" s="176"/>
      <c r="O211" s="176"/>
      <c r="P211" s="176"/>
      <c r="Q211" s="176"/>
      <c r="R211" s="176"/>
    </row>
    <row r="212" spans="2:18" x14ac:dyDescent="0.2">
      <c r="B212" s="176"/>
      <c r="C212" s="176"/>
      <c r="D212" s="176"/>
      <c r="E212" s="176"/>
      <c r="F212" s="176"/>
      <c r="G212" s="176"/>
      <c r="H212" s="176"/>
      <c r="I212" s="178"/>
      <c r="J212" s="176"/>
      <c r="K212" s="176"/>
      <c r="L212" s="176"/>
      <c r="M212" s="176"/>
      <c r="N212" s="176"/>
      <c r="O212" s="176"/>
      <c r="P212" s="176"/>
      <c r="Q212" s="176"/>
      <c r="R212" s="176"/>
    </row>
    <row r="213" spans="2:18" x14ac:dyDescent="0.2">
      <c r="B213" s="176"/>
      <c r="C213" s="176"/>
      <c r="D213" s="176"/>
      <c r="E213" s="176"/>
      <c r="F213" s="176"/>
      <c r="G213" s="176"/>
      <c r="H213" s="176"/>
      <c r="I213" s="178"/>
      <c r="J213" s="176"/>
      <c r="K213" s="176"/>
      <c r="L213" s="176"/>
      <c r="M213" s="176"/>
      <c r="N213" s="176"/>
      <c r="O213" s="176"/>
      <c r="P213" s="176"/>
      <c r="Q213" s="176"/>
      <c r="R213" s="176"/>
    </row>
    <row r="214" spans="2:18" x14ac:dyDescent="0.2">
      <c r="B214" s="176"/>
      <c r="C214" s="176"/>
      <c r="D214" s="176"/>
      <c r="E214" s="176"/>
      <c r="F214" s="176"/>
      <c r="G214" s="176"/>
      <c r="H214" s="176"/>
      <c r="I214" s="178"/>
      <c r="J214" s="176"/>
      <c r="K214" s="176"/>
      <c r="L214" s="176"/>
      <c r="M214" s="176"/>
      <c r="N214" s="176"/>
      <c r="O214" s="176"/>
      <c r="P214" s="176"/>
      <c r="Q214" s="176"/>
      <c r="R214" s="176"/>
    </row>
    <row r="215" spans="2:18" x14ac:dyDescent="0.2">
      <c r="B215" s="176"/>
      <c r="C215" s="176"/>
      <c r="D215" s="176"/>
      <c r="E215" s="176"/>
      <c r="F215" s="176"/>
      <c r="G215" s="176"/>
      <c r="H215" s="176"/>
      <c r="I215" s="178"/>
      <c r="J215" s="176"/>
      <c r="K215" s="176"/>
      <c r="L215" s="176"/>
      <c r="M215" s="176"/>
      <c r="N215" s="176"/>
      <c r="O215" s="176"/>
      <c r="P215" s="176"/>
      <c r="Q215" s="176"/>
      <c r="R215" s="176"/>
    </row>
    <row r="216" spans="2:18" x14ac:dyDescent="0.2">
      <c r="B216" s="176"/>
      <c r="C216" s="176"/>
      <c r="D216" s="176"/>
      <c r="E216" s="176"/>
      <c r="F216" s="176"/>
      <c r="G216" s="176"/>
      <c r="H216" s="176"/>
      <c r="I216" s="178"/>
      <c r="J216" s="176"/>
      <c r="K216" s="176"/>
      <c r="L216" s="176"/>
      <c r="M216" s="176"/>
      <c r="N216" s="176"/>
      <c r="O216" s="176"/>
      <c r="P216" s="176"/>
      <c r="Q216" s="176"/>
      <c r="R216" s="176"/>
    </row>
    <row r="217" spans="2:18" x14ac:dyDescent="0.2">
      <c r="B217" s="176"/>
      <c r="C217" s="176"/>
      <c r="D217" s="176"/>
      <c r="E217" s="176"/>
      <c r="F217" s="176"/>
      <c r="G217" s="176"/>
      <c r="H217" s="176"/>
      <c r="I217" s="178"/>
      <c r="J217" s="176"/>
      <c r="K217" s="176"/>
      <c r="L217" s="176"/>
      <c r="M217" s="176"/>
      <c r="N217" s="176"/>
      <c r="O217" s="176"/>
      <c r="P217" s="176"/>
      <c r="Q217" s="176"/>
      <c r="R217" s="176"/>
    </row>
    <row r="218" spans="2:18" x14ac:dyDescent="0.2">
      <c r="B218" s="176"/>
      <c r="C218" s="176"/>
      <c r="D218" s="176"/>
      <c r="E218" s="176"/>
      <c r="F218" s="176"/>
      <c r="G218" s="176"/>
      <c r="H218" s="176"/>
      <c r="I218" s="178"/>
      <c r="J218" s="176"/>
      <c r="K218" s="176"/>
      <c r="L218" s="176"/>
      <c r="M218" s="176"/>
      <c r="N218" s="176"/>
      <c r="O218" s="176"/>
      <c r="P218" s="176"/>
      <c r="Q218" s="176"/>
      <c r="R218" s="176"/>
    </row>
    <row r="219" spans="2:18" x14ac:dyDescent="0.2">
      <c r="B219" s="176"/>
      <c r="C219" s="176"/>
      <c r="D219" s="176"/>
      <c r="E219" s="176"/>
      <c r="F219" s="176"/>
      <c r="G219" s="176"/>
      <c r="H219" s="176"/>
      <c r="I219" s="178"/>
      <c r="J219" s="176"/>
      <c r="K219" s="176"/>
      <c r="L219" s="176"/>
      <c r="M219" s="176"/>
      <c r="N219" s="176"/>
      <c r="O219" s="176"/>
      <c r="P219" s="176"/>
      <c r="Q219" s="176"/>
      <c r="R219" s="176"/>
    </row>
    <row r="220" spans="2:18" x14ac:dyDescent="0.2">
      <c r="B220" s="176"/>
      <c r="C220" s="176"/>
      <c r="D220" s="176"/>
      <c r="E220" s="176"/>
      <c r="F220" s="176"/>
      <c r="G220" s="176"/>
      <c r="H220" s="176"/>
      <c r="I220" s="178"/>
      <c r="J220" s="176"/>
      <c r="K220" s="176"/>
      <c r="L220" s="176"/>
      <c r="M220" s="176"/>
      <c r="N220" s="176"/>
      <c r="O220" s="176"/>
      <c r="P220" s="176"/>
      <c r="Q220" s="176"/>
      <c r="R220" s="176"/>
    </row>
    <row r="221" spans="2:18" x14ac:dyDescent="0.2">
      <c r="B221" s="176"/>
      <c r="C221" s="176"/>
      <c r="D221" s="176"/>
      <c r="E221" s="176"/>
      <c r="F221" s="176"/>
      <c r="G221" s="176"/>
      <c r="H221" s="176"/>
      <c r="I221" s="178"/>
      <c r="J221" s="176"/>
      <c r="K221" s="176"/>
      <c r="L221" s="176"/>
      <c r="M221" s="176"/>
      <c r="N221" s="176"/>
      <c r="O221" s="176"/>
      <c r="P221" s="176"/>
      <c r="Q221" s="176"/>
      <c r="R221" s="176"/>
    </row>
    <row r="222" spans="2:18" x14ac:dyDescent="0.2">
      <c r="B222" s="182"/>
      <c r="C222" s="182"/>
      <c r="D222" s="182"/>
      <c r="E222" s="182"/>
      <c r="F222" s="182"/>
      <c r="G222" s="182"/>
      <c r="H222" s="182"/>
      <c r="I222" s="183"/>
      <c r="J222" s="182"/>
      <c r="K222" s="182"/>
      <c r="L222" s="182"/>
      <c r="M222" s="182"/>
      <c r="N222" s="182"/>
      <c r="O222" s="182"/>
      <c r="P222" s="182"/>
      <c r="Q222" s="182"/>
      <c r="R222" s="182"/>
    </row>
    <row r="223" spans="2:18" x14ac:dyDescent="0.2">
      <c r="B223" s="182"/>
      <c r="C223" s="182"/>
      <c r="D223" s="182"/>
      <c r="E223" s="182"/>
      <c r="F223" s="182"/>
      <c r="G223" s="182"/>
      <c r="H223" s="182"/>
      <c r="I223" s="183"/>
      <c r="J223" s="182"/>
      <c r="K223" s="182"/>
      <c r="L223" s="182"/>
      <c r="M223" s="182"/>
      <c r="N223" s="182"/>
      <c r="O223" s="182"/>
      <c r="P223" s="182"/>
      <c r="Q223" s="182"/>
      <c r="R223" s="182"/>
    </row>
    <row r="224" spans="2:18" x14ac:dyDescent="0.2">
      <c r="B224" s="182"/>
      <c r="C224" s="182"/>
      <c r="D224" s="182"/>
      <c r="E224" s="182"/>
      <c r="F224" s="182"/>
      <c r="G224" s="182"/>
      <c r="H224" s="182"/>
      <c r="I224" s="183"/>
      <c r="J224" s="182"/>
      <c r="K224" s="182"/>
      <c r="L224" s="182"/>
      <c r="M224" s="182"/>
      <c r="N224" s="182"/>
      <c r="O224" s="182"/>
      <c r="P224" s="182"/>
      <c r="Q224" s="182"/>
      <c r="R224" s="182"/>
    </row>
    <row r="225" spans="2:18" x14ac:dyDescent="0.2">
      <c r="B225" s="182"/>
      <c r="C225" s="182"/>
      <c r="D225" s="182"/>
      <c r="E225" s="182"/>
      <c r="F225" s="182"/>
      <c r="G225" s="182"/>
      <c r="H225" s="182"/>
      <c r="I225" s="183"/>
      <c r="J225" s="182"/>
      <c r="K225" s="182"/>
      <c r="L225" s="182"/>
      <c r="M225" s="182"/>
      <c r="N225" s="182"/>
      <c r="O225" s="182"/>
      <c r="P225" s="182"/>
      <c r="Q225" s="182"/>
      <c r="R225" s="182"/>
    </row>
    <row r="226" spans="2:18" x14ac:dyDescent="0.2">
      <c r="B226" s="182"/>
      <c r="C226" s="182"/>
      <c r="D226" s="182"/>
      <c r="E226" s="182"/>
      <c r="F226" s="182"/>
      <c r="G226" s="182"/>
      <c r="H226" s="182"/>
      <c r="I226" s="183"/>
      <c r="J226" s="182"/>
      <c r="K226" s="182"/>
      <c r="L226" s="182"/>
      <c r="M226" s="182"/>
      <c r="N226" s="182"/>
      <c r="O226" s="182"/>
      <c r="P226" s="182"/>
      <c r="Q226" s="182"/>
      <c r="R226" s="182"/>
    </row>
    <row r="227" spans="2:18" x14ac:dyDescent="0.2">
      <c r="B227" s="182"/>
      <c r="C227" s="182"/>
      <c r="D227" s="182"/>
      <c r="E227" s="182"/>
      <c r="F227" s="182"/>
      <c r="G227" s="182"/>
      <c r="H227" s="182"/>
      <c r="I227" s="183"/>
      <c r="J227" s="182"/>
      <c r="K227" s="182"/>
      <c r="L227" s="182"/>
      <c r="M227" s="182"/>
      <c r="N227" s="182"/>
      <c r="O227" s="182"/>
      <c r="P227" s="182"/>
      <c r="Q227" s="182"/>
      <c r="R227" s="182"/>
    </row>
    <row r="228" spans="2:18" x14ac:dyDescent="0.2">
      <c r="B228" s="182"/>
      <c r="C228" s="182"/>
      <c r="D228" s="182"/>
      <c r="E228" s="182"/>
      <c r="F228" s="182"/>
      <c r="G228" s="182"/>
      <c r="H228" s="182"/>
      <c r="I228" s="183"/>
      <c r="J228" s="182"/>
      <c r="K228" s="182"/>
      <c r="L228" s="182"/>
      <c r="M228" s="182"/>
      <c r="N228" s="182"/>
      <c r="O228" s="182"/>
      <c r="P228" s="182"/>
      <c r="Q228" s="182"/>
      <c r="R228" s="182"/>
    </row>
    <row r="229" spans="2:18" x14ac:dyDescent="0.2">
      <c r="B229" s="182"/>
      <c r="C229" s="182"/>
      <c r="D229" s="182"/>
      <c r="E229" s="182"/>
      <c r="F229" s="182"/>
      <c r="G229" s="182"/>
      <c r="H229" s="182"/>
      <c r="I229" s="183"/>
      <c r="J229" s="182"/>
      <c r="K229" s="182"/>
      <c r="L229" s="182"/>
      <c r="M229" s="182"/>
      <c r="N229" s="182"/>
      <c r="O229" s="182"/>
      <c r="P229" s="182"/>
      <c r="Q229" s="182"/>
      <c r="R229" s="182"/>
    </row>
    <row r="230" spans="2:18" x14ac:dyDescent="0.2">
      <c r="B230" s="182"/>
      <c r="C230" s="182"/>
      <c r="D230" s="182"/>
      <c r="E230" s="182"/>
      <c r="F230" s="182"/>
      <c r="G230" s="182"/>
      <c r="H230" s="182"/>
      <c r="I230" s="183"/>
      <c r="J230" s="182"/>
      <c r="K230" s="182"/>
      <c r="L230" s="182"/>
      <c r="M230" s="182"/>
      <c r="N230" s="182"/>
      <c r="O230" s="182"/>
      <c r="P230" s="182"/>
      <c r="Q230" s="182"/>
      <c r="R230" s="182"/>
    </row>
    <row r="231" spans="2:18" x14ac:dyDescent="0.2">
      <c r="B231" s="182"/>
      <c r="C231" s="182"/>
      <c r="D231" s="182"/>
      <c r="E231" s="182"/>
      <c r="F231" s="182"/>
      <c r="G231" s="182"/>
      <c r="H231" s="182"/>
      <c r="I231" s="183"/>
      <c r="J231" s="182"/>
      <c r="K231" s="182"/>
      <c r="L231" s="182"/>
      <c r="M231" s="182"/>
      <c r="N231" s="182"/>
      <c r="O231" s="182"/>
      <c r="P231" s="182"/>
      <c r="Q231" s="182"/>
      <c r="R231" s="182"/>
    </row>
    <row r="232" spans="2:18" x14ac:dyDescent="0.2">
      <c r="B232" s="182"/>
      <c r="C232" s="182"/>
      <c r="D232" s="182"/>
      <c r="E232" s="182"/>
      <c r="F232" s="182"/>
      <c r="G232" s="182"/>
      <c r="H232" s="182"/>
      <c r="I232" s="183"/>
      <c r="J232" s="182"/>
      <c r="K232" s="182"/>
      <c r="L232" s="182"/>
      <c r="M232" s="182"/>
      <c r="N232" s="182"/>
      <c r="O232" s="182"/>
      <c r="P232" s="182"/>
      <c r="Q232" s="182"/>
      <c r="R232" s="182"/>
    </row>
    <row r="233" spans="2:18" x14ac:dyDescent="0.2">
      <c r="B233" s="182"/>
      <c r="C233" s="182"/>
      <c r="D233" s="182"/>
      <c r="E233" s="182"/>
      <c r="F233" s="182"/>
      <c r="G233" s="182"/>
      <c r="H233" s="182"/>
      <c r="I233" s="183"/>
      <c r="J233" s="182"/>
      <c r="K233" s="182"/>
      <c r="L233" s="182"/>
      <c r="M233" s="182"/>
      <c r="N233" s="182"/>
      <c r="O233" s="182"/>
      <c r="P233" s="182"/>
      <c r="Q233" s="182"/>
      <c r="R233" s="182"/>
    </row>
    <row r="234" spans="2:18" x14ac:dyDescent="0.2">
      <c r="B234" s="182"/>
      <c r="C234" s="182"/>
      <c r="D234" s="182"/>
      <c r="E234" s="182"/>
      <c r="F234" s="182"/>
      <c r="G234" s="182"/>
      <c r="H234" s="182"/>
      <c r="I234" s="183"/>
      <c r="J234" s="182"/>
      <c r="K234" s="182"/>
      <c r="L234" s="182"/>
      <c r="M234" s="182"/>
      <c r="N234" s="182"/>
      <c r="O234" s="182"/>
      <c r="P234" s="182"/>
      <c r="Q234" s="182"/>
      <c r="R234" s="182"/>
    </row>
    <row r="235" spans="2:18" x14ac:dyDescent="0.2">
      <c r="B235" s="182"/>
      <c r="C235" s="182"/>
      <c r="D235" s="182"/>
      <c r="E235" s="182"/>
      <c r="F235" s="182"/>
      <c r="G235" s="182"/>
      <c r="H235" s="182"/>
      <c r="I235" s="183"/>
      <c r="J235" s="182"/>
      <c r="K235" s="182"/>
      <c r="L235" s="182"/>
      <c r="M235" s="182"/>
      <c r="N235" s="182"/>
      <c r="O235" s="182"/>
      <c r="P235" s="182"/>
      <c r="Q235" s="182"/>
      <c r="R235" s="182"/>
    </row>
    <row r="236" spans="2:18" x14ac:dyDescent="0.2">
      <c r="B236" s="182"/>
      <c r="C236" s="182"/>
      <c r="D236" s="182"/>
      <c r="E236" s="182"/>
      <c r="F236" s="182"/>
      <c r="G236" s="182"/>
      <c r="H236" s="182"/>
      <c r="I236" s="183"/>
      <c r="J236" s="182"/>
      <c r="K236" s="182"/>
      <c r="L236" s="182"/>
      <c r="M236" s="182"/>
      <c r="N236" s="182"/>
      <c r="O236" s="182"/>
      <c r="P236" s="182"/>
      <c r="Q236" s="182"/>
      <c r="R236" s="182"/>
    </row>
    <row r="237" spans="2:18" x14ac:dyDescent="0.2">
      <c r="B237" s="182"/>
      <c r="C237" s="182"/>
      <c r="D237" s="182"/>
      <c r="E237" s="182"/>
      <c r="F237" s="182"/>
      <c r="G237" s="182"/>
      <c r="H237" s="182"/>
      <c r="I237" s="183"/>
      <c r="J237" s="182"/>
      <c r="K237" s="182"/>
      <c r="L237" s="182"/>
      <c r="M237" s="182"/>
      <c r="N237" s="182"/>
      <c r="O237" s="182"/>
      <c r="P237" s="182"/>
      <c r="Q237" s="182"/>
      <c r="R237" s="182"/>
    </row>
    <row r="238" spans="2:18" x14ac:dyDescent="0.2">
      <c r="B238" s="182"/>
      <c r="C238" s="182"/>
      <c r="D238" s="182"/>
      <c r="E238" s="182"/>
      <c r="F238" s="182"/>
      <c r="G238" s="182"/>
      <c r="H238" s="182"/>
      <c r="I238" s="183"/>
      <c r="J238" s="182"/>
      <c r="K238" s="182"/>
      <c r="L238" s="182"/>
      <c r="M238" s="182"/>
      <c r="N238" s="182"/>
      <c r="O238" s="182"/>
      <c r="P238" s="182"/>
      <c r="Q238" s="182"/>
      <c r="R238" s="182"/>
    </row>
    <row r="239" spans="2:18" x14ac:dyDescent="0.2">
      <c r="B239" s="182"/>
      <c r="C239" s="182"/>
      <c r="D239" s="182"/>
      <c r="E239" s="182"/>
      <c r="F239" s="182"/>
      <c r="G239" s="182"/>
      <c r="H239" s="182"/>
      <c r="I239" s="183"/>
      <c r="J239" s="182"/>
      <c r="K239" s="182"/>
      <c r="L239" s="182"/>
      <c r="M239" s="182"/>
      <c r="N239" s="182"/>
      <c r="O239" s="182"/>
      <c r="P239" s="182"/>
      <c r="Q239" s="182"/>
      <c r="R239" s="182"/>
    </row>
    <row r="240" spans="2:18" x14ac:dyDescent="0.2">
      <c r="B240" s="182"/>
      <c r="C240" s="182"/>
      <c r="D240" s="182"/>
      <c r="E240" s="182"/>
      <c r="F240" s="182"/>
      <c r="G240" s="182"/>
      <c r="H240" s="182"/>
      <c r="I240" s="183"/>
      <c r="J240" s="182"/>
      <c r="K240" s="182"/>
      <c r="L240" s="182"/>
      <c r="M240" s="182"/>
      <c r="N240" s="182"/>
      <c r="O240" s="182"/>
      <c r="P240" s="182"/>
      <c r="Q240" s="182"/>
      <c r="R240" s="182"/>
    </row>
    <row r="241" spans="2:18" x14ac:dyDescent="0.2">
      <c r="B241" s="182"/>
      <c r="C241" s="182"/>
      <c r="D241" s="182"/>
      <c r="E241" s="182"/>
      <c r="F241" s="182"/>
      <c r="G241" s="182"/>
      <c r="H241" s="182"/>
      <c r="I241" s="183"/>
      <c r="J241" s="182"/>
      <c r="K241" s="182"/>
      <c r="L241" s="182"/>
      <c r="M241" s="182"/>
      <c r="N241" s="182"/>
      <c r="O241" s="182"/>
      <c r="P241" s="182"/>
      <c r="Q241" s="182"/>
      <c r="R241" s="182"/>
    </row>
    <row r="242" spans="2:18" x14ac:dyDescent="0.2">
      <c r="B242" s="182"/>
      <c r="C242" s="182"/>
      <c r="D242" s="182"/>
      <c r="E242" s="182"/>
      <c r="F242" s="182"/>
      <c r="G242" s="182"/>
      <c r="H242" s="182"/>
      <c r="I242" s="183"/>
      <c r="J242" s="182"/>
      <c r="K242" s="182"/>
      <c r="L242" s="182"/>
      <c r="M242" s="182"/>
      <c r="N242" s="182"/>
      <c r="O242" s="182"/>
      <c r="P242" s="182"/>
      <c r="Q242" s="182"/>
      <c r="R242" s="182"/>
    </row>
    <row r="243" spans="2:18" x14ac:dyDescent="0.2">
      <c r="B243" s="182"/>
      <c r="C243" s="182"/>
      <c r="D243" s="182"/>
      <c r="E243" s="182"/>
      <c r="F243" s="182"/>
      <c r="G243" s="182"/>
      <c r="H243" s="182"/>
      <c r="I243" s="183"/>
      <c r="J243" s="182"/>
      <c r="K243" s="182"/>
      <c r="L243" s="182"/>
      <c r="M243" s="182"/>
      <c r="N243" s="182"/>
      <c r="O243" s="182"/>
      <c r="P243" s="182"/>
      <c r="Q243" s="182"/>
      <c r="R243" s="182"/>
    </row>
    <row r="244" spans="2:18" x14ac:dyDescent="0.2">
      <c r="B244" s="182"/>
      <c r="C244" s="182"/>
      <c r="D244" s="182"/>
      <c r="E244" s="182"/>
      <c r="F244" s="182"/>
      <c r="G244" s="182"/>
      <c r="H244" s="182"/>
      <c r="I244" s="183"/>
      <c r="J244" s="182"/>
      <c r="K244" s="182"/>
      <c r="L244" s="182"/>
      <c r="M244" s="182"/>
      <c r="N244" s="182"/>
      <c r="O244" s="182"/>
      <c r="P244" s="182"/>
      <c r="Q244" s="182"/>
      <c r="R244" s="182"/>
    </row>
    <row r="245" spans="2:18" x14ac:dyDescent="0.2">
      <c r="B245" s="182"/>
      <c r="C245" s="182"/>
      <c r="D245" s="182"/>
      <c r="E245" s="182"/>
      <c r="F245" s="182"/>
      <c r="G245" s="182"/>
      <c r="H245" s="182"/>
      <c r="I245" s="183"/>
      <c r="J245" s="182"/>
      <c r="K245" s="182"/>
      <c r="L245" s="182"/>
      <c r="M245" s="182"/>
      <c r="N245" s="182"/>
      <c r="O245" s="182"/>
      <c r="P245" s="182"/>
      <c r="Q245" s="182"/>
      <c r="R245" s="182"/>
    </row>
    <row r="246" spans="2:18" x14ac:dyDescent="0.2">
      <c r="B246" s="182"/>
      <c r="C246" s="182"/>
      <c r="D246" s="182"/>
      <c r="E246" s="182"/>
      <c r="F246" s="182"/>
      <c r="G246" s="182"/>
      <c r="H246" s="182"/>
      <c r="I246" s="183"/>
      <c r="J246" s="182"/>
      <c r="K246" s="182"/>
      <c r="L246" s="182"/>
      <c r="M246" s="182"/>
      <c r="N246" s="182"/>
      <c r="O246" s="182"/>
      <c r="P246" s="182"/>
      <c r="Q246" s="182"/>
      <c r="R246" s="182"/>
    </row>
    <row r="247" spans="2:18" x14ac:dyDescent="0.2">
      <c r="B247" s="182"/>
      <c r="C247" s="182"/>
      <c r="D247" s="182"/>
      <c r="E247" s="182"/>
      <c r="F247" s="182"/>
      <c r="G247" s="182"/>
      <c r="H247" s="182"/>
      <c r="I247" s="183"/>
      <c r="J247" s="182"/>
      <c r="K247" s="182"/>
      <c r="L247" s="182"/>
      <c r="M247" s="182"/>
      <c r="N247" s="182"/>
      <c r="O247" s="182"/>
      <c r="P247" s="182"/>
      <c r="Q247" s="182"/>
      <c r="R247" s="182"/>
    </row>
    <row r="248" spans="2:18" x14ac:dyDescent="0.2">
      <c r="B248" s="182"/>
      <c r="C248" s="182"/>
      <c r="D248" s="182"/>
      <c r="E248" s="182"/>
      <c r="F248" s="182"/>
      <c r="G248" s="182"/>
      <c r="H248" s="182"/>
      <c r="I248" s="183"/>
      <c r="J248" s="182"/>
      <c r="K248" s="182"/>
      <c r="L248" s="182"/>
      <c r="M248" s="182"/>
      <c r="N248" s="182"/>
      <c r="O248" s="182"/>
      <c r="P248" s="182"/>
      <c r="Q248" s="182"/>
      <c r="R248" s="182"/>
    </row>
    <row r="249" spans="2:18" x14ac:dyDescent="0.2">
      <c r="B249" s="182"/>
      <c r="C249" s="182"/>
      <c r="D249" s="182"/>
      <c r="E249" s="182"/>
      <c r="F249" s="182"/>
      <c r="G249" s="182"/>
      <c r="H249" s="182"/>
      <c r="I249" s="183"/>
      <c r="J249" s="182"/>
      <c r="K249" s="182"/>
      <c r="L249" s="182"/>
      <c r="M249" s="182"/>
      <c r="N249" s="182"/>
      <c r="O249" s="182"/>
      <c r="P249" s="182"/>
      <c r="Q249" s="182"/>
      <c r="R249" s="182"/>
    </row>
    <row r="250" spans="2:18" x14ac:dyDescent="0.2">
      <c r="B250" s="182"/>
      <c r="C250" s="182"/>
      <c r="D250" s="182"/>
      <c r="E250" s="182"/>
      <c r="F250" s="182"/>
      <c r="G250" s="182"/>
      <c r="H250" s="182"/>
      <c r="I250" s="183"/>
      <c r="J250" s="182"/>
      <c r="K250" s="182"/>
      <c r="L250" s="182"/>
      <c r="M250" s="182"/>
      <c r="N250" s="182"/>
      <c r="O250" s="182"/>
      <c r="P250" s="182"/>
      <c r="Q250" s="182"/>
      <c r="R250" s="182"/>
    </row>
    <row r="251" spans="2:18" x14ac:dyDescent="0.2">
      <c r="B251" s="182"/>
      <c r="C251" s="182"/>
      <c r="D251" s="182"/>
      <c r="E251" s="182"/>
      <c r="F251" s="182"/>
      <c r="G251" s="182"/>
      <c r="H251" s="182"/>
      <c r="I251" s="183"/>
      <c r="J251" s="182"/>
      <c r="K251" s="182"/>
      <c r="L251" s="182"/>
      <c r="M251" s="182"/>
      <c r="N251" s="182"/>
      <c r="O251" s="182"/>
      <c r="P251" s="182"/>
      <c r="Q251" s="182"/>
      <c r="R251" s="182"/>
    </row>
    <row r="252" spans="2:18" x14ac:dyDescent="0.2">
      <c r="B252" s="182"/>
      <c r="C252" s="182"/>
      <c r="D252" s="182"/>
      <c r="E252" s="182"/>
      <c r="F252" s="182"/>
      <c r="G252" s="182"/>
      <c r="H252" s="182"/>
      <c r="I252" s="183"/>
      <c r="J252" s="182"/>
      <c r="K252" s="182"/>
      <c r="L252" s="182"/>
      <c r="M252" s="182"/>
      <c r="N252" s="182"/>
      <c r="O252" s="182"/>
      <c r="P252" s="182"/>
      <c r="Q252" s="182"/>
      <c r="R252" s="182"/>
    </row>
    <row r="253" spans="2:18" x14ac:dyDescent="0.2">
      <c r="B253" s="182"/>
      <c r="C253" s="182"/>
      <c r="D253" s="182"/>
      <c r="E253" s="182"/>
      <c r="F253" s="182"/>
      <c r="G253" s="182"/>
      <c r="H253" s="182"/>
      <c r="I253" s="183"/>
      <c r="J253" s="182"/>
      <c r="K253" s="182"/>
      <c r="L253" s="182"/>
      <c r="M253" s="182"/>
      <c r="N253" s="182"/>
      <c r="O253" s="182"/>
      <c r="P253" s="182"/>
      <c r="Q253" s="182"/>
      <c r="R253" s="182"/>
    </row>
    <row r="254" spans="2:18" x14ac:dyDescent="0.2">
      <c r="B254" s="182"/>
      <c r="C254" s="182"/>
      <c r="D254" s="182"/>
      <c r="E254" s="182"/>
      <c r="F254" s="182"/>
      <c r="G254" s="182"/>
      <c r="H254" s="182"/>
      <c r="I254" s="183"/>
      <c r="J254" s="182"/>
      <c r="K254" s="182"/>
      <c r="L254" s="182"/>
      <c r="M254" s="182"/>
      <c r="N254" s="182"/>
      <c r="O254" s="182"/>
      <c r="P254" s="182"/>
      <c r="Q254" s="182"/>
      <c r="R254" s="182"/>
    </row>
  </sheetData>
  <mergeCells count="10">
    <mergeCell ref="B1:R1"/>
    <mergeCell ref="B3:R3"/>
    <mergeCell ref="B4:R4"/>
    <mergeCell ref="B5:R5"/>
    <mergeCell ref="B6:B7"/>
    <mergeCell ref="C6:H6"/>
    <mergeCell ref="I6:I7"/>
    <mergeCell ref="J6:O6"/>
    <mergeCell ref="P6:P7"/>
    <mergeCell ref="Q6:R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2020-08-03T18:41:33Z</dcterms:created>
  <dcterms:modified xsi:type="dcterms:W3CDTF">2020-08-03T18:59:52Z</dcterms:modified>
</cp:coreProperties>
</file>