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835"/>
  </bookViews>
  <sheets>
    <sheet name="DGII (EST)" sheetId="1" r:id="rId1"/>
    <sheet name="DGA (EST)" sheetId="2" r:id="rId2"/>
    <sheet name="TESORERIA (EST)" sheetId="3" r:id="rId3"/>
  </sheets>
  <externalReferences>
    <externalReference r:id="rId4"/>
    <externalReference r:id="rId5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 (EST)'!$A$1:$U$58</definedName>
    <definedName name="_xlnm.Print_Area" localSheetId="2">'TESORERIA (EST)'!$A$1:$U$67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S62" i="3" l="1"/>
  <c r="R62" i="3"/>
  <c r="Q62" i="3"/>
  <c r="P62" i="3"/>
  <c r="O62" i="3"/>
  <c r="N62" i="3"/>
  <c r="M62" i="3"/>
  <c r="L62" i="3"/>
  <c r="T62" i="3" s="1"/>
  <c r="J62" i="3"/>
  <c r="I62" i="3"/>
  <c r="H62" i="3"/>
  <c r="G62" i="3"/>
  <c r="F62" i="3"/>
  <c r="E62" i="3"/>
  <c r="D62" i="3"/>
  <c r="C62" i="3"/>
  <c r="K62" i="3" s="1"/>
  <c r="S61" i="3"/>
  <c r="R61" i="3"/>
  <c r="R60" i="3" s="1"/>
  <c r="Q61" i="3"/>
  <c r="P61" i="3"/>
  <c r="O61" i="3"/>
  <c r="N61" i="3"/>
  <c r="N60" i="3" s="1"/>
  <c r="M61" i="3"/>
  <c r="L61" i="3"/>
  <c r="T61" i="3" s="1"/>
  <c r="J61" i="3"/>
  <c r="I61" i="3"/>
  <c r="H61" i="3"/>
  <c r="H60" i="3" s="1"/>
  <c r="G61" i="3"/>
  <c r="F61" i="3"/>
  <c r="F60" i="3" s="1"/>
  <c r="E61" i="3"/>
  <c r="D61" i="3"/>
  <c r="C61" i="3"/>
  <c r="K61" i="3" s="1"/>
  <c r="S60" i="3"/>
  <c r="Q60" i="3"/>
  <c r="P60" i="3"/>
  <c r="O60" i="3"/>
  <c r="M60" i="3"/>
  <c r="J60" i="3"/>
  <c r="J63" i="3" s="1"/>
  <c r="I60" i="3"/>
  <c r="G60" i="3"/>
  <c r="E60" i="3"/>
  <c r="D60" i="3"/>
  <c r="C60" i="3"/>
  <c r="T59" i="3"/>
  <c r="J59" i="3"/>
  <c r="I59" i="3"/>
  <c r="H59" i="3"/>
  <c r="G59" i="3"/>
  <c r="F59" i="3"/>
  <c r="E59" i="3"/>
  <c r="K59" i="3" s="1"/>
  <c r="D59" i="3"/>
  <c r="C59" i="3"/>
  <c r="T58" i="3"/>
  <c r="J58" i="3"/>
  <c r="I58" i="3"/>
  <c r="H58" i="3"/>
  <c r="G58" i="3"/>
  <c r="F58" i="3"/>
  <c r="E58" i="3"/>
  <c r="D58" i="3"/>
  <c r="C58" i="3"/>
  <c r="K58" i="3" s="1"/>
  <c r="T57" i="3"/>
  <c r="J57" i="3"/>
  <c r="I57" i="3"/>
  <c r="H57" i="3"/>
  <c r="G57" i="3"/>
  <c r="F57" i="3"/>
  <c r="E57" i="3"/>
  <c r="D57" i="3"/>
  <c r="C57" i="3"/>
  <c r="K57" i="3" s="1"/>
  <c r="T56" i="3"/>
  <c r="J56" i="3"/>
  <c r="I56" i="3"/>
  <c r="H56" i="3"/>
  <c r="G56" i="3"/>
  <c r="F56" i="3"/>
  <c r="E56" i="3"/>
  <c r="K56" i="3" s="1"/>
  <c r="D56" i="3"/>
  <c r="C56" i="3"/>
  <c r="T55" i="3"/>
  <c r="J55" i="3"/>
  <c r="I55" i="3"/>
  <c r="H55" i="3"/>
  <c r="G55" i="3"/>
  <c r="F55" i="3"/>
  <c r="E55" i="3"/>
  <c r="D55" i="3"/>
  <c r="C55" i="3"/>
  <c r="K55" i="3" s="1"/>
  <c r="T54" i="3"/>
  <c r="J54" i="3"/>
  <c r="I54" i="3"/>
  <c r="I50" i="3" s="1"/>
  <c r="H54" i="3"/>
  <c r="G54" i="3"/>
  <c r="F54" i="3"/>
  <c r="E54" i="3"/>
  <c r="D54" i="3"/>
  <c r="C54" i="3"/>
  <c r="K54" i="3" s="1"/>
  <c r="T53" i="3"/>
  <c r="J53" i="3"/>
  <c r="I53" i="3"/>
  <c r="H53" i="3"/>
  <c r="H50" i="3" s="1"/>
  <c r="G53" i="3"/>
  <c r="F53" i="3"/>
  <c r="F50" i="3" s="1"/>
  <c r="F45" i="3" s="1"/>
  <c r="F44" i="3" s="1"/>
  <c r="E53" i="3"/>
  <c r="D53" i="3"/>
  <c r="C53" i="3"/>
  <c r="K53" i="3" s="1"/>
  <c r="U53" i="3" s="1"/>
  <c r="T52" i="3"/>
  <c r="J52" i="3"/>
  <c r="I52" i="3"/>
  <c r="H52" i="3"/>
  <c r="G52" i="3"/>
  <c r="F52" i="3"/>
  <c r="E52" i="3"/>
  <c r="K52" i="3" s="1"/>
  <c r="U52" i="3" s="1"/>
  <c r="D52" i="3"/>
  <c r="C52" i="3"/>
  <c r="T51" i="3"/>
  <c r="T50" i="3" s="1"/>
  <c r="J51" i="3"/>
  <c r="J50" i="3" s="1"/>
  <c r="I51" i="3"/>
  <c r="H51" i="3"/>
  <c r="G51" i="3"/>
  <c r="F51" i="3"/>
  <c r="E51" i="3"/>
  <c r="D51" i="3"/>
  <c r="K51" i="3" s="1"/>
  <c r="C51" i="3"/>
  <c r="S50" i="3"/>
  <c r="R50" i="3"/>
  <c r="Q50" i="3"/>
  <c r="P50" i="3"/>
  <c r="O50" i="3"/>
  <c r="N50" i="3"/>
  <c r="M50" i="3"/>
  <c r="L50" i="3"/>
  <c r="G50" i="3"/>
  <c r="E50" i="3"/>
  <c r="T49" i="3"/>
  <c r="J49" i="3"/>
  <c r="J46" i="3" s="1"/>
  <c r="J45" i="3" s="1"/>
  <c r="J44" i="3" s="1"/>
  <c r="I49" i="3"/>
  <c r="H49" i="3"/>
  <c r="G49" i="3"/>
  <c r="F49" i="3"/>
  <c r="E49" i="3"/>
  <c r="D49" i="3"/>
  <c r="D46" i="3" s="1"/>
  <c r="C49" i="3"/>
  <c r="K49" i="3" s="1"/>
  <c r="T48" i="3"/>
  <c r="J48" i="3"/>
  <c r="I48" i="3"/>
  <c r="I46" i="3" s="1"/>
  <c r="I45" i="3" s="1"/>
  <c r="I44" i="3" s="1"/>
  <c r="H48" i="3"/>
  <c r="H46" i="3" s="1"/>
  <c r="G48" i="3"/>
  <c r="G46" i="3" s="1"/>
  <c r="G45" i="3" s="1"/>
  <c r="G44" i="3" s="1"/>
  <c r="F48" i="3"/>
  <c r="E48" i="3"/>
  <c r="D48" i="3"/>
  <c r="C48" i="3"/>
  <c r="K48" i="3" s="1"/>
  <c r="K46" i="3" s="1"/>
  <c r="T47" i="3"/>
  <c r="T46" i="3" s="1"/>
  <c r="K47" i="3"/>
  <c r="J47" i="3"/>
  <c r="I47" i="3"/>
  <c r="H47" i="3"/>
  <c r="G47" i="3"/>
  <c r="F47" i="3"/>
  <c r="E47" i="3"/>
  <c r="D47" i="3"/>
  <c r="C47" i="3"/>
  <c r="S46" i="3"/>
  <c r="R46" i="3"/>
  <c r="Q46" i="3"/>
  <c r="Q45" i="3" s="1"/>
  <c r="Q44" i="3" s="1"/>
  <c r="P46" i="3"/>
  <c r="O46" i="3"/>
  <c r="N46" i="3"/>
  <c r="M46" i="3"/>
  <c r="L46" i="3"/>
  <c r="F46" i="3"/>
  <c r="E46" i="3"/>
  <c r="E45" i="3" s="1"/>
  <c r="E44" i="3" s="1"/>
  <c r="S45" i="3"/>
  <c r="R45" i="3"/>
  <c r="R44" i="3" s="1"/>
  <c r="P45" i="3"/>
  <c r="O45" i="3"/>
  <c r="N45" i="3"/>
  <c r="M45" i="3"/>
  <c r="L45" i="3"/>
  <c r="L44" i="3" s="1"/>
  <c r="S44" i="3"/>
  <c r="P44" i="3"/>
  <c r="O44" i="3"/>
  <c r="N44" i="3"/>
  <c r="M44" i="3"/>
  <c r="T43" i="3"/>
  <c r="J43" i="3"/>
  <c r="I43" i="3"/>
  <c r="H43" i="3"/>
  <c r="G43" i="3"/>
  <c r="F43" i="3"/>
  <c r="E43" i="3"/>
  <c r="K43" i="3" s="1"/>
  <c r="D43" i="3"/>
  <c r="C43" i="3"/>
  <c r="T42" i="3"/>
  <c r="J42" i="3"/>
  <c r="I42" i="3"/>
  <c r="H42" i="3"/>
  <c r="G42" i="3"/>
  <c r="F42" i="3"/>
  <c r="E42" i="3"/>
  <c r="D42" i="3"/>
  <c r="C42" i="3"/>
  <c r="K42" i="3" s="1"/>
  <c r="S41" i="3"/>
  <c r="R41" i="3"/>
  <c r="Q41" i="3"/>
  <c r="P41" i="3"/>
  <c r="O41" i="3"/>
  <c r="N41" i="3"/>
  <c r="M41" i="3"/>
  <c r="L41" i="3"/>
  <c r="T41" i="3" s="1"/>
  <c r="J41" i="3"/>
  <c r="I41" i="3"/>
  <c r="H41" i="3"/>
  <c r="G41" i="3"/>
  <c r="F41" i="3"/>
  <c r="E41" i="3"/>
  <c r="D41" i="3"/>
  <c r="C41" i="3"/>
  <c r="K41" i="3" s="1"/>
  <c r="T40" i="3"/>
  <c r="J40" i="3"/>
  <c r="I40" i="3"/>
  <c r="H40" i="3"/>
  <c r="G40" i="3"/>
  <c r="G38" i="3" s="1"/>
  <c r="F40" i="3"/>
  <c r="E40" i="3"/>
  <c r="D40" i="3"/>
  <c r="C40" i="3"/>
  <c r="K40" i="3" s="1"/>
  <c r="S39" i="3"/>
  <c r="R39" i="3"/>
  <c r="Q39" i="3"/>
  <c r="P39" i="3"/>
  <c r="O39" i="3"/>
  <c r="N39" i="3"/>
  <c r="T39" i="3" s="1"/>
  <c r="T38" i="3" s="1"/>
  <c r="M39" i="3"/>
  <c r="L39" i="3"/>
  <c r="J39" i="3"/>
  <c r="I39" i="3"/>
  <c r="H39" i="3"/>
  <c r="H38" i="3" s="1"/>
  <c r="G39" i="3"/>
  <c r="F39" i="3"/>
  <c r="E39" i="3"/>
  <c r="D39" i="3"/>
  <c r="C39" i="3"/>
  <c r="K39" i="3" s="1"/>
  <c r="S38" i="3"/>
  <c r="R38" i="3"/>
  <c r="Q38" i="3"/>
  <c r="P38" i="3"/>
  <c r="O38" i="3"/>
  <c r="M38" i="3"/>
  <c r="L38" i="3"/>
  <c r="J38" i="3"/>
  <c r="I38" i="3"/>
  <c r="F38" i="3"/>
  <c r="E38" i="3"/>
  <c r="D38" i="3"/>
  <c r="C38" i="3"/>
  <c r="T37" i="3"/>
  <c r="J37" i="3"/>
  <c r="I37" i="3"/>
  <c r="H37" i="3"/>
  <c r="G37" i="3"/>
  <c r="G34" i="3" s="1"/>
  <c r="G28" i="3" s="1"/>
  <c r="F37" i="3"/>
  <c r="E37" i="3"/>
  <c r="D37" i="3"/>
  <c r="C37" i="3"/>
  <c r="K37" i="3" s="1"/>
  <c r="S36" i="3"/>
  <c r="R36" i="3"/>
  <c r="Q36" i="3"/>
  <c r="P36" i="3"/>
  <c r="O36" i="3"/>
  <c r="N36" i="3"/>
  <c r="T36" i="3" s="1"/>
  <c r="M36" i="3"/>
  <c r="L36" i="3"/>
  <c r="J36" i="3"/>
  <c r="I36" i="3"/>
  <c r="H36" i="3"/>
  <c r="H34" i="3" s="1"/>
  <c r="H28" i="3" s="1"/>
  <c r="H27" i="3" s="1"/>
  <c r="G36" i="3"/>
  <c r="F36" i="3"/>
  <c r="E36" i="3"/>
  <c r="D36" i="3"/>
  <c r="C36" i="3"/>
  <c r="K36" i="3" s="1"/>
  <c r="S35" i="3"/>
  <c r="R35" i="3"/>
  <c r="Q35" i="3"/>
  <c r="P35" i="3"/>
  <c r="O35" i="3"/>
  <c r="O34" i="3" s="1"/>
  <c r="N35" i="3"/>
  <c r="M35" i="3"/>
  <c r="L35" i="3"/>
  <c r="T35" i="3" s="1"/>
  <c r="J35" i="3"/>
  <c r="I35" i="3"/>
  <c r="I34" i="3" s="1"/>
  <c r="H35" i="3"/>
  <c r="G35" i="3"/>
  <c r="F35" i="3"/>
  <c r="E35" i="3"/>
  <c r="D35" i="3"/>
  <c r="C35" i="3"/>
  <c r="K35" i="3" s="1"/>
  <c r="S34" i="3"/>
  <c r="R34" i="3"/>
  <c r="Q34" i="3"/>
  <c r="P34" i="3"/>
  <c r="M34" i="3"/>
  <c r="L34" i="3"/>
  <c r="J34" i="3"/>
  <c r="F34" i="3"/>
  <c r="E34" i="3"/>
  <c r="D34" i="3"/>
  <c r="T33" i="3"/>
  <c r="J33" i="3"/>
  <c r="I33" i="3"/>
  <c r="H33" i="3"/>
  <c r="G33" i="3"/>
  <c r="F33" i="3"/>
  <c r="E33" i="3"/>
  <c r="D33" i="3"/>
  <c r="C33" i="3"/>
  <c r="K33" i="3" s="1"/>
  <c r="S32" i="3"/>
  <c r="R32" i="3"/>
  <c r="Q32" i="3"/>
  <c r="P32" i="3"/>
  <c r="O32" i="3"/>
  <c r="O29" i="3" s="1"/>
  <c r="N32" i="3"/>
  <c r="T32" i="3" s="1"/>
  <c r="M32" i="3"/>
  <c r="L32" i="3"/>
  <c r="J32" i="3"/>
  <c r="I32" i="3"/>
  <c r="I29" i="3" s="1"/>
  <c r="I28" i="3" s="1"/>
  <c r="I27" i="3" s="1"/>
  <c r="H32" i="3"/>
  <c r="G32" i="3"/>
  <c r="F32" i="3"/>
  <c r="E32" i="3"/>
  <c r="D32" i="3"/>
  <c r="C32" i="3"/>
  <c r="K32" i="3" s="1"/>
  <c r="U32" i="3" s="1"/>
  <c r="S31" i="3"/>
  <c r="R31" i="3"/>
  <c r="Q31" i="3"/>
  <c r="P31" i="3"/>
  <c r="P29" i="3" s="1"/>
  <c r="P28" i="3" s="1"/>
  <c r="P27" i="3" s="1"/>
  <c r="O31" i="3"/>
  <c r="N31" i="3"/>
  <c r="M31" i="3"/>
  <c r="L31" i="3"/>
  <c r="T31" i="3" s="1"/>
  <c r="J31" i="3"/>
  <c r="J29" i="3" s="1"/>
  <c r="J28" i="3" s="1"/>
  <c r="J27" i="3" s="1"/>
  <c r="I31" i="3"/>
  <c r="H31" i="3"/>
  <c r="G31" i="3"/>
  <c r="F31" i="3"/>
  <c r="E31" i="3"/>
  <c r="D31" i="3"/>
  <c r="K31" i="3" s="1"/>
  <c r="C31" i="3"/>
  <c r="S30" i="3"/>
  <c r="R30" i="3"/>
  <c r="Q30" i="3"/>
  <c r="Q29" i="3" s="1"/>
  <c r="Q28" i="3" s="1"/>
  <c r="Q27" i="3" s="1"/>
  <c r="P30" i="3"/>
  <c r="O30" i="3"/>
  <c r="N30" i="3"/>
  <c r="M30" i="3"/>
  <c r="L30" i="3"/>
  <c r="T30" i="3" s="1"/>
  <c r="T29" i="3" s="1"/>
  <c r="J30" i="3"/>
  <c r="I30" i="3"/>
  <c r="H30" i="3"/>
  <c r="G30" i="3"/>
  <c r="F30" i="3"/>
  <c r="E30" i="3"/>
  <c r="K30" i="3" s="1"/>
  <c r="D30" i="3"/>
  <c r="C30" i="3"/>
  <c r="S29" i="3"/>
  <c r="R29" i="3"/>
  <c r="R28" i="3" s="1"/>
  <c r="R27" i="3" s="1"/>
  <c r="N29" i="3"/>
  <c r="M29" i="3"/>
  <c r="L29" i="3"/>
  <c r="L28" i="3" s="1"/>
  <c r="L27" i="3" s="1"/>
  <c r="H29" i="3"/>
  <c r="G29" i="3"/>
  <c r="F29" i="3"/>
  <c r="F28" i="3" s="1"/>
  <c r="F27" i="3" s="1"/>
  <c r="S28" i="3"/>
  <c r="S27" i="3" s="1"/>
  <c r="M28" i="3"/>
  <c r="M27" i="3" s="1"/>
  <c r="T26" i="3"/>
  <c r="K26" i="3"/>
  <c r="J26" i="3"/>
  <c r="I26" i="3"/>
  <c r="H26" i="3"/>
  <c r="H23" i="3" s="1"/>
  <c r="H22" i="3" s="1"/>
  <c r="G26" i="3"/>
  <c r="F26" i="3"/>
  <c r="E26" i="3"/>
  <c r="D26" i="3"/>
  <c r="C26" i="3"/>
  <c r="T25" i="3"/>
  <c r="J25" i="3"/>
  <c r="I25" i="3"/>
  <c r="H25" i="3"/>
  <c r="G25" i="3"/>
  <c r="F25" i="3"/>
  <c r="E25" i="3"/>
  <c r="K25" i="3" s="1"/>
  <c r="U25" i="3" s="1"/>
  <c r="D25" i="3"/>
  <c r="C25" i="3"/>
  <c r="T24" i="3"/>
  <c r="T23" i="3" s="1"/>
  <c r="T22" i="3" s="1"/>
  <c r="J24" i="3"/>
  <c r="J23" i="3" s="1"/>
  <c r="J22" i="3" s="1"/>
  <c r="I24" i="3"/>
  <c r="H24" i="3"/>
  <c r="G24" i="3"/>
  <c r="F24" i="3"/>
  <c r="E24" i="3"/>
  <c r="D24" i="3"/>
  <c r="K24" i="3" s="1"/>
  <c r="C24" i="3"/>
  <c r="S23" i="3"/>
  <c r="R23" i="3"/>
  <c r="Q23" i="3"/>
  <c r="P23" i="3"/>
  <c r="O23" i="3"/>
  <c r="N23" i="3"/>
  <c r="M23" i="3"/>
  <c r="L23" i="3"/>
  <c r="I23" i="3"/>
  <c r="G23" i="3"/>
  <c r="F23" i="3"/>
  <c r="E23" i="3"/>
  <c r="C23" i="3"/>
  <c r="S22" i="3"/>
  <c r="R22" i="3"/>
  <c r="Q22" i="3"/>
  <c r="P22" i="3"/>
  <c r="O22" i="3"/>
  <c r="N22" i="3"/>
  <c r="M22" i="3"/>
  <c r="L22" i="3"/>
  <c r="I22" i="3"/>
  <c r="G22" i="3"/>
  <c r="F22" i="3"/>
  <c r="E22" i="3"/>
  <c r="C22" i="3"/>
  <c r="S21" i="3"/>
  <c r="R21" i="3"/>
  <c r="Q21" i="3"/>
  <c r="P21" i="3"/>
  <c r="O21" i="3"/>
  <c r="N21" i="3"/>
  <c r="M21" i="3"/>
  <c r="L21" i="3"/>
  <c r="T21" i="3" s="1"/>
  <c r="J21" i="3"/>
  <c r="I21" i="3"/>
  <c r="H21" i="3"/>
  <c r="G21" i="3"/>
  <c r="F21" i="3"/>
  <c r="E21" i="3"/>
  <c r="D21" i="3"/>
  <c r="C21" i="3"/>
  <c r="K21" i="3" s="1"/>
  <c r="U21" i="3" s="1"/>
  <c r="S20" i="3"/>
  <c r="S19" i="3" s="1"/>
  <c r="R20" i="3"/>
  <c r="Q20" i="3"/>
  <c r="P20" i="3"/>
  <c r="O20" i="3"/>
  <c r="N20" i="3"/>
  <c r="M20" i="3"/>
  <c r="T20" i="3" s="1"/>
  <c r="T19" i="3" s="1"/>
  <c r="L20" i="3"/>
  <c r="J20" i="3"/>
  <c r="I20" i="3"/>
  <c r="H20" i="3"/>
  <c r="G20" i="3"/>
  <c r="G19" i="3" s="1"/>
  <c r="F20" i="3"/>
  <c r="E20" i="3"/>
  <c r="D20" i="3"/>
  <c r="C20" i="3"/>
  <c r="C19" i="3" s="1"/>
  <c r="R19" i="3"/>
  <c r="Q19" i="3"/>
  <c r="P19" i="3"/>
  <c r="P9" i="3" s="1"/>
  <c r="P8" i="3" s="1"/>
  <c r="O19" i="3"/>
  <c r="N19" i="3"/>
  <c r="L19" i="3"/>
  <c r="J19" i="3"/>
  <c r="I19" i="3"/>
  <c r="H19" i="3"/>
  <c r="F19" i="3"/>
  <c r="E19" i="3"/>
  <c r="D19" i="3"/>
  <c r="T18" i="3"/>
  <c r="J18" i="3"/>
  <c r="I18" i="3"/>
  <c r="H18" i="3"/>
  <c r="G18" i="3"/>
  <c r="F18" i="3"/>
  <c r="E18" i="3"/>
  <c r="D18" i="3"/>
  <c r="C18" i="3"/>
  <c r="K18" i="3" s="1"/>
  <c r="T17" i="3"/>
  <c r="J17" i="3"/>
  <c r="J15" i="3" s="1"/>
  <c r="J14" i="3" s="1"/>
  <c r="I17" i="3"/>
  <c r="H17" i="3"/>
  <c r="G17" i="3"/>
  <c r="F17" i="3"/>
  <c r="E17" i="3"/>
  <c r="D17" i="3"/>
  <c r="K17" i="3" s="1"/>
  <c r="C17" i="3"/>
  <c r="S16" i="3"/>
  <c r="R16" i="3"/>
  <c r="Q16" i="3"/>
  <c r="Q15" i="3" s="1"/>
  <c r="Q14" i="3" s="1"/>
  <c r="P16" i="3"/>
  <c r="O16" i="3"/>
  <c r="N16" i="3"/>
  <c r="M16" i="3"/>
  <c r="L16" i="3"/>
  <c r="T16" i="3" s="1"/>
  <c r="T15" i="3" s="1"/>
  <c r="T14" i="3" s="1"/>
  <c r="J16" i="3"/>
  <c r="I16" i="3"/>
  <c r="H16" i="3"/>
  <c r="G16" i="3"/>
  <c r="F16" i="3"/>
  <c r="E16" i="3"/>
  <c r="K16" i="3" s="1"/>
  <c r="D16" i="3"/>
  <c r="C16" i="3"/>
  <c r="S15" i="3"/>
  <c r="R15" i="3"/>
  <c r="R14" i="3" s="1"/>
  <c r="R10" i="3" s="1"/>
  <c r="R9" i="3" s="1"/>
  <c r="P15" i="3"/>
  <c r="O15" i="3"/>
  <c r="N15" i="3"/>
  <c r="M15" i="3"/>
  <c r="L15" i="3"/>
  <c r="L14" i="3" s="1"/>
  <c r="L10" i="3" s="1"/>
  <c r="L9" i="3" s="1"/>
  <c r="L8" i="3" s="1"/>
  <c r="I15" i="3"/>
  <c r="H15" i="3"/>
  <c r="H14" i="3" s="1"/>
  <c r="G15" i="3"/>
  <c r="F15" i="3"/>
  <c r="F14" i="3" s="1"/>
  <c r="C15" i="3"/>
  <c r="S14" i="3"/>
  <c r="P14" i="3"/>
  <c r="O14" i="3"/>
  <c r="O10" i="3" s="1"/>
  <c r="O9" i="3" s="1"/>
  <c r="N14" i="3"/>
  <c r="M14" i="3"/>
  <c r="I14" i="3"/>
  <c r="I10" i="3" s="1"/>
  <c r="I9" i="3" s="1"/>
  <c r="I8" i="3" s="1"/>
  <c r="G14" i="3"/>
  <c r="C14" i="3"/>
  <c r="C10" i="3" s="1"/>
  <c r="C9" i="3" s="1"/>
  <c r="T13" i="3"/>
  <c r="J13" i="3"/>
  <c r="I13" i="3"/>
  <c r="H13" i="3"/>
  <c r="H11" i="3" s="1"/>
  <c r="H10" i="3" s="1"/>
  <c r="H9" i="3" s="1"/>
  <c r="G13" i="3"/>
  <c r="F13" i="3"/>
  <c r="E13" i="3"/>
  <c r="D13" i="3"/>
  <c r="C13" i="3"/>
  <c r="K13" i="3" s="1"/>
  <c r="U13" i="3" s="1"/>
  <c r="T12" i="3"/>
  <c r="T11" i="3" s="1"/>
  <c r="T10" i="3" s="1"/>
  <c r="T9" i="3" s="1"/>
  <c r="J12" i="3"/>
  <c r="J11" i="3" s="1"/>
  <c r="J10" i="3" s="1"/>
  <c r="J9" i="3" s="1"/>
  <c r="J8" i="3" s="1"/>
  <c r="I12" i="3"/>
  <c r="H12" i="3"/>
  <c r="G12" i="3"/>
  <c r="F12" i="3"/>
  <c r="F11" i="3" s="1"/>
  <c r="E12" i="3"/>
  <c r="D12" i="3"/>
  <c r="K12" i="3" s="1"/>
  <c r="C12" i="3"/>
  <c r="S11" i="3"/>
  <c r="S10" i="3" s="1"/>
  <c r="R11" i="3"/>
  <c r="Q11" i="3"/>
  <c r="Q10" i="3" s="1"/>
  <c r="Q9" i="3" s="1"/>
  <c r="Q8" i="3" s="1"/>
  <c r="Q63" i="3" s="1"/>
  <c r="P11" i="3"/>
  <c r="O11" i="3"/>
  <c r="N11" i="3"/>
  <c r="M11" i="3"/>
  <c r="M10" i="3" s="1"/>
  <c r="L11" i="3"/>
  <c r="I11" i="3"/>
  <c r="G11" i="3"/>
  <c r="G10" i="3" s="1"/>
  <c r="G9" i="3" s="1"/>
  <c r="E11" i="3"/>
  <c r="C11" i="3"/>
  <c r="P10" i="3"/>
  <c r="N10" i="3"/>
  <c r="N9" i="3" s="1"/>
  <c r="T32" i="2"/>
  <c r="K32" i="2"/>
  <c r="J32" i="2"/>
  <c r="I32" i="2"/>
  <c r="H32" i="2"/>
  <c r="G32" i="2"/>
  <c r="F32" i="2"/>
  <c r="E32" i="2"/>
  <c r="D32" i="2"/>
  <c r="C32" i="2"/>
  <c r="T31" i="2"/>
  <c r="J31" i="2"/>
  <c r="J30" i="2" s="1"/>
  <c r="J29" i="2" s="1"/>
  <c r="I31" i="2"/>
  <c r="H31" i="2"/>
  <c r="G31" i="2"/>
  <c r="G30" i="2" s="1"/>
  <c r="G29" i="2" s="1"/>
  <c r="F31" i="2"/>
  <c r="E31" i="2"/>
  <c r="D31" i="2"/>
  <c r="D30" i="2" s="1"/>
  <c r="D29" i="2" s="1"/>
  <c r="C31" i="2"/>
  <c r="K31" i="2" s="1"/>
  <c r="T30" i="2"/>
  <c r="T29" i="2" s="1"/>
  <c r="S30" i="2"/>
  <c r="R30" i="2"/>
  <c r="Q30" i="2"/>
  <c r="Q29" i="2" s="1"/>
  <c r="P30" i="2"/>
  <c r="O30" i="2"/>
  <c r="N30" i="2"/>
  <c r="N29" i="2" s="1"/>
  <c r="M30" i="2"/>
  <c r="L30" i="2"/>
  <c r="I30" i="2"/>
  <c r="H30" i="2"/>
  <c r="H29" i="2" s="1"/>
  <c r="F30" i="2"/>
  <c r="E30" i="2"/>
  <c r="E29" i="2" s="1"/>
  <c r="C30" i="2"/>
  <c r="S29" i="2"/>
  <c r="R29" i="2"/>
  <c r="P29" i="2"/>
  <c r="O29" i="2"/>
  <c r="M29" i="2"/>
  <c r="L29" i="2"/>
  <c r="I29" i="2"/>
  <c r="F29" i="2"/>
  <c r="C29" i="2"/>
  <c r="T28" i="2"/>
  <c r="K28" i="2"/>
  <c r="U28" i="2" s="1"/>
  <c r="J28" i="2"/>
  <c r="I28" i="2"/>
  <c r="H28" i="2"/>
  <c r="G28" i="2"/>
  <c r="F28" i="2"/>
  <c r="E28" i="2"/>
  <c r="D28" i="2"/>
  <c r="C28" i="2"/>
  <c r="T27" i="2"/>
  <c r="J27" i="2"/>
  <c r="I27" i="2"/>
  <c r="H27" i="2"/>
  <c r="G27" i="2"/>
  <c r="F27" i="2"/>
  <c r="E27" i="2"/>
  <c r="D27" i="2"/>
  <c r="C27" i="2"/>
  <c r="K27" i="2" s="1"/>
  <c r="U27" i="2" s="1"/>
  <c r="T26" i="2"/>
  <c r="J26" i="2"/>
  <c r="I26" i="2"/>
  <c r="I25" i="2" s="1"/>
  <c r="I20" i="2" s="1"/>
  <c r="H26" i="2"/>
  <c r="G26" i="2"/>
  <c r="F26" i="2"/>
  <c r="F25" i="2" s="1"/>
  <c r="E26" i="2"/>
  <c r="D26" i="2"/>
  <c r="C26" i="2"/>
  <c r="C25" i="2" s="1"/>
  <c r="C20" i="2" s="1"/>
  <c r="T25" i="2"/>
  <c r="S25" i="2"/>
  <c r="R25" i="2"/>
  <c r="Q25" i="2"/>
  <c r="P25" i="2"/>
  <c r="P20" i="2" s="1"/>
  <c r="P8" i="2" s="1"/>
  <c r="P33" i="2" s="1"/>
  <c r="O25" i="2"/>
  <c r="N25" i="2"/>
  <c r="M25" i="2"/>
  <c r="L25" i="2"/>
  <c r="J25" i="2"/>
  <c r="J20" i="2" s="1"/>
  <c r="H25" i="2"/>
  <c r="G25" i="2"/>
  <c r="E25" i="2"/>
  <c r="D25" i="2"/>
  <c r="D20" i="2" s="1"/>
  <c r="T24" i="2"/>
  <c r="J24" i="2"/>
  <c r="I24" i="2"/>
  <c r="H24" i="2"/>
  <c r="G24" i="2"/>
  <c r="F24" i="2"/>
  <c r="E24" i="2"/>
  <c r="K24" i="2" s="1"/>
  <c r="D24" i="2"/>
  <c r="C24" i="2"/>
  <c r="T23" i="2"/>
  <c r="S23" i="2"/>
  <c r="R23" i="2"/>
  <c r="Q23" i="2"/>
  <c r="P23" i="2"/>
  <c r="O23" i="2"/>
  <c r="J23" i="2"/>
  <c r="I23" i="2"/>
  <c r="H23" i="2"/>
  <c r="G23" i="2"/>
  <c r="F23" i="2"/>
  <c r="E23" i="2"/>
  <c r="E21" i="2" s="1"/>
  <c r="E20" i="2" s="1"/>
  <c r="D23" i="2"/>
  <c r="C23" i="2"/>
  <c r="S22" i="2"/>
  <c r="R22" i="2"/>
  <c r="R21" i="2" s="1"/>
  <c r="R20" i="2" s="1"/>
  <c r="Q22" i="2"/>
  <c r="P22" i="2"/>
  <c r="O22" i="2"/>
  <c r="N22" i="2"/>
  <c r="M22" i="2"/>
  <c r="L22" i="2"/>
  <c r="L21" i="2" s="1"/>
  <c r="L20" i="2" s="1"/>
  <c r="J22" i="2"/>
  <c r="I22" i="2"/>
  <c r="H22" i="2"/>
  <c r="G22" i="2"/>
  <c r="F22" i="2"/>
  <c r="F21" i="2" s="1"/>
  <c r="F20" i="2" s="1"/>
  <c r="E22" i="2"/>
  <c r="D22" i="2"/>
  <c r="C22" i="2"/>
  <c r="K22" i="2" s="1"/>
  <c r="S21" i="2"/>
  <c r="S20" i="2" s="1"/>
  <c r="Q21" i="2"/>
  <c r="P21" i="2"/>
  <c r="O21" i="2"/>
  <c r="N21" i="2"/>
  <c r="M21" i="2"/>
  <c r="M20" i="2" s="1"/>
  <c r="J21" i="2"/>
  <c r="I21" i="2"/>
  <c r="H21" i="2"/>
  <c r="G21" i="2"/>
  <c r="G20" i="2" s="1"/>
  <c r="D21" i="2"/>
  <c r="C21" i="2"/>
  <c r="Q20" i="2"/>
  <c r="O20" i="2"/>
  <c r="N20" i="2"/>
  <c r="N8" i="2" s="1"/>
  <c r="N33" i="2" s="1"/>
  <c r="H20" i="2"/>
  <c r="T19" i="2"/>
  <c r="J19" i="2"/>
  <c r="I19" i="2"/>
  <c r="H19" i="2"/>
  <c r="G19" i="2"/>
  <c r="F19" i="2"/>
  <c r="E19" i="2"/>
  <c r="D19" i="2"/>
  <c r="C19" i="2"/>
  <c r="K19" i="2" s="1"/>
  <c r="U19" i="2" s="1"/>
  <c r="T18" i="2"/>
  <c r="K18" i="2"/>
  <c r="J18" i="2"/>
  <c r="I18" i="2"/>
  <c r="H18" i="2"/>
  <c r="G18" i="2"/>
  <c r="F18" i="2"/>
  <c r="E18" i="2"/>
  <c r="D18" i="2"/>
  <c r="C18" i="2"/>
  <c r="T17" i="2"/>
  <c r="J17" i="2"/>
  <c r="J12" i="2" s="1"/>
  <c r="J9" i="2" s="1"/>
  <c r="J8" i="2" s="1"/>
  <c r="J33" i="2" s="1"/>
  <c r="I17" i="2"/>
  <c r="H17" i="2"/>
  <c r="G17" i="2"/>
  <c r="F17" i="2"/>
  <c r="E17" i="2"/>
  <c r="D17" i="2"/>
  <c r="D12" i="2" s="1"/>
  <c r="D9" i="2" s="1"/>
  <c r="D8" i="2" s="1"/>
  <c r="D33" i="2" s="1"/>
  <c r="C17" i="2"/>
  <c r="K17" i="2" s="1"/>
  <c r="U17" i="2" s="1"/>
  <c r="T16" i="2"/>
  <c r="J16" i="2"/>
  <c r="I16" i="2"/>
  <c r="I12" i="2" s="1"/>
  <c r="I9" i="2" s="1"/>
  <c r="H16" i="2"/>
  <c r="G16" i="2"/>
  <c r="F16" i="2"/>
  <c r="E16" i="2"/>
  <c r="D16" i="2"/>
  <c r="C16" i="2"/>
  <c r="C12" i="2" s="1"/>
  <c r="C9" i="2" s="1"/>
  <c r="T15" i="2"/>
  <c r="J15" i="2"/>
  <c r="I15" i="2"/>
  <c r="H15" i="2"/>
  <c r="H12" i="2" s="1"/>
  <c r="H9" i="2" s="1"/>
  <c r="H8" i="2" s="1"/>
  <c r="H33" i="2" s="1"/>
  <c r="G15" i="2"/>
  <c r="F15" i="2"/>
  <c r="E15" i="2"/>
  <c r="D15" i="2"/>
  <c r="C15" i="2"/>
  <c r="K15" i="2" s="1"/>
  <c r="U15" i="2" s="1"/>
  <c r="T14" i="2"/>
  <c r="T12" i="2" s="1"/>
  <c r="J14" i="2"/>
  <c r="I14" i="2"/>
  <c r="H14" i="2"/>
  <c r="G14" i="2"/>
  <c r="F14" i="2"/>
  <c r="E14" i="2"/>
  <c r="D14" i="2"/>
  <c r="C14" i="2"/>
  <c r="K14" i="2" s="1"/>
  <c r="T13" i="2"/>
  <c r="J13" i="2"/>
  <c r="I13" i="2"/>
  <c r="H13" i="2"/>
  <c r="G13" i="2"/>
  <c r="F13" i="2"/>
  <c r="E13" i="2"/>
  <c r="E12" i="2" s="1"/>
  <c r="E9" i="2" s="1"/>
  <c r="E8" i="2" s="1"/>
  <c r="E33" i="2" s="1"/>
  <c r="D13" i="2"/>
  <c r="C13" i="2"/>
  <c r="S12" i="2"/>
  <c r="R12" i="2"/>
  <c r="R9" i="2" s="1"/>
  <c r="R8" i="2" s="1"/>
  <c r="R33" i="2" s="1"/>
  <c r="Q12" i="2"/>
  <c r="P12" i="2"/>
  <c r="O12" i="2"/>
  <c r="N12" i="2"/>
  <c r="M12" i="2"/>
  <c r="L12" i="2"/>
  <c r="L9" i="2" s="1"/>
  <c r="L8" i="2" s="1"/>
  <c r="L33" i="2" s="1"/>
  <c r="G12" i="2"/>
  <c r="F12" i="2"/>
  <c r="F9" i="2" s="1"/>
  <c r="S11" i="2"/>
  <c r="S10" i="2" s="1"/>
  <c r="R11" i="2"/>
  <c r="Q11" i="2"/>
  <c r="P11" i="2"/>
  <c r="O11" i="2"/>
  <c r="N11" i="2"/>
  <c r="M11" i="2"/>
  <c r="M10" i="2" s="1"/>
  <c r="L11" i="2"/>
  <c r="T11" i="2" s="1"/>
  <c r="K11" i="2"/>
  <c r="U11" i="2" s="1"/>
  <c r="J11" i="2"/>
  <c r="I11" i="2"/>
  <c r="H11" i="2"/>
  <c r="G11" i="2"/>
  <c r="G10" i="2" s="1"/>
  <c r="F11" i="2"/>
  <c r="E11" i="2"/>
  <c r="D11" i="2"/>
  <c r="C11" i="2"/>
  <c r="R10" i="2"/>
  <c r="Q10" i="2"/>
  <c r="P10" i="2"/>
  <c r="O10" i="2"/>
  <c r="N10" i="2"/>
  <c r="L10" i="2"/>
  <c r="K10" i="2"/>
  <c r="J10" i="2"/>
  <c r="I10" i="2"/>
  <c r="H10" i="2"/>
  <c r="F10" i="2"/>
  <c r="E10" i="2"/>
  <c r="D10" i="2"/>
  <c r="C10" i="2"/>
  <c r="Q9" i="2"/>
  <c r="P9" i="2"/>
  <c r="O9" i="2"/>
  <c r="O8" i="2" s="1"/>
  <c r="O33" i="2" s="1"/>
  <c r="N9" i="2"/>
  <c r="Q8" i="2"/>
  <c r="Q33" i="2" s="1"/>
  <c r="T65" i="1"/>
  <c r="J65" i="1"/>
  <c r="I65" i="1"/>
  <c r="H65" i="1"/>
  <c r="G65" i="1"/>
  <c r="F65" i="1"/>
  <c r="E65" i="1"/>
  <c r="D65" i="1"/>
  <c r="C65" i="1"/>
  <c r="S64" i="1"/>
  <c r="R64" i="1"/>
  <c r="Q64" i="1"/>
  <c r="P64" i="1"/>
  <c r="O64" i="1"/>
  <c r="N64" i="1"/>
  <c r="M64" i="1"/>
  <c r="L64" i="1"/>
  <c r="T64" i="1" s="1"/>
  <c r="J64" i="1"/>
  <c r="I64" i="1"/>
  <c r="H64" i="1"/>
  <c r="G64" i="1"/>
  <c r="F64" i="1"/>
  <c r="E64" i="1"/>
  <c r="K64" i="1" s="1"/>
  <c r="U64" i="1" s="1"/>
  <c r="D64" i="1"/>
  <c r="C64" i="1"/>
  <c r="S63" i="1"/>
  <c r="R63" i="1"/>
  <c r="Q63" i="1"/>
  <c r="P63" i="1"/>
  <c r="O63" i="1"/>
  <c r="M63" i="1"/>
  <c r="L63" i="1"/>
  <c r="T63" i="1" s="1"/>
  <c r="J63" i="1"/>
  <c r="I63" i="1"/>
  <c r="H63" i="1"/>
  <c r="G63" i="1"/>
  <c r="F63" i="1"/>
  <c r="E63" i="1"/>
  <c r="K63" i="1" s="1"/>
  <c r="U63" i="1" s="1"/>
  <c r="D63" i="1"/>
  <c r="C63" i="1"/>
  <c r="S62" i="1"/>
  <c r="R62" i="1"/>
  <c r="Q62" i="1"/>
  <c r="P62" i="1"/>
  <c r="O62" i="1"/>
  <c r="N62" i="1"/>
  <c r="M62" i="1"/>
  <c r="T62" i="1" s="1"/>
  <c r="L62" i="1"/>
  <c r="J62" i="1"/>
  <c r="I62" i="1"/>
  <c r="H62" i="1"/>
  <c r="G62" i="1"/>
  <c r="F62" i="1"/>
  <c r="E62" i="1"/>
  <c r="D62" i="1"/>
  <c r="C62" i="1"/>
  <c r="K62" i="1" s="1"/>
  <c r="T61" i="1"/>
  <c r="T59" i="1" s="1"/>
  <c r="T58" i="1" s="1"/>
  <c r="J61" i="1"/>
  <c r="I61" i="1"/>
  <c r="H61" i="1"/>
  <c r="G61" i="1"/>
  <c r="F61" i="1"/>
  <c r="E61" i="1"/>
  <c r="K61" i="1" s="1"/>
  <c r="D61" i="1"/>
  <c r="C61" i="1"/>
  <c r="T60" i="1"/>
  <c r="J60" i="1"/>
  <c r="J59" i="1" s="1"/>
  <c r="J58" i="1" s="1"/>
  <c r="J57" i="1" s="1"/>
  <c r="I60" i="1"/>
  <c r="I59" i="1" s="1"/>
  <c r="I58" i="1" s="1"/>
  <c r="I57" i="1" s="1"/>
  <c r="H60" i="1"/>
  <c r="G60" i="1"/>
  <c r="F60" i="1"/>
  <c r="E60" i="1"/>
  <c r="D60" i="1"/>
  <c r="D59" i="1" s="1"/>
  <c r="D58" i="1" s="1"/>
  <c r="D57" i="1" s="1"/>
  <c r="C60" i="1"/>
  <c r="C59" i="1" s="1"/>
  <c r="C58" i="1" s="1"/>
  <c r="C57" i="1" s="1"/>
  <c r="S59" i="1"/>
  <c r="R59" i="1"/>
  <c r="Q59" i="1"/>
  <c r="Q58" i="1" s="1"/>
  <c r="Q57" i="1" s="1"/>
  <c r="P59" i="1"/>
  <c r="P58" i="1" s="1"/>
  <c r="P57" i="1" s="1"/>
  <c r="O59" i="1"/>
  <c r="N59" i="1"/>
  <c r="M59" i="1"/>
  <c r="L59" i="1"/>
  <c r="H59" i="1"/>
  <c r="G59" i="1"/>
  <c r="F59" i="1"/>
  <c r="E59" i="1"/>
  <c r="E58" i="1" s="1"/>
  <c r="E57" i="1" s="1"/>
  <c r="S58" i="1"/>
  <c r="R58" i="1"/>
  <c r="R57" i="1" s="1"/>
  <c r="O58" i="1"/>
  <c r="N58" i="1"/>
  <c r="M58" i="1"/>
  <c r="L58" i="1"/>
  <c r="L57" i="1" s="1"/>
  <c r="H58" i="1"/>
  <c r="G58" i="1"/>
  <c r="F58" i="1"/>
  <c r="F57" i="1" s="1"/>
  <c r="S57" i="1"/>
  <c r="O57" i="1"/>
  <c r="N57" i="1"/>
  <c r="M57" i="1"/>
  <c r="H57" i="1"/>
  <c r="G57" i="1"/>
  <c r="T56" i="1"/>
  <c r="S56" i="1"/>
  <c r="S49" i="1" s="1"/>
  <c r="R56" i="1"/>
  <c r="Q56" i="1"/>
  <c r="P56" i="1"/>
  <c r="O56" i="1"/>
  <c r="N56" i="1"/>
  <c r="M56" i="1"/>
  <c r="M49" i="1" s="1"/>
  <c r="L56" i="1"/>
  <c r="J56" i="1"/>
  <c r="I56" i="1"/>
  <c r="H56" i="1"/>
  <c r="G56" i="1"/>
  <c r="F56" i="1"/>
  <c r="E56" i="1"/>
  <c r="D56" i="1"/>
  <c r="C56" i="1"/>
  <c r="K56" i="1" s="1"/>
  <c r="U56" i="1" s="1"/>
  <c r="S55" i="1"/>
  <c r="R55" i="1"/>
  <c r="Q55" i="1"/>
  <c r="P55" i="1"/>
  <c r="O55" i="1"/>
  <c r="N55" i="1"/>
  <c r="T55" i="1" s="1"/>
  <c r="M55" i="1"/>
  <c r="L55" i="1"/>
  <c r="J55" i="1"/>
  <c r="I55" i="1"/>
  <c r="H55" i="1"/>
  <c r="H53" i="1" s="1"/>
  <c r="G55" i="1"/>
  <c r="F55" i="1"/>
  <c r="E55" i="1"/>
  <c r="D55" i="1"/>
  <c r="C55" i="1"/>
  <c r="K55" i="1" s="1"/>
  <c r="U55" i="1" s="1"/>
  <c r="S54" i="1"/>
  <c r="R54" i="1"/>
  <c r="Q54" i="1"/>
  <c r="P54" i="1"/>
  <c r="P53" i="1" s="1"/>
  <c r="O54" i="1"/>
  <c r="O53" i="1" s="1"/>
  <c r="N54" i="1"/>
  <c r="M54" i="1"/>
  <c r="L54" i="1"/>
  <c r="T54" i="1" s="1"/>
  <c r="T53" i="1" s="1"/>
  <c r="J54" i="1"/>
  <c r="J53" i="1" s="1"/>
  <c r="J49" i="1" s="1"/>
  <c r="I54" i="1"/>
  <c r="I53" i="1" s="1"/>
  <c r="H54" i="1"/>
  <c r="G54" i="1"/>
  <c r="F54" i="1"/>
  <c r="E54" i="1"/>
  <c r="D54" i="1"/>
  <c r="C54" i="1"/>
  <c r="S53" i="1"/>
  <c r="R53" i="1"/>
  <c r="R49" i="1" s="1"/>
  <c r="Q53" i="1"/>
  <c r="Q49" i="1" s="1"/>
  <c r="M53" i="1"/>
  <c r="L53" i="1"/>
  <c r="L49" i="1" s="1"/>
  <c r="G53" i="1"/>
  <c r="F53" i="1"/>
  <c r="F49" i="1" s="1"/>
  <c r="E53" i="1"/>
  <c r="E49" i="1" s="1"/>
  <c r="T52" i="1"/>
  <c r="J52" i="1"/>
  <c r="I52" i="1"/>
  <c r="I50" i="1" s="1"/>
  <c r="I49" i="1" s="1"/>
  <c r="H52" i="1"/>
  <c r="G52" i="1"/>
  <c r="F52" i="1"/>
  <c r="E52" i="1"/>
  <c r="D52" i="1"/>
  <c r="C52" i="1"/>
  <c r="K52" i="1" s="1"/>
  <c r="T51" i="1"/>
  <c r="J51" i="1"/>
  <c r="I51" i="1"/>
  <c r="H51" i="1"/>
  <c r="H50" i="1" s="1"/>
  <c r="H49" i="1" s="1"/>
  <c r="G51" i="1"/>
  <c r="G50" i="1" s="1"/>
  <c r="G49" i="1" s="1"/>
  <c r="F51" i="1"/>
  <c r="E51" i="1"/>
  <c r="D51" i="1"/>
  <c r="C51" i="1"/>
  <c r="T50" i="1"/>
  <c r="T49" i="1" s="1"/>
  <c r="S50" i="1"/>
  <c r="R50" i="1"/>
  <c r="Q50" i="1"/>
  <c r="P50" i="1"/>
  <c r="O50" i="1"/>
  <c r="O49" i="1" s="1"/>
  <c r="N50" i="1"/>
  <c r="M50" i="1"/>
  <c r="L50" i="1"/>
  <c r="J50" i="1"/>
  <c r="F50" i="1"/>
  <c r="E50" i="1"/>
  <c r="D50" i="1"/>
  <c r="P49" i="1"/>
  <c r="S48" i="1"/>
  <c r="R48" i="1"/>
  <c r="Q48" i="1"/>
  <c r="P48" i="1"/>
  <c r="O48" i="1"/>
  <c r="N48" i="1"/>
  <c r="M48" i="1"/>
  <c r="L48" i="1"/>
  <c r="T48" i="1" s="1"/>
  <c r="J48" i="1"/>
  <c r="I48" i="1"/>
  <c r="H48" i="1"/>
  <c r="G48" i="1"/>
  <c r="F48" i="1"/>
  <c r="E48" i="1"/>
  <c r="K48" i="1" s="1"/>
  <c r="U48" i="1" s="1"/>
  <c r="D48" i="1"/>
  <c r="C48" i="1"/>
  <c r="S47" i="1"/>
  <c r="R47" i="1"/>
  <c r="Q47" i="1"/>
  <c r="P47" i="1"/>
  <c r="O47" i="1"/>
  <c r="N47" i="1"/>
  <c r="M47" i="1"/>
  <c r="L47" i="1"/>
  <c r="T47" i="1" s="1"/>
  <c r="J47" i="1"/>
  <c r="I47" i="1"/>
  <c r="H47" i="1"/>
  <c r="G47" i="1"/>
  <c r="F47" i="1"/>
  <c r="E47" i="1"/>
  <c r="K47" i="1" s="1"/>
  <c r="D47" i="1"/>
  <c r="C47" i="1"/>
  <c r="T46" i="1"/>
  <c r="J46" i="1"/>
  <c r="J44" i="1" s="1"/>
  <c r="I46" i="1"/>
  <c r="H46" i="1"/>
  <c r="G46" i="1"/>
  <c r="F46" i="1"/>
  <c r="E46" i="1"/>
  <c r="K46" i="1" s="1"/>
  <c r="U46" i="1" s="1"/>
  <c r="D46" i="1"/>
  <c r="D44" i="1" s="1"/>
  <c r="C46" i="1"/>
  <c r="S45" i="1"/>
  <c r="R45" i="1"/>
  <c r="R44" i="1" s="1"/>
  <c r="Q45" i="1"/>
  <c r="Q44" i="1" s="1"/>
  <c r="P45" i="1"/>
  <c r="O45" i="1"/>
  <c r="N45" i="1"/>
  <c r="M45" i="1"/>
  <c r="L45" i="1"/>
  <c r="J45" i="1"/>
  <c r="I45" i="1"/>
  <c r="H45" i="1"/>
  <c r="G45" i="1"/>
  <c r="F45" i="1"/>
  <c r="F44" i="1" s="1"/>
  <c r="E45" i="1"/>
  <c r="D45" i="1"/>
  <c r="C45" i="1"/>
  <c r="S44" i="1"/>
  <c r="P44" i="1"/>
  <c r="O44" i="1"/>
  <c r="N44" i="1"/>
  <c r="M44" i="1"/>
  <c r="I44" i="1"/>
  <c r="H44" i="1"/>
  <c r="G44" i="1"/>
  <c r="C44" i="1"/>
  <c r="T43" i="1"/>
  <c r="J43" i="1"/>
  <c r="I43" i="1"/>
  <c r="H43" i="1"/>
  <c r="G43" i="1"/>
  <c r="F43" i="1"/>
  <c r="E43" i="1"/>
  <c r="K43" i="1" s="1"/>
  <c r="U43" i="1" s="1"/>
  <c r="D43" i="1"/>
  <c r="C43" i="1"/>
  <c r="S42" i="1"/>
  <c r="S38" i="1" s="1"/>
  <c r="R42" i="1"/>
  <c r="Q42" i="1"/>
  <c r="P42" i="1"/>
  <c r="O42" i="1"/>
  <c r="N42" i="1"/>
  <c r="M42" i="1"/>
  <c r="L42" i="1"/>
  <c r="J42" i="1"/>
  <c r="I42" i="1"/>
  <c r="H42" i="1"/>
  <c r="G42" i="1"/>
  <c r="G38" i="1" s="1"/>
  <c r="F42" i="1"/>
  <c r="E42" i="1"/>
  <c r="D42" i="1"/>
  <c r="C42" i="1"/>
  <c r="K42" i="1" s="1"/>
  <c r="S41" i="1"/>
  <c r="R41" i="1"/>
  <c r="Q41" i="1"/>
  <c r="P41" i="1"/>
  <c r="O41" i="1"/>
  <c r="N41" i="1"/>
  <c r="N38" i="1" s="1"/>
  <c r="M41" i="1"/>
  <c r="L41" i="1"/>
  <c r="J41" i="1"/>
  <c r="I41" i="1"/>
  <c r="H41" i="1"/>
  <c r="H38" i="1" s="1"/>
  <c r="G41" i="1"/>
  <c r="F41" i="1"/>
  <c r="E41" i="1"/>
  <c r="D41" i="1"/>
  <c r="C41" i="1"/>
  <c r="S40" i="1"/>
  <c r="R40" i="1"/>
  <c r="Q40" i="1"/>
  <c r="P40" i="1"/>
  <c r="O40" i="1"/>
  <c r="O38" i="1" s="1"/>
  <c r="N40" i="1"/>
  <c r="M40" i="1"/>
  <c r="L40" i="1"/>
  <c r="J40" i="1"/>
  <c r="I40" i="1"/>
  <c r="I38" i="1" s="1"/>
  <c r="I26" i="1" s="1"/>
  <c r="I10" i="1" s="1"/>
  <c r="I9" i="1" s="1"/>
  <c r="H40" i="1"/>
  <c r="G40" i="1"/>
  <c r="F40" i="1"/>
  <c r="E40" i="1"/>
  <c r="D40" i="1"/>
  <c r="C40" i="1"/>
  <c r="S39" i="1"/>
  <c r="R39" i="1"/>
  <c r="Q39" i="1"/>
  <c r="P39" i="1"/>
  <c r="P38" i="1" s="1"/>
  <c r="O39" i="1"/>
  <c r="N39" i="1"/>
  <c r="M39" i="1"/>
  <c r="L39" i="1"/>
  <c r="T39" i="1" s="1"/>
  <c r="J39" i="1"/>
  <c r="J38" i="1" s="1"/>
  <c r="I39" i="1"/>
  <c r="H39" i="1"/>
  <c r="G39" i="1"/>
  <c r="F39" i="1"/>
  <c r="E39" i="1"/>
  <c r="D39" i="1"/>
  <c r="C39" i="1"/>
  <c r="R38" i="1"/>
  <c r="Q38" i="1"/>
  <c r="L38" i="1"/>
  <c r="F38" i="1"/>
  <c r="E38" i="1"/>
  <c r="T37" i="1"/>
  <c r="J37" i="1"/>
  <c r="I37" i="1"/>
  <c r="H37" i="1"/>
  <c r="G37" i="1"/>
  <c r="F37" i="1"/>
  <c r="E37" i="1"/>
  <c r="D37" i="1"/>
  <c r="K37" i="1" s="1"/>
  <c r="U37" i="1" s="1"/>
  <c r="C37" i="1"/>
  <c r="S36" i="1"/>
  <c r="R36" i="1"/>
  <c r="Q36" i="1"/>
  <c r="P36" i="1"/>
  <c r="O36" i="1"/>
  <c r="N36" i="1"/>
  <c r="M36" i="1"/>
  <c r="L36" i="1"/>
  <c r="T36" i="1" s="1"/>
  <c r="J36" i="1"/>
  <c r="I36" i="1"/>
  <c r="H36" i="1"/>
  <c r="G36" i="1"/>
  <c r="F36" i="1"/>
  <c r="E36" i="1"/>
  <c r="K36" i="1" s="1"/>
  <c r="U36" i="1" s="1"/>
  <c r="D36" i="1"/>
  <c r="C36" i="1"/>
  <c r="S35" i="1"/>
  <c r="R35" i="1"/>
  <c r="R29" i="1" s="1"/>
  <c r="R26" i="1" s="1"/>
  <c r="Q35" i="1"/>
  <c r="P35" i="1"/>
  <c r="O35" i="1"/>
  <c r="N35" i="1"/>
  <c r="M35" i="1"/>
  <c r="L35" i="1"/>
  <c r="T35" i="1" s="1"/>
  <c r="J35" i="1"/>
  <c r="I35" i="1"/>
  <c r="H35" i="1"/>
  <c r="G35" i="1"/>
  <c r="F35" i="1"/>
  <c r="E35" i="1"/>
  <c r="D35" i="1"/>
  <c r="C35" i="1"/>
  <c r="K35" i="1" s="1"/>
  <c r="T34" i="1"/>
  <c r="J34" i="1"/>
  <c r="I34" i="1"/>
  <c r="H34" i="1"/>
  <c r="G34" i="1"/>
  <c r="F34" i="1"/>
  <c r="E34" i="1"/>
  <c r="K34" i="1" s="1"/>
  <c r="U34" i="1" s="1"/>
  <c r="D34" i="1"/>
  <c r="C34" i="1"/>
  <c r="T33" i="1"/>
  <c r="J33" i="1"/>
  <c r="I33" i="1"/>
  <c r="H33" i="1"/>
  <c r="G33" i="1"/>
  <c r="F33" i="1"/>
  <c r="E33" i="1"/>
  <c r="D33" i="1"/>
  <c r="K33" i="1" s="1"/>
  <c r="U33" i="1" s="1"/>
  <c r="C33" i="1"/>
  <c r="T32" i="1"/>
  <c r="J32" i="1"/>
  <c r="I32" i="1"/>
  <c r="I29" i="1" s="1"/>
  <c r="H32" i="1"/>
  <c r="G32" i="1"/>
  <c r="F32" i="1"/>
  <c r="E32" i="1"/>
  <c r="D32" i="1"/>
  <c r="C32" i="1"/>
  <c r="S31" i="1"/>
  <c r="R31" i="1"/>
  <c r="Q31" i="1"/>
  <c r="P31" i="1"/>
  <c r="P29" i="1" s="1"/>
  <c r="P26" i="1" s="1"/>
  <c r="O31" i="1"/>
  <c r="N31" i="1"/>
  <c r="M31" i="1"/>
  <c r="L31" i="1"/>
  <c r="J31" i="1"/>
  <c r="I31" i="1"/>
  <c r="H31" i="1"/>
  <c r="G31" i="1"/>
  <c r="F31" i="1"/>
  <c r="E31" i="1"/>
  <c r="D31" i="1"/>
  <c r="C31" i="1"/>
  <c r="S30" i="1"/>
  <c r="R30" i="1"/>
  <c r="Q30" i="1"/>
  <c r="Q29" i="1" s="1"/>
  <c r="P30" i="1"/>
  <c r="O30" i="1"/>
  <c r="N30" i="1"/>
  <c r="M30" i="1"/>
  <c r="L30" i="1"/>
  <c r="T30" i="1" s="1"/>
  <c r="J30" i="1"/>
  <c r="I30" i="1"/>
  <c r="H30" i="1"/>
  <c r="G30" i="1"/>
  <c r="F30" i="1"/>
  <c r="E30" i="1"/>
  <c r="D30" i="1"/>
  <c r="C30" i="1"/>
  <c r="S29" i="1"/>
  <c r="O29" i="1"/>
  <c r="N29" i="1"/>
  <c r="M29" i="1"/>
  <c r="L29" i="1"/>
  <c r="L26" i="1" s="1"/>
  <c r="H29" i="1"/>
  <c r="G29" i="1"/>
  <c r="F29" i="1"/>
  <c r="F26" i="1" s="1"/>
  <c r="S28" i="1"/>
  <c r="S27" i="1" s="1"/>
  <c r="S26" i="1" s="1"/>
  <c r="R28" i="1"/>
  <c r="Q28" i="1"/>
  <c r="P28" i="1"/>
  <c r="O28" i="1"/>
  <c r="N28" i="1"/>
  <c r="M28" i="1"/>
  <c r="L28" i="1"/>
  <c r="J28" i="1"/>
  <c r="I28" i="1"/>
  <c r="H28" i="1"/>
  <c r="G28" i="1"/>
  <c r="G27" i="1" s="1"/>
  <c r="G26" i="1" s="1"/>
  <c r="F28" i="1"/>
  <c r="E28" i="1"/>
  <c r="D28" i="1"/>
  <c r="C28" i="1"/>
  <c r="K28" i="1" s="1"/>
  <c r="R27" i="1"/>
  <c r="Q27" i="1"/>
  <c r="P27" i="1"/>
  <c r="O27" i="1"/>
  <c r="N27" i="1"/>
  <c r="N26" i="1" s="1"/>
  <c r="L27" i="1"/>
  <c r="J27" i="1"/>
  <c r="I27" i="1"/>
  <c r="H27" i="1"/>
  <c r="H26" i="1" s="1"/>
  <c r="F27" i="1"/>
  <c r="E27" i="1"/>
  <c r="D27" i="1"/>
  <c r="C27" i="1"/>
  <c r="O26" i="1"/>
  <c r="S25" i="1"/>
  <c r="R25" i="1"/>
  <c r="Q25" i="1"/>
  <c r="P25" i="1"/>
  <c r="O25" i="1"/>
  <c r="N25" i="1"/>
  <c r="M25" i="1"/>
  <c r="L25" i="1"/>
  <c r="T25" i="1" s="1"/>
  <c r="J25" i="1"/>
  <c r="I25" i="1"/>
  <c r="H25" i="1"/>
  <c r="G25" i="1"/>
  <c r="F25" i="1"/>
  <c r="E25" i="1"/>
  <c r="D25" i="1"/>
  <c r="K25" i="1" s="1"/>
  <c r="U25" i="1" s="1"/>
  <c r="C25" i="1"/>
  <c r="T24" i="1"/>
  <c r="J24" i="1"/>
  <c r="I24" i="1"/>
  <c r="H24" i="1"/>
  <c r="G24" i="1"/>
  <c r="F24" i="1"/>
  <c r="E24" i="1"/>
  <c r="D24" i="1"/>
  <c r="C24" i="1"/>
  <c r="K24" i="1" s="1"/>
  <c r="U24" i="1" s="1"/>
  <c r="S23" i="1"/>
  <c r="R23" i="1"/>
  <c r="Q23" i="1"/>
  <c r="P23" i="1"/>
  <c r="O23" i="1"/>
  <c r="N23" i="1"/>
  <c r="M23" i="1"/>
  <c r="L23" i="1"/>
  <c r="T23" i="1" s="1"/>
  <c r="J23" i="1"/>
  <c r="I23" i="1"/>
  <c r="H23" i="1"/>
  <c r="G23" i="1"/>
  <c r="F23" i="1"/>
  <c r="E23" i="1"/>
  <c r="D23" i="1"/>
  <c r="K23" i="1" s="1"/>
  <c r="C23" i="1"/>
  <c r="T22" i="1"/>
  <c r="J22" i="1"/>
  <c r="I22" i="1"/>
  <c r="I17" i="1" s="1"/>
  <c r="H22" i="1"/>
  <c r="G22" i="1"/>
  <c r="F22" i="1"/>
  <c r="E22" i="1"/>
  <c r="D22" i="1"/>
  <c r="C22" i="1"/>
  <c r="S21" i="1"/>
  <c r="R21" i="1"/>
  <c r="Q21" i="1"/>
  <c r="P21" i="1"/>
  <c r="P17" i="1" s="1"/>
  <c r="P16" i="1" s="1"/>
  <c r="O21" i="1"/>
  <c r="N21" i="1"/>
  <c r="M21" i="1"/>
  <c r="L21" i="1"/>
  <c r="J21" i="1"/>
  <c r="J17" i="1" s="1"/>
  <c r="J16" i="1" s="1"/>
  <c r="I21" i="1"/>
  <c r="H21" i="1"/>
  <c r="G21" i="1"/>
  <c r="F21" i="1"/>
  <c r="E21" i="1"/>
  <c r="D21" i="1"/>
  <c r="C21" i="1"/>
  <c r="S20" i="1"/>
  <c r="R20" i="1"/>
  <c r="Q20" i="1"/>
  <c r="Q17" i="1" s="1"/>
  <c r="Q16" i="1" s="1"/>
  <c r="P20" i="1"/>
  <c r="O20" i="1"/>
  <c r="N20" i="1"/>
  <c r="M20" i="1"/>
  <c r="L20" i="1"/>
  <c r="J20" i="1"/>
  <c r="I20" i="1"/>
  <c r="H20" i="1"/>
  <c r="G20" i="1"/>
  <c r="F20" i="1"/>
  <c r="E20" i="1"/>
  <c r="E17" i="1" s="1"/>
  <c r="E16" i="1" s="1"/>
  <c r="D20" i="1"/>
  <c r="C20" i="1"/>
  <c r="S19" i="1"/>
  <c r="R19" i="1"/>
  <c r="R17" i="1" s="1"/>
  <c r="R16" i="1" s="1"/>
  <c r="Q19" i="1"/>
  <c r="P19" i="1"/>
  <c r="O19" i="1"/>
  <c r="N19" i="1"/>
  <c r="M19" i="1"/>
  <c r="L19" i="1"/>
  <c r="J19" i="1"/>
  <c r="I19" i="1"/>
  <c r="H19" i="1"/>
  <c r="G19" i="1"/>
  <c r="F19" i="1"/>
  <c r="F17" i="1" s="1"/>
  <c r="F16" i="1" s="1"/>
  <c r="E19" i="1"/>
  <c r="D19" i="1"/>
  <c r="C19" i="1"/>
  <c r="S18" i="1"/>
  <c r="S17" i="1" s="1"/>
  <c r="S16" i="1" s="1"/>
  <c r="R18" i="1"/>
  <c r="Q18" i="1"/>
  <c r="P18" i="1"/>
  <c r="O18" i="1"/>
  <c r="N18" i="1"/>
  <c r="M18" i="1"/>
  <c r="L18" i="1"/>
  <c r="J18" i="1"/>
  <c r="I18" i="1"/>
  <c r="H18" i="1"/>
  <c r="G18" i="1"/>
  <c r="G17" i="1" s="1"/>
  <c r="G16" i="1" s="1"/>
  <c r="F18" i="1"/>
  <c r="E18" i="1"/>
  <c r="D18" i="1"/>
  <c r="C18" i="1"/>
  <c r="O17" i="1"/>
  <c r="N17" i="1"/>
  <c r="N16" i="1" s="1"/>
  <c r="H17" i="1"/>
  <c r="H16" i="1" s="1"/>
  <c r="O16" i="1"/>
  <c r="I16" i="1"/>
  <c r="S15" i="1"/>
  <c r="R15" i="1"/>
  <c r="Q15" i="1"/>
  <c r="P15" i="1"/>
  <c r="P11" i="1" s="1"/>
  <c r="O15" i="1"/>
  <c r="N15" i="1"/>
  <c r="M15" i="1"/>
  <c r="L15" i="1"/>
  <c r="T15" i="1" s="1"/>
  <c r="J15" i="1"/>
  <c r="J11" i="1" s="1"/>
  <c r="I15" i="1"/>
  <c r="H15" i="1"/>
  <c r="G15" i="1"/>
  <c r="F15" i="1"/>
  <c r="E15" i="1"/>
  <c r="D15" i="1"/>
  <c r="C15" i="1"/>
  <c r="S14" i="1"/>
  <c r="R14" i="1"/>
  <c r="Q14" i="1"/>
  <c r="Q11" i="1" s="1"/>
  <c r="P14" i="1"/>
  <c r="O14" i="1"/>
  <c r="N14" i="1"/>
  <c r="M14" i="1"/>
  <c r="L14" i="1"/>
  <c r="T14" i="1" s="1"/>
  <c r="J14" i="1"/>
  <c r="I14" i="1"/>
  <c r="H14" i="1"/>
  <c r="G14" i="1"/>
  <c r="F14" i="1"/>
  <c r="E14" i="1"/>
  <c r="E11" i="1" s="1"/>
  <c r="D14" i="1"/>
  <c r="C14" i="1"/>
  <c r="S13" i="1"/>
  <c r="R13" i="1"/>
  <c r="R11" i="1" s="1"/>
  <c r="Q13" i="1"/>
  <c r="P13" i="1"/>
  <c r="O13" i="1"/>
  <c r="N13" i="1"/>
  <c r="M13" i="1"/>
  <c r="L13" i="1"/>
  <c r="J13" i="1"/>
  <c r="I13" i="1"/>
  <c r="H13" i="1"/>
  <c r="G13" i="1"/>
  <c r="F13" i="1"/>
  <c r="F11" i="1" s="1"/>
  <c r="E13" i="1"/>
  <c r="D13" i="1"/>
  <c r="C13" i="1"/>
  <c r="K13" i="1" s="1"/>
  <c r="S12" i="1"/>
  <c r="S11" i="1" s="1"/>
  <c r="S10" i="1" s="1"/>
  <c r="S9" i="1" s="1"/>
  <c r="S66" i="1" s="1"/>
  <c r="R12" i="1"/>
  <c r="Q12" i="1"/>
  <c r="P12" i="1"/>
  <c r="O12" i="1"/>
  <c r="N12" i="1"/>
  <c r="M12" i="1"/>
  <c r="L12" i="1"/>
  <c r="J12" i="1"/>
  <c r="I12" i="1"/>
  <c r="H12" i="1"/>
  <c r="G12" i="1"/>
  <c r="G11" i="1" s="1"/>
  <c r="F12" i="1"/>
  <c r="E12" i="1"/>
  <c r="D12" i="1"/>
  <c r="C12" i="1"/>
  <c r="O11" i="1"/>
  <c r="N11" i="1"/>
  <c r="I11" i="1"/>
  <c r="H11" i="1"/>
  <c r="H10" i="1" s="1"/>
  <c r="H9" i="1" s="1"/>
  <c r="H66" i="1" s="1"/>
  <c r="C11" i="1"/>
  <c r="O10" i="1"/>
  <c r="O9" i="1" s="1"/>
  <c r="O66" i="1" s="1"/>
  <c r="T34" i="3" l="1"/>
  <c r="K15" i="3"/>
  <c r="U16" i="3"/>
  <c r="S9" i="3"/>
  <c r="S8" i="3" s="1"/>
  <c r="K23" i="3"/>
  <c r="U24" i="3"/>
  <c r="U31" i="3"/>
  <c r="U36" i="3"/>
  <c r="P63" i="3"/>
  <c r="R8" i="3"/>
  <c r="R63" i="3" s="1"/>
  <c r="U62" i="3"/>
  <c r="F10" i="3"/>
  <c r="F9" i="3" s="1"/>
  <c r="F8" i="3" s="1"/>
  <c r="F63" i="3" s="1"/>
  <c r="K11" i="3"/>
  <c r="O28" i="3"/>
  <c r="O27" i="3" s="1"/>
  <c r="O8" i="3" s="1"/>
  <c r="O63" i="3" s="1"/>
  <c r="K34" i="3"/>
  <c r="U34" i="3" s="1"/>
  <c r="U35" i="3"/>
  <c r="G27" i="3"/>
  <c r="G8" i="3" s="1"/>
  <c r="G63" i="3" s="1"/>
  <c r="K38" i="3"/>
  <c r="U38" i="3" s="1"/>
  <c r="U39" i="3"/>
  <c r="T45" i="3"/>
  <c r="T44" i="3" s="1"/>
  <c r="H45" i="3"/>
  <c r="H44" i="3" s="1"/>
  <c r="K50" i="3"/>
  <c r="U50" i="3" s="1"/>
  <c r="U51" i="3"/>
  <c r="I63" i="3"/>
  <c r="S63" i="3"/>
  <c r="H8" i="3"/>
  <c r="H63" i="3" s="1"/>
  <c r="K29" i="3"/>
  <c r="U30" i="3"/>
  <c r="T28" i="3"/>
  <c r="T27" i="3" s="1"/>
  <c r="T8" i="3" s="1"/>
  <c r="C29" i="3"/>
  <c r="D15" i="3"/>
  <c r="D14" i="3" s="1"/>
  <c r="K20" i="3"/>
  <c r="D29" i="3"/>
  <c r="D28" i="3" s="1"/>
  <c r="D27" i="3" s="1"/>
  <c r="N34" i="3"/>
  <c r="N28" i="3" s="1"/>
  <c r="C46" i="3"/>
  <c r="C45" i="3" s="1"/>
  <c r="C44" i="3" s="1"/>
  <c r="C50" i="3"/>
  <c r="K60" i="3"/>
  <c r="D11" i="3"/>
  <c r="E15" i="3"/>
  <c r="E14" i="3" s="1"/>
  <c r="E10" i="3" s="1"/>
  <c r="E9" i="3" s="1"/>
  <c r="E8" i="3" s="1"/>
  <c r="E63" i="3" s="1"/>
  <c r="M19" i="3"/>
  <c r="M9" i="3" s="1"/>
  <c r="M8" i="3" s="1"/>
  <c r="M63" i="3" s="1"/>
  <c r="D23" i="3"/>
  <c r="D22" i="3" s="1"/>
  <c r="E29" i="3"/>
  <c r="E28" i="3" s="1"/>
  <c r="E27" i="3" s="1"/>
  <c r="C34" i="3"/>
  <c r="N38" i="3"/>
  <c r="D50" i="3"/>
  <c r="D45" i="3" s="1"/>
  <c r="D44" i="3" s="1"/>
  <c r="L60" i="3"/>
  <c r="T9" i="2"/>
  <c r="T10" i="2"/>
  <c r="U10" i="2" s="1"/>
  <c r="F8" i="2"/>
  <c r="F33" i="2" s="1"/>
  <c r="C8" i="2"/>
  <c r="C33" i="2" s="1"/>
  <c r="I8" i="2"/>
  <c r="I33" i="2" s="1"/>
  <c r="K30" i="2"/>
  <c r="U31" i="2"/>
  <c r="K13" i="2"/>
  <c r="K16" i="2"/>
  <c r="U16" i="2" s="1"/>
  <c r="T22" i="2"/>
  <c r="T21" i="2" s="1"/>
  <c r="T20" i="2" s="1"/>
  <c r="K26" i="2"/>
  <c r="K23" i="2"/>
  <c r="K21" i="2" s="1"/>
  <c r="G9" i="2"/>
  <c r="G8" i="2" s="1"/>
  <c r="G33" i="2" s="1"/>
  <c r="M9" i="2"/>
  <c r="M8" i="2" s="1"/>
  <c r="M33" i="2" s="1"/>
  <c r="S9" i="2"/>
  <c r="S8" i="2" s="1"/>
  <c r="S33" i="2" s="1"/>
  <c r="N10" i="1"/>
  <c r="M11" i="1"/>
  <c r="T12" i="1"/>
  <c r="T11" i="1" s="1"/>
  <c r="K21" i="1"/>
  <c r="D17" i="1"/>
  <c r="D16" i="1" s="1"/>
  <c r="D29" i="1"/>
  <c r="K31" i="1"/>
  <c r="U31" i="1" s="1"/>
  <c r="J29" i="1"/>
  <c r="J26" i="1" s="1"/>
  <c r="J10" i="1" s="1"/>
  <c r="J9" i="1" s="1"/>
  <c r="J66" i="1" s="1"/>
  <c r="M38" i="1"/>
  <c r="T42" i="1"/>
  <c r="C38" i="1"/>
  <c r="K40" i="1"/>
  <c r="U47" i="1"/>
  <c r="G10" i="1"/>
  <c r="G9" i="1" s="1"/>
  <c r="G66" i="1" s="1"/>
  <c r="U13" i="1"/>
  <c r="K14" i="1"/>
  <c r="U14" i="1" s="1"/>
  <c r="M17" i="1"/>
  <c r="M16" i="1" s="1"/>
  <c r="T18" i="1"/>
  <c r="T21" i="1"/>
  <c r="U23" i="1"/>
  <c r="T31" i="1"/>
  <c r="U35" i="1"/>
  <c r="T40" i="1"/>
  <c r="T38" i="1" s="1"/>
  <c r="K51" i="1"/>
  <c r="T57" i="1"/>
  <c r="I66" i="1"/>
  <c r="K19" i="1"/>
  <c r="U19" i="1" s="1"/>
  <c r="K20" i="1"/>
  <c r="M27" i="1"/>
  <c r="M26" i="1" s="1"/>
  <c r="T28" i="1"/>
  <c r="T27" i="1" s="1"/>
  <c r="E29" i="1"/>
  <c r="E26" i="1" s="1"/>
  <c r="E10" i="1" s="1"/>
  <c r="E9" i="1" s="1"/>
  <c r="E66" i="1" s="1"/>
  <c r="K30" i="1"/>
  <c r="Q26" i="1"/>
  <c r="Q10" i="1" s="1"/>
  <c r="Q9" i="1" s="1"/>
  <c r="Q66" i="1" s="1"/>
  <c r="D38" i="1"/>
  <c r="K39" i="1"/>
  <c r="T41" i="1"/>
  <c r="U62" i="1"/>
  <c r="K15" i="1"/>
  <c r="U15" i="1" s="1"/>
  <c r="D11" i="1"/>
  <c r="K12" i="1"/>
  <c r="L11" i="1"/>
  <c r="T13" i="1"/>
  <c r="R10" i="1"/>
  <c r="R9" i="1" s="1"/>
  <c r="R66" i="1" s="1"/>
  <c r="T20" i="1"/>
  <c r="C17" i="1"/>
  <c r="C16" i="1" s="1"/>
  <c r="K22" i="1"/>
  <c r="U22" i="1" s="1"/>
  <c r="T29" i="1"/>
  <c r="C29" i="1"/>
  <c r="K32" i="1"/>
  <c r="U32" i="1" s="1"/>
  <c r="U42" i="1"/>
  <c r="K45" i="1"/>
  <c r="L44" i="1"/>
  <c r="T45" i="1"/>
  <c r="T44" i="1" s="1"/>
  <c r="C50" i="1"/>
  <c r="C49" i="1" s="1"/>
  <c r="K27" i="1"/>
  <c r="U28" i="1"/>
  <c r="D53" i="1"/>
  <c r="D49" i="1" s="1"/>
  <c r="K54" i="1"/>
  <c r="F10" i="1"/>
  <c r="F9" i="1" s="1"/>
  <c r="P10" i="1"/>
  <c r="P9" i="1" s="1"/>
  <c r="P66" i="1" s="1"/>
  <c r="K18" i="1"/>
  <c r="L17" i="1"/>
  <c r="L16" i="1" s="1"/>
  <c r="T19" i="1"/>
  <c r="K41" i="1"/>
  <c r="U41" i="1" s="1"/>
  <c r="C53" i="1"/>
  <c r="F66" i="1"/>
  <c r="K65" i="1"/>
  <c r="K60" i="1"/>
  <c r="N53" i="1"/>
  <c r="N49" i="1" s="1"/>
  <c r="E44" i="1"/>
  <c r="U60" i="3" l="1"/>
  <c r="C28" i="3"/>
  <c r="C27" i="3" s="1"/>
  <c r="C8" i="3" s="1"/>
  <c r="C63" i="3" s="1"/>
  <c r="K14" i="3"/>
  <c r="U14" i="3" s="1"/>
  <c r="U15" i="3"/>
  <c r="K45" i="3"/>
  <c r="K10" i="3"/>
  <c r="U11" i="3"/>
  <c r="L63" i="3"/>
  <c r="T60" i="3"/>
  <c r="T63" i="3" s="1"/>
  <c r="N27" i="3"/>
  <c r="N8" i="3" s="1"/>
  <c r="N63" i="3" s="1"/>
  <c r="D10" i="3"/>
  <c r="D9" i="3" s="1"/>
  <c r="D8" i="3" s="1"/>
  <c r="D63" i="3" s="1"/>
  <c r="U20" i="3"/>
  <c r="K19" i="3"/>
  <c r="U19" i="3" s="1"/>
  <c r="K28" i="3"/>
  <c r="U29" i="3"/>
  <c r="K22" i="3"/>
  <c r="U23" i="3"/>
  <c r="K20" i="2"/>
  <c r="U20" i="2" s="1"/>
  <c r="U21" i="2"/>
  <c r="U26" i="2"/>
  <c r="K25" i="2"/>
  <c r="U25" i="2" s="1"/>
  <c r="K12" i="2"/>
  <c r="U13" i="2"/>
  <c r="T8" i="2"/>
  <c r="T33" i="2" s="1"/>
  <c r="U22" i="2"/>
  <c r="K29" i="2"/>
  <c r="U29" i="2" s="1"/>
  <c r="U30" i="2"/>
  <c r="U54" i="1"/>
  <c r="K53" i="1"/>
  <c r="U53" i="1" s="1"/>
  <c r="L10" i="1"/>
  <c r="L9" i="1" s="1"/>
  <c r="L66" i="1" s="1"/>
  <c r="K17" i="1"/>
  <c r="U18" i="1"/>
  <c r="U27" i="1"/>
  <c r="K44" i="1"/>
  <c r="U44" i="1" s="1"/>
  <c r="U45" i="1"/>
  <c r="K11" i="1"/>
  <c r="U12" i="1"/>
  <c r="T26" i="1"/>
  <c r="U21" i="1"/>
  <c r="U39" i="1"/>
  <c r="K38" i="1"/>
  <c r="U38" i="1" s="1"/>
  <c r="U60" i="1"/>
  <c r="K59" i="1"/>
  <c r="U20" i="1"/>
  <c r="U51" i="1"/>
  <c r="K50" i="1"/>
  <c r="T17" i="1"/>
  <c r="T16" i="1" s="1"/>
  <c r="T10" i="1" s="1"/>
  <c r="T9" i="1" s="1"/>
  <c r="T66" i="1" s="1"/>
  <c r="M10" i="1"/>
  <c r="M9" i="1" s="1"/>
  <c r="M66" i="1" s="1"/>
  <c r="N9" i="1"/>
  <c r="N66" i="1" s="1"/>
  <c r="C26" i="1"/>
  <c r="C10" i="1" s="1"/>
  <c r="C9" i="1" s="1"/>
  <c r="C66" i="1" s="1"/>
  <c r="K29" i="1"/>
  <c r="U29" i="1" s="1"/>
  <c r="U30" i="1"/>
  <c r="U40" i="1"/>
  <c r="D26" i="1"/>
  <c r="D10" i="1" s="1"/>
  <c r="D9" i="1" s="1"/>
  <c r="D66" i="1" s="1"/>
  <c r="K44" i="3" l="1"/>
  <c r="U44" i="3" s="1"/>
  <c r="U45" i="3"/>
  <c r="K9" i="3"/>
  <c r="U10" i="3"/>
  <c r="U28" i="3"/>
  <c r="K27" i="3"/>
  <c r="U27" i="3" s="1"/>
  <c r="U12" i="2"/>
  <c r="K9" i="2"/>
  <c r="K49" i="1"/>
  <c r="U49" i="1" s="1"/>
  <c r="U50" i="1"/>
  <c r="U11" i="1"/>
  <c r="U17" i="1"/>
  <c r="K16" i="1"/>
  <c r="U16" i="1" s="1"/>
  <c r="K58" i="1"/>
  <c r="U59" i="1"/>
  <c r="K26" i="1"/>
  <c r="U26" i="1" s="1"/>
  <c r="U9" i="3" l="1"/>
  <c r="K8" i="3"/>
  <c r="K8" i="2"/>
  <c r="U9" i="2"/>
  <c r="K10" i="1"/>
  <c r="K57" i="1"/>
  <c r="U57" i="1" s="1"/>
  <c r="U58" i="1"/>
  <c r="U8" i="3" l="1"/>
  <c r="K63" i="3"/>
  <c r="U63" i="3" s="1"/>
  <c r="U8" i="2"/>
  <c r="K33" i="2"/>
  <c r="U33" i="2" s="1"/>
  <c r="K9" i="1"/>
  <c r="U10" i="1"/>
  <c r="U9" i="1" l="1"/>
  <c r="K66" i="1"/>
  <c r="U66" i="1" s="1"/>
</calcChain>
</file>

<file path=xl/sharedStrings.xml><?xml version="1.0" encoding="utf-8"?>
<sst xmlns="http://schemas.openxmlformats.org/spreadsheetml/2006/main" count="391" uniqueCount="141">
  <si>
    <t xml:space="preserve"> CUADRO No.2</t>
  </si>
  <si>
    <t>INGRESOS FISCALES COMPARADOS POR PARTIDAS, DIRECCION GENERAL DE IMPUESTOS INTERNOS</t>
  </si>
  <si>
    <t>ENERO-AGOSTO 2020/ESTIMACION 2020</t>
  </si>
  <si>
    <t xml:space="preserve">(En millones RD$) </t>
  </si>
  <si>
    <t>PARTIDAS</t>
  </si>
  <si>
    <t>RECAUDADO 2020</t>
  </si>
  <si>
    <t>ESTIMADO 2020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</si>
  <si>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</si>
  <si>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</si>
  <si>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</si>
  <si>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</si>
  <si>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</si>
  <si>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</si>
  <si>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</si>
  <si>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</si>
  <si>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</si>
  <si>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</si>
  <si>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</si>
  <si>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</si>
  <si>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</si>
  <si>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</si>
  <si>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</si>
  <si>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</si>
  <si>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</si>
  <si>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</si>
  <si>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</si>
  <si>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</si>
  <si>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</si>
  <si>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</si>
  <si>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</si>
  <si>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</si>
  <si>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</si>
  <si>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</si>
  <si>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</si>
  <si>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</si>
  <si>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</si>
  <si>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</si>
  <si>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</si>
  <si>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</si>
  <si>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</si>
  <si>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</si>
  <si>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</si>
  <si>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</si>
  <si>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</si>
  <si>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</si>
  <si>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</si>
  <si>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</si>
  <si>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</si>
  <si>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</si>
  <si>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</si>
  <si>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</si>
  <si>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</si>
  <si>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</si>
  <si>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</si>
  <si>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</si>
  <si>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</si>
  <si>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</si>
  <si>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</si>
  <si>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</si>
  <si>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</si>
  <si>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</si>
  <si>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</si>
  <si>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</si>
  <si>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</si>
  <si>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</si>
  <si>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</si>
  <si>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</si>
  <si>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</si>
  <si>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</si>
  <si>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 Ingresos por diferencial del gas licuado de petróleo</t>
  </si>
  <si>
    <t>B)  INGRESOS DE CAPITAL</t>
  </si>
  <si>
    <t xml:space="preserve">   TOTAL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</si>
  <si>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</si>
  <si>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</si>
  <si>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</si>
  <si>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</si>
  <si>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</si>
  <si>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</si>
  <si>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</si>
  <si>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</si>
  <si>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ENERO-AGOSTO  2020/ESTIMACION 2020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</si>
  <si>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</si>
  <si>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</si>
  <si>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</si>
  <si>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</si>
  <si>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</si>
  <si>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</si>
  <si>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</si>
  <si>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</si>
  <si>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</si>
  <si>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</si>
  <si>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</si>
  <si>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</si>
  <si>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</si>
  <si>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</si>
  <si>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</si>
  <si>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(1) Cifras sujetas a rectificación.   Incluye los dólares convertidos a la tasa oficial. </t>
  </si>
  <si>
    <t xml:space="preserve">     Excluye depósitos en exceso de la DGA.</t>
  </si>
  <si>
    <t>CUADRO No.4</t>
  </si>
  <si>
    <t xml:space="preserve"> INGRESOS FISCALES COMPARADOS  POR PARTIDAS, TESORERÍA NACIONAL</t>
  </si>
  <si>
    <t xml:space="preserve">(En millones de RD$) </t>
  </si>
  <si>
    <t>%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</si>
  <si>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</si>
  <si>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</si>
  <si>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</si>
  <si>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</si>
  <si>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</si>
  <si>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</si>
  <si>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</si>
  <si>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</si>
  <si>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</si>
  <si>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</si>
  <si>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</si>
  <si>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</si>
  <si>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</si>
  <si>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</si>
  <si>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</si>
  <si>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</si>
  <si>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</si>
  <si>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</si>
  <si>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</si>
  <si>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</si>
  <si>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Otros Recursos de Captación Directa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</si>
  <si>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</si>
  <si>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</si>
  <si>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</si>
  <si>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</si>
  <si>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</si>
  <si>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</si>
  <si>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</si>
  <si>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</si>
  <si>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</si>
  <si>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</si>
  <si>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</si>
  <si>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</si>
  <si>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</si>
  <si>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</si>
  <si>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>- Transferencias Capital</t>
  </si>
  <si>
    <t xml:space="preserve">TOTAL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</si>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</sst>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* _(#,##0.0_)\ _P_-;* \(#,##0.0\)\ _P_-;_-* &quot;-&quot;??\ _P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.00\ &quot;€&quot;_-;\-* #,##0.00\ &quot;€&quot;_-;_-* &quot;-&quot;??\ &quot;€&quot;_-;_-@_-"/>
    <numFmt numFmtId="171" formatCode="_([$€-2]* #,##0.00_);_([$€-2]* \(#,##0.00\);_([$€-2]* &quot;-&quot;??_)"/>
    <numFmt numFmtId="172" formatCode="_([$€]* #,##0.00_);_([$€]* \(#,##0.00\);_([$€]* &quot;-&quot;??_);_(@_)"/>
    <numFmt numFmtId="173" formatCode="_(&quot;RD$&quot;* #,##0.00_);_(&quot;RD$&quot;* \(#,##0.00\);_(&quot;RD$&quot;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12"/>
      <name val="Courier"/>
      <family val="3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i/>
      <sz val="12"/>
      <color indexed="8"/>
      <name val="Segoe UI"/>
      <family val="2"/>
    </font>
    <font>
      <sz val="9"/>
      <name val="Segoe UI"/>
      <family val="2"/>
    </font>
    <font>
      <b/>
      <sz val="11"/>
      <name val="Segoe UI"/>
      <family val="2"/>
    </font>
    <font>
      <sz val="12"/>
      <color theme="0"/>
      <name val="Arial"/>
      <family val="2"/>
    </font>
    <font>
      <sz val="10"/>
      <color theme="0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sz val="10"/>
      <name val="Segoe UI"/>
      <family val="2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9" fontId="11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8">
      <protection hidden="1"/>
    </xf>
    <xf numFmtId="0" fontId="28" fillId="23" borderId="8" applyNumberFormat="0" applyFont="0" applyBorder="0" applyAlignment="0" applyProtection="0">
      <protection hidden="1"/>
    </xf>
    <xf numFmtId="0" fontId="27" fillId="0" borderId="8">
      <protection hidden="1"/>
    </xf>
    <xf numFmtId="167" fontId="29" fillId="0" borderId="10" applyBorder="0">
      <alignment horizontal="center" vertical="center"/>
    </xf>
    <xf numFmtId="0" fontId="30" fillId="0" borderId="11" applyNumberFormat="0" applyFont="0" applyProtection="0">
      <alignment wrapText="1"/>
    </xf>
    <xf numFmtId="0" fontId="31" fillId="11" borderId="0" applyNumberFormat="0" applyBorder="0" applyAlignment="0" applyProtection="0"/>
    <xf numFmtId="0" fontId="32" fillId="23" borderId="12" applyNumberFormat="0" applyAlignment="0" applyProtection="0"/>
    <xf numFmtId="0" fontId="33" fillId="24" borderId="13" applyNumberFormat="0" applyAlignment="0" applyProtection="0"/>
    <xf numFmtId="0" fontId="34" fillId="0" borderId="14" applyNumberFormat="0" applyFill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8" borderId="0" applyNumberFormat="0" applyBorder="0" applyAlignment="0" applyProtection="0"/>
    <xf numFmtId="0" fontId="36" fillId="14" borderId="12" applyNumberForma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15" applyNumberFormat="0" applyProtection="0">
      <alignment wrapText="1"/>
    </xf>
    <xf numFmtId="0" fontId="37" fillId="0" borderId="16" applyNumberFormat="0" applyProtection="0">
      <alignment wrapText="1"/>
    </xf>
    <xf numFmtId="0" fontId="18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/>
    <xf numFmtId="0" fontId="39" fillId="0" borderId="8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>
      <alignment vertical="top"/>
    </xf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39" fontId="4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39" fontId="11" fillId="0" borderId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7" fillId="0" borderId="18" applyNumberFormat="0" applyProtection="0">
      <alignment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8" applyNumberFormat="0" applyFill="0" applyBorder="0" applyAlignment="0" applyProtection="0">
      <protection hidden="1"/>
    </xf>
    <xf numFmtId="0" fontId="44" fillId="23" borderId="19" applyNumberFormat="0" applyAlignment="0" applyProtection="0"/>
    <xf numFmtId="0" fontId="45" fillId="0" borderId="0" applyNumberFormat="0" applyProtection="0">
      <alignment horizontal="left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35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8"/>
    <xf numFmtId="0" fontId="52" fillId="0" borderId="23" applyNumberFormat="0" applyFill="0" applyAlignment="0" applyProtection="0"/>
  </cellStyleXfs>
  <cellXfs count="201">
    <xf numFmtId="0" fontId="0" fillId="0" borderId="0" xfId="0"/>
    <xf numFmtId="0" fontId="4" fillId="0" borderId="0" xfId="2" applyFont="1" applyFill="1"/>
    <xf numFmtId="0" fontId="3" fillId="0" borderId="0" xfId="2" applyFont="1" applyFill="1" applyBorder="1"/>
    <xf numFmtId="0" fontId="3" fillId="0" borderId="0" xfId="2" applyFont="1" applyBorder="1"/>
    <xf numFmtId="0" fontId="3" fillId="0" borderId="0" xfId="2" applyFont="1"/>
    <xf numFmtId="0" fontId="3" fillId="0" borderId="0" xfId="2"/>
    <xf numFmtId="0" fontId="5" fillId="0" borderId="0" xfId="2" applyFont="1" applyFill="1" applyAlignment="1" applyProtection="1">
      <alignment horizontal="center"/>
    </xf>
    <xf numFmtId="0" fontId="6" fillId="0" borderId="0" xfId="2" applyFont="1" applyFill="1"/>
    <xf numFmtId="0" fontId="7" fillId="0" borderId="0" xfId="2" applyFont="1" applyFill="1" applyBorder="1"/>
    <xf numFmtId="0" fontId="6" fillId="0" borderId="0" xfId="2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center"/>
    </xf>
    <xf numFmtId="0" fontId="9" fillId="8" borderId="1" xfId="3" applyFont="1" applyFill="1" applyBorder="1" applyAlignment="1" applyProtection="1">
      <alignment horizontal="center" vertical="center"/>
    </xf>
    <xf numFmtId="0" fontId="9" fillId="8" borderId="2" xfId="2" applyFont="1" applyFill="1" applyBorder="1" applyAlignment="1" applyProtection="1">
      <alignment horizontal="center" vertical="center"/>
    </xf>
    <xf numFmtId="0" fontId="9" fillId="8" borderId="3" xfId="2" applyFont="1" applyFill="1" applyBorder="1" applyAlignment="1" applyProtection="1">
      <alignment horizontal="center" vertical="center"/>
    </xf>
    <xf numFmtId="0" fontId="9" fillId="8" borderId="1" xfId="3" applyFont="1" applyFill="1" applyBorder="1" applyAlignment="1" applyProtection="1">
      <alignment horizontal="center" vertical="center" wrapText="1"/>
    </xf>
    <xf numFmtId="0" fontId="9" fillId="8" borderId="4" xfId="3" applyFont="1" applyFill="1" applyBorder="1" applyAlignment="1" applyProtection="1">
      <alignment horizontal="center" vertical="center"/>
    </xf>
    <xf numFmtId="0" fontId="9" fillId="8" borderId="5" xfId="3" applyFont="1" applyFill="1" applyBorder="1" applyAlignment="1" applyProtection="1">
      <alignment horizontal="center" vertical="center"/>
    </xf>
    <xf numFmtId="0" fontId="9" fillId="8" borderId="4" xfId="3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left" vertical="center"/>
    </xf>
    <xf numFmtId="164" fontId="10" fillId="0" borderId="7" xfId="4" applyNumberFormat="1" applyFont="1" applyFill="1" applyBorder="1"/>
    <xf numFmtId="0" fontId="10" fillId="0" borderId="8" xfId="3" applyFont="1" applyFill="1" applyBorder="1" applyAlignment="1" applyProtection="1"/>
    <xf numFmtId="164" fontId="10" fillId="0" borderId="8" xfId="3" applyNumberFormat="1" applyFont="1" applyFill="1" applyBorder="1" applyProtection="1"/>
    <xf numFmtId="164" fontId="10" fillId="0" borderId="9" xfId="3" applyNumberFormat="1" applyFont="1" applyFill="1" applyBorder="1" applyProtection="1"/>
    <xf numFmtId="164" fontId="10" fillId="0" borderId="8" xfId="3" applyNumberFormat="1" applyFont="1" applyFill="1" applyBorder="1" applyAlignment="1" applyProtection="1"/>
    <xf numFmtId="164" fontId="10" fillId="0" borderId="9" xfId="3" applyNumberFormat="1" applyFont="1" applyFill="1" applyBorder="1" applyAlignment="1" applyProtection="1"/>
    <xf numFmtId="49" fontId="12" fillId="0" borderId="8" xfId="5" applyNumberFormat="1" applyFont="1" applyFill="1" applyBorder="1" applyAlignment="1" applyProtection="1">
      <alignment horizontal="left" indent="1"/>
    </xf>
    <xf numFmtId="164" fontId="12" fillId="0" borderId="8" xfId="3" applyNumberFormat="1" applyFont="1" applyFill="1" applyBorder="1" applyAlignment="1" applyProtection="1"/>
    <xf numFmtId="164" fontId="12" fillId="0" borderId="9" xfId="3" applyNumberFormat="1" applyFont="1" applyFill="1" applyBorder="1" applyAlignment="1" applyProtection="1"/>
    <xf numFmtId="164" fontId="3" fillId="0" borderId="0" xfId="2" applyNumberFormat="1" applyFont="1" applyBorder="1"/>
    <xf numFmtId="49" fontId="10" fillId="0" borderId="8" xfId="3" applyNumberFormat="1" applyFont="1" applyFill="1" applyBorder="1" applyAlignment="1" applyProtection="1">
      <alignment horizontal="left" indent="1"/>
    </xf>
    <xf numFmtId="49" fontId="12" fillId="0" borderId="8" xfId="5" applyNumberFormat="1" applyFont="1" applyFill="1" applyBorder="1" applyAlignment="1" applyProtection="1">
      <alignment horizontal="left" indent="2"/>
    </xf>
    <xf numFmtId="164" fontId="12" fillId="0" borderId="8" xfId="3" applyNumberFormat="1" applyFont="1" applyFill="1" applyBorder="1" applyProtection="1"/>
    <xf numFmtId="164" fontId="13" fillId="0" borderId="8" xfId="3" applyNumberFormat="1" applyFont="1" applyFill="1" applyBorder="1" applyProtection="1"/>
    <xf numFmtId="49" fontId="12" fillId="0" borderId="8" xfId="2" applyNumberFormat="1" applyFont="1" applyFill="1" applyBorder="1" applyAlignment="1" applyProtection="1">
      <alignment horizontal="left" indent="2"/>
    </xf>
    <xf numFmtId="0" fontId="3" fillId="0" borderId="0" xfId="2" applyBorder="1"/>
    <xf numFmtId="49" fontId="12" fillId="0" borderId="8" xfId="3" applyNumberFormat="1" applyFont="1" applyFill="1" applyBorder="1" applyAlignment="1" applyProtection="1">
      <alignment horizontal="left" indent="2"/>
    </xf>
    <xf numFmtId="0" fontId="10" fillId="0" borderId="8" xfId="3" applyFont="1" applyFill="1" applyBorder="1" applyAlignment="1" applyProtection="1">
      <alignment horizontal="left" indent="1"/>
    </xf>
    <xf numFmtId="165" fontId="3" fillId="0" borderId="0" xfId="1" applyNumberFormat="1" applyFont="1" applyBorder="1"/>
    <xf numFmtId="165" fontId="13" fillId="0" borderId="8" xfId="3" applyNumberFormat="1" applyFont="1" applyFill="1" applyBorder="1" applyProtection="1"/>
    <xf numFmtId="10" fontId="3" fillId="0" borderId="0" xfId="2" applyNumberFormat="1" applyFont="1" applyBorder="1"/>
    <xf numFmtId="49" fontId="12" fillId="0" borderId="8" xfId="6" applyNumberFormat="1" applyFont="1" applyFill="1" applyBorder="1" applyAlignment="1" applyProtection="1">
      <alignment horizontal="left" indent="2"/>
    </xf>
    <xf numFmtId="0" fontId="14" fillId="0" borderId="8" xfId="2" applyFont="1" applyBorder="1"/>
    <xf numFmtId="0" fontId="15" fillId="0" borderId="0" xfId="2" applyFont="1"/>
    <xf numFmtId="49" fontId="10" fillId="0" borderId="8" xfId="6" applyNumberFormat="1" applyFont="1" applyFill="1" applyBorder="1" applyAlignment="1" applyProtection="1">
      <alignment horizontal="left" indent="1"/>
    </xf>
    <xf numFmtId="43" fontId="12" fillId="0" borderId="9" xfId="1" applyFont="1" applyFill="1" applyBorder="1" applyAlignment="1" applyProtection="1">
      <alignment horizontal="left" indent="4"/>
    </xf>
    <xf numFmtId="0" fontId="3" fillId="0" borderId="0" xfId="2" applyAlignment="1">
      <alignment vertical="center"/>
    </xf>
    <xf numFmtId="49" fontId="10" fillId="0" borderId="8" xfId="6" applyNumberFormat="1" applyFont="1" applyFill="1" applyBorder="1" applyAlignment="1" applyProtection="1">
      <alignment horizontal="left"/>
    </xf>
    <xf numFmtId="0" fontId="16" fillId="0" borderId="0" xfId="2" applyFont="1"/>
    <xf numFmtId="0" fontId="16" fillId="0" borderId="0" xfId="2" applyFont="1" applyBorder="1"/>
    <xf numFmtId="0" fontId="17" fillId="0" borderId="0" xfId="2" applyFont="1"/>
    <xf numFmtId="0" fontId="19" fillId="0" borderId="0" xfId="7" applyFont="1" applyBorder="1" applyAlignment="1" applyProtection="1"/>
    <xf numFmtId="0" fontId="19" fillId="0" borderId="0" xfId="7" applyFont="1" applyAlignment="1" applyProtection="1"/>
    <xf numFmtId="164" fontId="10" fillId="0" borderId="8" xfId="6" applyNumberFormat="1" applyFont="1" applyFill="1" applyBorder="1" applyProtection="1"/>
    <xf numFmtId="164" fontId="10" fillId="0" borderId="9" xfId="3" applyNumberFormat="1" applyFont="1" applyFill="1" applyBorder="1" applyAlignment="1" applyProtection="1">
      <alignment horizontal="left" indent="5"/>
    </xf>
    <xf numFmtId="0" fontId="9" fillId="8" borderId="5" xfId="3" applyFont="1" applyFill="1" applyBorder="1" applyAlignment="1" applyProtection="1">
      <alignment horizontal="left" vertical="center"/>
    </xf>
    <xf numFmtId="164" fontId="9" fillId="8" borderId="5" xfId="3" applyNumberFormat="1" applyFont="1" applyFill="1" applyBorder="1" applyAlignment="1" applyProtection="1">
      <alignment vertical="center"/>
    </xf>
    <xf numFmtId="164" fontId="14" fillId="0" borderId="0" xfId="2" applyNumberFormat="1" applyFont="1"/>
    <xf numFmtId="164" fontId="20" fillId="0" borderId="0" xfId="3" applyNumberFormat="1" applyFont="1" applyFill="1" applyBorder="1" applyAlignment="1" applyProtection="1">
      <alignment vertical="center"/>
    </xf>
    <xf numFmtId="164" fontId="13" fillId="0" borderId="0" xfId="3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/>
    <xf numFmtId="164" fontId="21" fillId="0" borderId="0" xfId="2" applyNumberFormat="1" applyFont="1" applyFill="1" applyBorder="1"/>
    <xf numFmtId="164" fontId="13" fillId="0" borderId="0" xfId="3" applyNumberFormat="1" applyFont="1" applyFill="1" applyBorder="1" applyProtection="1"/>
    <xf numFmtId="164" fontId="20" fillId="0" borderId="0" xfId="3" applyNumberFormat="1" applyFont="1" applyFill="1" applyBorder="1" applyProtection="1"/>
    <xf numFmtId="0" fontId="22" fillId="0" borderId="0" xfId="2" applyFont="1" applyFill="1" applyAlignment="1" applyProtection="1"/>
    <xf numFmtId="43" fontId="12" fillId="0" borderId="0" xfId="2" applyNumberFormat="1" applyFont="1" applyAlignment="1">
      <alignment horizontal="right"/>
    </xf>
    <xf numFmtId="0" fontId="21" fillId="0" borderId="0" xfId="2" applyFont="1" applyFill="1" applyBorder="1"/>
    <xf numFmtId="166" fontId="21" fillId="0" borderId="0" xfId="2" applyNumberFormat="1" applyFont="1" applyFill="1" applyBorder="1"/>
    <xf numFmtId="0" fontId="22" fillId="0" borderId="0" xfId="2" applyFont="1" applyFill="1" applyAlignment="1" applyProtection="1">
      <alignment horizontal="left" indent="1"/>
    </xf>
    <xf numFmtId="0" fontId="23" fillId="0" borderId="0" xfId="2" applyFont="1" applyFill="1" applyBorder="1"/>
    <xf numFmtId="0" fontId="24" fillId="0" borderId="0" xfId="2" applyFont="1" applyFill="1" applyBorder="1"/>
    <xf numFmtId="0" fontId="3" fillId="0" borderId="0" xfId="2" applyFill="1" applyBorder="1"/>
    <xf numFmtId="0" fontId="5" fillId="0" borderId="0" xfId="2" applyFont="1" applyFill="1" applyAlignment="1" applyProtection="1">
      <alignment horizontal="center"/>
    </xf>
    <xf numFmtId="0" fontId="53" fillId="0" borderId="0" xfId="2" applyFont="1" applyFill="1" applyBorder="1"/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Border="1"/>
    <xf numFmtId="0" fontId="9" fillId="8" borderId="1" xfId="2" applyFont="1" applyFill="1" applyBorder="1" applyAlignment="1" applyProtection="1">
      <alignment horizontal="center" vertical="center"/>
    </xf>
    <xf numFmtId="0" fontId="9" fillId="8" borderId="1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/>
    <xf numFmtId="0" fontId="9" fillId="8" borderId="4" xfId="2" applyFont="1" applyFill="1" applyBorder="1" applyAlignment="1" applyProtection="1">
      <alignment horizontal="center" vertical="center"/>
    </xf>
    <xf numFmtId="0" fontId="9" fillId="8" borderId="4" xfId="2" applyFont="1" applyFill="1" applyBorder="1" applyAlignment="1" applyProtection="1">
      <alignment horizontal="center" vertical="center"/>
    </xf>
    <xf numFmtId="0" fontId="9" fillId="8" borderId="4" xfId="2" applyFont="1" applyFill="1" applyBorder="1" applyAlignment="1" applyProtection="1">
      <alignment horizontal="center" vertical="center" wrapText="1"/>
    </xf>
    <xf numFmtId="39" fontId="10" fillId="0" borderId="8" xfId="371" applyFont="1" applyFill="1" applyBorder="1" applyAlignment="1" applyProtection="1"/>
    <xf numFmtId="164" fontId="10" fillId="0" borderId="7" xfId="370" applyNumberFormat="1" applyFont="1" applyFill="1" applyBorder="1"/>
    <xf numFmtId="164" fontId="10" fillId="0" borderId="9" xfId="370" applyNumberFormat="1" applyFont="1" applyFill="1" applyBorder="1"/>
    <xf numFmtId="164" fontId="13" fillId="0" borderId="0" xfId="2" applyNumberFormat="1" applyFont="1" applyFill="1" applyBorder="1"/>
    <xf numFmtId="43" fontId="3" fillId="0" borderId="0" xfId="1" applyFont="1" applyBorder="1"/>
    <xf numFmtId="43" fontId="3" fillId="0" borderId="0" xfId="1" applyFont="1"/>
    <xf numFmtId="43" fontId="3" fillId="0" borderId="0" xfId="2" applyNumberFormat="1" applyFont="1"/>
    <xf numFmtId="49" fontId="10" fillId="0" borderId="8" xfId="371" applyNumberFormat="1" applyFont="1" applyFill="1" applyBorder="1" applyAlignment="1" applyProtection="1"/>
    <xf numFmtId="164" fontId="10" fillId="0" borderId="8" xfId="370" applyNumberFormat="1" applyFont="1" applyFill="1" applyBorder="1"/>
    <xf numFmtId="49" fontId="10" fillId="0" borderId="8" xfId="371" applyNumberFormat="1" applyFont="1" applyFill="1" applyBorder="1" applyAlignment="1" applyProtection="1">
      <alignment horizontal="left" indent="1"/>
    </xf>
    <xf numFmtId="0" fontId="54" fillId="0" borderId="8" xfId="370" applyFont="1" applyFill="1" applyBorder="1" applyAlignment="1" applyProtection="1">
      <alignment horizontal="left" indent="2"/>
    </xf>
    <xf numFmtId="164" fontId="54" fillId="0" borderId="8" xfId="370" applyNumberFormat="1" applyFont="1" applyFill="1" applyBorder="1" applyAlignment="1" applyProtection="1">
      <alignment horizontal="right"/>
    </xf>
    <xf numFmtId="164" fontId="54" fillId="0" borderId="9" xfId="370" applyNumberFormat="1" applyFont="1" applyFill="1" applyBorder="1" applyAlignment="1" applyProtection="1">
      <alignment horizontal="right"/>
    </xf>
    <xf numFmtId="164" fontId="3" fillId="0" borderId="0" xfId="2" applyNumberFormat="1" applyFont="1"/>
    <xf numFmtId="49" fontId="10" fillId="0" borderId="8" xfId="370" applyNumberFormat="1" applyFont="1" applyFill="1" applyBorder="1" applyAlignment="1" applyProtection="1">
      <alignment horizontal="left" indent="1"/>
    </xf>
    <xf numFmtId="164" fontId="14" fillId="0" borderId="8" xfId="370" applyNumberFormat="1" applyFont="1" applyFill="1" applyBorder="1" applyAlignment="1" applyProtection="1">
      <alignment horizontal="right"/>
    </xf>
    <xf numFmtId="164" fontId="14" fillId="0" borderId="9" xfId="370" applyNumberFormat="1" applyFont="1" applyFill="1" applyBorder="1" applyAlignment="1" applyProtection="1">
      <alignment horizontal="right"/>
    </xf>
    <xf numFmtId="49" fontId="12" fillId="0" borderId="8" xfId="371" applyNumberFormat="1" applyFont="1" applyFill="1" applyBorder="1" applyAlignment="1" applyProtection="1">
      <alignment horizontal="left" indent="2"/>
    </xf>
    <xf numFmtId="164" fontId="54" fillId="0" borderId="8" xfId="3" applyNumberFormat="1" applyFont="1" applyFill="1" applyBorder="1" applyAlignment="1" applyProtection="1">
      <alignment horizontal="right"/>
    </xf>
    <xf numFmtId="164" fontId="21" fillId="0" borderId="8" xfId="3" applyNumberFormat="1" applyFont="1" applyFill="1" applyBorder="1" applyAlignment="1" applyProtection="1">
      <alignment horizontal="right"/>
    </xf>
    <xf numFmtId="43" fontId="54" fillId="0" borderId="9" xfId="1" applyFont="1" applyFill="1" applyBorder="1" applyAlignment="1" applyProtection="1">
      <alignment horizontal="right"/>
    </xf>
    <xf numFmtId="164" fontId="10" fillId="0" borderId="8" xfId="371" applyNumberFormat="1" applyFont="1" applyFill="1" applyBorder="1" applyAlignment="1" applyProtection="1">
      <alignment horizontal="left" indent="1"/>
    </xf>
    <xf numFmtId="164" fontId="14" fillId="0" borderId="8" xfId="3" applyNumberFormat="1" applyFont="1" applyFill="1" applyBorder="1" applyAlignment="1" applyProtection="1">
      <alignment horizontal="right"/>
    </xf>
    <xf numFmtId="49" fontId="12" fillId="0" borderId="8" xfId="370" applyNumberFormat="1" applyFont="1" applyFill="1" applyBorder="1" applyAlignment="1" applyProtection="1">
      <alignment horizontal="left" indent="2"/>
    </xf>
    <xf numFmtId="43" fontId="14" fillId="0" borderId="9" xfId="1" applyFont="1" applyFill="1" applyBorder="1" applyAlignment="1" applyProtection="1">
      <alignment horizontal="right"/>
    </xf>
    <xf numFmtId="164" fontId="14" fillId="0" borderId="8" xfId="3" applyNumberFormat="1" applyFont="1" applyFill="1" applyBorder="1"/>
    <xf numFmtId="164" fontId="14" fillId="0" borderId="8" xfId="370" applyNumberFormat="1" applyFont="1" applyFill="1" applyBorder="1"/>
    <xf numFmtId="165" fontId="55" fillId="0" borderId="0" xfId="1" applyNumberFormat="1" applyFont="1" applyBorder="1" applyAlignment="1">
      <alignment vertical="center"/>
    </xf>
    <xf numFmtId="164" fontId="10" fillId="0" borderId="8" xfId="370" applyNumberFormat="1" applyFont="1" applyFill="1" applyBorder="1" applyProtection="1"/>
    <xf numFmtId="164" fontId="10" fillId="0" borderId="9" xfId="370" applyNumberFormat="1" applyFont="1" applyFill="1" applyBorder="1" applyProtection="1"/>
    <xf numFmtId="164" fontId="12" fillId="0" borderId="8" xfId="370" applyNumberFormat="1" applyFont="1" applyFill="1" applyBorder="1" applyProtection="1"/>
    <xf numFmtId="165" fontId="55" fillId="0" borderId="0" xfId="1" applyNumberFormat="1" applyFont="1" applyFill="1" applyBorder="1" applyAlignment="1">
      <alignment vertical="center"/>
    </xf>
    <xf numFmtId="49" fontId="54" fillId="0" borderId="8" xfId="370" applyNumberFormat="1" applyFont="1" applyFill="1" applyBorder="1" applyAlignment="1" applyProtection="1">
      <alignment horizontal="left" indent="2"/>
    </xf>
    <xf numFmtId="39" fontId="10" fillId="0" borderId="8" xfId="371" applyFont="1" applyFill="1" applyBorder="1"/>
    <xf numFmtId="164" fontId="20" fillId="0" borderId="8" xfId="3" applyNumberFormat="1" applyFont="1" applyFill="1" applyBorder="1" applyProtection="1"/>
    <xf numFmtId="49" fontId="14" fillId="0" borderId="8" xfId="370" applyNumberFormat="1" applyFont="1" applyFill="1" applyBorder="1" applyAlignment="1" applyProtection="1">
      <alignment horizontal="left"/>
    </xf>
    <xf numFmtId="164" fontId="10" fillId="0" borderId="8" xfId="370" applyNumberFormat="1" applyFont="1" applyFill="1" applyBorder="1" applyAlignment="1" applyProtection="1"/>
    <xf numFmtId="164" fontId="20" fillId="0" borderId="0" xfId="2" applyNumberFormat="1" applyFont="1" applyFill="1" applyBorder="1"/>
    <xf numFmtId="39" fontId="10" fillId="0" borderId="8" xfId="371" applyFont="1" applyFill="1" applyBorder="1" applyAlignment="1" applyProtection="1">
      <alignment horizontal="left" indent="1"/>
    </xf>
    <xf numFmtId="39" fontId="12" fillId="0" borderId="8" xfId="371" applyFont="1" applyFill="1" applyBorder="1" applyAlignment="1" applyProtection="1">
      <alignment horizontal="left" indent="2"/>
    </xf>
    <xf numFmtId="164" fontId="12" fillId="0" borderId="8" xfId="370" applyNumberFormat="1" applyFont="1" applyFill="1" applyBorder="1"/>
    <xf numFmtId="164" fontId="12" fillId="0" borderId="8" xfId="3" applyNumberFormat="1" applyFont="1" applyFill="1" applyBorder="1"/>
    <xf numFmtId="164" fontId="13" fillId="0" borderId="8" xfId="3" applyNumberFormat="1" applyFont="1" applyFill="1" applyBorder="1"/>
    <xf numFmtId="165" fontId="3" fillId="0" borderId="0" xfId="2" applyNumberFormat="1" applyFont="1" applyBorder="1"/>
    <xf numFmtId="164" fontId="10" fillId="0" borderId="8" xfId="3" applyNumberFormat="1" applyFont="1" applyFill="1" applyBorder="1"/>
    <xf numFmtId="43" fontId="3" fillId="0" borderId="0" xfId="2" applyNumberFormat="1" applyFont="1" applyBorder="1"/>
    <xf numFmtId="0" fontId="56" fillId="8" borderId="0" xfId="2" applyFont="1" applyFill="1" applyBorder="1"/>
    <xf numFmtId="0" fontId="9" fillId="8" borderId="5" xfId="370" applyFont="1" applyFill="1" applyBorder="1" applyAlignment="1" applyProtection="1">
      <alignment horizontal="left" vertical="center"/>
    </xf>
    <xf numFmtId="164" fontId="9" fillId="8" borderId="5" xfId="370" applyNumberFormat="1" applyFont="1" applyFill="1" applyBorder="1" applyAlignment="1" applyProtection="1">
      <alignment vertical="center"/>
    </xf>
    <xf numFmtId="164" fontId="9" fillId="8" borderId="24" xfId="370" applyNumberFormat="1" applyFont="1" applyFill="1" applyBorder="1" applyAlignment="1" applyProtection="1">
      <alignment vertical="center"/>
    </xf>
    <xf numFmtId="0" fontId="57" fillId="0" borderId="0" xfId="2" applyFont="1" applyFill="1" applyBorder="1"/>
    <xf numFmtId="0" fontId="29" fillId="0" borderId="0" xfId="2" applyFont="1" applyFill="1" applyBorder="1"/>
    <xf numFmtId="164" fontId="20" fillId="0" borderId="0" xfId="370" applyNumberFormat="1" applyFont="1" applyFill="1" applyBorder="1" applyAlignment="1" applyProtection="1">
      <alignment vertical="center"/>
    </xf>
    <xf numFmtId="165" fontId="21" fillId="0" borderId="0" xfId="1" applyNumberFormat="1" applyFont="1" applyFill="1" applyBorder="1"/>
    <xf numFmtId="0" fontId="21" fillId="0" borderId="0" xfId="2" applyFont="1"/>
    <xf numFmtId="43" fontId="21" fillId="0" borderId="0" xfId="1" applyFont="1" applyFill="1" applyBorder="1"/>
    <xf numFmtId="0" fontId="21" fillId="0" borderId="0" xfId="2" applyFont="1" applyBorder="1"/>
    <xf numFmtId="0" fontId="3" fillId="0" borderId="0" xfId="2" applyFill="1"/>
    <xf numFmtId="0" fontId="58" fillId="0" borderId="0" xfId="2" applyFont="1" applyFill="1" applyAlignment="1" applyProtection="1">
      <alignment horizontal="center"/>
    </xf>
    <xf numFmtId="0" fontId="3" fillId="31" borderId="0" xfId="2" applyFont="1" applyFill="1" applyBorder="1"/>
    <xf numFmtId="0" fontId="3" fillId="31" borderId="0" xfId="2" applyFont="1" applyFill="1"/>
    <xf numFmtId="0" fontId="3" fillId="31" borderId="0" xfId="2" applyFill="1"/>
    <xf numFmtId="0" fontId="59" fillId="0" borderId="0" xfId="2" applyFont="1" applyFill="1"/>
    <xf numFmtId="0" fontId="29" fillId="0" borderId="0" xfId="2" applyFont="1" applyFill="1"/>
    <xf numFmtId="0" fontId="59" fillId="0" borderId="0" xfId="2" applyFont="1" applyFill="1" applyAlignment="1" applyProtection="1">
      <alignment horizontal="center"/>
    </xf>
    <xf numFmtId="0" fontId="29" fillId="31" borderId="0" xfId="2" applyFont="1" applyFill="1" applyBorder="1"/>
    <xf numFmtId="0" fontId="29" fillId="31" borderId="0" xfId="2" applyFont="1" applyFill="1"/>
    <xf numFmtId="0" fontId="29" fillId="0" borderId="0" xfId="2" applyFont="1"/>
    <xf numFmtId="0" fontId="9" fillId="8" borderId="1" xfId="2" applyFont="1" applyFill="1" applyBorder="1" applyAlignment="1">
      <alignment horizontal="center" vertical="center"/>
    </xf>
    <xf numFmtId="0" fontId="9" fillId="8" borderId="4" xfId="2" applyFont="1" applyFill="1" applyBorder="1" applyAlignment="1">
      <alignment horizontal="center" vertical="center"/>
    </xf>
    <xf numFmtId="0" fontId="9" fillId="8" borderId="5" xfId="2" applyFont="1" applyFill="1" applyBorder="1" applyAlignment="1" applyProtection="1">
      <alignment horizontal="center" vertical="center"/>
    </xf>
    <xf numFmtId="0" fontId="14" fillId="0" borderId="8" xfId="2" applyFont="1" applyFill="1" applyBorder="1" applyAlignment="1">
      <alignment horizontal="left" vertical="center"/>
    </xf>
    <xf numFmtId="49" fontId="10" fillId="0" borderId="8" xfId="2" applyNumberFormat="1" applyFont="1" applyFill="1" applyBorder="1" applyAlignment="1" applyProtection="1"/>
    <xf numFmtId="164" fontId="3" fillId="31" borderId="0" xfId="2" applyNumberFormat="1" applyFont="1" applyFill="1" applyBorder="1"/>
    <xf numFmtId="49" fontId="10" fillId="0" borderId="8" xfId="2" applyNumberFormat="1" applyFont="1" applyFill="1" applyBorder="1" applyAlignment="1" applyProtection="1">
      <alignment horizontal="left" indent="1"/>
    </xf>
    <xf numFmtId="0" fontId="12" fillId="0" borderId="8" xfId="2" applyFont="1" applyFill="1" applyBorder="1" applyAlignment="1" applyProtection="1">
      <alignment horizontal="left" indent="2"/>
    </xf>
    <xf numFmtId="164" fontId="12" fillId="0" borderId="9" xfId="370" applyNumberFormat="1" applyFont="1" applyFill="1" applyBorder="1" applyProtection="1"/>
    <xf numFmtId="43" fontId="12" fillId="0" borderId="9" xfId="1" applyFont="1" applyFill="1" applyBorder="1" applyProtection="1"/>
    <xf numFmtId="49" fontId="10" fillId="0" borderId="8" xfId="2" applyNumberFormat="1" applyFont="1" applyBorder="1" applyAlignment="1">
      <alignment horizontal="left" indent="1"/>
    </xf>
    <xf numFmtId="10" fontId="3" fillId="31" borderId="0" xfId="2" applyNumberFormat="1" applyFont="1" applyFill="1" applyBorder="1"/>
    <xf numFmtId="164" fontId="12" fillId="0" borderId="8" xfId="370" applyNumberFormat="1" applyFont="1" applyFill="1" applyBorder="1" applyAlignment="1" applyProtection="1"/>
    <xf numFmtId="164" fontId="12" fillId="0" borderId="8" xfId="2" applyNumberFormat="1" applyFont="1" applyFill="1" applyBorder="1" applyAlignment="1" applyProtection="1">
      <alignment horizontal="left" indent="4"/>
    </xf>
    <xf numFmtId="164" fontId="12" fillId="32" borderId="8" xfId="2" applyNumberFormat="1" applyFont="1" applyFill="1" applyBorder="1" applyAlignment="1" applyProtection="1">
      <alignment horizontal="left" indent="4"/>
    </xf>
    <xf numFmtId="164" fontId="12" fillId="32" borderId="8" xfId="370" applyNumberFormat="1" applyFont="1" applyFill="1" applyBorder="1" applyAlignment="1" applyProtection="1"/>
    <xf numFmtId="164" fontId="12" fillId="32" borderId="9" xfId="370" applyNumberFormat="1" applyFont="1" applyFill="1" applyBorder="1" applyProtection="1"/>
    <xf numFmtId="164" fontId="12" fillId="32" borderId="8" xfId="3" applyNumberFormat="1" applyFont="1" applyFill="1" applyBorder="1" applyAlignment="1" applyProtection="1"/>
    <xf numFmtId="43" fontId="12" fillId="32" borderId="9" xfId="1" applyFont="1" applyFill="1" applyBorder="1" applyProtection="1"/>
    <xf numFmtId="0" fontId="3" fillId="33" borderId="0" xfId="2" applyFill="1"/>
    <xf numFmtId="164" fontId="10" fillId="0" borderId="9" xfId="370" applyNumberFormat="1" applyFont="1" applyFill="1" applyBorder="1" applyAlignment="1" applyProtection="1"/>
    <xf numFmtId="49" fontId="10" fillId="0" borderId="8" xfId="2" applyNumberFormat="1" applyFont="1" applyFill="1" applyBorder="1" applyAlignment="1" applyProtection="1">
      <alignment horizontal="left"/>
    </xf>
    <xf numFmtId="43" fontId="10" fillId="0" borderId="9" xfId="1" applyFont="1" applyFill="1" applyBorder="1" applyProtection="1"/>
    <xf numFmtId="49" fontId="20" fillId="0" borderId="8" xfId="4" applyNumberFormat="1" applyFont="1" applyFill="1" applyBorder="1" applyAlignment="1" applyProtection="1">
      <alignment horizontal="left" indent="1"/>
    </xf>
    <xf numFmtId="0" fontId="3" fillId="31" borderId="0" xfId="2" applyFill="1" applyBorder="1"/>
    <xf numFmtId="49" fontId="13" fillId="32" borderId="8" xfId="370" applyNumberFormat="1" applyFont="1" applyFill="1" applyBorder="1" applyAlignment="1" applyProtection="1">
      <alignment horizontal="left" indent="1"/>
    </xf>
    <xf numFmtId="164" fontId="12" fillId="32" borderId="8" xfId="370" applyNumberFormat="1" applyFont="1" applyFill="1" applyBorder="1"/>
    <xf numFmtId="164" fontId="12" fillId="32" borderId="8" xfId="3" applyNumberFormat="1" applyFont="1" applyFill="1" applyBorder="1"/>
    <xf numFmtId="164" fontId="10" fillId="32" borderId="8" xfId="3" applyNumberFormat="1" applyFont="1" applyFill="1" applyBorder="1"/>
    <xf numFmtId="49" fontId="13" fillId="0" borderId="8" xfId="370" applyNumberFormat="1" applyFont="1" applyFill="1" applyBorder="1" applyAlignment="1" applyProtection="1">
      <alignment horizontal="left" indent="1"/>
    </xf>
    <xf numFmtId="49" fontId="10" fillId="0" borderId="8" xfId="2" applyNumberFormat="1" applyFont="1" applyFill="1" applyBorder="1" applyAlignment="1" applyProtection="1">
      <alignment horizontal="left" indent="2"/>
    </xf>
    <xf numFmtId="49" fontId="10" fillId="0" borderId="8" xfId="2" applyNumberFormat="1" applyFont="1" applyFill="1" applyBorder="1" applyAlignment="1" applyProtection="1">
      <alignment horizontal="left" indent="3"/>
    </xf>
    <xf numFmtId="49" fontId="12" fillId="0" borderId="8" xfId="2" applyNumberFormat="1" applyFont="1" applyFill="1" applyBorder="1" applyAlignment="1" applyProtection="1">
      <alignment horizontal="left" indent="4"/>
    </xf>
    <xf numFmtId="49" fontId="12" fillId="32" borderId="8" xfId="2" applyNumberFormat="1" applyFont="1" applyFill="1" applyBorder="1" applyAlignment="1" applyProtection="1">
      <alignment horizontal="left" indent="4"/>
    </xf>
    <xf numFmtId="164" fontId="15" fillId="31" borderId="0" xfId="2" applyNumberFormat="1" applyFont="1" applyFill="1" applyBorder="1"/>
    <xf numFmtId="49" fontId="10" fillId="0" borderId="8" xfId="2" applyNumberFormat="1" applyFont="1" applyFill="1" applyBorder="1" applyAlignment="1" applyProtection="1">
      <alignment horizontal="left" vertical="center" indent="1"/>
    </xf>
    <xf numFmtId="164" fontId="12" fillId="31" borderId="8" xfId="370" applyNumberFormat="1" applyFont="1" applyFill="1" applyBorder="1" applyAlignment="1" applyProtection="1"/>
    <xf numFmtId="164" fontId="54" fillId="0" borderId="8" xfId="2" applyNumberFormat="1" applyFont="1" applyFill="1" applyBorder="1"/>
    <xf numFmtId="164" fontId="14" fillId="0" borderId="8" xfId="2" applyNumberFormat="1" applyFont="1" applyFill="1" applyBorder="1"/>
    <xf numFmtId="49" fontId="12" fillId="0" borderId="8" xfId="2" applyNumberFormat="1" applyFont="1" applyFill="1" applyBorder="1" applyAlignment="1" applyProtection="1">
      <alignment horizontal="left" indent="1"/>
    </xf>
    <xf numFmtId="49" fontId="9" fillId="8" borderId="5" xfId="2" applyNumberFormat="1" applyFont="1" applyFill="1" applyBorder="1" applyAlignment="1" applyProtection="1">
      <alignment horizontal="left" vertical="center"/>
    </xf>
    <xf numFmtId="164" fontId="9" fillId="8" borderId="5" xfId="370" applyNumberFormat="1" applyFont="1" applyFill="1" applyBorder="1" applyAlignment="1">
      <alignment vertical="center"/>
    </xf>
    <xf numFmtId="164" fontId="20" fillId="0" borderId="0" xfId="370" applyNumberFormat="1" applyFont="1" applyFill="1" applyBorder="1"/>
    <xf numFmtId="165" fontId="12" fillId="0" borderId="0" xfId="2" applyNumberFormat="1" applyFont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20" fillId="0" borderId="0" xfId="2" applyFont="1" applyFill="1" applyBorder="1" applyAlignment="1" applyProtection="1"/>
    <xf numFmtId="165" fontId="21" fillId="0" borderId="0" xfId="1" applyNumberFormat="1" applyFont="1" applyBorder="1"/>
    <xf numFmtId="164" fontId="60" fillId="0" borderId="0" xfId="2" applyNumberFormat="1" applyFont="1" applyFill="1" applyBorder="1" applyProtection="1"/>
    <xf numFmtId="164" fontId="61" fillId="0" borderId="0" xfId="2" applyNumberFormat="1" applyFont="1" applyBorder="1"/>
    <xf numFmtId="0" fontId="13" fillId="0" borderId="0" xfId="2" applyFont="1" applyFill="1" applyBorder="1" applyAlignment="1" applyProtection="1"/>
    <xf numFmtId="164" fontId="21" fillId="0" borderId="0" xfId="2" applyNumberFormat="1" applyFont="1" applyBorder="1"/>
    <xf numFmtId="0" fontId="62" fillId="0" borderId="0" xfId="2" applyFont="1" applyBorder="1"/>
  </cellXfs>
  <cellStyles count="442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Array" xfId="32"/>
    <cellStyle name="Array Enter" xfId="33"/>
    <cellStyle name="Array_Sheet1" xfId="34"/>
    <cellStyle name="base paren" xfId="35"/>
    <cellStyle name="Body: normal cell" xfId="36"/>
    <cellStyle name="Buena 2" xfId="37"/>
    <cellStyle name="Cálculo 2" xfId="38"/>
    <cellStyle name="Celda de comprobación 2" xfId="39"/>
    <cellStyle name="Celda vinculada 2" xfId="40"/>
    <cellStyle name="Comma 10" xfId="41"/>
    <cellStyle name="Comma 10 2" xfId="42"/>
    <cellStyle name="Comma 2" xfId="43"/>
    <cellStyle name="Comma 2 2" xfId="44"/>
    <cellStyle name="Comma 2 2 2" xfId="45"/>
    <cellStyle name="Comma 2 2 3" xfId="46"/>
    <cellStyle name="Comma 2 3" xfId="47"/>
    <cellStyle name="Comma 2 3 2" xfId="48"/>
    <cellStyle name="Comma 2 3 3" xfId="49"/>
    <cellStyle name="Comma 2 3 4" xfId="50"/>
    <cellStyle name="Comma 2 4" xfId="51"/>
    <cellStyle name="Comma 2 5" xfId="52"/>
    <cellStyle name="Comma 2_Sheet1" xfId="53"/>
    <cellStyle name="Comma 3" xfId="54"/>
    <cellStyle name="Comma 3 2" xfId="55"/>
    <cellStyle name="Comma 3 3" xfId="56"/>
    <cellStyle name="Comma 3 4" xfId="57"/>
    <cellStyle name="Comma 3 5" xfId="58"/>
    <cellStyle name="Comma 4" xfId="59"/>
    <cellStyle name="Comma 4 2" xfId="60"/>
    <cellStyle name="Comma 4 2 2" xfId="61"/>
    <cellStyle name="Comma 4 2 3" xfId="62"/>
    <cellStyle name="Comma 4 3" xfId="63"/>
    <cellStyle name="Comma 4 3 2" xfId="64"/>
    <cellStyle name="Comma 4 3 3" xfId="65"/>
    <cellStyle name="Comma 5" xfId="66"/>
    <cellStyle name="Comma 5 2" xfId="67"/>
    <cellStyle name="Comma 5 3" xfId="68"/>
    <cellStyle name="Comma 6" xfId="69"/>
    <cellStyle name="Comma 6 2" xfId="70"/>
    <cellStyle name="Comma 6 3" xfId="71"/>
    <cellStyle name="Comma 7" xfId="72"/>
    <cellStyle name="Comma 7 2" xfId="73"/>
    <cellStyle name="Comma 7 3" xfId="74"/>
    <cellStyle name="Comma 8" xfId="75"/>
    <cellStyle name="Comma 8 2" xfId="76"/>
    <cellStyle name="Comma 8 3" xfId="77"/>
    <cellStyle name="Comma 9" xfId="78"/>
    <cellStyle name="Comma 9 2" xfId="79"/>
    <cellStyle name="Comma 9 2 2" xfId="80"/>
    <cellStyle name="Comma 9 2 3" xfId="81"/>
    <cellStyle name="Comma 9 3" xfId="82"/>
    <cellStyle name="Comma 9 4" xfId="83"/>
    <cellStyle name="Currency 2" xfId="84"/>
    <cellStyle name="Currency 2 2" xfId="85"/>
    <cellStyle name="Encabezado 4 2" xfId="86"/>
    <cellStyle name="Énfasis1 2" xfId="87"/>
    <cellStyle name="Énfasis2 2" xfId="88"/>
    <cellStyle name="Énfasis3 2" xfId="89"/>
    <cellStyle name="Énfasis4 2" xfId="90"/>
    <cellStyle name="Énfasis5 2" xfId="91"/>
    <cellStyle name="Énfasis6 2" xfId="92"/>
    <cellStyle name="Entrada 2" xfId="93"/>
    <cellStyle name="Euro" xfId="94"/>
    <cellStyle name="Euro 2" xfId="95"/>
    <cellStyle name="Euro 3" xfId="96"/>
    <cellStyle name="Euro 4" xfId="97"/>
    <cellStyle name="Font: Calibri, 9pt regular" xfId="98"/>
    <cellStyle name="Footnotes: top row" xfId="99"/>
    <cellStyle name="Header: bottom row" xfId="100"/>
    <cellStyle name="Hipervínculo" xfId="7" builtinId="8"/>
    <cellStyle name="Hipervínculo 2" xfId="101"/>
    <cellStyle name="Incorrecto 2" xfId="102"/>
    <cellStyle name="MacroCode" xfId="103"/>
    <cellStyle name="Millares" xfId="1" builtinId="3"/>
    <cellStyle name="Millares 10" xfId="104"/>
    <cellStyle name="Millares 10 10" xfId="105"/>
    <cellStyle name="Millares 10 10 2" xfId="106"/>
    <cellStyle name="Millares 10 10 3" xfId="107"/>
    <cellStyle name="Millares 10 11" xfId="108"/>
    <cellStyle name="Millares 10 11 2" xfId="109"/>
    <cellStyle name="Millares 10 11 3" xfId="110"/>
    <cellStyle name="Millares 10 11 4" xfId="111"/>
    <cellStyle name="Millares 10 11 5" xfId="112"/>
    <cellStyle name="Millares 10 2" xfId="113"/>
    <cellStyle name="Millares 10 2 2" xfId="114"/>
    <cellStyle name="Millares 10 2 3" xfId="115"/>
    <cellStyle name="Millares 10 2 4" xfId="116"/>
    <cellStyle name="Millares 10 3" xfId="117"/>
    <cellStyle name="Millares 10 3 2" xfId="118"/>
    <cellStyle name="Millares 10 3 3" xfId="119"/>
    <cellStyle name="Millares 10 4" xfId="120"/>
    <cellStyle name="Millares 10 5" xfId="121"/>
    <cellStyle name="Millares 10 5 2" xfId="122"/>
    <cellStyle name="Millares 10 6" xfId="123"/>
    <cellStyle name="Millares 10 6 2" xfId="124"/>
    <cellStyle name="Millares 10 6 3" xfId="125"/>
    <cellStyle name="Millares 10 7" xfId="126"/>
    <cellStyle name="Millares 10 7 2" xfId="127"/>
    <cellStyle name="Millares 10 7 3" xfId="128"/>
    <cellStyle name="Millares 10 8" xfId="129"/>
    <cellStyle name="Millares 10 8 2" xfId="130"/>
    <cellStyle name="Millares 10 8 3" xfId="131"/>
    <cellStyle name="Millares 10 9" xfId="132"/>
    <cellStyle name="Millares 10 9 2" xfId="133"/>
    <cellStyle name="Millares 10 9 3" xfId="134"/>
    <cellStyle name="Millares 11" xfId="135"/>
    <cellStyle name="Millares 11 2" xfId="136"/>
    <cellStyle name="Millares 11 2 2" xfId="137"/>
    <cellStyle name="Millares 11 2 3" xfId="138"/>
    <cellStyle name="Millares 11 3" xfId="139"/>
    <cellStyle name="Millares 11 4" xfId="140"/>
    <cellStyle name="Millares 12" xfId="141"/>
    <cellStyle name="Millares 12 2" xfId="142"/>
    <cellStyle name="Millares 13" xfId="143"/>
    <cellStyle name="Millares 13 2" xfId="144"/>
    <cellStyle name="Millares 14" xfId="145"/>
    <cellStyle name="Millares 14 2" xfId="146"/>
    <cellStyle name="Millares 15" xfId="147"/>
    <cellStyle name="Millares 15 2" xfId="148"/>
    <cellStyle name="Millares 15 3" xfId="149"/>
    <cellStyle name="Millares 16" xfId="150"/>
    <cellStyle name="Millares 16 2" xfId="151"/>
    <cellStyle name="Millares 16 3" xfId="152"/>
    <cellStyle name="Millares 16 4" xfId="153"/>
    <cellStyle name="Millares 17" xfId="154"/>
    <cellStyle name="Millares 17 2" xfId="155"/>
    <cellStyle name="Millares 18" xfId="156"/>
    <cellStyle name="Millares 18 2" xfId="157"/>
    <cellStyle name="Millares 18 3" xfId="158"/>
    <cellStyle name="Millares 19" xfId="159"/>
    <cellStyle name="Millares 19 2" xfId="160"/>
    <cellStyle name="Millares 19 3" xfId="161"/>
    <cellStyle name="Millares 2" xfId="162"/>
    <cellStyle name="Millares 2 2" xfId="163"/>
    <cellStyle name="Millares 2 2 2" xfId="164"/>
    <cellStyle name="Millares 2 2 2 2" xfId="165"/>
    <cellStyle name="Millares 2 2 2 3" xfId="166"/>
    <cellStyle name="Millares 2 2 3" xfId="167"/>
    <cellStyle name="Millares 2 2 3 2" xfId="168"/>
    <cellStyle name="Millares 2 2 3 3" xfId="169"/>
    <cellStyle name="Millares 2 2 4" xfId="170"/>
    <cellStyle name="Millares 2 2 5" xfId="171"/>
    <cellStyle name="Millares 2 3" xfId="172"/>
    <cellStyle name="Millares 2 3 2" xfId="173"/>
    <cellStyle name="Millares 2 4" xfId="174"/>
    <cellStyle name="Millares 2 5" xfId="175"/>
    <cellStyle name="Millares 2 5 2" xfId="176"/>
    <cellStyle name="Millares 2 5 3" xfId="177"/>
    <cellStyle name="Millares 2_DGA" xfId="178"/>
    <cellStyle name="Millares 3" xfId="179"/>
    <cellStyle name="Millares 3 2" xfId="180"/>
    <cellStyle name="Millares 3 2 2" xfId="181"/>
    <cellStyle name="Millares 3 2 2 2" xfId="182"/>
    <cellStyle name="Millares 3 2 3" xfId="183"/>
    <cellStyle name="Millares 3 2 3 2" xfId="184"/>
    <cellStyle name="Millares 3 2 3 3" xfId="185"/>
    <cellStyle name="Millares 3 3" xfId="186"/>
    <cellStyle name="Millares 3 3 2" xfId="187"/>
    <cellStyle name="Millares 3 3 3" xfId="188"/>
    <cellStyle name="Millares 3 4" xfId="189"/>
    <cellStyle name="Millares 3 4 2" xfId="190"/>
    <cellStyle name="Millares 3 4 3" xfId="191"/>
    <cellStyle name="Millares 3 5" xfId="192"/>
    <cellStyle name="Millares 3 5 2" xfId="193"/>
    <cellStyle name="Millares 3 5 3" xfId="194"/>
    <cellStyle name="Millares 3_DGA" xfId="195"/>
    <cellStyle name="Millares 4" xfId="196"/>
    <cellStyle name="Millares 4 2" xfId="197"/>
    <cellStyle name="Millares 4 2 2" xfId="198"/>
    <cellStyle name="Millares 4 2 3" xfId="199"/>
    <cellStyle name="Millares 4 3" xfId="200"/>
    <cellStyle name="Millares 4 3 2" xfId="201"/>
    <cellStyle name="Millares 4 3 3" xfId="202"/>
    <cellStyle name="Millares 4 4" xfId="203"/>
    <cellStyle name="Millares 4 4 2" xfId="204"/>
    <cellStyle name="Millares 4 4 3" xfId="205"/>
    <cellStyle name="Millares 4 5" xfId="206"/>
    <cellStyle name="Millares 4 5 2" xfId="207"/>
    <cellStyle name="Millares 4 5 3" xfId="208"/>
    <cellStyle name="Millares 4 6" xfId="209"/>
    <cellStyle name="Millares 4 6 2" xfId="210"/>
    <cellStyle name="Millares 4 6 3" xfId="211"/>
    <cellStyle name="Millares 4 7" xfId="212"/>
    <cellStyle name="Millares 4 8" xfId="213"/>
    <cellStyle name="Millares 4_DGA" xfId="214"/>
    <cellStyle name="Millares 5" xfId="215"/>
    <cellStyle name="Millares 5 2" xfId="216"/>
    <cellStyle name="Millares 5 2 2" xfId="217"/>
    <cellStyle name="Millares 5 2 3" xfId="218"/>
    <cellStyle name="Millares 5 3" xfId="219"/>
    <cellStyle name="Millares 5 3 2" xfId="220"/>
    <cellStyle name="Millares 5 3 3" xfId="221"/>
    <cellStyle name="Millares 5 4" xfId="222"/>
    <cellStyle name="Millares 5 5" xfId="223"/>
    <cellStyle name="Millares 5_DGA" xfId="224"/>
    <cellStyle name="Millares 6" xfId="225"/>
    <cellStyle name="Millares 6 2" xfId="226"/>
    <cellStyle name="Millares 6 3" xfId="227"/>
    <cellStyle name="Millares 7" xfId="228"/>
    <cellStyle name="Millares 7 2" xfId="229"/>
    <cellStyle name="Millares 7 2 2" xfId="230"/>
    <cellStyle name="Millares 7 2 3" xfId="231"/>
    <cellStyle name="Millares 7 3" xfId="232"/>
    <cellStyle name="Millares 7 4" xfId="233"/>
    <cellStyle name="Millares 8" xfId="234"/>
    <cellStyle name="Millares 8 2" xfId="235"/>
    <cellStyle name="Millares 8 2 2" xfId="236"/>
    <cellStyle name="Millares 8 2 3" xfId="237"/>
    <cellStyle name="Millares 8 3" xfId="238"/>
    <cellStyle name="Millares 8 3 2" xfId="239"/>
    <cellStyle name="Millares 8 3 3" xfId="240"/>
    <cellStyle name="Millares 8 4" xfId="241"/>
    <cellStyle name="Millares 9" xfId="242"/>
    <cellStyle name="Millares 9 2" xfId="243"/>
    <cellStyle name="Millares 9 2 2" xfId="244"/>
    <cellStyle name="Millares 9 2 3" xfId="245"/>
    <cellStyle name="Millares 9 2 4" xfId="246"/>
    <cellStyle name="Millares 9 3" xfId="247"/>
    <cellStyle name="Millares 9 3 2" xfId="248"/>
    <cellStyle name="Millares 9 3 3" xfId="249"/>
    <cellStyle name="Millares 9 4" xfId="250"/>
    <cellStyle name="Millares 9 5" xfId="251"/>
    <cellStyle name="Millares 9 5 2" xfId="252"/>
    <cellStyle name="Millares 9 5 3" xfId="253"/>
    <cellStyle name="Millares 9 6" xfId="254"/>
    <cellStyle name="Millares 9 6 2" xfId="255"/>
    <cellStyle name="Millares 9 6 3" xfId="256"/>
    <cellStyle name="Millares 9 7" xfId="257"/>
    <cellStyle name="Millares 9 8" xfId="258"/>
    <cellStyle name="Moneda 2" xfId="259"/>
    <cellStyle name="Moneda 2 2" xfId="260"/>
    <cellStyle name="Moneda 3" xfId="261"/>
    <cellStyle name="Moneda 4" xfId="262"/>
    <cellStyle name="Moneda 4 2" xfId="263"/>
    <cellStyle name="Moneda 4 3" xfId="264"/>
    <cellStyle name="Moneda 5" xfId="265"/>
    <cellStyle name="Moneda 5 2" xfId="266"/>
    <cellStyle name="Moneda 5 3" xfId="267"/>
    <cellStyle name="Moneda 5 3 2" xfId="268"/>
    <cellStyle name="Neutral 2" xfId="269"/>
    <cellStyle name="Normal" xfId="0" builtinId="0"/>
    <cellStyle name="Normal 10" xfId="270"/>
    <cellStyle name="Normal 10 2" xfId="2"/>
    <cellStyle name="Normal 10 3" xfId="271"/>
    <cellStyle name="Normal 10 3 2" xfId="272"/>
    <cellStyle name="Normal 10 4" xfId="273"/>
    <cellStyle name="Normal 11" xfId="274"/>
    <cellStyle name="Normal 11 2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7" xfId="285"/>
    <cellStyle name="Normal 2" xfId="286"/>
    <cellStyle name="Normal 2 2" xfId="287"/>
    <cellStyle name="Normal 2 2 2" xfId="288"/>
    <cellStyle name="Normal 2 2 2 2" xfId="4"/>
    <cellStyle name="Normal 2 2 3" xfId="289"/>
    <cellStyle name="Normal 2 3" xfId="290"/>
    <cellStyle name="Normal 2 3 2" xfId="291"/>
    <cellStyle name="Normal 2 4" xfId="292"/>
    <cellStyle name="Normal 2_DGA" xfId="293"/>
    <cellStyle name="Normal 26" xfId="294"/>
    <cellStyle name="Normal 3" xfId="295"/>
    <cellStyle name="Normal 3 2" xfId="296"/>
    <cellStyle name="Normal 3 2 2" xfId="297"/>
    <cellStyle name="Normal 3 2 3" xfId="298"/>
    <cellStyle name="Normal 3 3" xfId="299"/>
    <cellStyle name="Normal 3 4" xfId="300"/>
    <cellStyle name="Normal 3 4 2" xfId="301"/>
    <cellStyle name="Normal 3 4 3" xfId="302"/>
    <cellStyle name="Normal 3 5" xfId="303"/>
    <cellStyle name="Normal 3 6" xfId="6"/>
    <cellStyle name="Normal 3_Sheet1" xfId="304"/>
    <cellStyle name="Normal 30" xfId="305"/>
    <cellStyle name="Normal 4" xfId="306"/>
    <cellStyle name="Normal 4 2" xfId="307"/>
    <cellStyle name="Normal 4 2 2" xfId="308"/>
    <cellStyle name="Normal 4 2 3" xfId="309"/>
    <cellStyle name="Normal 4 3" xfId="310"/>
    <cellStyle name="Normal 5" xfId="311"/>
    <cellStyle name="Normal 5 2" xfId="312"/>
    <cellStyle name="Normal 5 2 2" xfId="313"/>
    <cellStyle name="Normal 5 2 3" xfId="314"/>
    <cellStyle name="Normal 5 3" xfId="315"/>
    <cellStyle name="Normal 5 3 2" xfId="316"/>
    <cellStyle name="Normal 5 3 3" xfId="317"/>
    <cellStyle name="Normal 5 3 4" xfId="318"/>
    <cellStyle name="Normal 5 4" xfId="319"/>
    <cellStyle name="Normal 5 4 2" xfId="320"/>
    <cellStyle name="Normal 5 4 3" xfId="321"/>
    <cellStyle name="Normal 5 5" xfId="322"/>
    <cellStyle name="Normal 5 6" xfId="323"/>
    <cellStyle name="Normal 6" xfId="324"/>
    <cellStyle name="Normal 6 2" xfId="325"/>
    <cellStyle name="Normal 6 2 2" xfId="326"/>
    <cellStyle name="Normal 6 2 2 2" xfId="327"/>
    <cellStyle name="Normal 6 2 2 3" xfId="328"/>
    <cellStyle name="Normal 6 2 3" xfId="329"/>
    <cellStyle name="Normal 6 2 4" xfId="330"/>
    <cellStyle name="Normal 6 2 5" xfId="331"/>
    <cellStyle name="Normal 6 3" xfId="332"/>
    <cellStyle name="Normal 6 3 2" xfId="333"/>
    <cellStyle name="Normal 6 3 3" xfId="334"/>
    <cellStyle name="Normal 6 4" xfId="335"/>
    <cellStyle name="Normal 6 5" xfId="336"/>
    <cellStyle name="Normal 6 6" xfId="337"/>
    <cellStyle name="Normal 7" xfId="338"/>
    <cellStyle name="Normal 7 2" xfId="339"/>
    <cellStyle name="Normal 7 2 2" xfId="340"/>
    <cellStyle name="Normal 7 2 3" xfId="341"/>
    <cellStyle name="Normal 7 2 4" xfId="342"/>
    <cellStyle name="Normal 7 3" xfId="343"/>
    <cellStyle name="Normal 7 3 2" xfId="344"/>
    <cellStyle name="Normal 7 3 3" xfId="345"/>
    <cellStyle name="Normal 7 4" xfId="346"/>
    <cellStyle name="Normal 7 4 2" xfId="347"/>
    <cellStyle name="Normal 7 4 3" xfId="348"/>
    <cellStyle name="Normal 7 5" xfId="349"/>
    <cellStyle name="Normal 7 6" xfId="350"/>
    <cellStyle name="Normal 7 7" xfId="351"/>
    <cellStyle name="Normal 8" xfId="352"/>
    <cellStyle name="Normal 8 2" xfId="353"/>
    <cellStyle name="Normal 8 2 2" xfId="354"/>
    <cellStyle name="Normal 8 2 3" xfId="355"/>
    <cellStyle name="Normal 8 3" xfId="356"/>
    <cellStyle name="Normal 8 3 2" xfId="357"/>
    <cellStyle name="Normal 8 3 3" xfId="358"/>
    <cellStyle name="Normal 8 4" xfId="359"/>
    <cellStyle name="Normal 8 5" xfId="360"/>
    <cellStyle name="Normal 9" xfId="361"/>
    <cellStyle name="Normal 9 2" xfId="362"/>
    <cellStyle name="Normal 9 2 2" xfId="363"/>
    <cellStyle name="Normal 9 2 3" xfId="364"/>
    <cellStyle name="Normal 9 3" xfId="365"/>
    <cellStyle name="Normal 9 3 2" xfId="366"/>
    <cellStyle name="Normal 9 3 3" xfId="367"/>
    <cellStyle name="Normal 9 4" xfId="368"/>
    <cellStyle name="Normal 9 5" xfId="369"/>
    <cellStyle name="Normal_COMPARACION 2002-2001" xfId="370"/>
    <cellStyle name="Normal_COMPARACION 2002-2001 2" xfId="3"/>
    <cellStyle name="Normal_Hoja4" xfId="5"/>
    <cellStyle name="Normal_Hoja6" xfId="371"/>
    <cellStyle name="Notas 2" xfId="372"/>
    <cellStyle name="Notas 2 2" xfId="373"/>
    <cellStyle name="Notas 2 2 2" xfId="374"/>
    <cellStyle name="Notas 2 2 3" xfId="375"/>
    <cellStyle name="Notas 2 3" xfId="376"/>
    <cellStyle name="Notas 2 4" xfId="377"/>
    <cellStyle name="Notas 2_Sheet1" xfId="378"/>
    <cellStyle name="Parent row" xfId="379"/>
    <cellStyle name="Percent 2" xfId="380"/>
    <cellStyle name="Percent 2 2" xfId="381"/>
    <cellStyle name="Percent 2 2 2" xfId="382"/>
    <cellStyle name="Percent 2 2 3" xfId="383"/>
    <cellStyle name="Percent 2 3" xfId="384"/>
    <cellStyle name="Percent 2 4" xfId="385"/>
    <cellStyle name="Percent 3" xfId="386"/>
    <cellStyle name="Percent 3 2" xfId="387"/>
    <cellStyle name="Percent 3 3" xfId="388"/>
    <cellStyle name="Percent 4" xfId="389"/>
    <cellStyle name="Percent 4 2" xfId="390"/>
    <cellStyle name="Percent 4 3" xfId="391"/>
    <cellStyle name="Percent 5" xfId="392"/>
    <cellStyle name="Percent 5 2" xfId="393"/>
    <cellStyle name="Percent 5 3" xfId="394"/>
    <cellStyle name="Percent 6" xfId="395"/>
    <cellStyle name="Percent 6 2" xfId="396"/>
    <cellStyle name="Percent 6 3" xfId="397"/>
    <cellStyle name="Percent 7" xfId="398"/>
    <cellStyle name="Percent 7 2" xfId="399"/>
    <cellStyle name="Percent 7 2 2" xfId="400"/>
    <cellStyle name="Percent 7 2 3" xfId="401"/>
    <cellStyle name="Percent 7 3" xfId="402"/>
    <cellStyle name="Percent 7 4" xfId="403"/>
    <cellStyle name="Porcentaje 2" xfId="404"/>
    <cellStyle name="Porcentaje 3" xfId="405"/>
    <cellStyle name="Porcentual 2" xfId="406"/>
    <cellStyle name="Porcentual 2 2" xfId="407"/>
    <cellStyle name="Porcentual 2 2 2" xfId="408"/>
    <cellStyle name="Porcentual 2 2 3" xfId="409"/>
    <cellStyle name="Porcentual 2 3" xfId="410"/>
    <cellStyle name="Porcentual 2 4" xfId="411"/>
    <cellStyle name="Porcentual 2 5" xfId="412"/>
    <cellStyle name="Porcentual 3" xfId="413"/>
    <cellStyle name="Porcentual 3 2" xfId="414"/>
    <cellStyle name="Porcentual 3 2 2" xfId="415"/>
    <cellStyle name="Porcentual 3 2 3" xfId="416"/>
    <cellStyle name="Porcentual 3 3" xfId="417"/>
    <cellStyle name="Porcentual 4" xfId="418"/>
    <cellStyle name="Porcentual 4 2" xfId="419"/>
    <cellStyle name="Porcentual 4 3" xfId="420"/>
    <cellStyle name="Porcentual 4 4" xfId="421"/>
    <cellStyle name="Porcentual 4 5" xfId="422"/>
    <cellStyle name="Porcentual 5" xfId="423"/>
    <cellStyle name="Porcentual 6" xfId="424"/>
    <cellStyle name="Porcentual 6 2" xfId="425"/>
    <cellStyle name="Porcentual 7" xfId="426"/>
    <cellStyle name="Porcentual 7 2" xfId="427"/>
    <cellStyle name="Porcentual 8" xfId="428"/>
    <cellStyle name="Porcentual 8 2" xfId="429"/>
    <cellStyle name="Porcentual 9" xfId="430"/>
    <cellStyle name="Red Text" xfId="431"/>
    <cellStyle name="Salida 2" xfId="432"/>
    <cellStyle name="Table title" xfId="433"/>
    <cellStyle name="Texto de advertencia 2" xfId="434"/>
    <cellStyle name="Texto explicativo 2" xfId="435"/>
    <cellStyle name="Título 1 2" xfId="436"/>
    <cellStyle name="Título 2 2" xfId="437"/>
    <cellStyle name="Título 3 2" xfId="438"/>
    <cellStyle name="Título 4" xfId="439"/>
    <cellStyle name="TopGrey" xfId="440"/>
    <cellStyle name="Total 2" xfId="4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0/INGRESOS%20ENERO-AGOST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9-2020"/>
      <sheetName val="FINANCIERO (2020 Est. 2020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0 (REC)"/>
      <sheetName val="2020 (RESUMEN"/>
      <sheetName val="2020 REC- EST "/>
      <sheetName val="2010 REC-EST RESUMEN"/>
    </sheetNames>
    <sheetDataSet>
      <sheetData sheetId="0"/>
      <sheetData sheetId="1"/>
      <sheetData sheetId="2"/>
      <sheetData sheetId="3"/>
      <sheetData sheetId="4">
        <row r="12">
          <cell r="L12">
            <v>6490.8</v>
          </cell>
          <cell r="M12">
            <v>5456.8</v>
          </cell>
          <cell r="N12">
            <v>5157.1000000000004</v>
          </cell>
          <cell r="O12">
            <v>4636.3</v>
          </cell>
          <cell r="P12">
            <v>4586.1000000000004</v>
          </cell>
          <cell r="Q12">
            <v>4003.3</v>
          </cell>
          <cell r="R12">
            <v>4504.3</v>
          </cell>
          <cell r="S12">
            <v>4169.5</v>
          </cell>
        </row>
        <row r="13">
          <cell r="L13">
            <v>9705.2000000000007</v>
          </cell>
          <cell r="M13">
            <v>6085.5</v>
          </cell>
          <cell r="N13">
            <v>6159.3</v>
          </cell>
          <cell r="O13">
            <v>8525.6</v>
          </cell>
          <cell r="P13">
            <v>4049.3</v>
          </cell>
          <cell r="Q13">
            <v>4359.8999999999996</v>
          </cell>
          <cell r="R13">
            <v>12234.1</v>
          </cell>
          <cell r="S13">
            <v>5184.6000000000004</v>
          </cell>
        </row>
        <row r="14">
          <cell r="L14">
            <v>3723.6</v>
          </cell>
          <cell r="M14">
            <v>2572.6</v>
          </cell>
          <cell r="N14">
            <v>2528</v>
          </cell>
          <cell r="O14">
            <v>2444.5</v>
          </cell>
          <cell r="P14">
            <v>2845.7</v>
          </cell>
          <cell r="Q14">
            <v>2375.9</v>
          </cell>
          <cell r="R14">
            <v>3760.5</v>
          </cell>
          <cell r="S14">
            <v>2454.5</v>
          </cell>
        </row>
        <row r="15">
          <cell r="L15">
            <v>176.9</v>
          </cell>
          <cell r="M15">
            <v>138.6</v>
          </cell>
          <cell r="N15">
            <v>222</v>
          </cell>
          <cell r="O15">
            <v>13.5</v>
          </cell>
          <cell r="P15">
            <v>20.9</v>
          </cell>
          <cell r="Q15">
            <v>26.9</v>
          </cell>
          <cell r="R15">
            <v>64.7</v>
          </cell>
          <cell r="S15">
            <v>169.8</v>
          </cell>
        </row>
        <row r="18">
          <cell r="L18">
            <v>94</v>
          </cell>
          <cell r="M18">
            <v>236.1</v>
          </cell>
          <cell r="N18">
            <v>1004</v>
          </cell>
          <cell r="O18">
            <v>50.9</v>
          </cell>
          <cell r="P18">
            <v>24.7</v>
          </cell>
          <cell r="Q18">
            <v>30.1</v>
          </cell>
          <cell r="R18">
            <v>26.7</v>
          </cell>
          <cell r="S18">
            <v>209.8</v>
          </cell>
        </row>
        <row r="19">
          <cell r="L19">
            <v>234.5</v>
          </cell>
          <cell r="M19">
            <v>120.2</v>
          </cell>
          <cell r="N19">
            <v>165</v>
          </cell>
          <cell r="O19">
            <v>0</v>
          </cell>
          <cell r="P19">
            <v>299</v>
          </cell>
          <cell r="Q19">
            <v>216.6</v>
          </cell>
          <cell r="R19">
            <v>715.8</v>
          </cell>
          <cell r="S19">
            <v>103.4</v>
          </cell>
        </row>
        <row r="20">
          <cell r="L20">
            <v>526.4</v>
          </cell>
          <cell r="M20">
            <v>573.20000000000005</v>
          </cell>
          <cell r="N20">
            <v>329.2</v>
          </cell>
          <cell r="O20">
            <v>0</v>
          </cell>
          <cell r="P20">
            <v>21.4</v>
          </cell>
          <cell r="Q20">
            <v>236.1</v>
          </cell>
          <cell r="R20">
            <v>408.5</v>
          </cell>
          <cell r="S20">
            <v>283.3</v>
          </cell>
        </row>
        <row r="21">
          <cell r="L21">
            <v>123.3</v>
          </cell>
          <cell r="M21">
            <v>114.7</v>
          </cell>
          <cell r="N21">
            <v>40.1</v>
          </cell>
          <cell r="O21">
            <v>0</v>
          </cell>
          <cell r="P21">
            <v>0</v>
          </cell>
          <cell r="Q21">
            <v>9.6</v>
          </cell>
          <cell r="R21">
            <v>107.7</v>
          </cell>
          <cell r="S21">
            <v>88.1</v>
          </cell>
        </row>
        <row r="22">
          <cell r="L22">
            <v>692.2</v>
          </cell>
          <cell r="M22">
            <v>617.6</v>
          </cell>
          <cell r="N22">
            <v>719.8</v>
          </cell>
          <cell r="O22">
            <v>454.4</v>
          </cell>
          <cell r="P22">
            <v>650.9</v>
          </cell>
          <cell r="Q22">
            <v>675.9</v>
          </cell>
          <cell r="R22">
            <v>875.2</v>
          </cell>
          <cell r="S22">
            <v>685.2</v>
          </cell>
        </row>
        <row r="24">
          <cell r="L24">
            <v>162.1</v>
          </cell>
          <cell r="M24">
            <v>155.1</v>
          </cell>
          <cell r="N24">
            <v>91.5</v>
          </cell>
          <cell r="O24">
            <v>15.1</v>
          </cell>
          <cell r="P24">
            <v>12.5</v>
          </cell>
          <cell r="Q24">
            <v>21.4</v>
          </cell>
          <cell r="R24">
            <v>54</v>
          </cell>
          <cell r="S24">
            <v>87.6</v>
          </cell>
        </row>
        <row r="27">
          <cell r="L27">
            <v>12911.4</v>
          </cell>
          <cell r="M27">
            <v>10241</v>
          </cell>
          <cell r="N27">
            <v>10337.4</v>
          </cell>
          <cell r="O27">
            <v>5734.7</v>
          </cell>
          <cell r="P27">
            <v>6596.5</v>
          </cell>
          <cell r="Q27">
            <v>8139.1</v>
          </cell>
          <cell r="R27">
            <v>8411.4</v>
          </cell>
          <cell r="S27">
            <v>9566.1</v>
          </cell>
        </row>
        <row r="28">
          <cell r="K28">
            <v>48374.799999999996</v>
          </cell>
          <cell r="L28">
            <v>7202.7</v>
          </cell>
          <cell r="M28">
            <v>7323.1</v>
          </cell>
          <cell r="N28">
            <v>6133.5</v>
          </cell>
          <cell r="O28">
            <v>4573.5</v>
          </cell>
          <cell r="P28">
            <v>4413.8</v>
          </cell>
          <cell r="Q28">
            <v>5657.8</v>
          </cell>
          <cell r="R28">
            <v>6359.7</v>
          </cell>
          <cell r="S28">
            <v>6951.1</v>
          </cell>
        </row>
        <row r="30">
          <cell r="L30">
            <v>3216.5</v>
          </cell>
          <cell r="M30">
            <v>3312.6</v>
          </cell>
          <cell r="N30">
            <v>2787.5</v>
          </cell>
          <cell r="O30">
            <v>1631.1</v>
          </cell>
          <cell r="P30">
            <v>2098.8000000000002</v>
          </cell>
          <cell r="Q30">
            <v>2332.1999999999998</v>
          </cell>
          <cell r="R30">
            <v>2750.7</v>
          </cell>
          <cell r="S30">
            <v>2726.4</v>
          </cell>
        </row>
        <row r="31">
          <cell r="L31">
            <v>1955.8</v>
          </cell>
          <cell r="M31">
            <v>1534</v>
          </cell>
          <cell r="N31">
            <v>1485</v>
          </cell>
          <cell r="O31">
            <v>582</v>
          </cell>
          <cell r="P31">
            <v>590.70000000000005</v>
          </cell>
          <cell r="Q31">
            <v>781.1</v>
          </cell>
          <cell r="R31">
            <v>899.7</v>
          </cell>
          <cell r="S31">
            <v>1168.9000000000001</v>
          </cell>
        </row>
        <row r="34">
          <cell r="L34">
            <v>656.6</v>
          </cell>
          <cell r="M34">
            <v>668.2</v>
          </cell>
          <cell r="N34">
            <v>598.29999999999995</v>
          </cell>
          <cell r="O34">
            <v>556.5</v>
          </cell>
          <cell r="P34">
            <v>576.20000000000005</v>
          </cell>
          <cell r="Q34">
            <v>647.6</v>
          </cell>
          <cell r="R34">
            <v>624.5</v>
          </cell>
          <cell r="S34">
            <v>679.8</v>
          </cell>
        </row>
        <row r="35">
          <cell r="L35">
            <v>634</v>
          </cell>
          <cell r="M35">
            <v>655.5</v>
          </cell>
          <cell r="N35">
            <v>531.1</v>
          </cell>
          <cell r="O35">
            <v>599</v>
          </cell>
          <cell r="P35">
            <v>463.4</v>
          </cell>
          <cell r="Q35">
            <v>520.4</v>
          </cell>
          <cell r="R35">
            <v>562.6</v>
          </cell>
          <cell r="S35">
            <v>691.7</v>
          </cell>
        </row>
        <row r="38">
          <cell r="L38">
            <v>1115.4000000000001</v>
          </cell>
          <cell r="M38">
            <v>1166.5999999999999</v>
          </cell>
          <cell r="N38">
            <v>748.5</v>
          </cell>
          <cell r="O38">
            <v>0</v>
          </cell>
          <cell r="P38">
            <v>64.3</v>
          </cell>
          <cell r="Q38">
            <v>359.1</v>
          </cell>
          <cell r="R38">
            <v>581.4</v>
          </cell>
          <cell r="S38">
            <v>860.5</v>
          </cell>
        </row>
        <row r="39">
          <cell r="L39">
            <v>256.2</v>
          </cell>
          <cell r="M39">
            <v>45.3</v>
          </cell>
          <cell r="N39">
            <v>23.5</v>
          </cell>
          <cell r="O39">
            <v>0</v>
          </cell>
          <cell r="P39">
            <v>3.8</v>
          </cell>
          <cell r="Q39">
            <v>9.6999999999999993</v>
          </cell>
          <cell r="R39">
            <v>32.700000000000003</v>
          </cell>
          <cell r="S39">
            <v>20.100000000000001</v>
          </cell>
        </row>
        <row r="41">
          <cell r="L41">
            <v>21.2</v>
          </cell>
          <cell r="M41">
            <v>11.1</v>
          </cell>
          <cell r="N41">
            <v>14.7</v>
          </cell>
          <cell r="O41">
            <v>0</v>
          </cell>
          <cell r="P41">
            <v>3</v>
          </cell>
          <cell r="Q41">
            <v>7.2</v>
          </cell>
          <cell r="R41">
            <v>7.6</v>
          </cell>
          <cell r="S41">
            <v>12.9</v>
          </cell>
        </row>
        <row r="43">
          <cell r="L43">
            <v>79.099999999999994</v>
          </cell>
          <cell r="M43">
            <v>76.7</v>
          </cell>
          <cell r="N43">
            <v>48.2</v>
          </cell>
          <cell r="O43">
            <v>2.1</v>
          </cell>
          <cell r="P43">
            <v>2.4</v>
          </cell>
          <cell r="Q43">
            <v>16.899999999999999</v>
          </cell>
          <cell r="R43">
            <v>66.5</v>
          </cell>
          <cell r="S43">
            <v>83.8</v>
          </cell>
        </row>
        <row r="44">
          <cell r="L44">
            <v>26.2</v>
          </cell>
          <cell r="M44">
            <v>22.5</v>
          </cell>
          <cell r="N44">
            <v>16.899999999999999</v>
          </cell>
          <cell r="O44">
            <v>0.5</v>
          </cell>
          <cell r="P44">
            <v>0.2</v>
          </cell>
          <cell r="Q44">
            <v>0.6</v>
          </cell>
          <cell r="R44">
            <v>4.5999999999999996</v>
          </cell>
          <cell r="S44">
            <v>26.1</v>
          </cell>
        </row>
        <row r="48">
          <cell r="L48">
            <v>2558.1999999999998</v>
          </cell>
          <cell r="M48">
            <v>2419.8000000000002</v>
          </cell>
          <cell r="N48">
            <v>2153</v>
          </cell>
          <cell r="O48">
            <v>1616</v>
          </cell>
          <cell r="P48">
            <v>1570.1</v>
          </cell>
          <cell r="Q48">
            <v>1826.5</v>
          </cell>
          <cell r="R48">
            <v>2329</v>
          </cell>
          <cell r="S48">
            <v>2461.6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2">
          <cell r="L52">
            <v>672.4</v>
          </cell>
          <cell r="M52">
            <v>551.29999999999995</v>
          </cell>
          <cell r="N52">
            <v>380.6</v>
          </cell>
          <cell r="O52">
            <v>97.4</v>
          </cell>
          <cell r="P52">
            <v>14.1</v>
          </cell>
          <cell r="Q52">
            <v>141.9</v>
          </cell>
          <cell r="R52">
            <v>174.1</v>
          </cell>
          <cell r="S52">
            <v>95.2</v>
          </cell>
        </row>
        <row r="53">
          <cell r="L53">
            <v>15.9</v>
          </cell>
          <cell r="M53">
            <v>13.5</v>
          </cell>
          <cell r="N53">
            <v>5</v>
          </cell>
          <cell r="O53">
            <v>0</v>
          </cell>
          <cell r="P53">
            <v>0</v>
          </cell>
          <cell r="Q53">
            <v>5.7</v>
          </cell>
          <cell r="R53">
            <v>9.6</v>
          </cell>
          <cell r="S53">
            <v>10.6</v>
          </cell>
        </row>
        <row r="55">
          <cell r="L55">
            <v>78.599999999999994</v>
          </cell>
          <cell r="M55">
            <v>81.5</v>
          </cell>
          <cell r="N55">
            <v>79.5</v>
          </cell>
          <cell r="O55">
            <v>2.9184342962899998E-2</v>
          </cell>
          <cell r="P55">
            <v>0.2</v>
          </cell>
          <cell r="Q55">
            <v>16.600000000000001</v>
          </cell>
          <cell r="R55">
            <v>29.7</v>
          </cell>
          <cell r="S55">
            <v>64.2</v>
          </cell>
        </row>
        <row r="56">
          <cell r="L56">
            <v>0.1</v>
          </cell>
          <cell r="M56">
            <v>0</v>
          </cell>
          <cell r="N56">
            <v>0.1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0.1</v>
          </cell>
        </row>
        <row r="57">
          <cell r="L57">
            <v>203.3</v>
          </cell>
          <cell r="M57">
            <v>200.68801621860308</v>
          </cell>
          <cell r="N57">
            <v>225.2</v>
          </cell>
          <cell r="O57">
            <v>204.1</v>
          </cell>
          <cell r="P57">
            <v>198.01238988239118</v>
          </cell>
          <cell r="Q57">
            <v>196.6</v>
          </cell>
          <cell r="R57">
            <v>196.4</v>
          </cell>
          <cell r="S57">
            <v>196.2</v>
          </cell>
        </row>
        <row r="66">
          <cell r="L66">
            <v>91.7</v>
          </cell>
          <cell r="M66">
            <v>87.8</v>
          </cell>
          <cell r="N66">
            <v>112</v>
          </cell>
          <cell r="O66">
            <v>60.1</v>
          </cell>
          <cell r="P66">
            <v>57</v>
          </cell>
          <cell r="Q66">
            <v>63.9</v>
          </cell>
          <cell r="R66">
            <v>86.6</v>
          </cell>
          <cell r="S66">
            <v>98.6</v>
          </cell>
        </row>
        <row r="67">
          <cell r="L67">
            <v>1.4</v>
          </cell>
          <cell r="M67">
            <v>1.3</v>
          </cell>
          <cell r="N67">
            <v>1.4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2.5</v>
          </cell>
        </row>
        <row r="68">
          <cell r="L68">
            <v>8.8000000000000007</v>
          </cell>
          <cell r="M68">
            <v>21.8</v>
          </cell>
          <cell r="N68">
            <v>11.7</v>
          </cell>
          <cell r="O68">
            <v>5.0999999999999996</v>
          </cell>
          <cell r="P68">
            <v>0.2</v>
          </cell>
          <cell r="Q68">
            <v>0.5</v>
          </cell>
          <cell r="R68">
            <v>2.2999999999999998</v>
          </cell>
          <cell r="S68">
            <v>3.4</v>
          </cell>
        </row>
        <row r="71">
          <cell r="L71">
            <v>25.8</v>
          </cell>
          <cell r="M71">
            <v>29.1</v>
          </cell>
          <cell r="N71">
            <v>6.8</v>
          </cell>
          <cell r="O71">
            <v>13.7</v>
          </cell>
          <cell r="P71">
            <v>4.2</v>
          </cell>
          <cell r="Q71">
            <v>10.1</v>
          </cell>
          <cell r="R71">
            <v>15.3</v>
          </cell>
          <cell r="S71">
            <v>16.600000000000001</v>
          </cell>
        </row>
        <row r="72">
          <cell r="L72">
            <v>1691.8</v>
          </cell>
          <cell r="M72">
            <v>1128.0999999999999</v>
          </cell>
          <cell r="N72">
            <v>1125.5</v>
          </cell>
          <cell r="O72">
            <v>547.9</v>
          </cell>
          <cell r="P72">
            <v>364.9</v>
          </cell>
          <cell r="Q72">
            <v>1207.5</v>
          </cell>
          <cell r="R72">
            <v>1083.7</v>
          </cell>
          <cell r="S72">
            <v>1130.8</v>
          </cell>
        </row>
        <row r="75">
          <cell r="L75">
            <v>290.89999999999998</v>
          </cell>
          <cell r="M75">
            <v>335.7</v>
          </cell>
          <cell r="N75">
            <v>351.2</v>
          </cell>
          <cell r="O75">
            <v>136.80000000000001</v>
          </cell>
          <cell r="P75">
            <v>35.799999999999997</v>
          </cell>
          <cell r="Q75">
            <v>38.700000000000003</v>
          </cell>
          <cell r="R75">
            <v>58.8</v>
          </cell>
          <cell r="S75">
            <v>75.5</v>
          </cell>
        </row>
        <row r="76">
          <cell r="L76">
            <v>69</v>
          </cell>
          <cell r="M76">
            <v>50.5</v>
          </cell>
          <cell r="N76">
            <v>31.3</v>
          </cell>
          <cell r="O76">
            <v>0</v>
          </cell>
          <cell r="P76">
            <v>8</v>
          </cell>
          <cell r="Q76">
            <v>19.399999999999999</v>
          </cell>
          <cell r="R76">
            <v>34.5</v>
          </cell>
          <cell r="S76">
            <v>38</v>
          </cell>
        </row>
        <row r="77">
          <cell r="L77">
            <v>2.2000000000000002</v>
          </cell>
          <cell r="M77">
            <v>3</v>
          </cell>
          <cell r="N77">
            <v>1.2</v>
          </cell>
          <cell r="O77">
            <v>0.1</v>
          </cell>
          <cell r="P77">
            <v>0</v>
          </cell>
          <cell r="Q77">
            <v>0.3</v>
          </cell>
          <cell r="R77">
            <v>2.2000000000000002</v>
          </cell>
          <cell r="S77">
            <v>3.2</v>
          </cell>
        </row>
        <row r="80">
          <cell r="L80">
            <v>4.9000000000000004</v>
          </cell>
          <cell r="M80">
            <v>4.3</v>
          </cell>
          <cell r="N80">
            <v>3</v>
          </cell>
          <cell r="O80">
            <v>0</v>
          </cell>
          <cell r="P80">
            <v>0.6</v>
          </cell>
          <cell r="Q80">
            <v>1.1000000000000001</v>
          </cell>
          <cell r="R80">
            <v>4</v>
          </cell>
          <cell r="S80">
            <v>3.9</v>
          </cell>
        </row>
        <row r="87">
          <cell r="L87">
            <v>13.1</v>
          </cell>
          <cell r="M87">
            <v>17.7</v>
          </cell>
          <cell r="N87">
            <v>9.4</v>
          </cell>
          <cell r="O87">
            <v>0</v>
          </cell>
          <cell r="P87">
            <v>1.8</v>
          </cell>
          <cell r="Q87">
            <v>2.2000000000000002</v>
          </cell>
          <cell r="R87">
            <v>9.9</v>
          </cell>
          <cell r="S87">
            <v>10.8</v>
          </cell>
        </row>
        <row r="88">
          <cell r="L88">
            <v>769.80046703535686</v>
          </cell>
          <cell r="M88">
            <v>776.9</v>
          </cell>
          <cell r="O88">
            <v>590.70000000000005</v>
          </cell>
          <cell r="P88">
            <v>570.29999999999995</v>
          </cell>
          <cell r="Q88">
            <v>676.2</v>
          </cell>
          <cell r="R88">
            <v>716.3</v>
          </cell>
          <cell r="S88">
            <v>879.8</v>
          </cell>
        </row>
        <row r="89">
          <cell r="L89">
            <v>762.4</v>
          </cell>
          <cell r="M89">
            <v>769.9</v>
          </cell>
          <cell r="N89">
            <v>769.9</v>
          </cell>
          <cell r="O89">
            <v>590.4</v>
          </cell>
          <cell r="P89">
            <v>569.79999999999995</v>
          </cell>
          <cell r="Q89">
            <v>669.9</v>
          </cell>
          <cell r="R89">
            <v>709.2</v>
          </cell>
          <cell r="S89">
            <v>869.9</v>
          </cell>
        </row>
        <row r="92">
          <cell r="L92">
            <v>5.4</v>
          </cell>
          <cell r="M92">
            <v>5.6</v>
          </cell>
          <cell r="N92">
            <v>0.4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L93">
            <v>824.2</v>
          </cell>
          <cell r="M93">
            <v>824.2</v>
          </cell>
          <cell r="N93">
            <v>824.2</v>
          </cell>
          <cell r="O93">
            <v>1324.2</v>
          </cell>
          <cell r="P93">
            <v>824.2</v>
          </cell>
          <cell r="Q93">
            <v>824.2</v>
          </cell>
          <cell r="R93">
            <v>824.2</v>
          </cell>
          <cell r="S93">
            <v>874</v>
          </cell>
        </row>
      </sheetData>
      <sheetData sheetId="5">
        <row r="12">
          <cell r="L12">
            <v>6857</v>
          </cell>
          <cell r="M12">
            <v>5532.7</v>
          </cell>
          <cell r="N12">
            <v>4956.6000000000004</v>
          </cell>
          <cell r="O12">
            <v>4725.8999999999996</v>
          </cell>
          <cell r="P12">
            <v>4520.2</v>
          </cell>
          <cell r="Q12">
            <v>4102.1000000000004</v>
          </cell>
          <cell r="R12">
            <v>4181.7</v>
          </cell>
          <cell r="S12">
            <v>5375.9</v>
          </cell>
        </row>
        <row r="13">
          <cell r="L13">
            <v>10045.5</v>
          </cell>
          <cell r="M13">
            <v>5947.3</v>
          </cell>
          <cell r="N13">
            <v>5901.6</v>
          </cell>
          <cell r="O13">
            <v>9248.7000000000007</v>
          </cell>
          <cell r="P13">
            <v>3614.5</v>
          </cell>
          <cell r="Q13">
            <v>4255.8</v>
          </cell>
          <cell r="R13">
            <v>12123.5</v>
          </cell>
          <cell r="S13">
            <v>7215.7</v>
          </cell>
        </row>
        <row r="14">
          <cell r="L14">
            <v>3790.6</v>
          </cell>
          <cell r="M14">
            <v>2473.6999999999998</v>
          </cell>
          <cell r="N14">
            <v>2716.1</v>
          </cell>
          <cell r="O14">
            <v>2401.6999999999998</v>
          </cell>
          <cell r="P14">
            <v>2860.3</v>
          </cell>
          <cell r="Q14">
            <v>2447.1</v>
          </cell>
          <cell r="R14">
            <v>3675.5</v>
          </cell>
          <cell r="S14">
            <v>2939.6</v>
          </cell>
        </row>
        <row r="15">
          <cell r="L15">
            <v>203.5</v>
          </cell>
          <cell r="M15">
            <v>119.2</v>
          </cell>
          <cell r="N15">
            <v>72.2</v>
          </cell>
          <cell r="O15">
            <v>44.3</v>
          </cell>
          <cell r="P15">
            <v>46.7</v>
          </cell>
          <cell r="Q15">
            <v>69.5</v>
          </cell>
          <cell r="R15">
            <v>109.1</v>
          </cell>
          <cell r="S15">
            <v>76.2</v>
          </cell>
        </row>
        <row r="18">
          <cell r="L18">
            <v>81.3</v>
          </cell>
          <cell r="M18">
            <v>211.8</v>
          </cell>
          <cell r="N18">
            <v>1019.2</v>
          </cell>
          <cell r="O18">
            <v>17.600000000000001</v>
          </cell>
          <cell r="P18">
            <v>22</v>
          </cell>
          <cell r="Q18">
            <v>57.1</v>
          </cell>
          <cell r="R18">
            <v>58.9</v>
          </cell>
          <cell r="S18">
            <v>161.5</v>
          </cell>
        </row>
        <row r="19">
          <cell r="L19">
            <v>197.4</v>
          </cell>
          <cell r="M19">
            <v>92.9</v>
          </cell>
          <cell r="N19">
            <v>65.5</v>
          </cell>
          <cell r="O19">
            <v>54.3</v>
          </cell>
          <cell r="P19">
            <v>244.6</v>
          </cell>
          <cell r="Q19">
            <v>250.6</v>
          </cell>
          <cell r="R19">
            <v>850.7</v>
          </cell>
          <cell r="S19">
            <v>375.8</v>
          </cell>
        </row>
        <row r="20">
          <cell r="L20">
            <v>508.7</v>
          </cell>
          <cell r="M20">
            <v>537.6</v>
          </cell>
          <cell r="N20">
            <v>358.7</v>
          </cell>
          <cell r="O20">
            <v>0</v>
          </cell>
          <cell r="P20">
            <v>55.6</v>
          </cell>
          <cell r="Q20">
            <v>324.60000000000002</v>
          </cell>
          <cell r="R20">
            <v>415.3</v>
          </cell>
          <cell r="S20">
            <v>610.70000000000005</v>
          </cell>
        </row>
        <row r="21">
          <cell r="L21">
            <v>129.30000000000001</v>
          </cell>
          <cell r="M21">
            <v>108</v>
          </cell>
          <cell r="N21">
            <v>78.3</v>
          </cell>
          <cell r="O21">
            <v>0.1</v>
          </cell>
          <cell r="P21">
            <v>2</v>
          </cell>
          <cell r="Q21">
            <v>25.1</v>
          </cell>
          <cell r="R21">
            <v>69.3</v>
          </cell>
          <cell r="S21">
            <v>89.6</v>
          </cell>
        </row>
        <row r="22">
          <cell r="L22">
            <v>45.8</v>
          </cell>
          <cell r="M22">
            <v>42.6</v>
          </cell>
          <cell r="N22">
            <v>32.4</v>
          </cell>
          <cell r="O22">
            <v>7.2</v>
          </cell>
          <cell r="P22">
            <v>5.3</v>
          </cell>
          <cell r="Q22">
            <v>24.4</v>
          </cell>
          <cell r="R22">
            <v>43.4</v>
          </cell>
          <cell r="S22">
            <v>29.1</v>
          </cell>
        </row>
        <row r="23">
          <cell r="L23">
            <v>903.5</v>
          </cell>
          <cell r="M23">
            <v>683.9</v>
          </cell>
          <cell r="N23">
            <v>729.1</v>
          </cell>
          <cell r="O23">
            <v>393.7</v>
          </cell>
          <cell r="P23">
            <v>671</v>
          </cell>
          <cell r="Q23">
            <v>634.70000000000005</v>
          </cell>
          <cell r="R23">
            <v>843.6</v>
          </cell>
          <cell r="S23">
            <v>679</v>
          </cell>
        </row>
        <row r="24">
          <cell r="L24">
            <v>24.3</v>
          </cell>
          <cell r="M24">
            <v>53.1</v>
          </cell>
          <cell r="N24">
            <v>148.69999999999999</v>
          </cell>
          <cell r="O24">
            <v>5.9</v>
          </cell>
          <cell r="P24">
            <v>19.399999999999999</v>
          </cell>
          <cell r="Q24">
            <v>210.1</v>
          </cell>
          <cell r="R24">
            <v>31.9</v>
          </cell>
          <cell r="S24">
            <v>78</v>
          </cell>
        </row>
        <row r="25">
          <cell r="L25">
            <v>147.80000000000001</v>
          </cell>
          <cell r="M25">
            <v>113.1</v>
          </cell>
          <cell r="N25">
            <v>85.7</v>
          </cell>
          <cell r="O25">
            <v>13.2</v>
          </cell>
          <cell r="P25">
            <v>19.5</v>
          </cell>
          <cell r="Q25">
            <v>62.1</v>
          </cell>
          <cell r="R25">
            <v>75</v>
          </cell>
          <cell r="S25">
            <v>56.4</v>
          </cell>
        </row>
        <row r="28">
          <cell r="L28">
            <v>13445.2</v>
          </cell>
          <cell r="M28">
            <v>10310.5</v>
          </cell>
          <cell r="N28">
            <v>6501.7</v>
          </cell>
          <cell r="O28">
            <v>5021.7</v>
          </cell>
          <cell r="P28">
            <v>7902</v>
          </cell>
          <cell r="Q28">
            <v>9994.2999999999993</v>
          </cell>
          <cell r="R28">
            <v>9354.2999999999993</v>
          </cell>
          <cell r="S28">
            <v>10612.7</v>
          </cell>
        </row>
        <row r="30">
          <cell r="L30">
            <v>2997.1</v>
          </cell>
          <cell r="M30">
            <v>3273.6</v>
          </cell>
          <cell r="N30">
            <v>2864.9</v>
          </cell>
          <cell r="O30">
            <v>1538</v>
          </cell>
          <cell r="P30">
            <v>1993.8</v>
          </cell>
          <cell r="Q30">
            <v>2372.6</v>
          </cell>
          <cell r="R30">
            <v>3089.3</v>
          </cell>
          <cell r="S30">
            <v>2515.3000000000002</v>
          </cell>
        </row>
        <row r="31">
          <cell r="L31">
            <v>1630.3</v>
          </cell>
          <cell r="M31">
            <v>1564.8</v>
          </cell>
          <cell r="N31">
            <v>1336.4</v>
          </cell>
          <cell r="O31">
            <v>621.20000000000005</v>
          </cell>
          <cell r="P31">
            <v>587.9</v>
          </cell>
          <cell r="Q31">
            <v>812.5</v>
          </cell>
          <cell r="R31">
            <v>1275.2</v>
          </cell>
          <cell r="S31">
            <v>1104.5</v>
          </cell>
        </row>
        <row r="32">
          <cell r="L32">
            <v>1088.8</v>
          </cell>
          <cell r="M32">
            <v>451.2</v>
          </cell>
          <cell r="N32">
            <v>436</v>
          </cell>
          <cell r="O32">
            <v>181.7</v>
          </cell>
          <cell r="P32">
            <v>625.20000000000005</v>
          </cell>
          <cell r="Q32">
            <v>830.5</v>
          </cell>
          <cell r="R32">
            <v>729.6</v>
          </cell>
          <cell r="S32">
            <v>727.2</v>
          </cell>
        </row>
        <row r="33">
          <cell r="L33">
            <v>1763.6</v>
          </cell>
          <cell r="M33">
            <v>1145.9000000000001</v>
          </cell>
          <cell r="N33">
            <v>1155.5999999999999</v>
          </cell>
          <cell r="O33">
            <v>229.1</v>
          </cell>
          <cell r="P33">
            <v>601.9</v>
          </cell>
          <cell r="Q33">
            <v>1123.8</v>
          </cell>
          <cell r="R33">
            <v>1335.3</v>
          </cell>
          <cell r="S33">
            <v>1307.2</v>
          </cell>
        </row>
        <row r="34">
          <cell r="L34">
            <v>48.1</v>
          </cell>
          <cell r="M34">
            <v>28.4</v>
          </cell>
          <cell r="N34">
            <v>36.9</v>
          </cell>
          <cell r="O34">
            <v>5.6</v>
          </cell>
          <cell r="P34">
            <v>29.6</v>
          </cell>
          <cell r="Q34">
            <v>36.1</v>
          </cell>
          <cell r="R34">
            <v>38.1</v>
          </cell>
          <cell r="S34">
            <v>40.299999999999997</v>
          </cell>
        </row>
        <row r="35">
          <cell r="L35">
            <v>664.1</v>
          </cell>
          <cell r="M35">
            <v>633.6</v>
          </cell>
          <cell r="N35">
            <v>622.70000000000005</v>
          </cell>
          <cell r="O35">
            <v>620.9</v>
          </cell>
          <cell r="P35">
            <v>583</v>
          </cell>
          <cell r="Q35">
            <v>599.1</v>
          </cell>
          <cell r="R35">
            <v>604.79999999999995</v>
          </cell>
          <cell r="S35">
            <v>633.4</v>
          </cell>
        </row>
        <row r="36">
          <cell r="L36">
            <v>630</v>
          </cell>
          <cell r="M36">
            <v>680.1</v>
          </cell>
          <cell r="N36">
            <v>612</v>
          </cell>
          <cell r="O36">
            <v>509.3</v>
          </cell>
          <cell r="P36">
            <v>462.4</v>
          </cell>
          <cell r="Q36">
            <v>472.8</v>
          </cell>
          <cell r="R36">
            <v>599.20000000000005</v>
          </cell>
          <cell r="S36">
            <v>711.2</v>
          </cell>
        </row>
        <row r="37">
          <cell r="L37">
            <v>2.5</v>
          </cell>
          <cell r="M37">
            <v>1.4</v>
          </cell>
          <cell r="N37">
            <v>0</v>
          </cell>
          <cell r="O37">
            <v>0.6</v>
          </cell>
          <cell r="P37">
            <v>3.2</v>
          </cell>
          <cell r="Q37">
            <v>3.1</v>
          </cell>
          <cell r="R37">
            <v>0.8</v>
          </cell>
          <cell r="S37">
            <v>36.200000000000003</v>
          </cell>
        </row>
        <row r="39">
          <cell r="L39">
            <v>1141</v>
          </cell>
          <cell r="M39">
            <v>971.4</v>
          </cell>
          <cell r="N39">
            <v>641.79999999999995</v>
          </cell>
          <cell r="O39">
            <v>0</v>
          </cell>
          <cell r="P39">
            <v>58.3</v>
          </cell>
          <cell r="Q39">
            <v>478.6</v>
          </cell>
          <cell r="R39">
            <v>846.3</v>
          </cell>
          <cell r="S39">
            <v>731.8</v>
          </cell>
        </row>
        <row r="40">
          <cell r="L40">
            <v>243.2</v>
          </cell>
          <cell r="M40">
            <v>44.2</v>
          </cell>
          <cell r="N40">
            <v>27.8</v>
          </cell>
          <cell r="O40">
            <v>0.2</v>
          </cell>
          <cell r="P40">
            <v>3.9</v>
          </cell>
          <cell r="Q40">
            <v>22.4</v>
          </cell>
          <cell r="R40">
            <v>31.6</v>
          </cell>
          <cell r="S40">
            <v>28.6</v>
          </cell>
        </row>
        <row r="41">
          <cell r="L41">
            <v>82</v>
          </cell>
          <cell r="M41">
            <v>82.3</v>
          </cell>
          <cell r="N41">
            <v>50.6</v>
          </cell>
          <cell r="O41">
            <v>3.8</v>
          </cell>
          <cell r="P41">
            <v>1.2</v>
          </cell>
          <cell r="Q41">
            <v>11.3</v>
          </cell>
          <cell r="R41">
            <v>60.9</v>
          </cell>
          <cell r="S41">
            <v>72.3</v>
          </cell>
        </row>
        <row r="42">
          <cell r="L42">
            <v>23.5</v>
          </cell>
          <cell r="M42">
            <v>23.4</v>
          </cell>
          <cell r="N42">
            <v>16</v>
          </cell>
          <cell r="O42">
            <v>0.3</v>
          </cell>
          <cell r="P42">
            <v>1.5</v>
          </cell>
          <cell r="Q42">
            <v>0.5</v>
          </cell>
          <cell r="R42">
            <v>6.5</v>
          </cell>
          <cell r="S42">
            <v>18.600000000000001</v>
          </cell>
        </row>
        <row r="43">
          <cell r="L43">
            <v>98.5</v>
          </cell>
          <cell r="M43">
            <v>64.599999999999994</v>
          </cell>
          <cell r="N43">
            <v>47.2</v>
          </cell>
          <cell r="O43">
            <v>12.9</v>
          </cell>
          <cell r="P43">
            <v>16.600000000000001</v>
          </cell>
          <cell r="Q43">
            <v>33.9</v>
          </cell>
          <cell r="R43">
            <v>56.4</v>
          </cell>
          <cell r="S43">
            <v>47.4</v>
          </cell>
        </row>
        <row r="45">
          <cell r="L45">
            <v>672.4</v>
          </cell>
          <cell r="M45">
            <v>627.5</v>
          </cell>
          <cell r="N45">
            <v>552.1</v>
          </cell>
          <cell r="O45">
            <v>90.3</v>
          </cell>
          <cell r="P45">
            <v>24.6</v>
          </cell>
          <cell r="Q45">
            <v>14.7</v>
          </cell>
          <cell r="R45">
            <v>50.1</v>
          </cell>
          <cell r="S45">
            <v>140</v>
          </cell>
        </row>
        <row r="46">
          <cell r="L46">
            <v>0.2</v>
          </cell>
          <cell r="M46">
            <v>0.3</v>
          </cell>
          <cell r="N46">
            <v>0.4</v>
          </cell>
          <cell r="O46">
            <v>0.1</v>
          </cell>
          <cell r="P46">
            <v>0.6</v>
          </cell>
          <cell r="Q46">
            <v>0</v>
          </cell>
          <cell r="R46">
            <v>0.6</v>
          </cell>
          <cell r="S46">
            <v>0.3</v>
          </cell>
        </row>
        <row r="47">
          <cell r="L47">
            <v>83.7</v>
          </cell>
          <cell r="M47">
            <v>65.5</v>
          </cell>
          <cell r="N47">
            <v>47</v>
          </cell>
          <cell r="O47">
            <v>0</v>
          </cell>
          <cell r="P47">
            <v>3.9</v>
          </cell>
          <cell r="Q47">
            <v>31.9</v>
          </cell>
          <cell r="R47">
            <v>61.6</v>
          </cell>
          <cell r="S47">
            <v>50.3</v>
          </cell>
        </row>
        <row r="48">
          <cell r="L48">
            <v>0.1</v>
          </cell>
          <cell r="M48">
            <v>0.1</v>
          </cell>
          <cell r="N48">
            <v>0.1</v>
          </cell>
          <cell r="O48">
            <v>0</v>
          </cell>
          <cell r="P48">
            <v>0</v>
          </cell>
          <cell r="Q48">
            <v>0</v>
          </cell>
          <cell r="R48">
            <v>0.1</v>
          </cell>
          <cell r="S48">
            <v>0.2</v>
          </cell>
        </row>
        <row r="51">
          <cell r="L51">
            <v>0.6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286.39999999999998</v>
          </cell>
          <cell r="M54">
            <v>362.4</v>
          </cell>
          <cell r="N54">
            <v>325</v>
          </cell>
          <cell r="O54">
            <v>131.9</v>
          </cell>
          <cell r="P54">
            <v>28.2</v>
          </cell>
          <cell r="Q54">
            <v>35.6</v>
          </cell>
          <cell r="R54">
            <v>69.8</v>
          </cell>
          <cell r="S54">
            <v>88.3</v>
          </cell>
        </row>
        <row r="55">
          <cell r="L55">
            <v>2.6</v>
          </cell>
          <cell r="M55">
            <v>2.7</v>
          </cell>
          <cell r="N55">
            <v>1.8</v>
          </cell>
          <cell r="O55">
            <v>0</v>
          </cell>
          <cell r="P55">
            <v>0.1</v>
          </cell>
          <cell r="Q55">
            <v>0.6</v>
          </cell>
          <cell r="R55">
            <v>1.5</v>
          </cell>
          <cell r="S55">
            <v>2</v>
          </cell>
        </row>
        <row r="56">
          <cell r="L56">
            <v>4.5999999999999996</v>
          </cell>
          <cell r="M56">
            <v>4.5999999999999996</v>
          </cell>
          <cell r="N56">
            <v>3.2</v>
          </cell>
          <cell r="O56">
            <v>0.3</v>
          </cell>
          <cell r="P56">
            <v>0.4</v>
          </cell>
          <cell r="Q56">
            <v>2.4</v>
          </cell>
          <cell r="R56">
            <v>3.1</v>
          </cell>
          <cell r="S56">
            <v>3.8</v>
          </cell>
        </row>
        <row r="60">
          <cell r="L60">
            <v>284.3</v>
          </cell>
          <cell r="M60">
            <v>211.5</v>
          </cell>
          <cell r="N60">
            <v>216.7</v>
          </cell>
          <cell r="O60">
            <v>242.3</v>
          </cell>
          <cell r="P60">
            <v>215.3</v>
          </cell>
          <cell r="Q60">
            <v>206.1</v>
          </cell>
          <cell r="R60">
            <v>239.5</v>
          </cell>
          <cell r="S60">
            <v>183.5</v>
          </cell>
        </row>
        <row r="61">
          <cell r="L61">
            <v>0.1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L62">
            <v>21.3</v>
          </cell>
          <cell r="M62">
            <v>8.1999999999999993</v>
          </cell>
          <cell r="N62">
            <v>7.9</v>
          </cell>
          <cell r="O62">
            <v>0.9</v>
          </cell>
          <cell r="P62">
            <v>1.6</v>
          </cell>
          <cell r="Q62">
            <v>4</v>
          </cell>
          <cell r="R62">
            <v>10.3</v>
          </cell>
          <cell r="S62">
            <v>7.9</v>
          </cell>
        </row>
        <row r="63">
          <cell r="L63">
            <v>712.9</v>
          </cell>
          <cell r="M63">
            <v>788.2</v>
          </cell>
          <cell r="N63">
            <v>749.19999999999982</v>
          </cell>
          <cell r="O63">
            <v>597.6</v>
          </cell>
          <cell r="P63">
            <v>552.1</v>
          </cell>
          <cell r="Q63">
            <v>647.79999999999995</v>
          </cell>
          <cell r="R63">
            <v>829.1</v>
          </cell>
          <cell r="S63">
            <v>678.4</v>
          </cell>
        </row>
        <row r="64">
          <cell r="L64">
            <v>710.5</v>
          </cell>
          <cell r="M64">
            <v>775.2</v>
          </cell>
          <cell r="N64">
            <v>747.1</v>
          </cell>
          <cell r="O64">
            <v>596.5</v>
          </cell>
          <cell r="P64">
            <v>549.1</v>
          </cell>
          <cell r="Q64">
            <v>641</v>
          </cell>
          <cell r="R64">
            <v>822.3</v>
          </cell>
          <cell r="S64">
            <v>669.2</v>
          </cell>
        </row>
        <row r="66"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</sheetData>
      <sheetData sheetId="6"/>
      <sheetData sheetId="7">
        <row r="11">
          <cell r="L11">
            <v>7844.8</v>
          </cell>
          <cell r="M11">
            <v>6768</v>
          </cell>
          <cell r="N11">
            <v>6546.9</v>
          </cell>
          <cell r="O11">
            <v>4512.8999999999996</v>
          </cell>
          <cell r="P11">
            <v>4429.1000000000004</v>
          </cell>
          <cell r="Q11">
            <v>5399.1</v>
          </cell>
          <cell r="R11">
            <v>6417.1</v>
          </cell>
          <cell r="S11">
            <v>6456.9</v>
          </cell>
        </row>
        <row r="13">
          <cell r="L13">
            <v>599.6</v>
          </cell>
          <cell r="M13">
            <v>526.70000000000005</v>
          </cell>
          <cell r="N13">
            <v>598.6</v>
          </cell>
          <cell r="O13">
            <v>342.9</v>
          </cell>
          <cell r="P13">
            <v>391.1</v>
          </cell>
          <cell r="Q13">
            <v>450.9</v>
          </cell>
          <cell r="R13">
            <v>721.6</v>
          </cell>
          <cell r="S13">
            <v>633.20000000000005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251.6</v>
          </cell>
          <cell r="M15">
            <v>275.10000000000002</v>
          </cell>
          <cell r="N15">
            <v>326.89999999999998</v>
          </cell>
          <cell r="O15">
            <v>123.5</v>
          </cell>
          <cell r="P15">
            <v>108.7</v>
          </cell>
          <cell r="Q15">
            <v>191.2</v>
          </cell>
          <cell r="R15">
            <v>218.5</v>
          </cell>
          <cell r="S15">
            <v>262.7</v>
          </cell>
        </row>
        <row r="16">
          <cell r="L16">
            <v>172.7</v>
          </cell>
          <cell r="M16">
            <v>136.30000000000001</v>
          </cell>
          <cell r="N16">
            <v>115.1</v>
          </cell>
          <cell r="O16">
            <v>69.8</v>
          </cell>
          <cell r="P16">
            <v>79.8</v>
          </cell>
          <cell r="Q16">
            <v>137.4</v>
          </cell>
          <cell r="R16">
            <v>182.5</v>
          </cell>
          <cell r="S16">
            <v>190.3</v>
          </cell>
        </row>
        <row r="17">
          <cell r="L17">
            <v>148.80000000000001</v>
          </cell>
          <cell r="M17">
            <v>121</v>
          </cell>
          <cell r="N17">
            <v>141.1</v>
          </cell>
          <cell r="O17">
            <v>73.900000000000006</v>
          </cell>
          <cell r="P17">
            <v>81.7</v>
          </cell>
          <cell r="Q17">
            <v>148.9</v>
          </cell>
          <cell r="R17">
            <v>74.900000000000006</v>
          </cell>
          <cell r="S17">
            <v>121.3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L20">
            <v>32.1</v>
          </cell>
          <cell r="M20">
            <v>18.100000000000001</v>
          </cell>
          <cell r="N20">
            <v>19.5</v>
          </cell>
          <cell r="O20">
            <v>1.3</v>
          </cell>
          <cell r="P20">
            <v>1.3</v>
          </cell>
          <cell r="Q20">
            <v>3.2</v>
          </cell>
          <cell r="R20">
            <v>16</v>
          </cell>
          <cell r="S20">
            <v>25.8</v>
          </cell>
        </row>
        <row r="23">
          <cell r="L23">
            <v>2737.1</v>
          </cell>
          <cell r="M23">
            <v>2402.4</v>
          </cell>
          <cell r="N23">
            <v>2061.1999999999998</v>
          </cell>
          <cell r="O23">
            <v>1477.2</v>
          </cell>
          <cell r="P23">
            <v>1493.1</v>
          </cell>
          <cell r="Q23">
            <v>2007.5</v>
          </cell>
          <cell r="R23">
            <v>2372.9</v>
          </cell>
          <cell r="S23">
            <v>2506.4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L27">
            <v>40.4</v>
          </cell>
          <cell r="M27">
            <v>30</v>
          </cell>
          <cell r="N27">
            <v>18.100000000000001</v>
          </cell>
          <cell r="O27">
            <v>0</v>
          </cell>
          <cell r="P27">
            <v>0</v>
          </cell>
          <cell r="Q27">
            <v>0.1</v>
          </cell>
          <cell r="R27">
            <v>0</v>
          </cell>
          <cell r="S27">
            <v>0</v>
          </cell>
        </row>
        <row r="28">
          <cell r="L28">
            <v>4</v>
          </cell>
          <cell r="M28">
            <v>1.6</v>
          </cell>
          <cell r="N28">
            <v>2.2000000000000002</v>
          </cell>
          <cell r="O28">
            <v>2.8</v>
          </cell>
          <cell r="P28">
            <v>2</v>
          </cell>
          <cell r="Q28">
            <v>1.8</v>
          </cell>
          <cell r="R28">
            <v>1.7</v>
          </cell>
          <cell r="S28">
            <v>0.8</v>
          </cell>
        </row>
        <row r="29">
          <cell r="L29">
            <v>0.3</v>
          </cell>
          <cell r="M29">
            <v>0.2</v>
          </cell>
          <cell r="N29">
            <v>0.1</v>
          </cell>
          <cell r="O29">
            <v>0</v>
          </cell>
          <cell r="P29">
            <v>0</v>
          </cell>
          <cell r="Q29">
            <v>0.3</v>
          </cell>
          <cell r="R29">
            <v>0.3</v>
          </cell>
          <cell r="S29">
            <v>0</v>
          </cell>
        </row>
        <row r="32">
          <cell r="L32">
            <v>93.1</v>
          </cell>
          <cell r="M32">
            <v>201</v>
          </cell>
          <cell r="N32">
            <v>30.3</v>
          </cell>
          <cell r="O32">
            <v>14.5</v>
          </cell>
          <cell r="P32">
            <v>0.1</v>
          </cell>
          <cell r="Q32">
            <v>18.7</v>
          </cell>
          <cell r="R32">
            <v>71.8</v>
          </cell>
          <cell r="S32">
            <v>120.9</v>
          </cell>
        </row>
        <row r="33">
          <cell r="L33">
            <v>22.9</v>
          </cell>
          <cell r="M33">
            <v>0</v>
          </cell>
          <cell r="N33">
            <v>0</v>
          </cell>
          <cell r="O33">
            <v>0</v>
          </cell>
          <cell r="P33">
            <v>20.6</v>
          </cell>
          <cell r="Q33">
            <v>0</v>
          </cell>
          <cell r="R33">
            <v>0.6</v>
          </cell>
          <cell r="S33">
            <v>0</v>
          </cell>
          <cell r="T33">
            <v>44.1</v>
          </cell>
        </row>
      </sheetData>
      <sheetData sheetId="8"/>
      <sheetData sheetId="9">
        <row r="12"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L13">
            <v>0</v>
          </cell>
          <cell r="M13">
            <v>95.5</v>
          </cell>
          <cell r="N13">
            <v>93.1</v>
          </cell>
          <cell r="O13">
            <v>0</v>
          </cell>
          <cell r="P13">
            <v>192</v>
          </cell>
          <cell r="Q13">
            <v>103.6</v>
          </cell>
          <cell r="R13">
            <v>109.2</v>
          </cell>
          <cell r="S13">
            <v>107.1</v>
          </cell>
        </row>
        <row r="16">
          <cell r="L16">
            <v>14.3</v>
          </cell>
          <cell r="M16">
            <v>8</v>
          </cell>
          <cell r="N16">
            <v>6.5</v>
          </cell>
          <cell r="O16">
            <v>0</v>
          </cell>
          <cell r="P16">
            <v>2.7</v>
          </cell>
          <cell r="Q16">
            <v>0</v>
          </cell>
          <cell r="R16">
            <v>11.2</v>
          </cell>
          <cell r="S16">
            <v>12.4</v>
          </cell>
        </row>
        <row r="17">
          <cell r="L17">
            <v>5.5</v>
          </cell>
          <cell r="M17">
            <v>4.3</v>
          </cell>
          <cell r="N17">
            <v>2.4</v>
          </cell>
          <cell r="O17">
            <v>0.1</v>
          </cell>
          <cell r="P17">
            <v>1.3</v>
          </cell>
          <cell r="Q17">
            <v>5</v>
          </cell>
          <cell r="R17">
            <v>5.3</v>
          </cell>
          <cell r="S17">
            <v>4.5999999999999996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L20">
            <v>15.1</v>
          </cell>
          <cell r="M20">
            <v>12.2</v>
          </cell>
          <cell r="N20">
            <v>7</v>
          </cell>
          <cell r="O20">
            <v>0.1</v>
          </cell>
          <cell r="P20">
            <v>1.4</v>
          </cell>
          <cell r="Q20">
            <v>6</v>
          </cell>
          <cell r="R20">
            <v>8</v>
          </cell>
          <cell r="S20">
            <v>4.2</v>
          </cell>
        </row>
        <row r="21">
          <cell r="L21">
            <v>179</v>
          </cell>
          <cell r="M21">
            <v>255.9</v>
          </cell>
          <cell r="N21">
            <v>186.7</v>
          </cell>
          <cell r="O21">
            <v>236.5</v>
          </cell>
          <cell r="P21">
            <v>183.3</v>
          </cell>
          <cell r="Q21">
            <v>182.2</v>
          </cell>
          <cell r="R21">
            <v>200.7</v>
          </cell>
          <cell r="S21">
            <v>219</v>
          </cell>
        </row>
        <row r="24">
          <cell r="L24">
            <v>0</v>
          </cell>
          <cell r="M24">
            <v>0</v>
          </cell>
          <cell r="N24">
            <v>400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L25">
            <v>0</v>
          </cell>
          <cell r="M25">
            <v>0</v>
          </cell>
          <cell r="N25">
            <v>500</v>
          </cell>
          <cell r="O25">
            <v>11500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30">
          <cell r="L30">
            <v>104.2</v>
          </cell>
          <cell r="M30">
            <v>94.9</v>
          </cell>
          <cell r="N30">
            <v>107.4</v>
          </cell>
          <cell r="O30">
            <v>51.3</v>
          </cell>
          <cell r="P30">
            <v>57.3</v>
          </cell>
          <cell r="Q30">
            <v>56.3</v>
          </cell>
          <cell r="R30">
            <v>87.7</v>
          </cell>
          <cell r="S30">
            <v>65.7</v>
          </cell>
        </row>
        <row r="31">
          <cell r="L31">
            <v>1.2</v>
          </cell>
          <cell r="M31">
            <v>1.8</v>
          </cell>
          <cell r="N31">
            <v>1.1000000000000001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L32">
            <v>0.6</v>
          </cell>
          <cell r="M32">
            <v>20.399999999999999</v>
          </cell>
          <cell r="N32">
            <v>0.3</v>
          </cell>
          <cell r="O32">
            <v>10.1</v>
          </cell>
          <cell r="P32">
            <v>0.4</v>
          </cell>
          <cell r="Q32">
            <v>18.5</v>
          </cell>
          <cell r="R32">
            <v>0</v>
          </cell>
          <cell r="S32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5">
          <cell r="L35">
            <v>33.700000000000003</v>
          </cell>
          <cell r="M35">
            <v>28.4</v>
          </cell>
          <cell r="N35">
            <v>12.1</v>
          </cell>
          <cell r="O35">
            <v>7.1</v>
          </cell>
          <cell r="P35">
            <v>10.3</v>
          </cell>
          <cell r="Q35">
            <v>8.6999999999999993</v>
          </cell>
          <cell r="R35">
            <v>15.5</v>
          </cell>
          <cell r="S35">
            <v>11.2</v>
          </cell>
        </row>
        <row r="36">
          <cell r="L36">
            <v>2150.6</v>
          </cell>
          <cell r="M36">
            <v>1287.5999999999999</v>
          </cell>
          <cell r="N36">
            <v>1167</v>
          </cell>
          <cell r="O36">
            <v>572</v>
          </cell>
          <cell r="P36">
            <v>306.2</v>
          </cell>
          <cell r="Q36">
            <v>659.1</v>
          </cell>
          <cell r="R36">
            <v>1109.5</v>
          </cell>
          <cell r="S36">
            <v>1433.1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9">
          <cell r="L39">
            <v>61.4</v>
          </cell>
          <cell r="M39">
            <v>49.6</v>
          </cell>
          <cell r="N39">
            <v>34.1</v>
          </cell>
          <cell r="O39">
            <v>0.4</v>
          </cell>
          <cell r="P39">
            <v>8.6999999999999993</v>
          </cell>
          <cell r="Q39">
            <v>25.2</v>
          </cell>
          <cell r="R39">
            <v>36.1</v>
          </cell>
          <cell r="S39">
            <v>44.2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131.6</v>
          </cell>
          <cell r="Q41">
            <v>402</v>
          </cell>
          <cell r="R41">
            <v>481.8</v>
          </cell>
          <cell r="S41">
            <v>125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131.6</v>
          </cell>
          <cell r="Q42">
            <v>402</v>
          </cell>
          <cell r="R42">
            <v>27.1</v>
          </cell>
          <cell r="S42">
            <v>2.2000000000000002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454.7</v>
          </cell>
          <cell r="S43">
            <v>122.8</v>
          </cell>
        </row>
        <row r="47"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1">
          <cell r="L51">
            <v>16.899999999999999</v>
          </cell>
          <cell r="M51">
            <v>31</v>
          </cell>
          <cell r="N51">
            <v>164.4</v>
          </cell>
          <cell r="O51">
            <v>0</v>
          </cell>
          <cell r="P51">
            <v>723</v>
          </cell>
          <cell r="Q51">
            <v>0</v>
          </cell>
          <cell r="R51">
            <v>38.299999999999997</v>
          </cell>
          <cell r="S51">
            <v>38.299999999999997</v>
          </cell>
        </row>
        <row r="52">
          <cell r="L52">
            <v>0</v>
          </cell>
          <cell r="M52">
            <v>6.9</v>
          </cell>
          <cell r="N52">
            <v>7.5</v>
          </cell>
          <cell r="O52">
            <v>4.9000000000000004</v>
          </cell>
          <cell r="P52">
            <v>59.1</v>
          </cell>
          <cell r="Q52">
            <v>166.4</v>
          </cell>
          <cell r="R52">
            <v>131.19999999999999</v>
          </cell>
          <cell r="S52">
            <v>0</v>
          </cell>
        </row>
        <row r="53">
          <cell r="L53">
            <v>125.4</v>
          </cell>
          <cell r="M53">
            <v>106.1</v>
          </cell>
          <cell r="N53">
            <v>333.6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257.10000000000002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104.4</v>
          </cell>
          <cell r="S55">
            <v>0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N59">
            <v>1462.4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1">
          <cell r="L61">
            <v>5.7</v>
          </cell>
          <cell r="M61">
            <v>5.7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L62">
            <v>0</v>
          </cell>
          <cell r="M62">
            <v>1597.8</v>
          </cell>
          <cell r="N62">
            <v>803.3</v>
          </cell>
          <cell r="O62">
            <v>1309.4000000000001</v>
          </cell>
          <cell r="P62">
            <v>825</v>
          </cell>
          <cell r="Q62">
            <v>859.7</v>
          </cell>
          <cell r="R62">
            <v>874</v>
          </cell>
          <cell r="S62">
            <v>877.2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895"/>
  <sheetViews>
    <sheetView showGridLines="0" tabSelected="1" topLeftCell="A45" zoomScaleNormal="100" workbookViewId="0">
      <selection activeCell="A69" sqref="A69"/>
    </sheetView>
  </sheetViews>
  <sheetFormatPr baseColWidth="10" defaultColWidth="11.42578125" defaultRowHeight="12.75"/>
  <cols>
    <col min="1" max="1" width="0.85546875" style="5" customWidth="1"/>
    <col min="2" max="2" width="79" style="5" customWidth="1"/>
    <col min="3" max="9" width="10.5703125" style="5" customWidth="1"/>
    <col min="10" max="10" width="9.28515625" style="5" customWidth="1"/>
    <col min="11" max="11" width="11.140625" style="5" customWidth="1"/>
    <col min="12" max="19" width="8.85546875" style="5" customWidth="1"/>
    <col min="20" max="20" width="10.42578125" style="5" customWidth="1"/>
    <col min="21" max="21" width="11" style="5" customWidth="1"/>
    <col min="22" max="23" width="11.42578125" style="34"/>
    <col min="24" max="16384" width="11.42578125" style="5"/>
  </cols>
  <sheetData>
    <row r="1" spans="2:72" ht="7.1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2:72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72" ht="13.5" customHeight="1"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W3" s="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2:72" ht="19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2:72" ht="15.75" customHeight="1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3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2:72" ht="16.5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3"/>
      <c r="W6" s="3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2:72" ht="15" customHeight="1">
      <c r="B7" s="11" t="s">
        <v>4</v>
      </c>
      <c r="C7" s="12">
        <v>2020</v>
      </c>
      <c r="D7" s="13"/>
      <c r="E7" s="13"/>
      <c r="F7" s="13"/>
      <c r="G7" s="13"/>
      <c r="H7" s="13"/>
      <c r="I7" s="13"/>
      <c r="J7" s="13"/>
      <c r="K7" s="14" t="s">
        <v>5</v>
      </c>
      <c r="L7" s="12">
        <v>2020</v>
      </c>
      <c r="M7" s="13"/>
      <c r="N7" s="13"/>
      <c r="O7" s="13"/>
      <c r="P7" s="13"/>
      <c r="Q7" s="13"/>
      <c r="R7" s="13"/>
      <c r="S7" s="13"/>
      <c r="T7" s="14" t="s">
        <v>6</v>
      </c>
      <c r="U7" s="14" t="s">
        <v>7</v>
      </c>
      <c r="V7" s="3"/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2:72" ht="20.25" customHeight="1" thickBot="1">
      <c r="B8" s="15"/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7"/>
      <c r="L8" s="16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7"/>
      <c r="U8" s="17"/>
      <c r="V8" s="3"/>
      <c r="W8" s="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2:72" ht="18" customHeight="1" thickTop="1">
      <c r="B9" s="18" t="s">
        <v>16</v>
      </c>
      <c r="C9" s="19">
        <f t="shared" ref="C9:T9" si="0">+C10+C49+C57</f>
        <v>48861.799999999988</v>
      </c>
      <c r="D9" s="19">
        <f t="shared" si="0"/>
        <v>37262.300000000003</v>
      </c>
      <c r="E9" s="19">
        <f t="shared" si="0"/>
        <v>32417.100000000002</v>
      </c>
      <c r="F9" s="19">
        <f t="shared" si="0"/>
        <v>26721.299999999996</v>
      </c>
      <c r="G9" s="19">
        <f t="shared" si="0"/>
        <v>25778.400000000001</v>
      </c>
      <c r="H9" s="19">
        <f t="shared" si="0"/>
        <v>30197.800000000003</v>
      </c>
      <c r="I9" s="19">
        <f t="shared" si="0"/>
        <v>41771.899999999994</v>
      </c>
      <c r="J9" s="19">
        <f t="shared" si="0"/>
        <v>37428.9</v>
      </c>
      <c r="K9" s="19">
        <f t="shared" si="0"/>
        <v>280439.5</v>
      </c>
      <c r="L9" s="19">
        <f t="shared" si="0"/>
        <v>48255.500467035352</v>
      </c>
      <c r="M9" s="19">
        <f t="shared" si="0"/>
        <v>37736.768237804215</v>
      </c>
      <c r="N9" s="19">
        <f t="shared" si="0"/>
        <v>36770.971811553718</v>
      </c>
      <c r="O9" s="19">
        <f t="shared" si="0"/>
        <v>26892.829184342965</v>
      </c>
      <c r="P9" s="19">
        <f t="shared" si="0"/>
        <v>25143.920000000006</v>
      </c>
      <c r="Q9" s="19">
        <f t="shared" si="0"/>
        <v>27756.899999999998</v>
      </c>
      <c r="R9" s="19">
        <f t="shared" si="0"/>
        <v>39749.5</v>
      </c>
      <c r="S9" s="19">
        <f t="shared" si="0"/>
        <v>32834.300000000003</v>
      </c>
      <c r="T9" s="19">
        <f t="shared" si="0"/>
        <v>275140.68970073626</v>
      </c>
      <c r="U9" s="19">
        <f t="shared" ref="U9:U51" si="1">+K9/T9*100</f>
        <v>101.92585484358099</v>
      </c>
      <c r="V9" s="3"/>
      <c r="W9" s="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2:72" ht="18" customHeight="1">
      <c r="B10" s="20" t="s">
        <v>17</v>
      </c>
      <c r="C10" s="21">
        <f t="shared" ref="C10:T10" si="2">+C11+C16+C26+C44+C47+C48</f>
        <v>47548.999999999993</v>
      </c>
      <c r="D10" s="21">
        <f t="shared" si="2"/>
        <v>35884.700000000004</v>
      </c>
      <c r="E10" s="21">
        <f t="shared" si="2"/>
        <v>31113.300000000003</v>
      </c>
      <c r="F10" s="21">
        <f t="shared" si="2"/>
        <v>25748.299999999996</v>
      </c>
      <c r="G10" s="21">
        <f t="shared" si="2"/>
        <v>24980.7</v>
      </c>
      <c r="H10" s="21">
        <f t="shared" si="2"/>
        <v>29301.300000000003</v>
      </c>
      <c r="I10" s="21">
        <f t="shared" si="2"/>
        <v>40618.599999999991</v>
      </c>
      <c r="J10" s="21">
        <f t="shared" si="2"/>
        <v>36465</v>
      </c>
      <c r="K10" s="21">
        <f t="shared" si="2"/>
        <v>271660.89999999997</v>
      </c>
      <c r="L10" s="21">
        <f t="shared" si="2"/>
        <v>46901.299999999996</v>
      </c>
      <c r="M10" s="21">
        <f t="shared" si="2"/>
        <v>36415.568237804211</v>
      </c>
      <c r="N10" s="21">
        <f t="shared" si="2"/>
        <v>35412.771811553721</v>
      </c>
      <c r="O10" s="21">
        <f t="shared" si="2"/>
        <v>25887.729184342963</v>
      </c>
      <c r="P10" s="21">
        <f t="shared" si="2"/>
        <v>24320.220000000005</v>
      </c>
      <c r="Q10" s="21">
        <f t="shared" si="2"/>
        <v>26830.6</v>
      </c>
      <c r="R10" s="21">
        <f t="shared" si="2"/>
        <v>38716.300000000003</v>
      </c>
      <c r="S10" s="21">
        <f t="shared" si="2"/>
        <v>31640.400000000001</v>
      </c>
      <c r="T10" s="22">
        <f t="shared" si="2"/>
        <v>266124.88923370087</v>
      </c>
      <c r="U10" s="22">
        <f t="shared" si="1"/>
        <v>102.08023036937277</v>
      </c>
      <c r="V10" s="3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2:72" ht="18" customHeight="1">
      <c r="B11" s="20" t="s">
        <v>18</v>
      </c>
      <c r="C11" s="23">
        <f t="shared" ref="C11:T11" si="3">SUM(C12:C15)</f>
        <v>20896.599999999999</v>
      </c>
      <c r="D11" s="23">
        <f t="shared" si="3"/>
        <v>14072.900000000001</v>
      </c>
      <c r="E11" s="23">
        <f t="shared" si="3"/>
        <v>13646.500000000002</v>
      </c>
      <c r="F11" s="23">
        <f t="shared" si="3"/>
        <v>16420.599999999999</v>
      </c>
      <c r="G11" s="23">
        <f t="shared" si="3"/>
        <v>11041.7</v>
      </c>
      <c r="H11" s="23">
        <f t="shared" si="3"/>
        <v>10874.500000000002</v>
      </c>
      <c r="I11" s="23">
        <f t="shared" si="3"/>
        <v>20089.8</v>
      </c>
      <c r="J11" s="23">
        <f t="shared" si="3"/>
        <v>15607.4</v>
      </c>
      <c r="K11" s="24">
        <f t="shared" si="3"/>
        <v>122650</v>
      </c>
      <c r="L11" s="23">
        <f t="shared" si="3"/>
        <v>20096.5</v>
      </c>
      <c r="M11" s="23">
        <f t="shared" si="3"/>
        <v>14253.5</v>
      </c>
      <c r="N11" s="23">
        <f t="shared" si="3"/>
        <v>14066.400000000001</v>
      </c>
      <c r="O11" s="23">
        <f t="shared" si="3"/>
        <v>15619.900000000001</v>
      </c>
      <c r="P11" s="23">
        <f t="shared" si="3"/>
        <v>11502.000000000002</v>
      </c>
      <c r="Q11" s="23">
        <f t="shared" si="3"/>
        <v>10766</v>
      </c>
      <c r="R11" s="23">
        <f t="shared" si="3"/>
        <v>20563.600000000002</v>
      </c>
      <c r="S11" s="23">
        <f t="shared" si="3"/>
        <v>11978.4</v>
      </c>
      <c r="T11" s="24">
        <f t="shared" si="3"/>
        <v>118846.3</v>
      </c>
      <c r="U11" s="24">
        <f t="shared" si="1"/>
        <v>103.20052033592968</v>
      </c>
      <c r="V11" s="3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2:72" ht="18" customHeight="1">
      <c r="B12" s="25" t="s">
        <v>19</v>
      </c>
      <c r="C12" s="26">
        <f>+[1]DGII!L12</f>
        <v>6857</v>
      </c>
      <c r="D12" s="26">
        <f>+[1]DGII!M12</f>
        <v>5532.7</v>
      </c>
      <c r="E12" s="26">
        <f>+[1]DGII!N12</f>
        <v>4956.6000000000004</v>
      </c>
      <c r="F12" s="26">
        <f>+[1]DGII!O12</f>
        <v>4725.8999999999996</v>
      </c>
      <c r="G12" s="26">
        <f>+[1]DGII!P12</f>
        <v>4520.2</v>
      </c>
      <c r="H12" s="26">
        <f>+[1]DGII!Q12</f>
        <v>4102.1000000000004</v>
      </c>
      <c r="I12" s="26">
        <f>+[1]DGII!R12</f>
        <v>4181.7</v>
      </c>
      <c r="J12" s="26">
        <f>+[1]DGII!S12</f>
        <v>5375.9</v>
      </c>
      <c r="K12" s="27">
        <f>SUM(C12:J12)</f>
        <v>40252.100000000006</v>
      </c>
      <c r="L12" s="26">
        <f>+'[1]PP (EST)'!L12</f>
        <v>6490.8</v>
      </c>
      <c r="M12" s="26">
        <f>+'[1]PP (EST)'!M12</f>
        <v>5456.8</v>
      </c>
      <c r="N12" s="26">
        <f>+'[1]PP (EST)'!N12</f>
        <v>5157.1000000000004</v>
      </c>
      <c r="O12" s="26">
        <f>+'[1]PP (EST)'!O12</f>
        <v>4636.3</v>
      </c>
      <c r="P12" s="26">
        <f>+'[1]PP (EST)'!P12</f>
        <v>4586.1000000000004</v>
      </c>
      <c r="Q12" s="26">
        <f>+'[1]PP (EST)'!Q12</f>
        <v>4003.3</v>
      </c>
      <c r="R12" s="26">
        <f>+'[1]PP (EST)'!R12</f>
        <v>4504.3</v>
      </c>
      <c r="S12" s="26">
        <f>+'[1]PP (EST)'!S12</f>
        <v>4169.5</v>
      </c>
      <c r="T12" s="27">
        <f>SUM(L12:S12)</f>
        <v>39004.199999999997</v>
      </c>
      <c r="U12" s="27">
        <f t="shared" si="1"/>
        <v>103.19939903907786</v>
      </c>
      <c r="V12" s="3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2:72" ht="18" customHeight="1">
      <c r="B13" s="25" t="s">
        <v>20</v>
      </c>
      <c r="C13" s="26">
        <f>+[1]DGII!L13</f>
        <v>10045.5</v>
      </c>
      <c r="D13" s="26">
        <f>+[1]DGII!M13</f>
        <v>5947.3</v>
      </c>
      <c r="E13" s="26">
        <f>+[1]DGII!N13</f>
        <v>5901.6</v>
      </c>
      <c r="F13" s="26">
        <f>+[1]DGII!O13</f>
        <v>9248.7000000000007</v>
      </c>
      <c r="G13" s="26">
        <f>+[1]DGII!P13</f>
        <v>3614.5</v>
      </c>
      <c r="H13" s="26">
        <f>+[1]DGII!Q13</f>
        <v>4255.8</v>
      </c>
      <c r="I13" s="26">
        <f>+[1]DGII!R13</f>
        <v>12123.5</v>
      </c>
      <c r="J13" s="26">
        <f>+[1]DGII!S13</f>
        <v>7215.7</v>
      </c>
      <c r="K13" s="27">
        <f>SUM(C13:J13)</f>
        <v>58352.600000000006</v>
      </c>
      <c r="L13" s="26">
        <f>+'[1]PP (EST)'!L13</f>
        <v>9705.2000000000007</v>
      </c>
      <c r="M13" s="26">
        <f>+'[1]PP (EST)'!M13</f>
        <v>6085.5</v>
      </c>
      <c r="N13" s="26">
        <f>+'[1]PP (EST)'!N13</f>
        <v>6159.3</v>
      </c>
      <c r="O13" s="26">
        <f>+'[1]PP (EST)'!O13</f>
        <v>8525.6</v>
      </c>
      <c r="P13" s="26">
        <f>+'[1]PP (EST)'!P13</f>
        <v>4049.3</v>
      </c>
      <c r="Q13" s="26">
        <f>+'[1]PP (EST)'!Q13</f>
        <v>4359.8999999999996</v>
      </c>
      <c r="R13" s="26">
        <f>+'[1]PP (EST)'!R13</f>
        <v>12234.1</v>
      </c>
      <c r="S13" s="26">
        <f>+'[1]PP (EST)'!S13</f>
        <v>5184.6000000000004</v>
      </c>
      <c r="T13" s="27">
        <f>SUM(L13:S13)</f>
        <v>56303.5</v>
      </c>
      <c r="U13" s="27">
        <f t="shared" si="1"/>
        <v>103.63938298684808</v>
      </c>
      <c r="V13" s="28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2:72" ht="18" customHeight="1">
      <c r="B14" s="25" t="s">
        <v>21</v>
      </c>
      <c r="C14" s="26">
        <f>+[1]DGII!L14</f>
        <v>3790.6</v>
      </c>
      <c r="D14" s="26">
        <f>+[1]DGII!M14</f>
        <v>2473.6999999999998</v>
      </c>
      <c r="E14" s="26">
        <f>+[1]DGII!N14</f>
        <v>2716.1</v>
      </c>
      <c r="F14" s="26">
        <f>+[1]DGII!O14</f>
        <v>2401.6999999999998</v>
      </c>
      <c r="G14" s="26">
        <f>+[1]DGII!P14</f>
        <v>2860.3</v>
      </c>
      <c r="H14" s="26">
        <f>+[1]DGII!Q14</f>
        <v>2447.1</v>
      </c>
      <c r="I14" s="26">
        <f>+[1]DGII!R14</f>
        <v>3675.5</v>
      </c>
      <c r="J14" s="26">
        <f>+[1]DGII!S14</f>
        <v>2939.6</v>
      </c>
      <c r="K14" s="27">
        <f>SUM(C14:J14)</f>
        <v>23304.599999999995</v>
      </c>
      <c r="L14" s="26">
        <f>+'[1]PP (EST)'!L14</f>
        <v>3723.6</v>
      </c>
      <c r="M14" s="26">
        <f>+'[1]PP (EST)'!M14</f>
        <v>2572.6</v>
      </c>
      <c r="N14" s="26">
        <f>+'[1]PP (EST)'!N14</f>
        <v>2528</v>
      </c>
      <c r="O14" s="26">
        <f>+'[1]PP (EST)'!O14</f>
        <v>2444.5</v>
      </c>
      <c r="P14" s="26">
        <f>+'[1]PP (EST)'!P14</f>
        <v>2845.7</v>
      </c>
      <c r="Q14" s="26">
        <f>+'[1]PP (EST)'!Q14</f>
        <v>2375.9</v>
      </c>
      <c r="R14" s="26">
        <f>+'[1]PP (EST)'!R14</f>
        <v>3760.5</v>
      </c>
      <c r="S14" s="26">
        <f>+'[1]PP (EST)'!S14</f>
        <v>2454.5</v>
      </c>
      <c r="T14" s="27">
        <f>SUM(L14:S14)</f>
        <v>22705.300000000003</v>
      </c>
      <c r="U14" s="27">
        <f t="shared" si="1"/>
        <v>102.63947184137621</v>
      </c>
      <c r="V14" s="3"/>
      <c r="W14" s="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2:72" ht="18" customHeight="1">
      <c r="B15" s="25" t="s">
        <v>22</v>
      </c>
      <c r="C15" s="26">
        <f>+[1]DGII!L15</f>
        <v>203.5</v>
      </c>
      <c r="D15" s="26">
        <f>+[1]DGII!M15</f>
        <v>119.2</v>
      </c>
      <c r="E15" s="26">
        <f>+[1]DGII!N15</f>
        <v>72.2</v>
      </c>
      <c r="F15" s="26">
        <f>+[1]DGII!O15</f>
        <v>44.3</v>
      </c>
      <c r="G15" s="26">
        <f>+[1]DGII!P15</f>
        <v>46.7</v>
      </c>
      <c r="H15" s="26">
        <f>+[1]DGII!Q15</f>
        <v>69.5</v>
      </c>
      <c r="I15" s="26">
        <f>+[1]DGII!R15</f>
        <v>109.1</v>
      </c>
      <c r="J15" s="26">
        <f>+[1]DGII!S15</f>
        <v>76.2</v>
      </c>
      <c r="K15" s="27">
        <f>SUM(C15:J15)</f>
        <v>740.7</v>
      </c>
      <c r="L15" s="26">
        <f>+'[1]PP (EST)'!L15</f>
        <v>176.9</v>
      </c>
      <c r="M15" s="26">
        <f>+'[1]PP (EST)'!M15</f>
        <v>138.6</v>
      </c>
      <c r="N15" s="26">
        <f>+'[1]PP (EST)'!N15</f>
        <v>222</v>
      </c>
      <c r="O15" s="26">
        <f>+'[1]PP (EST)'!O15</f>
        <v>13.5</v>
      </c>
      <c r="P15" s="26">
        <f>+'[1]PP (EST)'!P15</f>
        <v>20.9</v>
      </c>
      <c r="Q15" s="26">
        <f>+'[1]PP (EST)'!Q15</f>
        <v>26.9</v>
      </c>
      <c r="R15" s="26">
        <f>+'[1]PP (EST)'!R15</f>
        <v>64.7</v>
      </c>
      <c r="S15" s="26">
        <f>+'[1]PP (EST)'!S15</f>
        <v>169.8</v>
      </c>
      <c r="T15" s="27">
        <f>SUM(L15:S15)</f>
        <v>833.3</v>
      </c>
      <c r="U15" s="27">
        <f t="shared" si="1"/>
        <v>88.887555502220096</v>
      </c>
      <c r="V15" s="3"/>
      <c r="W15" s="3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2:72" ht="18" customHeight="1">
      <c r="B16" s="20" t="s">
        <v>23</v>
      </c>
      <c r="C16" s="21">
        <f t="shared" ref="C16:T16" si="4">+C17+C25</f>
        <v>2038.1</v>
      </c>
      <c r="D16" s="21">
        <f t="shared" si="4"/>
        <v>1843</v>
      </c>
      <c r="E16" s="21">
        <f t="shared" si="4"/>
        <v>2517.6</v>
      </c>
      <c r="F16" s="21">
        <f t="shared" si="4"/>
        <v>491.99999999999994</v>
      </c>
      <c r="G16" s="21">
        <f t="shared" si="4"/>
        <v>1039.4000000000001</v>
      </c>
      <c r="H16" s="21">
        <f t="shared" si="4"/>
        <v>1588.6999999999998</v>
      </c>
      <c r="I16" s="21">
        <f t="shared" si="4"/>
        <v>2388.1000000000004</v>
      </c>
      <c r="J16" s="21">
        <f t="shared" si="4"/>
        <v>2080.1</v>
      </c>
      <c r="K16" s="22">
        <f t="shared" si="4"/>
        <v>13986.999999999998</v>
      </c>
      <c r="L16" s="21">
        <f t="shared" si="4"/>
        <v>1933.1</v>
      </c>
      <c r="M16" s="21">
        <f t="shared" si="4"/>
        <v>1930.3</v>
      </c>
      <c r="N16" s="21">
        <f t="shared" si="4"/>
        <v>2431.7999999999997</v>
      </c>
      <c r="O16" s="21">
        <f t="shared" si="4"/>
        <v>538.29999999999995</v>
      </c>
      <c r="P16" s="21">
        <f t="shared" si="4"/>
        <v>1051.5</v>
      </c>
      <c r="Q16" s="21">
        <f t="shared" si="4"/>
        <v>1407.1</v>
      </c>
      <c r="R16" s="21">
        <f t="shared" si="4"/>
        <v>2306.4</v>
      </c>
      <c r="S16" s="21">
        <f t="shared" si="4"/>
        <v>1538.6</v>
      </c>
      <c r="T16" s="22">
        <f t="shared" si="4"/>
        <v>13137.1</v>
      </c>
      <c r="U16" s="22">
        <f t="shared" si="1"/>
        <v>106.4694643414452</v>
      </c>
      <c r="V16" s="3"/>
      <c r="W16" s="3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2:72" ht="18" customHeight="1">
      <c r="B17" s="29" t="s">
        <v>24</v>
      </c>
      <c r="C17" s="21">
        <f t="shared" ref="C17:T17" si="5">SUM(C18:C24)</f>
        <v>1890.3</v>
      </c>
      <c r="D17" s="21">
        <f t="shared" si="5"/>
        <v>1729.9</v>
      </c>
      <c r="E17" s="21">
        <f t="shared" si="5"/>
        <v>2431.9</v>
      </c>
      <c r="F17" s="21">
        <f t="shared" si="5"/>
        <v>478.79999999999995</v>
      </c>
      <c r="G17" s="21">
        <f t="shared" si="5"/>
        <v>1019.9</v>
      </c>
      <c r="H17" s="21">
        <f t="shared" si="5"/>
        <v>1526.6</v>
      </c>
      <c r="I17" s="21">
        <f t="shared" si="5"/>
        <v>2313.1000000000004</v>
      </c>
      <c r="J17" s="21">
        <f t="shared" si="5"/>
        <v>2023.6999999999998</v>
      </c>
      <c r="K17" s="22">
        <f t="shared" si="5"/>
        <v>13414.199999999999</v>
      </c>
      <c r="L17" s="21">
        <f t="shared" si="5"/>
        <v>1771</v>
      </c>
      <c r="M17" s="21">
        <f t="shared" si="5"/>
        <v>1775.2</v>
      </c>
      <c r="N17" s="21">
        <f t="shared" si="5"/>
        <v>2340.2999999999997</v>
      </c>
      <c r="O17" s="21">
        <f t="shared" si="5"/>
        <v>523.19999999999993</v>
      </c>
      <c r="P17" s="21">
        <f t="shared" si="5"/>
        <v>1039</v>
      </c>
      <c r="Q17" s="21">
        <f t="shared" si="5"/>
        <v>1385.6999999999998</v>
      </c>
      <c r="R17" s="21">
        <f t="shared" si="5"/>
        <v>2252.4</v>
      </c>
      <c r="S17" s="21">
        <f t="shared" si="5"/>
        <v>1451</v>
      </c>
      <c r="T17" s="22">
        <f t="shared" si="5"/>
        <v>12537.800000000001</v>
      </c>
      <c r="U17" s="22">
        <f t="shared" si="1"/>
        <v>106.99006205235366</v>
      </c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2:72" ht="18" customHeight="1">
      <c r="B18" s="30" t="s">
        <v>25</v>
      </c>
      <c r="C18" s="31">
        <f>+[1]DGII!L18</f>
        <v>81.3</v>
      </c>
      <c r="D18" s="31">
        <f>+[1]DGII!M18</f>
        <v>211.8</v>
      </c>
      <c r="E18" s="31">
        <f>+[1]DGII!N18</f>
        <v>1019.2</v>
      </c>
      <c r="F18" s="31">
        <f>+[1]DGII!O18</f>
        <v>17.600000000000001</v>
      </c>
      <c r="G18" s="31">
        <f>+[1]DGII!P18</f>
        <v>22</v>
      </c>
      <c r="H18" s="31">
        <f>+[1]DGII!Q18</f>
        <v>57.1</v>
      </c>
      <c r="I18" s="31">
        <f>+[1]DGII!R18</f>
        <v>58.9</v>
      </c>
      <c r="J18" s="31">
        <f>+[1]DGII!S18</f>
        <v>161.5</v>
      </c>
      <c r="K18" s="27">
        <f t="shared" ref="K18:K25" si="6">SUM(C18:J18)</f>
        <v>1629.4</v>
      </c>
      <c r="L18" s="31">
        <f>+'[1]PP (EST)'!L18</f>
        <v>94</v>
      </c>
      <c r="M18" s="31">
        <f>+'[1]PP (EST)'!M18</f>
        <v>236.1</v>
      </c>
      <c r="N18" s="31">
        <f>+'[1]PP (EST)'!N18</f>
        <v>1004</v>
      </c>
      <c r="O18" s="31">
        <f>+'[1]PP (EST)'!O18</f>
        <v>50.9</v>
      </c>
      <c r="P18" s="31">
        <f>+'[1]PP (EST)'!P18</f>
        <v>24.7</v>
      </c>
      <c r="Q18" s="31">
        <f>+'[1]PP (EST)'!Q18</f>
        <v>30.1</v>
      </c>
      <c r="R18" s="31">
        <f>+'[1]PP (EST)'!R18</f>
        <v>26.7</v>
      </c>
      <c r="S18" s="31">
        <f>+'[1]PP (EST)'!S18</f>
        <v>209.8</v>
      </c>
      <c r="T18" s="27">
        <f t="shared" ref="T18:T25" si="7">SUM(L18:S18)</f>
        <v>1676.3</v>
      </c>
      <c r="U18" s="27">
        <f t="shared" si="1"/>
        <v>97.202171449024647</v>
      </c>
      <c r="V18" s="3"/>
      <c r="W18" s="3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2:72" ht="18" customHeight="1">
      <c r="B19" s="30" t="s">
        <v>26</v>
      </c>
      <c r="C19" s="31">
        <f>+[1]DGII!L19</f>
        <v>197.4</v>
      </c>
      <c r="D19" s="31">
        <f>+[1]DGII!M19</f>
        <v>92.9</v>
      </c>
      <c r="E19" s="31">
        <f>+[1]DGII!N19</f>
        <v>65.5</v>
      </c>
      <c r="F19" s="31">
        <f>+[1]DGII!O19</f>
        <v>54.3</v>
      </c>
      <c r="G19" s="31">
        <f>+[1]DGII!P19</f>
        <v>244.6</v>
      </c>
      <c r="H19" s="31">
        <f>+[1]DGII!Q19</f>
        <v>250.6</v>
      </c>
      <c r="I19" s="31">
        <f>+[1]DGII!R19</f>
        <v>850.7</v>
      </c>
      <c r="J19" s="31">
        <f>+[1]DGII!S19</f>
        <v>375.8</v>
      </c>
      <c r="K19" s="27">
        <f t="shared" si="6"/>
        <v>2131.8000000000002</v>
      </c>
      <c r="L19" s="31">
        <f>+'[1]PP (EST)'!L19</f>
        <v>234.5</v>
      </c>
      <c r="M19" s="31">
        <f>+'[1]PP (EST)'!M19</f>
        <v>120.2</v>
      </c>
      <c r="N19" s="31">
        <f>+'[1]PP (EST)'!N19</f>
        <v>165</v>
      </c>
      <c r="O19" s="31">
        <f>+'[1]PP (EST)'!O19</f>
        <v>0</v>
      </c>
      <c r="P19" s="31">
        <f>+'[1]PP (EST)'!P19</f>
        <v>299</v>
      </c>
      <c r="Q19" s="31">
        <f>+'[1]PP (EST)'!Q19</f>
        <v>216.6</v>
      </c>
      <c r="R19" s="31">
        <f>+'[1]PP (EST)'!R19</f>
        <v>715.8</v>
      </c>
      <c r="S19" s="31">
        <f>+'[1]PP (EST)'!S19</f>
        <v>103.4</v>
      </c>
      <c r="T19" s="27">
        <f t="shared" si="7"/>
        <v>1854.5</v>
      </c>
      <c r="U19" s="27">
        <f t="shared" si="1"/>
        <v>114.95281747101646</v>
      </c>
      <c r="V19" s="3"/>
      <c r="W19" s="3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2:72" ht="18" customHeight="1">
      <c r="B20" s="30" t="s">
        <v>27</v>
      </c>
      <c r="C20" s="31">
        <f>+[1]DGII!L20</f>
        <v>508.7</v>
      </c>
      <c r="D20" s="31">
        <f>+[1]DGII!M20</f>
        <v>537.6</v>
      </c>
      <c r="E20" s="31">
        <f>+[1]DGII!N20</f>
        <v>358.7</v>
      </c>
      <c r="F20" s="31">
        <f>+[1]DGII!O20</f>
        <v>0</v>
      </c>
      <c r="G20" s="31">
        <f>+[1]DGII!P20</f>
        <v>55.6</v>
      </c>
      <c r="H20" s="31">
        <f>+[1]DGII!Q20</f>
        <v>324.60000000000002</v>
      </c>
      <c r="I20" s="31">
        <f>+[1]DGII!R20</f>
        <v>415.3</v>
      </c>
      <c r="J20" s="31">
        <f>+[1]DGII!S20</f>
        <v>610.70000000000005</v>
      </c>
      <c r="K20" s="27">
        <f t="shared" si="6"/>
        <v>2811.2</v>
      </c>
      <c r="L20" s="31">
        <f>+'[1]PP (EST)'!L20</f>
        <v>526.4</v>
      </c>
      <c r="M20" s="31">
        <f>+'[1]PP (EST)'!M20</f>
        <v>573.20000000000005</v>
      </c>
      <c r="N20" s="31">
        <f>+'[1]PP (EST)'!N20</f>
        <v>329.2</v>
      </c>
      <c r="O20" s="31">
        <f>+'[1]PP (EST)'!O20</f>
        <v>0</v>
      </c>
      <c r="P20" s="31">
        <f>+'[1]PP (EST)'!P20</f>
        <v>21.4</v>
      </c>
      <c r="Q20" s="31">
        <f>+'[1]PP (EST)'!Q20</f>
        <v>236.1</v>
      </c>
      <c r="R20" s="31">
        <f>+'[1]PP (EST)'!R20</f>
        <v>408.5</v>
      </c>
      <c r="S20" s="31">
        <f>+'[1]PP (EST)'!S20</f>
        <v>283.3</v>
      </c>
      <c r="T20" s="27">
        <f t="shared" si="7"/>
        <v>2378.1000000000004</v>
      </c>
      <c r="U20" s="27">
        <f t="shared" si="1"/>
        <v>118.21201799756105</v>
      </c>
      <c r="V20" s="3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2:72" ht="18" customHeight="1">
      <c r="B21" s="30" t="s">
        <v>28</v>
      </c>
      <c r="C21" s="31">
        <f>+[1]DGII!L21</f>
        <v>129.30000000000001</v>
      </c>
      <c r="D21" s="31">
        <f>+[1]DGII!M21</f>
        <v>108</v>
      </c>
      <c r="E21" s="31">
        <f>+[1]DGII!N21</f>
        <v>78.3</v>
      </c>
      <c r="F21" s="31">
        <f>+[1]DGII!O21</f>
        <v>0.1</v>
      </c>
      <c r="G21" s="31">
        <f>+[1]DGII!P21</f>
        <v>2</v>
      </c>
      <c r="H21" s="31">
        <f>+[1]DGII!Q21</f>
        <v>25.1</v>
      </c>
      <c r="I21" s="31">
        <f>+[1]DGII!R21</f>
        <v>69.3</v>
      </c>
      <c r="J21" s="31">
        <f>+[1]DGII!S21</f>
        <v>89.6</v>
      </c>
      <c r="K21" s="27">
        <f t="shared" si="6"/>
        <v>501.70000000000005</v>
      </c>
      <c r="L21" s="31">
        <f>+'[1]PP (EST)'!L21</f>
        <v>123.3</v>
      </c>
      <c r="M21" s="31">
        <f>+'[1]PP (EST)'!M21</f>
        <v>114.7</v>
      </c>
      <c r="N21" s="31">
        <f>+'[1]PP (EST)'!N21</f>
        <v>40.1</v>
      </c>
      <c r="O21" s="31">
        <f>+'[1]PP (EST)'!O21</f>
        <v>0</v>
      </c>
      <c r="P21" s="31">
        <f>+'[1]PP (EST)'!P21</f>
        <v>0</v>
      </c>
      <c r="Q21" s="31">
        <f>+'[1]PP (EST)'!Q21</f>
        <v>9.6</v>
      </c>
      <c r="R21" s="31">
        <f>+'[1]PP (EST)'!R21</f>
        <v>107.7</v>
      </c>
      <c r="S21" s="31">
        <f>+'[1]PP (EST)'!S21</f>
        <v>88.1</v>
      </c>
      <c r="T21" s="27">
        <f t="shared" si="7"/>
        <v>483.5</v>
      </c>
      <c r="U21" s="27">
        <f t="shared" si="1"/>
        <v>103.76421923474666</v>
      </c>
      <c r="V21" s="3"/>
      <c r="W21" s="3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2:72" ht="18" customHeight="1">
      <c r="B22" s="30" t="s">
        <v>29</v>
      </c>
      <c r="C22" s="31">
        <f>+[1]DGII!L22</f>
        <v>45.8</v>
      </c>
      <c r="D22" s="31">
        <f>+[1]DGII!M22</f>
        <v>42.6</v>
      </c>
      <c r="E22" s="31">
        <f>+[1]DGII!N22</f>
        <v>32.4</v>
      </c>
      <c r="F22" s="31">
        <f>+[1]DGII!O22</f>
        <v>7.2</v>
      </c>
      <c r="G22" s="31">
        <f>+[1]DGII!P22</f>
        <v>5.3</v>
      </c>
      <c r="H22" s="31">
        <f>+[1]DGII!Q22</f>
        <v>24.4</v>
      </c>
      <c r="I22" s="31">
        <f>+[1]DGII!R22</f>
        <v>43.4</v>
      </c>
      <c r="J22" s="31">
        <f>+[1]DGII!S22</f>
        <v>29.1</v>
      </c>
      <c r="K22" s="27">
        <f t="shared" si="6"/>
        <v>230.20000000000002</v>
      </c>
      <c r="L22" s="32">
        <v>57.2</v>
      </c>
      <c r="M22" s="32">
        <v>51.1</v>
      </c>
      <c r="N22" s="32">
        <v>42.5</v>
      </c>
      <c r="O22" s="32">
        <v>7.6</v>
      </c>
      <c r="P22" s="32">
        <v>6.8</v>
      </c>
      <c r="Q22" s="32">
        <v>15.8</v>
      </c>
      <c r="R22" s="32">
        <v>19.399999999999999</v>
      </c>
      <c r="S22" s="32">
        <v>44.9</v>
      </c>
      <c r="T22" s="27">
        <f t="shared" si="7"/>
        <v>245.30000000000004</v>
      </c>
      <c r="U22" s="27">
        <f t="shared" si="1"/>
        <v>93.844272319608635</v>
      </c>
      <c r="V22" s="3"/>
      <c r="W22" s="3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2:72" ht="18" customHeight="1">
      <c r="B23" s="33" t="s">
        <v>30</v>
      </c>
      <c r="C23" s="31">
        <f>+[1]DGII!L23</f>
        <v>903.5</v>
      </c>
      <c r="D23" s="31">
        <f>+[1]DGII!M23</f>
        <v>683.9</v>
      </c>
      <c r="E23" s="31">
        <f>+[1]DGII!N23</f>
        <v>729.1</v>
      </c>
      <c r="F23" s="31">
        <f>+[1]DGII!O23</f>
        <v>393.7</v>
      </c>
      <c r="G23" s="31">
        <f>+[1]DGII!P23</f>
        <v>671</v>
      </c>
      <c r="H23" s="31">
        <f>+[1]DGII!Q23</f>
        <v>634.70000000000005</v>
      </c>
      <c r="I23" s="31">
        <f>+[1]DGII!R23</f>
        <v>843.6</v>
      </c>
      <c r="J23" s="31">
        <f>+[1]DGII!S23</f>
        <v>679</v>
      </c>
      <c r="K23" s="27">
        <f t="shared" si="6"/>
        <v>5538.5</v>
      </c>
      <c r="L23" s="31">
        <f>+'[1]PP (EST)'!L22</f>
        <v>692.2</v>
      </c>
      <c r="M23" s="31">
        <f>+'[1]PP (EST)'!M22</f>
        <v>617.6</v>
      </c>
      <c r="N23" s="31">
        <f>+'[1]PP (EST)'!N22</f>
        <v>719.8</v>
      </c>
      <c r="O23" s="31">
        <f>+'[1]PP (EST)'!O22</f>
        <v>454.4</v>
      </c>
      <c r="P23" s="31">
        <f>+'[1]PP (EST)'!P22</f>
        <v>650.9</v>
      </c>
      <c r="Q23" s="31">
        <f>+'[1]PP (EST)'!Q22</f>
        <v>675.9</v>
      </c>
      <c r="R23" s="31">
        <f>+'[1]PP (EST)'!R22</f>
        <v>875.2</v>
      </c>
      <c r="S23" s="31">
        <f>+'[1]PP (EST)'!S22</f>
        <v>685.2</v>
      </c>
      <c r="T23" s="27">
        <f t="shared" si="7"/>
        <v>5371.2</v>
      </c>
      <c r="U23" s="27">
        <f t="shared" si="1"/>
        <v>103.11476020256181</v>
      </c>
      <c r="V23" s="3"/>
      <c r="W23" s="3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2:72" s="34" customFormat="1" ht="18" customHeight="1">
      <c r="B24" s="33" t="s">
        <v>31</v>
      </c>
      <c r="C24" s="31">
        <f>+[1]DGII!L24</f>
        <v>24.3</v>
      </c>
      <c r="D24" s="31">
        <f>+[1]DGII!M24</f>
        <v>53.1</v>
      </c>
      <c r="E24" s="31">
        <f>+[1]DGII!N24</f>
        <v>148.69999999999999</v>
      </c>
      <c r="F24" s="31">
        <f>+[1]DGII!O24</f>
        <v>5.9</v>
      </c>
      <c r="G24" s="31">
        <f>+[1]DGII!P24</f>
        <v>19.399999999999999</v>
      </c>
      <c r="H24" s="31">
        <f>+[1]DGII!Q24</f>
        <v>210.1</v>
      </c>
      <c r="I24" s="31">
        <f>+[1]DGII!R24</f>
        <v>31.9</v>
      </c>
      <c r="J24" s="31">
        <f>+[1]DGII!S24</f>
        <v>78</v>
      </c>
      <c r="K24" s="27">
        <f t="shared" si="6"/>
        <v>571.4</v>
      </c>
      <c r="L24" s="32">
        <v>43.4</v>
      </c>
      <c r="M24" s="32">
        <v>62.3</v>
      </c>
      <c r="N24" s="32">
        <v>39.700000000000003</v>
      </c>
      <c r="O24" s="32">
        <v>10.3</v>
      </c>
      <c r="P24" s="32">
        <v>36.200000000000003</v>
      </c>
      <c r="Q24" s="32">
        <v>201.6</v>
      </c>
      <c r="R24" s="32">
        <v>99.1</v>
      </c>
      <c r="S24" s="32">
        <v>36.299999999999997</v>
      </c>
      <c r="T24" s="27">
        <f t="shared" si="7"/>
        <v>528.9</v>
      </c>
      <c r="U24" s="27">
        <f t="shared" si="1"/>
        <v>108.0355454717338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2:72" s="34" customFormat="1" ht="18" customHeight="1">
      <c r="B25" s="29" t="s">
        <v>32</v>
      </c>
      <c r="C25" s="21">
        <f>+[1]DGII!L25</f>
        <v>147.80000000000001</v>
      </c>
      <c r="D25" s="21">
        <f>+[1]DGII!M25</f>
        <v>113.1</v>
      </c>
      <c r="E25" s="21">
        <f>+[1]DGII!N25</f>
        <v>85.7</v>
      </c>
      <c r="F25" s="21">
        <f>+[1]DGII!O25</f>
        <v>13.2</v>
      </c>
      <c r="G25" s="21">
        <f>+[1]DGII!P25</f>
        <v>19.5</v>
      </c>
      <c r="H25" s="21">
        <f>+[1]DGII!Q25</f>
        <v>62.1</v>
      </c>
      <c r="I25" s="21">
        <f>+[1]DGII!R25</f>
        <v>75</v>
      </c>
      <c r="J25" s="21">
        <f>+[1]DGII!S25</f>
        <v>56.4</v>
      </c>
      <c r="K25" s="24">
        <f t="shared" si="6"/>
        <v>572.79999999999995</v>
      </c>
      <c r="L25" s="23">
        <f>+'[1]PP (EST)'!L24</f>
        <v>162.1</v>
      </c>
      <c r="M25" s="23">
        <f>+'[1]PP (EST)'!M24</f>
        <v>155.1</v>
      </c>
      <c r="N25" s="23">
        <f>+'[1]PP (EST)'!N24</f>
        <v>91.5</v>
      </c>
      <c r="O25" s="23">
        <f>+'[1]PP (EST)'!O24</f>
        <v>15.1</v>
      </c>
      <c r="P25" s="23">
        <f>+'[1]PP (EST)'!P24</f>
        <v>12.5</v>
      </c>
      <c r="Q25" s="23">
        <f>+'[1]PP (EST)'!Q24</f>
        <v>21.4</v>
      </c>
      <c r="R25" s="23">
        <f>+'[1]PP (EST)'!R24</f>
        <v>54</v>
      </c>
      <c r="S25" s="23">
        <f>+'[1]PP (EST)'!S24</f>
        <v>87.6</v>
      </c>
      <c r="T25" s="24">
        <f t="shared" si="7"/>
        <v>599.29999999999995</v>
      </c>
      <c r="U25" s="24">
        <f t="shared" si="1"/>
        <v>95.578174536959779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2:72" s="34" customFormat="1" ht="18" customHeight="1">
      <c r="B26" s="20" t="s">
        <v>33</v>
      </c>
      <c r="C26" s="21">
        <f t="shared" ref="C26:T26" si="8">+C27+C29+C38+C43</f>
        <v>23857.9</v>
      </c>
      <c r="D26" s="21">
        <f t="shared" si="8"/>
        <v>19275.399999999998</v>
      </c>
      <c r="E26" s="21">
        <f t="shared" si="8"/>
        <v>14349.6</v>
      </c>
      <c r="F26" s="21">
        <f t="shared" si="8"/>
        <v>8745.2999999999975</v>
      </c>
      <c r="G26" s="21">
        <f t="shared" si="8"/>
        <v>12870.5</v>
      </c>
      <c r="H26" s="21">
        <f t="shared" si="8"/>
        <v>16791.5</v>
      </c>
      <c r="I26" s="21">
        <f t="shared" si="8"/>
        <v>18028.3</v>
      </c>
      <c r="J26" s="21">
        <f t="shared" si="8"/>
        <v>18586.7</v>
      </c>
      <c r="K26" s="22">
        <f t="shared" si="8"/>
        <v>132505.19999999998</v>
      </c>
      <c r="L26" s="21">
        <f t="shared" si="8"/>
        <v>24120.400000000001</v>
      </c>
      <c r="M26" s="21">
        <f t="shared" si="8"/>
        <v>19598.668237804213</v>
      </c>
      <c r="N26" s="21">
        <f t="shared" si="8"/>
        <v>18454.371811553723</v>
      </c>
      <c r="O26" s="21">
        <f t="shared" si="8"/>
        <v>9631.7000000000007</v>
      </c>
      <c r="P26" s="21">
        <f t="shared" si="8"/>
        <v>11752.12</v>
      </c>
      <c r="Q26" s="21">
        <f t="shared" si="8"/>
        <v>14498.699999999999</v>
      </c>
      <c r="R26" s="21">
        <f t="shared" si="8"/>
        <v>15642.2</v>
      </c>
      <c r="S26" s="21">
        <f t="shared" si="8"/>
        <v>17963.600000000002</v>
      </c>
      <c r="T26" s="22">
        <f t="shared" si="8"/>
        <v>131661.76004935795</v>
      </c>
      <c r="U26" s="22">
        <f t="shared" si="1"/>
        <v>100.64061117694753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2:72" s="34" customFormat="1" ht="18" customHeight="1">
      <c r="B27" s="29" t="s">
        <v>34</v>
      </c>
      <c r="C27" s="21">
        <f t="shared" ref="C27:T27" si="9">+C28</f>
        <v>13445.2</v>
      </c>
      <c r="D27" s="21">
        <f t="shared" si="9"/>
        <v>10310.5</v>
      </c>
      <c r="E27" s="21">
        <f t="shared" si="9"/>
        <v>6501.7</v>
      </c>
      <c r="F27" s="21">
        <f t="shared" si="9"/>
        <v>5021.7</v>
      </c>
      <c r="G27" s="21">
        <f t="shared" si="9"/>
        <v>7902</v>
      </c>
      <c r="H27" s="21">
        <f t="shared" si="9"/>
        <v>9994.2999999999993</v>
      </c>
      <c r="I27" s="21">
        <f t="shared" si="9"/>
        <v>9354.2999999999993</v>
      </c>
      <c r="J27" s="21">
        <f t="shared" si="9"/>
        <v>10612.7</v>
      </c>
      <c r="K27" s="22">
        <f t="shared" si="9"/>
        <v>73142.399999999994</v>
      </c>
      <c r="L27" s="21">
        <f t="shared" si="9"/>
        <v>12911.4</v>
      </c>
      <c r="M27" s="21">
        <f t="shared" si="9"/>
        <v>10241</v>
      </c>
      <c r="N27" s="21">
        <f t="shared" si="9"/>
        <v>10337.4</v>
      </c>
      <c r="O27" s="21">
        <f t="shared" si="9"/>
        <v>5734.7</v>
      </c>
      <c r="P27" s="21">
        <f t="shared" si="9"/>
        <v>6596.5</v>
      </c>
      <c r="Q27" s="21">
        <f t="shared" si="9"/>
        <v>8139.1</v>
      </c>
      <c r="R27" s="21">
        <f t="shared" si="9"/>
        <v>8411.4</v>
      </c>
      <c r="S27" s="21">
        <f t="shared" si="9"/>
        <v>9566.1</v>
      </c>
      <c r="T27" s="22">
        <f t="shared" si="9"/>
        <v>71937.600000000006</v>
      </c>
      <c r="U27" s="22">
        <f t="shared" si="1"/>
        <v>101.67478481350503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2:72" s="34" customFormat="1" ht="18" customHeight="1">
      <c r="B28" s="35" t="s">
        <v>35</v>
      </c>
      <c r="C28" s="31">
        <f>+[1]DGII!L28</f>
        <v>13445.2</v>
      </c>
      <c r="D28" s="31">
        <f>+[1]DGII!M28</f>
        <v>10310.5</v>
      </c>
      <c r="E28" s="31">
        <f>+[1]DGII!N28</f>
        <v>6501.7</v>
      </c>
      <c r="F28" s="31">
        <f>+[1]DGII!O28</f>
        <v>5021.7</v>
      </c>
      <c r="G28" s="31">
        <f>+[1]DGII!P28</f>
        <v>7902</v>
      </c>
      <c r="H28" s="31">
        <f>+[1]DGII!Q28</f>
        <v>9994.2999999999993</v>
      </c>
      <c r="I28" s="31">
        <f>+[1]DGII!R28</f>
        <v>9354.2999999999993</v>
      </c>
      <c r="J28" s="31">
        <f>+[1]DGII!S28</f>
        <v>10612.7</v>
      </c>
      <c r="K28" s="27">
        <f>SUM(C28:J28)</f>
        <v>73142.399999999994</v>
      </c>
      <c r="L28" s="31">
        <f>+'[1]PP (EST)'!L27</f>
        <v>12911.4</v>
      </c>
      <c r="M28" s="31">
        <f>+'[1]PP (EST)'!M27</f>
        <v>10241</v>
      </c>
      <c r="N28" s="31">
        <f>+'[1]PP (EST)'!N27</f>
        <v>10337.4</v>
      </c>
      <c r="O28" s="31">
        <f>+'[1]PP (EST)'!O27</f>
        <v>5734.7</v>
      </c>
      <c r="P28" s="31">
        <f>+'[1]PP (EST)'!P27</f>
        <v>6596.5</v>
      </c>
      <c r="Q28" s="31">
        <f>+'[1]PP (EST)'!Q27</f>
        <v>8139.1</v>
      </c>
      <c r="R28" s="31">
        <f>+'[1]PP (EST)'!R27</f>
        <v>8411.4</v>
      </c>
      <c r="S28" s="31">
        <f>+'[1]PP (EST)'!S27</f>
        <v>9566.1</v>
      </c>
      <c r="T28" s="27">
        <f>SUM(L28:S28)</f>
        <v>71937.600000000006</v>
      </c>
      <c r="U28" s="27">
        <f t="shared" si="1"/>
        <v>101.67478481350503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2:72" s="34" customFormat="1" ht="18" customHeight="1">
      <c r="B29" s="36" t="s">
        <v>36</v>
      </c>
      <c r="C29" s="21">
        <f t="shared" ref="C29:T29" si="10">SUM(C30:C37)</f>
        <v>8824.5</v>
      </c>
      <c r="D29" s="21">
        <f t="shared" si="10"/>
        <v>7779</v>
      </c>
      <c r="E29" s="21">
        <f t="shared" si="10"/>
        <v>7064.4999999999991</v>
      </c>
      <c r="F29" s="21">
        <f t="shared" si="10"/>
        <v>3706.3999999999996</v>
      </c>
      <c r="G29" s="21">
        <f t="shared" si="10"/>
        <v>4886.9999999999991</v>
      </c>
      <c r="H29" s="21">
        <f t="shared" si="10"/>
        <v>6250.5000000000009</v>
      </c>
      <c r="I29" s="21">
        <f t="shared" si="10"/>
        <v>7672.3000000000011</v>
      </c>
      <c r="J29" s="21">
        <f t="shared" si="10"/>
        <v>7075.2999999999993</v>
      </c>
      <c r="K29" s="22">
        <f t="shared" si="10"/>
        <v>53259.5</v>
      </c>
      <c r="L29" s="21">
        <f t="shared" si="10"/>
        <v>9630</v>
      </c>
      <c r="M29" s="21">
        <f t="shared" si="10"/>
        <v>7959.7682378042155</v>
      </c>
      <c r="N29" s="21">
        <f t="shared" si="10"/>
        <v>7238.2118115537241</v>
      </c>
      <c r="O29" s="21">
        <f t="shared" si="10"/>
        <v>3839</v>
      </c>
      <c r="P29" s="21">
        <f t="shared" si="10"/>
        <v>5063.42</v>
      </c>
      <c r="Q29" s="21">
        <f t="shared" si="10"/>
        <v>5946.2</v>
      </c>
      <c r="R29" s="21">
        <f t="shared" si="10"/>
        <v>6507.4</v>
      </c>
      <c r="S29" s="21">
        <f t="shared" si="10"/>
        <v>7264.2000000000007</v>
      </c>
      <c r="T29" s="22">
        <f t="shared" si="10"/>
        <v>53448.20004935794</v>
      </c>
      <c r="U29" s="22">
        <f t="shared" si="1"/>
        <v>99.646947793969346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2:72" s="34" customFormat="1" ht="18" customHeight="1">
      <c r="B30" s="35" t="s">
        <v>37</v>
      </c>
      <c r="C30" s="31">
        <f>+[1]DGII!L30</f>
        <v>2997.1</v>
      </c>
      <c r="D30" s="31">
        <f>+[1]DGII!M30</f>
        <v>3273.6</v>
      </c>
      <c r="E30" s="31">
        <f>+[1]DGII!N30</f>
        <v>2864.9</v>
      </c>
      <c r="F30" s="31">
        <f>+[1]DGII!O30</f>
        <v>1538</v>
      </c>
      <c r="G30" s="31">
        <f>+[1]DGII!P30</f>
        <v>1993.8</v>
      </c>
      <c r="H30" s="31">
        <f>+[1]DGII!Q30</f>
        <v>2372.6</v>
      </c>
      <c r="I30" s="31">
        <f>+[1]DGII!R30</f>
        <v>3089.3</v>
      </c>
      <c r="J30" s="31">
        <f>+[1]DGII!S30</f>
        <v>2515.3000000000002</v>
      </c>
      <c r="K30" s="27">
        <f t="shared" ref="K30:K37" si="11">SUM(C30:J30)</f>
        <v>20644.599999999999</v>
      </c>
      <c r="L30" s="31">
        <f>+'[1]PP (EST)'!L30</f>
        <v>3216.5</v>
      </c>
      <c r="M30" s="31">
        <f>+'[1]PP (EST)'!M30</f>
        <v>3312.6</v>
      </c>
      <c r="N30" s="31">
        <f>+'[1]PP (EST)'!N30</f>
        <v>2787.5</v>
      </c>
      <c r="O30" s="31">
        <f>+'[1]PP (EST)'!O30</f>
        <v>1631.1</v>
      </c>
      <c r="P30" s="31">
        <f>+'[1]PP (EST)'!P30</f>
        <v>2098.8000000000002</v>
      </c>
      <c r="Q30" s="31">
        <f>+'[1]PP (EST)'!Q30</f>
        <v>2332.1999999999998</v>
      </c>
      <c r="R30" s="31">
        <f>+'[1]PP (EST)'!R30</f>
        <v>2750.7</v>
      </c>
      <c r="S30" s="31">
        <f>+'[1]PP (EST)'!S30</f>
        <v>2726.4</v>
      </c>
      <c r="T30" s="27">
        <f t="shared" ref="T30:T37" si="12">SUM(L30:S30)</f>
        <v>20855.800000000003</v>
      </c>
      <c r="U30" s="27">
        <f t="shared" si="1"/>
        <v>98.987332061105278</v>
      </c>
      <c r="V30" s="28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2:72" s="34" customFormat="1" ht="18" customHeight="1">
      <c r="B31" s="35" t="s">
        <v>38</v>
      </c>
      <c r="C31" s="31">
        <f>+[1]DGII!L31</f>
        <v>1630.3</v>
      </c>
      <c r="D31" s="31">
        <f>+[1]DGII!M31</f>
        <v>1564.8</v>
      </c>
      <c r="E31" s="31">
        <f>+[1]DGII!N31</f>
        <v>1336.4</v>
      </c>
      <c r="F31" s="31">
        <f>+[1]DGII!O31</f>
        <v>621.20000000000005</v>
      </c>
      <c r="G31" s="31">
        <f>+[1]DGII!P31</f>
        <v>587.9</v>
      </c>
      <c r="H31" s="31">
        <f>+[1]DGII!Q31</f>
        <v>812.5</v>
      </c>
      <c r="I31" s="31">
        <f>+[1]DGII!R31</f>
        <v>1275.2</v>
      </c>
      <c r="J31" s="31">
        <f>+[1]DGII!S31</f>
        <v>1104.5</v>
      </c>
      <c r="K31" s="27">
        <f t="shared" si="11"/>
        <v>8932.7999999999993</v>
      </c>
      <c r="L31" s="31">
        <f>+'[1]PP (EST)'!L31</f>
        <v>1955.8</v>
      </c>
      <c r="M31" s="31">
        <f>+'[1]PP (EST)'!M31</f>
        <v>1534</v>
      </c>
      <c r="N31" s="31">
        <f>+'[1]PP (EST)'!N31</f>
        <v>1485</v>
      </c>
      <c r="O31" s="31">
        <f>+'[1]PP (EST)'!O31</f>
        <v>582</v>
      </c>
      <c r="P31" s="31">
        <f>+'[1]PP (EST)'!P31</f>
        <v>590.70000000000005</v>
      </c>
      <c r="Q31" s="31">
        <f>+'[1]PP (EST)'!Q31</f>
        <v>781.1</v>
      </c>
      <c r="R31" s="31">
        <f>+'[1]PP (EST)'!R31</f>
        <v>899.7</v>
      </c>
      <c r="S31" s="31">
        <f>+'[1]PP (EST)'!S31</f>
        <v>1168.9000000000001</v>
      </c>
      <c r="T31" s="27">
        <f t="shared" si="12"/>
        <v>8997.2000000000007</v>
      </c>
      <c r="U31" s="27">
        <f t="shared" si="1"/>
        <v>99.284221757880204</v>
      </c>
      <c r="V31" s="28"/>
      <c r="W31" s="3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2:72" s="34" customFormat="1" ht="18" customHeight="1">
      <c r="B32" s="35" t="s">
        <v>39</v>
      </c>
      <c r="C32" s="31">
        <f>+[1]DGII!L32</f>
        <v>1088.8</v>
      </c>
      <c r="D32" s="31">
        <f>+[1]DGII!M32</f>
        <v>451.2</v>
      </c>
      <c r="E32" s="31">
        <f>+[1]DGII!N32</f>
        <v>436</v>
      </c>
      <c r="F32" s="31">
        <f>+[1]DGII!O32</f>
        <v>181.7</v>
      </c>
      <c r="G32" s="31">
        <f>+[1]DGII!P32</f>
        <v>625.20000000000005</v>
      </c>
      <c r="H32" s="31">
        <f>+[1]DGII!Q32</f>
        <v>830.5</v>
      </c>
      <c r="I32" s="31">
        <f>+[1]DGII!R32</f>
        <v>729.6</v>
      </c>
      <c r="J32" s="31">
        <f>+[1]DGII!S32</f>
        <v>727.2</v>
      </c>
      <c r="K32" s="27">
        <f t="shared" si="11"/>
        <v>5070.2</v>
      </c>
      <c r="L32" s="32">
        <v>1120.5</v>
      </c>
      <c r="M32" s="32">
        <v>478.70578273006163</v>
      </c>
      <c r="N32" s="32">
        <v>479.45729034495173</v>
      </c>
      <c r="O32" s="32">
        <v>174.5</v>
      </c>
      <c r="P32" s="32">
        <v>659.3</v>
      </c>
      <c r="Q32" s="32">
        <v>782.1</v>
      </c>
      <c r="R32" s="32">
        <v>648.4</v>
      </c>
      <c r="S32" s="32">
        <v>506.7</v>
      </c>
      <c r="T32" s="27">
        <f t="shared" si="12"/>
        <v>4849.663073075013</v>
      </c>
      <c r="U32" s="27">
        <f t="shared" si="1"/>
        <v>104.54746904273395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34" customFormat="1" ht="18" customHeight="1">
      <c r="B33" s="35" t="s">
        <v>40</v>
      </c>
      <c r="C33" s="31">
        <f>+[1]DGII!L33</f>
        <v>1763.6</v>
      </c>
      <c r="D33" s="31">
        <f>+[1]DGII!M33</f>
        <v>1145.9000000000001</v>
      </c>
      <c r="E33" s="31">
        <f>+[1]DGII!N33</f>
        <v>1155.5999999999999</v>
      </c>
      <c r="F33" s="31">
        <f>+[1]DGII!O33</f>
        <v>229.1</v>
      </c>
      <c r="G33" s="31">
        <f>+[1]DGII!P33</f>
        <v>601.9</v>
      </c>
      <c r="H33" s="31">
        <f>+[1]DGII!Q33</f>
        <v>1123.8</v>
      </c>
      <c r="I33" s="31">
        <f>+[1]DGII!R33</f>
        <v>1335.3</v>
      </c>
      <c r="J33" s="31">
        <f>+[1]DGII!S33</f>
        <v>1307.2</v>
      </c>
      <c r="K33" s="27">
        <f t="shared" si="11"/>
        <v>8662.4</v>
      </c>
      <c r="L33" s="38">
        <v>1987.3</v>
      </c>
      <c r="M33" s="38">
        <v>1277.8581536983163</v>
      </c>
      <c r="N33" s="38">
        <v>1318.7329352597878</v>
      </c>
      <c r="O33" s="38">
        <v>286.5</v>
      </c>
      <c r="P33" s="38">
        <v>643.6</v>
      </c>
      <c r="Q33" s="38">
        <v>854.1</v>
      </c>
      <c r="R33" s="38">
        <v>987</v>
      </c>
      <c r="S33" s="38">
        <v>1457.8</v>
      </c>
      <c r="T33" s="27">
        <f t="shared" si="12"/>
        <v>8812.8910889581039</v>
      </c>
      <c r="U33" s="27">
        <f t="shared" si="1"/>
        <v>98.292375482244893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s="34" customFormat="1" ht="18" customHeight="1">
      <c r="B34" s="35" t="s">
        <v>41</v>
      </c>
      <c r="C34" s="31">
        <f>+[1]DGII!L34</f>
        <v>48.1</v>
      </c>
      <c r="D34" s="31">
        <f>+[1]DGII!M34</f>
        <v>28.4</v>
      </c>
      <c r="E34" s="31">
        <f>+[1]DGII!N34</f>
        <v>36.9</v>
      </c>
      <c r="F34" s="31">
        <f>+[1]DGII!O34</f>
        <v>5.6</v>
      </c>
      <c r="G34" s="31">
        <f>+[1]DGII!P34</f>
        <v>29.6</v>
      </c>
      <c r="H34" s="31">
        <f>+[1]DGII!Q34</f>
        <v>36.1</v>
      </c>
      <c r="I34" s="31">
        <f>+[1]DGII!R34</f>
        <v>38.1</v>
      </c>
      <c r="J34" s="31">
        <f>+[1]DGII!S34</f>
        <v>40.299999999999997</v>
      </c>
      <c r="K34" s="27">
        <f t="shared" si="11"/>
        <v>263.09999999999997</v>
      </c>
      <c r="L34" s="32">
        <v>51.9</v>
      </c>
      <c r="M34" s="32">
        <v>32.707459615837003</v>
      </c>
      <c r="N34" s="32">
        <v>37.388878664784393</v>
      </c>
      <c r="O34" s="32">
        <v>9.4</v>
      </c>
      <c r="P34" s="32">
        <v>30.7</v>
      </c>
      <c r="Q34" s="32">
        <v>27.3</v>
      </c>
      <c r="R34" s="32">
        <v>33.1</v>
      </c>
      <c r="S34" s="32">
        <v>31.6</v>
      </c>
      <c r="T34" s="27">
        <f t="shared" si="12"/>
        <v>254.09633828062138</v>
      </c>
      <c r="U34" s="27">
        <f t="shared" si="1"/>
        <v>103.54340474967216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s="34" customFormat="1" ht="18" customHeight="1">
      <c r="B35" s="35" t="s">
        <v>42</v>
      </c>
      <c r="C35" s="31">
        <f>+[1]DGII!L35</f>
        <v>664.1</v>
      </c>
      <c r="D35" s="31">
        <f>+[1]DGII!M35</f>
        <v>633.6</v>
      </c>
      <c r="E35" s="31">
        <f>+[1]DGII!N35</f>
        <v>622.70000000000005</v>
      </c>
      <c r="F35" s="31">
        <f>+[1]DGII!O35</f>
        <v>620.9</v>
      </c>
      <c r="G35" s="31">
        <f>+[1]DGII!P35</f>
        <v>583</v>
      </c>
      <c r="H35" s="31">
        <f>+[1]DGII!Q35</f>
        <v>599.1</v>
      </c>
      <c r="I35" s="31">
        <f>+[1]DGII!R35</f>
        <v>604.79999999999995</v>
      </c>
      <c r="J35" s="31">
        <f>+[1]DGII!S35</f>
        <v>633.4</v>
      </c>
      <c r="K35" s="27">
        <f t="shared" si="11"/>
        <v>4961.5999999999995</v>
      </c>
      <c r="L35" s="26">
        <f>+'[1]PP (EST)'!L34</f>
        <v>656.6</v>
      </c>
      <c r="M35" s="26">
        <f>+'[1]PP (EST)'!M34</f>
        <v>668.2</v>
      </c>
      <c r="N35" s="26">
        <f>+'[1]PP (EST)'!N34</f>
        <v>598.29999999999995</v>
      </c>
      <c r="O35" s="26">
        <f>+'[1]PP (EST)'!O34</f>
        <v>556.5</v>
      </c>
      <c r="P35" s="26">
        <f>+'[1]PP (EST)'!P34</f>
        <v>576.20000000000005</v>
      </c>
      <c r="Q35" s="26">
        <f>+'[1]PP (EST)'!Q34</f>
        <v>647.6</v>
      </c>
      <c r="R35" s="26">
        <f>+'[1]PP (EST)'!R34</f>
        <v>624.5</v>
      </c>
      <c r="S35" s="26">
        <f>+'[1]PP (EST)'!S34</f>
        <v>679.8</v>
      </c>
      <c r="T35" s="27">
        <f t="shared" si="12"/>
        <v>5007.7</v>
      </c>
      <c r="U35" s="27">
        <f t="shared" si="1"/>
        <v>99.079417696747001</v>
      </c>
      <c r="V35" s="28"/>
      <c r="W35" s="28"/>
      <c r="X35" s="39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s="34" customFormat="1" ht="18" customHeight="1">
      <c r="B36" s="35" t="s">
        <v>43</v>
      </c>
      <c r="C36" s="31">
        <f>+[1]DGII!L36</f>
        <v>630</v>
      </c>
      <c r="D36" s="31">
        <f>+[1]DGII!M36</f>
        <v>680.1</v>
      </c>
      <c r="E36" s="31">
        <f>+[1]DGII!N36</f>
        <v>612</v>
      </c>
      <c r="F36" s="31">
        <f>+[1]DGII!O36</f>
        <v>509.3</v>
      </c>
      <c r="G36" s="31">
        <f>+[1]DGII!P36</f>
        <v>462.4</v>
      </c>
      <c r="H36" s="31">
        <f>+[1]DGII!Q36</f>
        <v>472.8</v>
      </c>
      <c r="I36" s="31">
        <f>+[1]DGII!R36</f>
        <v>599.20000000000005</v>
      </c>
      <c r="J36" s="31">
        <f>+[1]DGII!S36</f>
        <v>711.2</v>
      </c>
      <c r="K36" s="27">
        <f t="shared" si="11"/>
        <v>4677</v>
      </c>
      <c r="L36" s="26">
        <f>+'[1]PP (EST)'!L35</f>
        <v>634</v>
      </c>
      <c r="M36" s="26">
        <f>+'[1]PP (EST)'!M35</f>
        <v>655.5</v>
      </c>
      <c r="N36" s="26">
        <f>+'[1]PP (EST)'!N35</f>
        <v>531.1</v>
      </c>
      <c r="O36" s="26">
        <f>+'[1]PP (EST)'!O35</f>
        <v>599</v>
      </c>
      <c r="P36" s="26">
        <f>+'[1]PP (EST)'!P35</f>
        <v>463.4</v>
      </c>
      <c r="Q36" s="26">
        <f>+'[1]PP (EST)'!Q35</f>
        <v>520.4</v>
      </c>
      <c r="R36" s="26">
        <f>+'[1]PP (EST)'!R35</f>
        <v>562.6</v>
      </c>
      <c r="S36" s="26">
        <f>+'[1]PP (EST)'!S35</f>
        <v>691.7</v>
      </c>
      <c r="T36" s="27">
        <f t="shared" si="12"/>
        <v>4657.7</v>
      </c>
      <c r="U36" s="27">
        <f t="shared" si="1"/>
        <v>100.41436760632931</v>
      </c>
      <c r="V36" s="28"/>
      <c r="W36" s="28"/>
      <c r="X36" s="39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34" customFormat="1" ht="18" customHeight="1">
      <c r="B37" s="35" t="s">
        <v>31</v>
      </c>
      <c r="C37" s="31">
        <f>+[1]DGII!L37</f>
        <v>2.5</v>
      </c>
      <c r="D37" s="31">
        <f>+[1]DGII!M37</f>
        <v>1.4</v>
      </c>
      <c r="E37" s="31">
        <f>+[1]DGII!N37</f>
        <v>0</v>
      </c>
      <c r="F37" s="31">
        <f>+[1]DGII!O37</f>
        <v>0.6</v>
      </c>
      <c r="G37" s="31">
        <f>+[1]DGII!P37</f>
        <v>3.2</v>
      </c>
      <c r="H37" s="31">
        <f>+[1]DGII!Q37</f>
        <v>3.1</v>
      </c>
      <c r="I37" s="31">
        <f>+[1]DGII!R37</f>
        <v>0.8</v>
      </c>
      <c r="J37" s="31">
        <f>+[1]DGII!S37</f>
        <v>36.200000000000003</v>
      </c>
      <c r="K37" s="27">
        <f t="shared" si="11"/>
        <v>47.800000000000004</v>
      </c>
      <c r="L37" s="32">
        <v>7.4</v>
      </c>
      <c r="M37" s="32">
        <v>0.19684175999999978</v>
      </c>
      <c r="N37" s="32">
        <v>0.73270728419999998</v>
      </c>
      <c r="O37" s="32">
        <v>0</v>
      </c>
      <c r="P37" s="32">
        <v>0.72</v>
      </c>
      <c r="Q37" s="32">
        <v>1.4</v>
      </c>
      <c r="R37" s="32">
        <v>1.4</v>
      </c>
      <c r="S37" s="32">
        <v>1.3</v>
      </c>
      <c r="T37" s="27">
        <f t="shared" si="12"/>
        <v>13.149549044200002</v>
      </c>
      <c r="U37" s="27">
        <f t="shared" si="1"/>
        <v>363.51056480589807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s="34" customFormat="1" ht="18" customHeight="1">
      <c r="B38" s="36" t="s">
        <v>44</v>
      </c>
      <c r="C38" s="21">
        <f t="shared" ref="C38:T38" si="13">SUM(C39:C42)</f>
        <v>1489.7</v>
      </c>
      <c r="D38" s="21">
        <f t="shared" si="13"/>
        <v>1121.3000000000002</v>
      </c>
      <c r="E38" s="21">
        <f t="shared" si="13"/>
        <v>736.19999999999993</v>
      </c>
      <c r="F38" s="21">
        <f t="shared" si="13"/>
        <v>4.3</v>
      </c>
      <c r="G38" s="21">
        <f t="shared" si="13"/>
        <v>64.900000000000006</v>
      </c>
      <c r="H38" s="21">
        <f t="shared" si="13"/>
        <v>512.79999999999995</v>
      </c>
      <c r="I38" s="21">
        <f t="shared" si="13"/>
        <v>945.3</v>
      </c>
      <c r="J38" s="21">
        <f t="shared" si="13"/>
        <v>851.3</v>
      </c>
      <c r="K38" s="22">
        <f t="shared" si="13"/>
        <v>5725.7999999999993</v>
      </c>
      <c r="L38" s="21">
        <f t="shared" si="13"/>
        <v>1476.9</v>
      </c>
      <c r="M38" s="21">
        <f t="shared" si="13"/>
        <v>1311.1</v>
      </c>
      <c r="N38" s="21">
        <f t="shared" si="13"/>
        <v>837.1</v>
      </c>
      <c r="O38" s="21">
        <f t="shared" si="13"/>
        <v>2.6</v>
      </c>
      <c r="P38" s="21">
        <f t="shared" si="13"/>
        <v>70.7</v>
      </c>
      <c r="Q38" s="21">
        <f t="shared" si="13"/>
        <v>386.3</v>
      </c>
      <c r="R38" s="21">
        <f t="shared" si="13"/>
        <v>685.2</v>
      </c>
      <c r="S38" s="21">
        <f t="shared" si="13"/>
        <v>990.5</v>
      </c>
      <c r="T38" s="22">
        <f t="shared" si="13"/>
        <v>5760.4000000000005</v>
      </c>
      <c r="U38" s="22">
        <f t="shared" si="1"/>
        <v>99.399347267550837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s="34" customFormat="1" ht="18" customHeight="1">
      <c r="B39" s="40" t="s">
        <v>45</v>
      </c>
      <c r="C39" s="31">
        <f>+[1]DGII!L39</f>
        <v>1141</v>
      </c>
      <c r="D39" s="31">
        <f>+[1]DGII!M39</f>
        <v>971.4</v>
      </c>
      <c r="E39" s="31">
        <f>+[1]DGII!N39</f>
        <v>641.79999999999995</v>
      </c>
      <c r="F39" s="31">
        <f>+[1]DGII!O39</f>
        <v>0</v>
      </c>
      <c r="G39" s="31">
        <f>+[1]DGII!P39</f>
        <v>58.3</v>
      </c>
      <c r="H39" s="31">
        <f>+[1]DGII!Q39</f>
        <v>478.6</v>
      </c>
      <c r="I39" s="31">
        <f>+[1]DGII!R39</f>
        <v>846.3</v>
      </c>
      <c r="J39" s="31">
        <f>+[1]DGII!S39</f>
        <v>731.8</v>
      </c>
      <c r="K39" s="27">
        <f>SUM(C39:J39)</f>
        <v>4869.2</v>
      </c>
      <c r="L39" s="31">
        <f>+'[1]PP (EST)'!L38</f>
        <v>1115.4000000000001</v>
      </c>
      <c r="M39" s="31">
        <f>+'[1]PP (EST)'!M38</f>
        <v>1166.5999999999999</v>
      </c>
      <c r="N39" s="31">
        <f>+'[1]PP (EST)'!N38</f>
        <v>748.5</v>
      </c>
      <c r="O39" s="31">
        <f>+'[1]PP (EST)'!O38</f>
        <v>0</v>
      </c>
      <c r="P39" s="31">
        <f>+'[1]PP (EST)'!P38</f>
        <v>64.3</v>
      </c>
      <c r="Q39" s="31">
        <f>+'[1]PP (EST)'!Q38</f>
        <v>359.1</v>
      </c>
      <c r="R39" s="31">
        <f>+'[1]PP (EST)'!R38</f>
        <v>581.4</v>
      </c>
      <c r="S39" s="31">
        <f>+'[1]PP (EST)'!S38</f>
        <v>860.5</v>
      </c>
      <c r="T39" s="27">
        <f>SUM(L39:S39)</f>
        <v>4895.8</v>
      </c>
      <c r="U39" s="27">
        <f t="shared" si="1"/>
        <v>99.456677151844431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s="34" customFormat="1" ht="18" customHeight="1">
      <c r="B40" s="40" t="s">
        <v>46</v>
      </c>
      <c r="C40" s="31">
        <f>+[1]DGII!L40</f>
        <v>243.2</v>
      </c>
      <c r="D40" s="31">
        <f>+[1]DGII!M40</f>
        <v>44.2</v>
      </c>
      <c r="E40" s="31">
        <f>+[1]DGII!N40</f>
        <v>27.8</v>
      </c>
      <c r="F40" s="31">
        <f>+[1]DGII!O40</f>
        <v>0.2</v>
      </c>
      <c r="G40" s="31">
        <f>+[1]DGII!P40</f>
        <v>3.9</v>
      </c>
      <c r="H40" s="31">
        <f>+[1]DGII!Q40</f>
        <v>22.4</v>
      </c>
      <c r="I40" s="31">
        <f>+[1]DGII!R40</f>
        <v>31.6</v>
      </c>
      <c r="J40" s="31">
        <f>+[1]DGII!S40</f>
        <v>28.6</v>
      </c>
      <c r="K40" s="27">
        <f>SUM(C40:J40)</f>
        <v>401.9</v>
      </c>
      <c r="L40" s="31">
        <f>+'[1]PP (EST)'!L39</f>
        <v>256.2</v>
      </c>
      <c r="M40" s="31">
        <f>+'[1]PP (EST)'!M39</f>
        <v>45.3</v>
      </c>
      <c r="N40" s="31">
        <f>+'[1]PP (EST)'!N39</f>
        <v>23.5</v>
      </c>
      <c r="O40" s="31">
        <f>+'[1]PP (EST)'!O39</f>
        <v>0</v>
      </c>
      <c r="P40" s="31">
        <f>+'[1]PP (EST)'!P39</f>
        <v>3.8</v>
      </c>
      <c r="Q40" s="31">
        <f>+'[1]PP (EST)'!Q39</f>
        <v>9.6999999999999993</v>
      </c>
      <c r="R40" s="31">
        <f>+'[1]PP (EST)'!R39</f>
        <v>32.700000000000003</v>
      </c>
      <c r="S40" s="31">
        <f>+'[1]PP (EST)'!S39</f>
        <v>20.100000000000001</v>
      </c>
      <c r="T40" s="27">
        <f>SUM(L40:S40)</f>
        <v>391.3</v>
      </c>
      <c r="U40" s="27">
        <f t="shared" si="1"/>
        <v>102.70891898798875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s="34" customFormat="1" ht="18" customHeight="1">
      <c r="B41" s="35" t="s">
        <v>47</v>
      </c>
      <c r="C41" s="31">
        <f>+[1]DGII!L41</f>
        <v>82</v>
      </c>
      <c r="D41" s="31">
        <f>+[1]DGII!M41</f>
        <v>82.3</v>
      </c>
      <c r="E41" s="31">
        <f>+[1]DGII!N41</f>
        <v>50.6</v>
      </c>
      <c r="F41" s="31">
        <f>+[1]DGII!O41</f>
        <v>3.8</v>
      </c>
      <c r="G41" s="31">
        <f>+[1]DGII!P41</f>
        <v>1.2</v>
      </c>
      <c r="H41" s="31">
        <f>+[1]DGII!Q41</f>
        <v>11.3</v>
      </c>
      <c r="I41" s="31">
        <f>+[1]DGII!R41</f>
        <v>60.9</v>
      </c>
      <c r="J41" s="31">
        <f>+[1]DGII!S41</f>
        <v>72.3</v>
      </c>
      <c r="K41" s="27">
        <f>SUM(C41:J41)</f>
        <v>364.40000000000003</v>
      </c>
      <c r="L41" s="31">
        <f>+'[1]PP (EST)'!L43</f>
        <v>79.099999999999994</v>
      </c>
      <c r="M41" s="31">
        <f>+'[1]PP (EST)'!M43</f>
        <v>76.7</v>
      </c>
      <c r="N41" s="31">
        <f>+'[1]PP (EST)'!N43</f>
        <v>48.2</v>
      </c>
      <c r="O41" s="31">
        <f>+'[1]PP (EST)'!O43</f>
        <v>2.1</v>
      </c>
      <c r="P41" s="31">
        <f>+'[1]PP (EST)'!P43</f>
        <v>2.4</v>
      </c>
      <c r="Q41" s="31">
        <f>+'[1]PP (EST)'!Q43</f>
        <v>16.899999999999999</v>
      </c>
      <c r="R41" s="31">
        <f>+'[1]PP (EST)'!R43</f>
        <v>66.5</v>
      </c>
      <c r="S41" s="31">
        <f>+'[1]PP (EST)'!S43</f>
        <v>83.8</v>
      </c>
      <c r="T41" s="27">
        <f>SUM(L41:S41)</f>
        <v>375.7</v>
      </c>
      <c r="U41" s="27">
        <f t="shared" si="1"/>
        <v>96.992281075326076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s="34" customFormat="1" ht="18" customHeight="1">
      <c r="B42" s="35" t="s">
        <v>48</v>
      </c>
      <c r="C42" s="31">
        <f>+[1]DGII!L42</f>
        <v>23.5</v>
      </c>
      <c r="D42" s="31">
        <f>+[1]DGII!M42</f>
        <v>23.4</v>
      </c>
      <c r="E42" s="31">
        <f>+[1]DGII!N42</f>
        <v>16</v>
      </c>
      <c r="F42" s="31">
        <f>+[1]DGII!O42</f>
        <v>0.3</v>
      </c>
      <c r="G42" s="31">
        <f>+[1]DGII!P42</f>
        <v>1.5</v>
      </c>
      <c r="H42" s="31">
        <f>+[1]DGII!Q42</f>
        <v>0.5</v>
      </c>
      <c r="I42" s="31">
        <f>+[1]DGII!R42</f>
        <v>6.5</v>
      </c>
      <c r="J42" s="31">
        <f>+[1]DGII!S42</f>
        <v>18.600000000000001</v>
      </c>
      <c r="K42" s="27">
        <f>SUM(C42:J42)</f>
        <v>90.299999999999983</v>
      </c>
      <c r="L42" s="31">
        <f>+'[1]PP (EST)'!L44</f>
        <v>26.2</v>
      </c>
      <c r="M42" s="31">
        <f>+'[1]PP (EST)'!M44</f>
        <v>22.5</v>
      </c>
      <c r="N42" s="31">
        <f>+'[1]PP (EST)'!N44</f>
        <v>16.899999999999999</v>
      </c>
      <c r="O42" s="31">
        <f>+'[1]PP (EST)'!O44</f>
        <v>0.5</v>
      </c>
      <c r="P42" s="31">
        <f>+'[1]PP (EST)'!P44</f>
        <v>0.2</v>
      </c>
      <c r="Q42" s="31">
        <f>+'[1]PP (EST)'!Q44</f>
        <v>0.6</v>
      </c>
      <c r="R42" s="31">
        <f>+'[1]PP (EST)'!R44</f>
        <v>4.5999999999999996</v>
      </c>
      <c r="S42" s="31">
        <f>+'[1]PP (EST)'!S44</f>
        <v>26.1</v>
      </c>
      <c r="T42" s="27">
        <f>SUM(L42:S42)</f>
        <v>97.6</v>
      </c>
      <c r="U42" s="27">
        <f t="shared" si="1"/>
        <v>92.520491803278688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s="34" customFormat="1" ht="18" customHeight="1">
      <c r="B43" s="29" t="s">
        <v>49</v>
      </c>
      <c r="C43" s="21">
        <f>+[1]DGII!L43</f>
        <v>98.5</v>
      </c>
      <c r="D43" s="21">
        <f>+[1]DGII!M43</f>
        <v>64.599999999999994</v>
      </c>
      <c r="E43" s="21">
        <f>+[1]DGII!N43</f>
        <v>47.2</v>
      </c>
      <c r="F43" s="21">
        <f>+[1]DGII!O43</f>
        <v>12.9</v>
      </c>
      <c r="G43" s="21">
        <f>+[1]DGII!P43</f>
        <v>16.600000000000001</v>
      </c>
      <c r="H43" s="21">
        <f>+[1]DGII!Q43</f>
        <v>33.9</v>
      </c>
      <c r="I43" s="21">
        <f>+[1]DGII!R43</f>
        <v>56.4</v>
      </c>
      <c r="J43" s="21">
        <f>+[1]DGII!S43</f>
        <v>47.4</v>
      </c>
      <c r="K43" s="21">
        <f>SUM(C43:J43)</f>
        <v>377.49999999999994</v>
      </c>
      <c r="L43" s="21">
        <v>102.1</v>
      </c>
      <c r="M43" s="21">
        <v>86.8</v>
      </c>
      <c r="N43" s="21">
        <v>41.66</v>
      </c>
      <c r="O43" s="21">
        <v>55.4</v>
      </c>
      <c r="P43" s="21">
        <v>21.5</v>
      </c>
      <c r="Q43" s="21">
        <v>27.1</v>
      </c>
      <c r="R43" s="21">
        <v>38.200000000000003</v>
      </c>
      <c r="S43" s="21">
        <v>142.80000000000001</v>
      </c>
      <c r="T43" s="24">
        <f>SUM(L43:S43)</f>
        <v>515.55999999999995</v>
      </c>
      <c r="U43" s="27">
        <f t="shared" si="1"/>
        <v>73.221351540072931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s="34" customFormat="1" ht="18" customHeight="1">
      <c r="B44" s="41" t="s">
        <v>50</v>
      </c>
      <c r="C44" s="21">
        <f t="shared" ref="C44:T44" si="14">SUM(C45:C46)</f>
        <v>672.6</v>
      </c>
      <c r="D44" s="21">
        <f t="shared" si="14"/>
        <v>627.79999999999995</v>
      </c>
      <c r="E44" s="21">
        <f t="shared" si="14"/>
        <v>552.5</v>
      </c>
      <c r="F44" s="21">
        <f t="shared" si="14"/>
        <v>90.399999999999991</v>
      </c>
      <c r="G44" s="21">
        <f t="shared" si="14"/>
        <v>25.200000000000003</v>
      </c>
      <c r="H44" s="21">
        <f t="shared" si="14"/>
        <v>14.7</v>
      </c>
      <c r="I44" s="21">
        <f t="shared" si="14"/>
        <v>50.7</v>
      </c>
      <c r="J44" s="21">
        <f t="shared" si="14"/>
        <v>140.30000000000001</v>
      </c>
      <c r="K44" s="22">
        <f t="shared" si="14"/>
        <v>2174.1999999999998</v>
      </c>
      <c r="L44" s="22">
        <f t="shared" si="14"/>
        <v>672.6</v>
      </c>
      <c r="M44" s="22">
        <f t="shared" si="14"/>
        <v>551.59999999999991</v>
      </c>
      <c r="N44" s="22">
        <f t="shared" si="14"/>
        <v>380.6</v>
      </c>
      <c r="O44" s="22">
        <f t="shared" si="14"/>
        <v>97.800000000000011</v>
      </c>
      <c r="P44" s="22">
        <f t="shared" si="14"/>
        <v>14.4</v>
      </c>
      <c r="Q44" s="22">
        <f t="shared" si="14"/>
        <v>142.20000000000002</v>
      </c>
      <c r="R44" s="22">
        <f t="shared" si="14"/>
        <v>174.4</v>
      </c>
      <c r="S44" s="22">
        <f t="shared" si="14"/>
        <v>95.5</v>
      </c>
      <c r="T44" s="22">
        <f t="shared" si="14"/>
        <v>2129.0999999999995</v>
      </c>
      <c r="U44" s="22">
        <f t="shared" si="1"/>
        <v>102.11826593396272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s="34" customFormat="1" ht="18" customHeight="1">
      <c r="B45" s="35" t="s">
        <v>51</v>
      </c>
      <c r="C45" s="31">
        <f>+[1]DGII!L45</f>
        <v>672.4</v>
      </c>
      <c r="D45" s="31">
        <f>+[1]DGII!M45</f>
        <v>627.5</v>
      </c>
      <c r="E45" s="31">
        <f>+[1]DGII!N45</f>
        <v>552.1</v>
      </c>
      <c r="F45" s="31">
        <f>+[1]DGII!O45</f>
        <v>90.3</v>
      </c>
      <c r="G45" s="31">
        <f>+[1]DGII!P45</f>
        <v>24.6</v>
      </c>
      <c r="H45" s="31">
        <f>+[1]DGII!Q45</f>
        <v>14.7</v>
      </c>
      <c r="I45" s="31">
        <f>+[1]DGII!R45</f>
        <v>50.1</v>
      </c>
      <c r="J45" s="31">
        <f>+[1]DGII!S45</f>
        <v>140</v>
      </c>
      <c r="K45" s="27">
        <f>SUM(C45:J45)</f>
        <v>2171.6999999999998</v>
      </c>
      <c r="L45" s="31">
        <f>+'[1]PP (EST)'!L52</f>
        <v>672.4</v>
      </c>
      <c r="M45" s="31">
        <f>+'[1]PP (EST)'!M52</f>
        <v>551.29999999999995</v>
      </c>
      <c r="N45" s="31">
        <f>+'[1]PP (EST)'!N52</f>
        <v>380.6</v>
      </c>
      <c r="O45" s="31">
        <f>+'[1]PP (EST)'!O52</f>
        <v>97.4</v>
      </c>
      <c r="P45" s="31">
        <f>+'[1]PP (EST)'!P52</f>
        <v>14.1</v>
      </c>
      <c r="Q45" s="31">
        <f>+'[1]PP (EST)'!Q52</f>
        <v>141.9</v>
      </c>
      <c r="R45" s="31">
        <f>+'[1]PP (EST)'!R52</f>
        <v>174.1</v>
      </c>
      <c r="S45" s="31">
        <f>+'[1]PP (EST)'!S52</f>
        <v>95.2</v>
      </c>
      <c r="T45" s="27">
        <f>SUM(L45:S45)</f>
        <v>2126.9999999999995</v>
      </c>
      <c r="U45" s="27">
        <f t="shared" si="1"/>
        <v>102.10155148095912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s="34" customFormat="1" ht="18" customHeight="1">
      <c r="B46" s="35" t="s">
        <v>31</v>
      </c>
      <c r="C46" s="31">
        <f>+[1]DGII!L46</f>
        <v>0.2</v>
      </c>
      <c r="D46" s="31">
        <f>+[1]DGII!M46</f>
        <v>0.3</v>
      </c>
      <c r="E46" s="31">
        <f>+[1]DGII!N46</f>
        <v>0.4</v>
      </c>
      <c r="F46" s="31">
        <f>+[1]DGII!O46</f>
        <v>0.1</v>
      </c>
      <c r="G46" s="31">
        <f>+[1]DGII!P46</f>
        <v>0.6</v>
      </c>
      <c r="H46" s="31">
        <f>+[1]DGII!Q46</f>
        <v>0</v>
      </c>
      <c r="I46" s="31">
        <f>+[1]DGII!R46</f>
        <v>0.6</v>
      </c>
      <c r="J46" s="31">
        <f>+[1]DGII!S46</f>
        <v>0.3</v>
      </c>
      <c r="K46" s="27">
        <f>SUM(C46:J46)</f>
        <v>2.5</v>
      </c>
      <c r="L46" s="31">
        <v>0.2</v>
      </c>
      <c r="M46" s="31">
        <v>0.3</v>
      </c>
      <c r="N46" s="31">
        <v>0</v>
      </c>
      <c r="O46" s="31">
        <v>0.4</v>
      </c>
      <c r="P46" s="31">
        <v>0.3</v>
      </c>
      <c r="Q46" s="31">
        <v>0.3</v>
      </c>
      <c r="R46" s="31">
        <v>0.3</v>
      </c>
      <c r="S46" s="31">
        <v>0.3</v>
      </c>
      <c r="T46" s="27">
        <f>SUM(L46:S46)</f>
        <v>2.1</v>
      </c>
      <c r="U46" s="27">
        <f t="shared" si="1"/>
        <v>119.04761904761905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8" customHeight="1">
      <c r="B47" s="41" t="s">
        <v>52</v>
      </c>
      <c r="C47" s="21">
        <f>+[1]DGII!L47</f>
        <v>83.7</v>
      </c>
      <c r="D47" s="21">
        <f>+[1]DGII!M47</f>
        <v>65.5</v>
      </c>
      <c r="E47" s="21">
        <f>+[1]DGII!N47</f>
        <v>47</v>
      </c>
      <c r="F47" s="21">
        <f>+[1]DGII!O47</f>
        <v>0</v>
      </c>
      <c r="G47" s="21">
        <f>+[1]DGII!P47</f>
        <v>3.9</v>
      </c>
      <c r="H47" s="21">
        <f>+[1]DGII!Q47</f>
        <v>31.9</v>
      </c>
      <c r="I47" s="21">
        <f>+[1]DGII!R47</f>
        <v>61.6</v>
      </c>
      <c r="J47" s="21">
        <f>+[1]DGII!S47</f>
        <v>50.3</v>
      </c>
      <c r="K47" s="24">
        <f>SUM(C47:J47)</f>
        <v>343.90000000000003</v>
      </c>
      <c r="L47" s="21">
        <f>+'[1]PP (EST)'!L55</f>
        <v>78.599999999999994</v>
      </c>
      <c r="M47" s="21">
        <f>+'[1]PP (EST)'!M55</f>
        <v>81.5</v>
      </c>
      <c r="N47" s="21">
        <f>+'[1]PP (EST)'!N55</f>
        <v>79.5</v>
      </c>
      <c r="O47" s="21">
        <f>+'[1]PP (EST)'!O55</f>
        <v>2.9184342962899998E-2</v>
      </c>
      <c r="P47" s="21">
        <f>+'[1]PP (EST)'!P55</f>
        <v>0.2</v>
      </c>
      <c r="Q47" s="21">
        <f>+'[1]PP (EST)'!Q55</f>
        <v>16.600000000000001</v>
      </c>
      <c r="R47" s="21">
        <f>+'[1]PP (EST)'!R55</f>
        <v>29.7</v>
      </c>
      <c r="S47" s="21">
        <f>+'[1]PP (EST)'!S55</f>
        <v>64.2</v>
      </c>
      <c r="T47" s="24">
        <f>SUM(L47:S47)</f>
        <v>350.32918434296289</v>
      </c>
      <c r="U47" s="24">
        <f t="shared" si="1"/>
        <v>98.164816227052071</v>
      </c>
      <c r="V47" s="3"/>
      <c r="W47" s="3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ht="18" customHeight="1">
      <c r="A48" s="42"/>
      <c r="B48" s="41" t="s">
        <v>53</v>
      </c>
      <c r="C48" s="21">
        <f>+[1]DGII!L48</f>
        <v>0.1</v>
      </c>
      <c r="D48" s="21">
        <f>+[1]DGII!M48</f>
        <v>0.1</v>
      </c>
      <c r="E48" s="21">
        <f>+[1]DGII!N48</f>
        <v>0.1</v>
      </c>
      <c r="F48" s="21">
        <f>+[1]DGII!O48</f>
        <v>0</v>
      </c>
      <c r="G48" s="21">
        <f>+[1]DGII!P48</f>
        <v>0</v>
      </c>
      <c r="H48" s="21">
        <f>+[1]DGII!Q48</f>
        <v>0</v>
      </c>
      <c r="I48" s="21">
        <f>+[1]DGII!R48</f>
        <v>0.1</v>
      </c>
      <c r="J48" s="21">
        <f>+[1]DGII!S48</f>
        <v>0.2</v>
      </c>
      <c r="K48" s="24">
        <f>SUM(C48:J48)</f>
        <v>0.60000000000000009</v>
      </c>
      <c r="L48" s="21">
        <f>+'[1]PP (EST)'!L56</f>
        <v>0.1</v>
      </c>
      <c r="M48" s="21">
        <f>+'[1]PP (EST)'!M56</f>
        <v>0</v>
      </c>
      <c r="N48" s="21">
        <f>+'[1]PP (EST)'!N56</f>
        <v>0.1</v>
      </c>
      <c r="O48" s="21">
        <f>+'[1]PP (EST)'!O56</f>
        <v>0</v>
      </c>
      <c r="P48" s="21">
        <f>+'[1]PP (EST)'!P56</f>
        <v>0</v>
      </c>
      <c r="Q48" s="21">
        <f>+'[1]PP (EST)'!Q56</f>
        <v>0</v>
      </c>
      <c r="R48" s="21">
        <f>+'[1]PP (EST)'!R56</f>
        <v>0</v>
      </c>
      <c r="S48" s="21">
        <f>+'[1]PP (EST)'!S56</f>
        <v>0.1</v>
      </c>
      <c r="T48" s="24">
        <f>SUM(L48:S48)</f>
        <v>0.30000000000000004</v>
      </c>
      <c r="U48" s="24">
        <f t="shared" si="1"/>
        <v>200</v>
      </c>
      <c r="V48" s="3"/>
      <c r="W48" s="3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245" ht="18" customHeight="1">
      <c r="B49" s="20" t="s">
        <v>54</v>
      </c>
      <c r="C49" s="21">
        <f t="shared" ref="C49:T49" si="15">+C50+C53+C56</f>
        <v>294.20000000000005</v>
      </c>
      <c r="D49" s="21">
        <f t="shared" si="15"/>
        <v>369.7</v>
      </c>
      <c r="E49" s="21">
        <f t="shared" si="15"/>
        <v>330</v>
      </c>
      <c r="F49" s="21">
        <f t="shared" si="15"/>
        <v>132.20000000000002</v>
      </c>
      <c r="G49" s="21">
        <f t="shared" si="15"/>
        <v>28.7</v>
      </c>
      <c r="H49" s="21">
        <f t="shared" si="15"/>
        <v>38.6</v>
      </c>
      <c r="I49" s="21">
        <f t="shared" si="15"/>
        <v>74.399999999999991</v>
      </c>
      <c r="J49" s="21">
        <f t="shared" si="15"/>
        <v>94.1</v>
      </c>
      <c r="K49" s="22">
        <f t="shared" si="15"/>
        <v>1361.8999999999999</v>
      </c>
      <c r="L49" s="21">
        <f t="shared" si="15"/>
        <v>298.09999999999997</v>
      </c>
      <c r="M49" s="21">
        <f t="shared" si="15"/>
        <v>343.3</v>
      </c>
      <c r="N49" s="21">
        <f t="shared" si="15"/>
        <v>355.59999999999997</v>
      </c>
      <c r="O49" s="21">
        <f t="shared" si="15"/>
        <v>136.9</v>
      </c>
      <c r="P49" s="21">
        <f t="shared" si="15"/>
        <v>36.4</v>
      </c>
      <c r="Q49" s="21">
        <f t="shared" si="15"/>
        <v>40.1</v>
      </c>
      <c r="R49" s="21">
        <f t="shared" si="15"/>
        <v>65</v>
      </c>
      <c r="S49" s="21">
        <f t="shared" si="15"/>
        <v>82.600000000000009</v>
      </c>
      <c r="T49" s="22">
        <f t="shared" si="15"/>
        <v>1357.9999999999998</v>
      </c>
      <c r="U49" s="22">
        <f t="shared" si="1"/>
        <v>100.28718703976436</v>
      </c>
      <c r="V49" s="3"/>
      <c r="W49" s="3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245" ht="18" customHeight="1">
      <c r="B50" s="43" t="s">
        <v>55</v>
      </c>
      <c r="C50" s="21">
        <f t="shared" ref="C50:T50" si="16">+C51+C52</f>
        <v>0.6</v>
      </c>
      <c r="D50" s="21">
        <f t="shared" si="16"/>
        <v>0</v>
      </c>
      <c r="E50" s="21">
        <f t="shared" si="16"/>
        <v>0</v>
      </c>
      <c r="F50" s="21">
        <f t="shared" si="16"/>
        <v>0</v>
      </c>
      <c r="G50" s="21">
        <f t="shared" si="16"/>
        <v>0</v>
      </c>
      <c r="H50" s="21">
        <f t="shared" si="16"/>
        <v>0</v>
      </c>
      <c r="I50" s="21">
        <f t="shared" si="16"/>
        <v>0</v>
      </c>
      <c r="J50" s="21">
        <f t="shared" si="16"/>
        <v>0</v>
      </c>
      <c r="K50" s="22">
        <f t="shared" si="16"/>
        <v>0.6</v>
      </c>
      <c r="L50" s="21">
        <f t="shared" si="16"/>
        <v>0.1</v>
      </c>
      <c r="M50" s="21">
        <f t="shared" si="16"/>
        <v>0.3</v>
      </c>
      <c r="N50" s="21">
        <f t="shared" si="16"/>
        <v>0.2</v>
      </c>
      <c r="O50" s="21">
        <f t="shared" si="16"/>
        <v>0</v>
      </c>
      <c r="P50" s="21">
        <f t="shared" si="16"/>
        <v>0</v>
      </c>
      <c r="Q50" s="21">
        <f t="shared" si="16"/>
        <v>0</v>
      </c>
      <c r="R50" s="21">
        <f t="shared" si="16"/>
        <v>0</v>
      </c>
      <c r="S50" s="21">
        <f t="shared" si="16"/>
        <v>0</v>
      </c>
      <c r="T50" s="22">
        <f t="shared" si="16"/>
        <v>0.60000000000000009</v>
      </c>
      <c r="U50" s="24">
        <f t="shared" si="1"/>
        <v>99.999999999999972</v>
      </c>
      <c r="V50" s="3"/>
      <c r="W50" s="3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245" ht="18" customHeight="1">
      <c r="B51" s="40" t="s">
        <v>56</v>
      </c>
      <c r="C51" s="31">
        <f>+[1]DGII!L51</f>
        <v>0.6</v>
      </c>
      <c r="D51" s="31">
        <f>+[1]DGII!M51</f>
        <v>0</v>
      </c>
      <c r="E51" s="31">
        <f>+[1]DGII!N51</f>
        <v>0</v>
      </c>
      <c r="F51" s="31">
        <f>+[1]DGII!O51</f>
        <v>0</v>
      </c>
      <c r="G51" s="31">
        <f>+[1]DGII!P51</f>
        <v>0</v>
      </c>
      <c r="H51" s="31">
        <f>+[1]DGII!Q51</f>
        <v>0</v>
      </c>
      <c r="I51" s="31">
        <f>+[1]DGII!R51</f>
        <v>0</v>
      </c>
      <c r="J51" s="31">
        <f>+[1]DGII!S51</f>
        <v>0</v>
      </c>
      <c r="K51" s="27">
        <f>SUM(C51:J51)</f>
        <v>0.6</v>
      </c>
      <c r="L51" s="31">
        <v>0.1</v>
      </c>
      <c r="M51" s="31">
        <v>0.3</v>
      </c>
      <c r="N51" s="31">
        <v>0.2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27">
        <f>SUM(L51:S51)</f>
        <v>0.60000000000000009</v>
      </c>
      <c r="U51" s="27">
        <f t="shared" si="1"/>
        <v>99.999999999999972</v>
      </c>
      <c r="V51" s="3"/>
      <c r="W51" s="3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245" ht="18" customHeight="1">
      <c r="B52" s="40" t="s">
        <v>57</v>
      </c>
      <c r="C52" s="31">
        <f>+[1]DGII!L52</f>
        <v>0</v>
      </c>
      <c r="D52" s="31">
        <f>+[1]DGII!M52</f>
        <v>0</v>
      </c>
      <c r="E52" s="31">
        <f>+[1]DGII!N52</f>
        <v>0</v>
      </c>
      <c r="F52" s="31">
        <f>+[1]DGII!O52</f>
        <v>0</v>
      </c>
      <c r="G52" s="31">
        <f>+[1]DGII!P52</f>
        <v>0</v>
      </c>
      <c r="H52" s="31">
        <f>+[1]DGII!Q52</f>
        <v>0</v>
      </c>
      <c r="I52" s="31">
        <f>+[1]DGII!R52</f>
        <v>0</v>
      </c>
      <c r="J52" s="31">
        <f>+[1]DGII!S52</f>
        <v>0</v>
      </c>
      <c r="K52" s="27">
        <f>SUM(C52:J52)</f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27">
        <f>SUM(L52:S52)</f>
        <v>0</v>
      </c>
      <c r="U52" s="44" t="s">
        <v>58</v>
      </c>
      <c r="V52" s="3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245" ht="18" customHeight="1">
      <c r="B53" s="43" t="s">
        <v>59</v>
      </c>
      <c r="C53" s="21">
        <f t="shared" ref="C53:T53" si="17">+C54+C55</f>
        <v>289</v>
      </c>
      <c r="D53" s="21">
        <f t="shared" si="17"/>
        <v>365.09999999999997</v>
      </c>
      <c r="E53" s="21">
        <f t="shared" si="17"/>
        <v>326.8</v>
      </c>
      <c r="F53" s="21">
        <f t="shared" si="17"/>
        <v>131.9</v>
      </c>
      <c r="G53" s="21">
        <f t="shared" si="17"/>
        <v>28.3</v>
      </c>
      <c r="H53" s="21">
        <f t="shared" si="17"/>
        <v>36.200000000000003</v>
      </c>
      <c r="I53" s="21">
        <f t="shared" si="17"/>
        <v>71.3</v>
      </c>
      <c r="J53" s="21">
        <f t="shared" si="17"/>
        <v>90.3</v>
      </c>
      <c r="K53" s="22">
        <f t="shared" si="17"/>
        <v>1338.8999999999999</v>
      </c>
      <c r="L53" s="21">
        <f t="shared" si="17"/>
        <v>293.09999999999997</v>
      </c>
      <c r="M53" s="21">
        <f t="shared" si="17"/>
        <v>338.7</v>
      </c>
      <c r="N53" s="21">
        <f t="shared" si="17"/>
        <v>352.4</v>
      </c>
      <c r="O53" s="21">
        <f t="shared" si="17"/>
        <v>136.9</v>
      </c>
      <c r="P53" s="21">
        <f t="shared" si="17"/>
        <v>35.799999999999997</v>
      </c>
      <c r="Q53" s="21">
        <f t="shared" si="17"/>
        <v>39</v>
      </c>
      <c r="R53" s="21">
        <f t="shared" si="17"/>
        <v>61</v>
      </c>
      <c r="S53" s="21">
        <f t="shared" si="17"/>
        <v>78.7</v>
      </c>
      <c r="T53" s="22">
        <f t="shared" si="17"/>
        <v>1335.6</v>
      </c>
      <c r="U53" s="22">
        <f t="shared" ref="U53:U64" si="18">+K53/T53*100</f>
        <v>100.2470799640611</v>
      </c>
      <c r="V53" s="3"/>
      <c r="W53" s="3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245" ht="18" customHeight="1">
      <c r="A54" s="45"/>
      <c r="B54" s="35" t="s">
        <v>60</v>
      </c>
      <c r="C54" s="31">
        <f>+[1]DGII!L54</f>
        <v>286.39999999999998</v>
      </c>
      <c r="D54" s="31">
        <f>+[1]DGII!M54</f>
        <v>362.4</v>
      </c>
      <c r="E54" s="31">
        <f>+[1]DGII!N54</f>
        <v>325</v>
      </c>
      <c r="F54" s="31">
        <f>+[1]DGII!O54</f>
        <v>131.9</v>
      </c>
      <c r="G54" s="31">
        <f>+[1]DGII!P54</f>
        <v>28.2</v>
      </c>
      <c r="H54" s="31">
        <f>+[1]DGII!Q54</f>
        <v>35.6</v>
      </c>
      <c r="I54" s="31">
        <f>+[1]DGII!R54</f>
        <v>69.8</v>
      </c>
      <c r="J54" s="31">
        <f>+[1]DGII!S54</f>
        <v>88.3</v>
      </c>
      <c r="K54" s="27">
        <f>SUM(C54:J54)</f>
        <v>1327.6</v>
      </c>
      <c r="L54" s="31">
        <f>+'[1]PP (EST)'!L75</f>
        <v>290.89999999999998</v>
      </c>
      <c r="M54" s="31">
        <f>+'[1]PP (EST)'!M75</f>
        <v>335.7</v>
      </c>
      <c r="N54" s="31">
        <f>+'[1]PP (EST)'!N75</f>
        <v>351.2</v>
      </c>
      <c r="O54" s="31">
        <f>+'[1]PP (EST)'!O75</f>
        <v>136.80000000000001</v>
      </c>
      <c r="P54" s="31">
        <f>+'[1]PP (EST)'!P75</f>
        <v>35.799999999999997</v>
      </c>
      <c r="Q54" s="31">
        <f>+'[1]PP (EST)'!Q75</f>
        <v>38.700000000000003</v>
      </c>
      <c r="R54" s="31">
        <f>+'[1]PP (EST)'!R75</f>
        <v>58.8</v>
      </c>
      <c r="S54" s="31">
        <f>+'[1]PP (EST)'!S75</f>
        <v>75.5</v>
      </c>
      <c r="T54" s="27">
        <f>SUM(L54:S54)</f>
        <v>1323.3999999999999</v>
      </c>
      <c r="U54" s="27">
        <f t="shared" si="18"/>
        <v>100.31736436451564</v>
      </c>
      <c r="V54" s="3"/>
      <c r="W54" s="3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245" ht="18" customHeight="1">
      <c r="B55" s="35" t="s">
        <v>31</v>
      </c>
      <c r="C55" s="31">
        <f>+[1]DGII!L55</f>
        <v>2.6</v>
      </c>
      <c r="D55" s="31">
        <f>+[1]DGII!M55</f>
        <v>2.7</v>
      </c>
      <c r="E55" s="31">
        <f>+[1]DGII!N55</f>
        <v>1.8</v>
      </c>
      <c r="F55" s="31">
        <f>+[1]DGII!O55</f>
        <v>0</v>
      </c>
      <c r="G55" s="31">
        <f>+[1]DGII!P55</f>
        <v>0.1</v>
      </c>
      <c r="H55" s="31">
        <f>+[1]DGII!Q55</f>
        <v>0.6</v>
      </c>
      <c r="I55" s="31">
        <f>+[1]DGII!R55</f>
        <v>1.5</v>
      </c>
      <c r="J55" s="31">
        <f>+[1]DGII!S55</f>
        <v>2</v>
      </c>
      <c r="K55" s="27">
        <f>SUM(C55:J55)</f>
        <v>11.3</v>
      </c>
      <c r="L55" s="31">
        <f>+'[1]PP (EST)'!L77</f>
        <v>2.2000000000000002</v>
      </c>
      <c r="M55" s="31">
        <f>+'[1]PP (EST)'!M77</f>
        <v>3</v>
      </c>
      <c r="N55" s="31">
        <f>+'[1]PP (EST)'!N77</f>
        <v>1.2</v>
      </c>
      <c r="O55" s="31">
        <f>+'[1]PP (EST)'!O77</f>
        <v>0.1</v>
      </c>
      <c r="P55" s="31">
        <f>+'[1]PP (EST)'!P77</f>
        <v>0</v>
      </c>
      <c r="Q55" s="31">
        <f>+'[1]PP (EST)'!Q77</f>
        <v>0.3</v>
      </c>
      <c r="R55" s="31">
        <f>+'[1]PP (EST)'!R77</f>
        <v>2.2000000000000002</v>
      </c>
      <c r="S55" s="31">
        <f>+'[1]PP (EST)'!S77</f>
        <v>3.2</v>
      </c>
      <c r="T55" s="27">
        <f>SUM(L55:S55)</f>
        <v>12.2</v>
      </c>
      <c r="U55" s="27">
        <f t="shared" si="18"/>
        <v>92.622950819672141</v>
      </c>
      <c r="V55" s="3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245" ht="18" customHeight="1">
      <c r="B56" s="43" t="s">
        <v>61</v>
      </c>
      <c r="C56" s="21">
        <f>+[1]DGII!L56</f>
        <v>4.5999999999999996</v>
      </c>
      <c r="D56" s="21">
        <f>+[1]DGII!M56</f>
        <v>4.5999999999999996</v>
      </c>
      <c r="E56" s="21">
        <f>+[1]DGII!N56</f>
        <v>3.2</v>
      </c>
      <c r="F56" s="21">
        <f>+[1]DGII!O56</f>
        <v>0.3</v>
      </c>
      <c r="G56" s="21">
        <f>+[1]DGII!P56</f>
        <v>0.4</v>
      </c>
      <c r="H56" s="21">
        <f>+[1]DGII!Q56</f>
        <v>2.4</v>
      </c>
      <c r="I56" s="21">
        <f>+[1]DGII!R56</f>
        <v>3.1</v>
      </c>
      <c r="J56" s="21">
        <f>+[1]DGII!S56</f>
        <v>3.8</v>
      </c>
      <c r="K56" s="24">
        <f>SUM(C56:J56)</f>
        <v>22.400000000000002</v>
      </c>
      <c r="L56" s="21">
        <f>+'[1]PP (EST)'!L80</f>
        <v>4.9000000000000004</v>
      </c>
      <c r="M56" s="21">
        <f>+'[1]PP (EST)'!M80</f>
        <v>4.3</v>
      </c>
      <c r="N56" s="21">
        <f>+'[1]PP (EST)'!N80</f>
        <v>3</v>
      </c>
      <c r="O56" s="21">
        <f>+'[1]PP (EST)'!O80</f>
        <v>0</v>
      </c>
      <c r="P56" s="21">
        <f>+'[1]PP (EST)'!P80</f>
        <v>0.6</v>
      </c>
      <c r="Q56" s="21">
        <f>+'[1]PP (EST)'!Q80</f>
        <v>1.1000000000000001</v>
      </c>
      <c r="R56" s="21">
        <f>+'[1]PP (EST)'!R80</f>
        <v>4</v>
      </c>
      <c r="S56" s="21">
        <f>+'[1]PP (EST)'!S80</f>
        <v>3.9</v>
      </c>
      <c r="T56" s="24">
        <f>SUM(L56:S56)</f>
        <v>21.799999999999997</v>
      </c>
      <c r="U56" s="24">
        <f t="shared" si="18"/>
        <v>102.75229357798167</v>
      </c>
      <c r="V56" s="3"/>
      <c r="W56" s="3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245" ht="18" customHeight="1">
      <c r="B57" s="46" t="s">
        <v>62</v>
      </c>
      <c r="C57" s="21">
        <f t="shared" ref="C57:T57" si="19">+C58+C62+C63</f>
        <v>1018.6</v>
      </c>
      <c r="D57" s="21">
        <f t="shared" si="19"/>
        <v>1007.9000000000001</v>
      </c>
      <c r="E57" s="21">
        <f t="shared" si="19"/>
        <v>973.79999999999984</v>
      </c>
      <c r="F57" s="21">
        <f t="shared" si="19"/>
        <v>840.80000000000007</v>
      </c>
      <c r="G57" s="21">
        <f t="shared" si="19"/>
        <v>769</v>
      </c>
      <c r="H57" s="21">
        <f t="shared" si="19"/>
        <v>857.9</v>
      </c>
      <c r="I57" s="21">
        <f t="shared" si="19"/>
        <v>1078.9000000000001</v>
      </c>
      <c r="J57" s="21">
        <f t="shared" si="19"/>
        <v>869.8</v>
      </c>
      <c r="K57" s="22">
        <f t="shared" si="19"/>
        <v>7416.6999999999989</v>
      </c>
      <c r="L57" s="21">
        <f t="shared" si="19"/>
        <v>1056.1004670353568</v>
      </c>
      <c r="M57" s="21">
        <f t="shared" si="19"/>
        <v>977.9</v>
      </c>
      <c r="N57" s="21">
        <f t="shared" si="19"/>
        <v>1002.6</v>
      </c>
      <c r="O57" s="21">
        <f t="shared" si="19"/>
        <v>868.2</v>
      </c>
      <c r="P57" s="21">
        <f t="shared" si="19"/>
        <v>787.3</v>
      </c>
      <c r="Q57" s="21">
        <f t="shared" si="19"/>
        <v>886.2</v>
      </c>
      <c r="R57" s="21">
        <f t="shared" si="19"/>
        <v>968.19999999999993</v>
      </c>
      <c r="S57" s="21">
        <f t="shared" si="19"/>
        <v>1111.3</v>
      </c>
      <c r="T57" s="22">
        <f t="shared" si="19"/>
        <v>7657.8004670353575</v>
      </c>
      <c r="U57" s="22">
        <f t="shared" si="18"/>
        <v>96.851570263899831</v>
      </c>
      <c r="V57" s="3"/>
      <c r="W57" s="3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245" s="47" customFormat="1" ht="18" customHeight="1">
      <c r="B58" s="46" t="s">
        <v>63</v>
      </c>
      <c r="C58" s="21">
        <f t="shared" ref="C58:T58" si="20">+C59</f>
        <v>284.40000000000003</v>
      </c>
      <c r="D58" s="21">
        <f t="shared" si="20"/>
        <v>211.5</v>
      </c>
      <c r="E58" s="21">
        <f t="shared" si="20"/>
        <v>216.7</v>
      </c>
      <c r="F58" s="21">
        <f t="shared" si="20"/>
        <v>242.3</v>
      </c>
      <c r="G58" s="21">
        <f t="shared" si="20"/>
        <v>215.3</v>
      </c>
      <c r="H58" s="21">
        <f t="shared" si="20"/>
        <v>206.1</v>
      </c>
      <c r="I58" s="21">
        <f t="shared" si="20"/>
        <v>239.5</v>
      </c>
      <c r="J58" s="21">
        <f t="shared" si="20"/>
        <v>183.5</v>
      </c>
      <c r="K58" s="22">
        <f t="shared" si="20"/>
        <v>1799.2999999999997</v>
      </c>
      <c r="L58" s="21">
        <f t="shared" si="20"/>
        <v>273.2</v>
      </c>
      <c r="M58" s="21">
        <f t="shared" si="20"/>
        <v>183.3</v>
      </c>
      <c r="N58" s="21">
        <f t="shared" si="20"/>
        <v>216.7</v>
      </c>
      <c r="O58" s="21">
        <f t="shared" si="20"/>
        <v>277.5</v>
      </c>
      <c r="P58" s="21">
        <f t="shared" si="20"/>
        <v>215.2</v>
      </c>
      <c r="Q58" s="21">
        <f t="shared" si="20"/>
        <v>207.8</v>
      </c>
      <c r="R58" s="21">
        <f t="shared" si="20"/>
        <v>242</v>
      </c>
      <c r="S58" s="21">
        <f t="shared" si="20"/>
        <v>220.7</v>
      </c>
      <c r="T58" s="22">
        <f t="shared" si="20"/>
        <v>1836.4</v>
      </c>
      <c r="U58" s="22">
        <f t="shared" si="18"/>
        <v>97.979742975386614</v>
      </c>
      <c r="V58" s="48"/>
      <c r="W58" s="48"/>
    </row>
    <row r="59" spans="1:245" ht="18" customHeight="1">
      <c r="B59" s="43" t="s">
        <v>64</v>
      </c>
      <c r="C59" s="21">
        <f t="shared" ref="C59:T59" si="21">+C60+C61</f>
        <v>284.40000000000003</v>
      </c>
      <c r="D59" s="21">
        <f t="shared" si="21"/>
        <v>211.5</v>
      </c>
      <c r="E59" s="21">
        <f t="shared" si="21"/>
        <v>216.7</v>
      </c>
      <c r="F59" s="21">
        <f t="shared" si="21"/>
        <v>242.3</v>
      </c>
      <c r="G59" s="21">
        <f t="shared" si="21"/>
        <v>215.3</v>
      </c>
      <c r="H59" s="21">
        <f t="shared" si="21"/>
        <v>206.1</v>
      </c>
      <c r="I59" s="21">
        <f t="shared" si="21"/>
        <v>239.5</v>
      </c>
      <c r="J59" s="21">
        <f t="shared" si="21"/>
        <v>183.5</v>
      </c>
      <c r="K59" s="22">
        <f t="shared" si="21"/>
        <v>1799.2999999999997</v>
      </c>
      <c r="L59" s="21">
        <f t="shared" si="21"/>
        <v>273.2</v>
      </c>
      <c r="M59" s="21">
        <f t="shared" si="21"/>
        <v>183.3</v>
      </c>
      <c r="N59" s="21">
        <f t="shared" si="21"/>
        <v>216.7</v>
      </c>
      <c r="O59" s="21">
        <f t="shared" si="21"/>
        <v>277.5</v>
      </c>
      <c r="P59" s="21">
        <f t="shared" si="21"/>
        <v>215.2</v>
      </c>
      <c r="Q59" s="21">
        <f t="shared" si="21"/>
        <v>207.8</v>
      </c>
      <c r="R59" s="21">
        <f t="shared" si="21"/>
        <v>242</v>
      </c>
      <c r="S59" s="21">
        <f t="shared" si="21"/>
        <v>220.7</v>
      </c>
      <c r="T59" s="22">
        <f t="shared" si="21"/>
        <v>1836.4</v>
      </c>
      <c r="U59" s="22">
        <f t="shared" si="18"/>
        <v>97.979742975386614</v>
      </c>
      <c r="V59" s="3"/>
      <c r="W59" s="3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245" s="49" customFormat="1" ht="18" customHeight="1">
      <c r="B60" s="35" t="s">
        <v>65</v>
      </c>
      <c r="C60" s="31">
        <f>+[1]DGII!L60</f>
        <v>284.3</v>
      </c>
      <c r="D60" s="31">
        <f>+[1]DGII!M60</f>
        <v>211.5</v>
      </c>
      <c r="E60" s="31">
        <f>+[1]DGII!N60</f>
        <v>216.7</v>
      </c>
      <c r="F60" s="31">
        <f>+[1]DGII!O60</f>
        <v>242.3</v>
      </c>
      <c r="G60" s="31">
        <f>+[1]DGII!P60</f>
        <v>215.3</v>
      </c>
      <c r="H60" s="31">
        <f>+[1]DGII!Q60</f>
        <v>206.1</v>
      </c>
      <c r="I60" s="31">
        <f>+[1]DGII!R60</f>
        <v>239.5</v>
      </c>
      <c r="J60" s="31">
        <f>+[1]DGII!S60</f>
        <v>183.5</v>
      </c>
      <c r="K60" s="27">
        <f t="shared" ref="K60:K65" si="22">SUM(C60:J60)</f>
        <v>1799.1999999999998</v>
      </c>
      <c r="L60" s="31">
        <v>273.2</v>
      </c>
      <c r="M60" s="31">
        <v>183.3</v>
      </c>
      <c r="N60" s="31">
        <v>216.7</v>
      </c>
      <c r="O60" s="31">
        <v>277.5</v>
      </c>
      <c r="P60" s="31">
        <v>215.2</v>
      </c>
      <c r="Q60" s="31">
        <v>207.8</v>
      </c>
      <c r="R60" s="31">
        <v>242</v>
      </c>
      <c r="S60" s="31">
        <v>220.5</v>
      </c>
      <c r="T60" s="27">
        <f t="shared" ref="T60:T65" si="23">SUM(L60:S60)</f>
        <v>1836.2</v>
      </c>
      <c r="U60" s="27">
        <f t="shared" si="18"/>
        <v>97.984968957629874</v>
      </c>
      <c r="V60" s="50"/>
      <c r="W60" s="50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 t="s">
        <v>66</v>
      </c>
      <c r="CI60" s="51" t="s">
        <v>66</v>
      </c>
      <c r="CJ60" s="51" t="s">
        <v>66</v>
      </c>
      <c r="CK60" s="51" t="s">
        <v>66</v>
      </c>
      <c r="CL60" s="51" t="s">
        <v>66</v>
      </c>
      <c r="CM60" s="51" t="s">
        <v>66</v>
      </c>
      <c r="CN60" s="51" t="s">
        <v>66</v>
      </c>
      <c r="CO60" s="51" t="s">
        <v>66</v>
      </c>
      <c r="CP60" s="51" t="s">
        <v>66</v>
      </c>
      <c r="CQ60" s="51" t="s">
        <v>66</v>
      </c>
      <c r="CR60" s="51" t="s">
        <v>66</v>
      </c>
      <c r="CS60" s="51" t="s">
        <v>66</v>
      </c>
      <c r="CT60" s="51" t="s">
        <v>66</v>
      </c>
      <c r="CU60" s="51" t="s">
        <v>66</v>
      </c>
      <c r="CV60" s="51" t="s">
        <v>66</v>
      </c>
      <c r="CW60" s="51" t="s">
        <v>66</v>
      </c>
      <c r="CX60" s="51" t="s">
        <v>66</v>
      </c>
      <c r="CY60" s="51" t="s">
        <v>66</v>
      </c>
      <c r="CZ60" s="51" t="s">
        <v>66</v>
      </c>
      <c r="DA60" s="51" t="s">
        <v>66</v>
      </c>
      <c r="DB60" s="51" t="s">
        <v>66</v>
      </c>
      <c r="DC60" s="51" t="s">
        <v>66</v>
      </c>
      <c r="DD60" s="51" t="s">
        <v>66</v>
      </c>
      <c r="DE60" s="51" t="s">
        <v>66</v>
      </c>
      <c r="DF60" s="51" t="s">
        <v>66</v>
      </c>
      <c r="DG60" s="51" t="s">
        <v>66</v>
      </c>
      <c r="DH60" s="51" t="s">
        <v>66</v>
      </c>
      <c r="DI60" s="51" t="s">
        <v>66</v>
      </c>
      <c r="DJ60" s="51" t="s">
        <v>66</v>
      </c>
      <c r="DK60" s="51" t="s">
        <v>66</v>
      </c>
      <c r="DL60" s="51" t="s">
        <v>66</v>
      </c>
      <c r="DM60" s="51" t="s">
        <v>66</v>
      </c>
      <c r="DN60" s="51" t="s">
        <v>66</v>
      </c>
      <c r="DO60" s="51" t="s">
        <v>66</v>
      </c>
      <c r="DP60" s="51" t="s">
        <v>66</v>
      </c>
      <c r="DQ60" s="51" t="s">
        <v>66</v>
      </c>
      <c r="DR60" s="51" t="s">
        <v>66</v>
      </c>
      <c r="DS60" s="51" t="s">
        <v>66</v>
      </c>
      <c r="DT60" s="51" t="s">
        <v>66</v>
      </c>
      <c r="DU60" s="51" t="s">
        <v>66</v>
      </c>
      <c r="DV60" s="51" t="s">
        <v>66</v>
      </c>
      <c r="DW60" s="51" t="s">
        <v>66</v>
      </c>
      <c r="DX60" s="51" t="s">
        <v>66</v>
      </c>
      <c r="DY60" s="51" t="s">
        <v>66</v>
      </c>
      <c r="DZ60" s="51" t="s">
        <v>66</v>
      </c>
      <c r="EA60" s="51" t="s">
        <v>66</v>
      </c>
      <c r="EB60" s="51" t="s">
        <v>66</v>
      </c>
      <c r="EC60" s="51" t="s">
        <v>66</v>
      </c>
      <c r="ED60" s="51" t="s">
        <v>66</v>
      </c>
      <c r="EE60" s="51" t="s">
        <v>66</v>
      </c>
      <c r="EF60" s="51" t="s">
        <v>66</v>
      </c>
      <c r="EG60" s="51" t="s">
        <v>66</v>
      </c>
      <c r="EH60" s="51" t="s">
        <v>66</v>
      </c>
      <c r="EI60" s="51" t="s">
        <v>66</v>
      </c>
      <c r="EJ60" s="51" t="s">
        <v>66</v>
      </c>
      <c r="EK60" s="51" t="s">
        <v>66</v>
      </c>
      <c r="EL60" s="51" t="s">
        <v>66</v>
      </c>
      <c r="EM60" s="51" t="s">
        <v>66</v>
      </c>
      <c r="EN60" s="51" t="s">
        <v>66</v>
      </c>
      <c r="EO60" s="51" t="s">
        <v>66</v>
      </c>
      <c r="EP60" s="51" t="s">
        <v>66</v>
      </c>
      <c r="EQ60" s="51" t="s">
        <v>66</v>
      </c>
      <c r="ER60" s="51" t="s">
        <v>66</v>
      </c>
      <c r="ES60" s="51" t="s">
        <v>66</v>
      </c>
      <c r="ET60" s="51" t="s">
        <v>66</v>
      </c>
      <c r="EU60" s="51" t="s">
        <v>66</v>
      </c>
      <c r="EV60" s="51" t="s">
        <v>66</v>
      </c>
      <c r="EW60" s="51" t="s">
        <v>66</v>
      </c>
      <c r="EX60" s="51" t="s">
        <v>66</v>
      </c>
      <c r="EY60" s="51" t="s">
        <v>66</v>
      </c>
      <c r="EZ60" s="51" t="s">
        <v>66</v>
      </c>
      <c r="FA60" s="51" t="s">
        <v>66</v>
      </c>
      <c r="FB60" s="51" t="s">
        <v>66</v>
      </c>
      <c r="FC60" s="51" t="s">
        <v>66</v>
      </c>
      <c r="FD60" s="51" t="s">
        <v>66</v>
      </c>
      <c r="FE60" s="51" t="s">
        <v>66</v>
      </c>
      <c r="FF60" s="51" t="s">
        <v>66</v>
      </c>
      <c r="FG60" s="51" t="s">
        <v>66</v>
      </c>
      <c r="FH60" s="51" t="s">
        <v>66</v>
      </c>
      <c r="FI60" s="51" t="s">
        <v>66</v>
      </c>
      <c r="FJ60" s="51" t="s">
        <v>66</v>
      </c>
      <c r="FK60" s="51" t="s">
        <v>66</v>
      </c>
      <c r="FL60" s="51" t="s">
        <v>66</v>
      </c>
      <c r="FM60" s="51" t="s">
        <v>66</v>
      </c>
      <c r="FN60" s="51" t="s">
        <v>66</v>
      </c>
      <c r="FO60" s="51" t="s">
        <v>66</v>
      </c>
      <c r="FP60" s="51" t="s">
        <v>66</v>
      </c>
      <c r="FQ60" s="51" t="s">
        <v>66</v>
      </c>
      <c r="FR60" s="51" t="s">
        <v>66</v>
      </c>
      <c r="FS60" s="51" t="s">
        <v>66</v>
      </c>
      <c r="FT60" s="51" t="s">
        <v>66</v>
      </c>
      <c r="FU60" s="51" t="s">
        <v>66</v>
      </c>
      <c r="FV60" s="51" t="s">
        <v>66</v>
      </c>
      <c r="FW60" s="51" t="s">
        <v>66</v>
      </c>
      <c r="FX60" s="51" t="s">
        <v>66</v>
      </c>
      <c r="FY60" s="51" t="s">
        <v>66</v>
      </c>
      <c r="FZ60" s="51" t="s">
        <v>66</v>
      </c>
      <c r="GA60" s="51" t="s">
        <v>66</v>
      </c>
      <c r="GB60" s="51" t="s">
        <v>66</v>
      </c>
      <c r="GC60" s="51" t="s">
        <v>66</v>
      </c>
      <c r="GD60" s="51" t="s">
        <v>66</v>
      </c>
      <c r="GE60" s="51" t="s">
        <v>66</v>
      </c>
      <c r="GF60" s="51" t="s">
        <v>66</v>
      </c>
      <c r="GG60" s="51" t="s">
        <v>66</v>
      </c>
      <c r="GH60" s="51" t="s">
        <v>66</v>
      </c>
      <c r="GI60" s="51" t="s">
        <v>66</v>
      </c>
      <c r="GJ60" s="51" t="s">
        <v>66</v>
      </c>
      <c r="GK60" s="51" t="s">
        <v>66</v>
      </c>
      <c r="GL60" s="51" t="s">
        <v>66</v>
      </c>
      <c r="GM60" s="51" t="s">
        <v>66</v>
      </c>
      <c r="GN60" s="51" t="s">
        <v>66</v>
      </c>
      <c r="GO60" s="51" t="s">
        <v>66</v>
      </c>
      <c r="GP60" s="51" t="s">
        <v>66</v>
      </c>
      <c r="GQ60" s="51" t="s">
        <v>66</v>
      </c>
      <c r="GR60" s="51" t="s">
        <v>66</v>
      </c>
      <c r="GS60" s="51" t="s">
        <v>66</v>
      </c>
      <c r="GT60" s="51" t="s">
        <v>66</v>
      </c>
      <c r="GU60" s="51" t="s">
        <v>66</v>
      </c>
      <c r="GV60" s="51" t="s">
        <v>66</v>
      </c>
      <c r="GW60" s="51" t="s">
        <v>66</v>
      </c>
      <c r="GX60" s="51" t="s">
        <v>66</v>
      </c>
      <c r="GY60" s="51" t="s">
        <v>66</v>
      </c>
      <c r="GZ60" s="51" t="s">
        <v>66</v>
      </c>
      <c r="HA60" s="51" t="s">
        <v>66</v>
      </c>
      <c r="HB60" s="51" t="s">
        <v>66</v>
      </c>
      <c r="HC60" s="51" t="s">
        <v>66</v>
      </c>
      <c r="HD60" s="51" t="s">
        <v>66</v>
      </c>
      <c r="HE60" s="51" t="s">
        <v>66</v>
      </c>
      <c r="HF60" s="51" t="s">
        <v>66</v>
      </c>
      <c r="HG60" s="51" t="s">
        <v>66</v>
      </c>
      <c r="HH60" s="51" t="s">
        <v>66</v>
      </c>
      <c r="HI60" s="51" t="s">
        <v>66</v>
      </c>
      <c r="HJ60" s="51" t="s">
        <v>66</v>
      </c>
      <c r="HK60" s="51" t="s">
        <v>66</v>
      </c>
      <c r="HL60" s="51" t="s">
        <v>66</v>
      </c>
      <c r="HM60" s="51" t="s">
        <v>66</v>
      </c>
      <c r="HN60" s="51" t="s">
        <v>66</v>
      </c>
      <c r="HO60" s="51" t="s">
        <v>66</v>
      </c>
      <c r="HP60" s="51" t="s">
        <v>66</v>
      </c>
      <c r="HQ60" s="51" t="s">
        <v>66</v>
      </c>
      <c r="HR60" s="51" t="s">
        <v>66</v>
      </c>
      <c r="HS60" s="51" t="s">
        <v>66</v>
      </c>
      <c r="HT60" s="51" t="s">
        <v>66</v>
      </c>
      <c r="HU60" s="51" t="s">
        <v>66</v>
      </c>
      <c r="HV60" s="51" t="s">
        <v>66</v>
      </c>
      <c r="HW60" s="51" t="s">
        <v>66</v>
      </c>
      <c r="HX60" s="51" t="s">
        <v>66</v>
      </c>
      <c r="HY60" s="51" t="s">
        <v>66</v>
      </c>
      <c r="HZ60" s="51" t="s">
        <v>66</v>
      </c>
      <c r="IA60" s="51" t="s">
        <v>66</v>
      </c>
      <c r="IB60" s="51" t="s">
        <v>66</v>
      </c>
      <c r="IC60" s="51" t="s">
        <v>66</v>
      </c>
      <c r="ID60" s="51" t="s">
        <v>66</v>
      </c>
      <c r="IE60" s="51" t="s">
        <v>66</v>
      </c>
      <c r="IF60" s="51" t="s">
        <v>66</v>
      </c>
      <c r="IG60" s="51" t="s">
        <v>66</v>
      </c>
      <c r="IH60" s="51" t="s">
        <v>66</v>
      </c>
      <c r="II60" s="51" t="s">
        <v>66</v>
      </c>
      <c r="IJ60" s="51" t="s">
        <v>66</v>
      </c>
      <c r="IK60" s="51" t="s">
        <v>66</v>
      </c>
    </row>
    <row r="61" spans="1:245" ht="18" customHeight="1">
      <c r="B61" s="35" t="s">
        <v>31</v>
      </c>
      <c r="C61" s="31">
        <f>+[1]DGII!L61</f>
        <v>0.1</v>
      </c>
      <c r="D61" s="31">
        <f>+[1]DGII!M61</f>
        <v>0</v>
      </c>
      <c r="E61" s="31">
        <f>+[1]DGII!N61</f>
        <v>0</v>
      </c>
      <c r="F61" s="31">
        <f>+[1]DGII!O61</f>
        <v>0</v>
      </c>
      <c r="G61" s="31">
        <f>+[1]DGII!P61</f>
        <v>0</v>
      </c>
      <c r="H61" s="31">
        <f>+[1]DGII!Q61</f>
        <v>0</v>
      </c>
      <c r="I61" s="31">
        <f>+[1]DGII!R61</f>
        <v>0</v>
      </c>
      <c r="J61" s="31">
        <f>+[1]DGII!S61</f>
        <v>0</v>
      </c>
      <c r="K61" s="27">
        <f t="shared" si="22"/>
        <v>0.1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0.2</v>
      </c>
      <c r="T61" s="27">
        <f t="shared" si="23"/>
        <v>0.2</v>
      </c>
      <c r="U61" s="27">
        <v>0</v>
      </c>
      <c r="V61" s="3"/>
      <c r="W61" s="3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245" ht="18" customHeight="1">
      <c r="B62" s="43" t="s">
        <v>67</v>
      </c>
      <c r="C62" s="21">
        <f>+[1]DGII!L62</f>
        <v>21.3</v>
      </c>
      <c r="D62" s="21">
        <f>+[1]DGII!M62</f>
        <v>8.1999999999999993</v>
      </c>
      <c r="E62" s="21">
        <f>+[1]DGII!N62</f>
        <v>7.9</v>
      </c>
      <c r="F62" s="21">
        <f>+[1]DGII!O62</f>
        <v>0.9</v>
      </c>
      <c r="G62" s="21">
        <f>+[1]DGII!P62</f>
        <v>1.6</v>
      </c>
      <c r="H62" s="21">
        <f>+[1]DGII!Q62</f>
        <v>4</v>
      </c>
      <c r="I62" s="21">
        <f>+[1]DGII!R62</f>
        <v>10.3</v>
      </c>
      <c r="J62" s="21">
        <f>+[1]DGII!S62</f>
        <v>7.9</v>
      </c>
      <c r="K62" s="24">
        <f t="shared" si="22"/>
        <v>62.1</v>
      </c>
      <c r="L62" s="21">
        <f>+'[1]PP (EST)'!L87</f>
        <v>13.1</v>
      </c>
      <c r="M62" s="21">
        <f>+'[1]PP (EST)'!M87</f>
        <v>17.7</v>
      </c>
      <c r="N62" s="21">
        <f>+'[1]PP (EST)'!N87</f>
        <v>9.4</v>
      </c>
      <c r="O62" s="21">
        <f>+'[1]PP (EST)'!O87</f>
        <v>0</v>
      </c>
      <c r="P62" s="21">
        <f>+'[1]PP (EST)'!P87</f>
        <v>1.8</v>
      </c>
      <c r="Q62" s="21">
        <f>+'[1]PP (EST)'!Q87</f>
        <v>2.2000000000000002</v>
      </c>
      <c r="R62" s="21">
        <f>+'[1]PP (EST)'!R87</f>
        <v>9.9</v>
      </c>
      <c r="S62" s="21">
        <f>+'[1]PP (EST)'!S87</f>
        <v>10.8</v>
      </c>
      <c r="T62" s="24">
        <f t="shared" si="23"/>
        <v>64.899999999999991</v>
      </c>
      <c r="U62" s="24">
        <f t="shared" si="18"/>
        <v>95.685670261941453</v>
      </c>
      <c r="V62" s="3"/>
      <c r="W62" s="3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245" ht="18" customHeight="1">
      <c r="B63" s="43" t="s">
        <v>68</v>
      </c>
      <c r="C63" s="21">
        <f>+[1]DGII!L63</f>
        <v>712.9</v>
      </c>
      <c r="D63" s="21">
        <f>+[1]DGII!M63</f>
        <v>788.2</v>
      </c>
      <c r="E63" s="21">
        <f>+[1]DGII!N63</f>
        <v>749.19999999999982</v>
      </c>
      <c r="F63" s="21">
        <f>+[1]DGII!O63</f>
        <v>597.6</v>
      </c>
      <c r="G63" s="21">
        <f>+[1]DGII!P63</f>
        <v>552.1</v>
      </c>
      <c r="H63" s="21">
        <f>+[1]DGII!Q63</f>
        <v>647.79999999999995</v>
      </c>
      <c r="I63" s="21">
        <f>+[1]DGII!R63</f>
        <v>829.1</v>
      </c>
      <c r="J63" s="21">
        <f>+[1]DGII!S63</f>
        <v>678.4</v>
      </c>
      <c r="K63" s="24">
        <f t="shared" si="22"/>
        <v>5555.2999999999993</v>
      </c>
      <c r="L63" s="21">
        <f>+'[1]PP (EST)'!L88</f>
        <v>769.80046703535686</v>
      </c>
      <c r="M63" s="21">
        <f>+'[1]PP (EST)'!M88</f>
        <v>776.9</v>
      </c>
      <c r="N63" s="21">
        <v>776.5</v>
      </c>
      <c r="O63" s="21">
        <f>+'[1]PP (EST)'!O88</f>
        <v>590.70000000000005</v>
      </c>
      <c r="P63" s="21">
        <f>+'[1]PP (EST)'!P88</f>
        <v>570.29999999999995</v>
      </c>
      <c r="Q63" s="21">
        <f>+'[1]PP (EST)'!Q88</f>
        <v>676.2</v>
      </c>
      <c r="R63" s="21">
        <f>+'[1]PP (EST)'!R88</f>
        <v>716.3</v>
      </c>
      <c r="S63" s="21">
        <f>+'[1]PP (EST)'!S88</f>
        <v>879.8</v>
      </c>
      <c r="T63" s="24">
        <f t="shared" si="23"/>
        <v>5756.5004670353574</v>
      </c>
      <c r="U63" s="24">
        <f t="shared" si="18"/>
        <v>96.50481280792846</v>
      </c>
      <c r="V63" s="3"/>
      <c r="W63" s="3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245" ht="18" customHeight="1">
      <c r="B64" s="40" t="s">
        <v>69</v>
      </c>
      <c r="C64" s="31">
        <f>+[1]DGII!L64</f>
        <v>710.5</v>
      </c>
      <c r="D64" s="31">
        <f>+[1]DGII!M64</f>
        <v>775.2</v>
      </c>
      <c r="E64" s="31">
        <f>+[1]DGII!N64</f>
        <v>747.1</v>
      </c>
      <c r="F64" s="31">
        <f>+[1]DGII!O64</f>
        <v>596.5</v>
      </c>
      <c r="G64" s="31">
        <f>+[1]DGII!P64</f>
        <v>549.1</v>
      </c>
      <c r="H64" s="31">
        <f>+[1]DGII!Q64</f>
        <v>641</v>
      </c>
      <c r="I64" s="31">
        <f>+[1]DGII!R64</f>
        <v>822.3</v>
      </c>
      <c r="J64" s="31">
        <f>+[1]DGII!S64</f>
        <v>669.2</v>
      </c>
      <c r="K64" s="27">
        <f t="shared" si="22"/>
        <v>5510.9</v>
      </c>
      <c r="L64" s="31">
        <f>+'[1]PP (EST)'!L89</f>
        <v>762.4</v>
      </c>
      <c r="M64" s="31">
        <f>+'[1]PP (EST)'!M89</f>
        <v>769.9</v>
      </c>
      <c r="N64" s="31">
        <f>+'[1]PP (EST)'!N89</f>
        <v>769.9</v>
      </c>
      <c r="O64" s="31">
        <f>+'[1]PP (EST)'!O89</f>
        <v>590.4</v>
      </c>
      <c r="P64" s="31">
        <f>+'[1]PP (EST)'!P89</f>
        <v>569.79999999999995</v>
      </c>
      <c r="Q64" s="31">
        <f>+'[1]PP (EST)'!Q89</f>
        <v>669.9</v>
      </c>
      <c r="R64" s="31">
        <f>+'[1]PP (EST)'!R89</f>
        <v>709.2</v>
      </c>
      <c r="S64" s="31">
        <f>+'[1]PP (EST)'!S89</f>
        <v>869.9</v>
      </c>
      <c r="T64" s="27">
        <f t="shared" si="23"/>
        <v>5711.3999999999987</v>
      </c>
      <c r="U64" s="27">
        <f t="shared" si="18"/>
        <v>96.489477185978927</v>
      </c>
      <c r="V64" s="3"/>
      <c r="W64" s="28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2:72" ht="18" customHeight="1">
      <c r="B65" s="52" t="s">
        <v>70</v>
      </c>
      <c r="C65" s="21">
        <f>+[1]DGII!L66</f>
        <v>0</v>
      </c>
      <c r="D65" s="21">
        <f>+[1]DGII!M66</f>
        <v>0</v>
      </c>
      <c r="E65" s="21">
        <f>+[1]DGII!N66</f>
        <v>0</v>
      </c>
      <c r="F65" s="21">
        <f>+[1]DGII!O66</f>
        <v>0</v>
      </c>
      <c r="G65" s="21">
        <f>+[1]DGII!P66</f>
        <v>0</v>
      </c>
      <c r="H65" s="21">
        <f>+[1]DGII!Q66</f>
        <v>0</v>
      </c>
      <c r="I65" s="21">
        <f>+[1]DGII!R66</f>
        <v>0</v>
      </c>
      <c r="J65" s="21">
        <f>+[1]DGII!S66</f>
        <v>0</v>
      </c>
      <c r="K65" s="24">
        <f t="shared" si="22"/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4">
        <f t="shared" si="23"/>
        <v>0</v>
      </c>
      <c r="U65" s="53" t="s">
        <v>58</v>
      </c>
      <c r="V65" s="28"/>
      <c r="W65" s="3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2:72" ht="21.75" customHeight="1" thickBot="1">
      <c r="B66" s="54" t="s">
        <v>71</v>
      </c>
      <c r="C66" s="55">
        <f t="shared" ref="C66:T66" si="24">+C65+C9</f>
        <v>48861.799999999988</v>
      </c>
      <c r="D66" s="55">
        <f t="shared" si="24"/>
        <v>37262.300000000003</v>
      </c>
      <c r="E66" s="55">
        <f t="shared" si="24"/>
        <v>32417.100000000002</v>
      </c>
      <c r="F66" s="55">
        <f t="shared" si="24"/>
        <v>26721.299999999996</v>
      </c>
      <c r="G66" s="55">
        <f t="shared" si="24"/>
        <v>25778.400000000001</v>
      </c>
      <c r="H66" s="55">
        <f t="shared" si="24"/>
        <v>30197.800000000003</v>
      </c>
      <c r="I66" s="55">
        <f t="shared" si="24"/>
        <v>41771.899999999994</v>
      </c>
      <c r="J66" s="55">
        <f t="shared" si="24"/>
        <v>37428.9</v>
      </c>
      <c r="K66" s="55">
        <f t="shared" si="24"/>
        <v>280439.5</v>
      </c>
      <c r="L66" s="55">
        <f t="shared" si="24"/>
        <v>48255.500467035352</v>
      </c>
      <c r="M66" s="55">
        <f t="shared" si="24"/>
        <v>37736.768237804215</v>
      </c>
      <c r="N66" s="55">
        <f t="shared" si="24"/>
        <v>36770.971811553718</v>
      </c>
      <c r="O66" s="55">
        <f t="shared" si="24"/>
        <v>26892.829184342965</v>
      </c>
      <c r="P66" s="55">
        <f t="shared" si="24"/>
        <v>25143.920000000006</v>
      </c>
      <c r="Q66" s="55">
        <f t="shared" si="24"/>
        <v>27756.899999999998</v>
      </c>
      <c r="R66" s="55">
        <f t="shared" si="24"/>
        <v>39749.5</v>
      </c>
      <c r="S66" s="55">
        <f t="shared" si="24"/>
        <v>32834.300000000003</v>
      </c>
      <c r="T66" s="55">
        <f t="shared" si="24"/>
        <v>275140.68970073626</v>
      </c>
      <c r="U66" s="55">
        <f>+K66/T66*100</f>
        <v>101.92585484358099</v>
      </c>
      <c r="V66" s="28"/>
      <c r="W66" s="28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2:72" ht="18" customHeight="1" thickTop="1">
      <c r="B67" s="56" t="s">
        <v>72</v>
      </c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8"/>
      <c r="N67" s="58"/>
      <c r="O67" s="58"/>
      <c r="P67" s="58"/>
      <c r="Q67" s="58"/>
      <c r="R67" s="58"/>
      <c r="S67" s="58"/>
      <c r="T67" s="57"/>
      <c r="U67" s="57"/>
      <c r="V67" s="28"/>
      <c r="W67" s="3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2:72" ht="14.25">
      <c r="B68" s="59" t="s">
        <v>73</v>
      </c>
      <c r="C68" s="60"/>
      <c r="D68" s="60"/>
      <c r="E68" s="60"/>
      <c r="F68" s="60"/>
      <c r="G68" s="60"/>
      <c r="H68" s="60"/>
      <c r="I68" s="60"/>
      <c r="J68" s="60"/>
      <c r="K68" s="60"/>
      <c r="L68" s="61"/>
      <c r="M68" s="61"/>
      <c r="N68" s="61"/>
      <c r="O68" s="61"/>
      <c r="P68" s="61"/>
      <c r="Q68" s="61"/>
      <c r="R68" s="61"/>
      <c r="S68" s="61"/>
      <c r="T68" s="61"/>
      <c r="U68" s="62"/>
      <c r="V68" s="3"/>
      <c r="W68" s="3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2:72" ht="12.75" customHeight="1">
      <c r="B69" s="63" t="s">
        <v>74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4"/>
      <c r="V69" s="3"/>
      <c r="W69" s="3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2:72" ht="12" customHeight="1">
      <c r="B70" s="63" t="s">
        <v>75</v>
      </c>
      <c r="C70" s="65"/>
      <c r="D70" s="65"/>
      <c r="E70" s="65"/>
      <c r="F70" s="65"/>
      <c r="G70" s="65"/>
      <c r="H70" s="65"/>
      <c r="I70" s="65"/>
      <c r="J70" s="65"/>
      <c r="K70" s="66"/>
      <c r="L70" s="60"/>
      <c r="M70" s="60"/>
      <c r="N70" s="60"/>
      <c r="O70" s="60"/>
      <c r="P70" s="60"/>
      <c r="Q70" s="60"/>
      <c r="R70" s="60"/>
      <c r="S70" s="60"/>
      <c r="T70" s="66"/>
      <c r="U70" s="66"/>
      <c r="V70" s="3"/>
      <c r="W70" s="3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2:72" ht="14.25">
      <c r="B71" s="63" t="s">
        <v>76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5"/>
      <c r="U71" s="65"/>
      <c r="V71" s="3"/>
      <c r="W71" s="3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2:72" ht="14.25">
      <c r="B72" s="67" t="s">
        <v>77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3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2:72" ht="14.25">
      <c r="B73" s="68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3"/>
      <c r="W73" s="3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2:72" ht="14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3"/>
      <c r="W74" s="3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2:72" ht="14.2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3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2:72" ht="14.2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3"/>
      <c r="W76" s="3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2:72" ht="14.2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3"/>
      <c r="W77" s="3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2:72" ht="14.2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3"/>
      <c r="W78" s="3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2:72" ht="14.2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3"/>
      <c r="W79" s="3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2:72" ht="14.2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3"/>
      <c r="W80" s="3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2:72" ht="14.2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3"/>
      <c r="W81" s="3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2:72" ht="14.2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3"/>
      <c r="W82" s="3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2:72" ht="14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3"/>
      <c r="W83" s="3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2:72" ht="14.2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3"/>
      <c r="W84" s="3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2:72" ht="14.2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3"/>
      <c r="W85" s="3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2:72" ht="14.2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3"/>
      <c r="W86" s="3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2:72" ht="14.2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3"/>
      <c r="W87" s="3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2:72" ht="14.2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3"/>
      <c r="W88" s="3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2:72" ht="14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3"/>
      <c r="W89" s="3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2:72" ht="14.2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3"/>
      <c r="W90" s="3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</row>
    <row r="91" spans="2:72" ht="14.2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3"/>
      <c r="W91" s="3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2:72" ht="14.2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3"/>
      <c r="W92" s="3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2:72" ht="14.2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3"/>
      <c r="W93" s="3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2:72" ht="14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3"/>
      <c r="W94" s="3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2:72" ht="14.2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3"/>
      <c r="W95" s="3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2:72" ht="14.2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3"/>
      <c r="W96" s="3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</row>
    <row r="97" spans="2:72" ht="14.2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3"/>
      <c r="W97" s="3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2:72" ht="14.2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3"/>
      <c r="W98" s="3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2:72" ht="14.2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3"/>
      <c r="W99" s="3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</row>
    <row r="100" spans="2:72" ht="14.2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3"/>
      <c r="W100" s="3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2:72" ht="14.2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3"/>
      <c r="W101" s="3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2:72" ht="14.2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3"/>
      <c r="W102" s="3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</row>
    <row r="103" spans="2:72" ht="14.2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3"/>
      <c r="W103" s="3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2:72" ht="14.2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3"/>
      <c r="W104" s="3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2:72" ht="14.2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3"/>
      <c r="W105" s="3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</row>
    <row r="106" spans="2:72" ht="14.2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3"/>
      <c r="W106" s="3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2:72" ht="14.2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3"/>
      <c r="W107" s="3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</row>
    <row r="108" spans="2:72" ht="14.2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3"/>
      <c r="W108" s="3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</row>
    <row r="109" spans="2:72" ht="14.2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3"/>
      <c r="W109" s="3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2:72" ht="14.2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3"/>
      <c r="W110" s="3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2:72" ht="14.2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3"/>
      <c r="W111" s="3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</row>
    <row r="112" spans="2:72" ht="14.2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3"/>
      <c r="W112" s="3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2:72" ht="14.2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3"/>
      <c r="W113" s="3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2:72" ht="14.2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3"/>
      <c r="W114" s="3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2:72" ht="14.2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3"/>
      <c r="W115" s="3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2:72" ht="14.2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3"/>
      <c r="W116" s="3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2:72" ht="14.2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3"/>
      <c r="W117" s="3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2:72" ht="14.2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3"/>
      <c r="W118" s="3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2:72" ht="14.2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3"/>
      <c r="W119" s="3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</row>
    <row r="120" spans="2:72" ht="14.2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3"/>
      <c r="W120" s="3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2:72" ht="14.2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3"/>
      <c r="W121" s="3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2:72" ht="14.2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3"/>
      <c r="W122" s="3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2:72" ht="14.2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3"/>
      <c r="W123" s="3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2:72" ht="14.2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3"/>
      <c r="W124" s="3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2:72" ht="14.2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3"/>
      <c r="W125" s="3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2:72" ht="14.2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3"/>
      <c r="W126" s="3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2:72" ht="14.2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3"/>
      <c r="W127" s="3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2:72" ht="14.2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3"/>
      <c r="W128" s="3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2:72" ht="14.2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3"/>
      <c r="W129" s="3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2:72" ht="14.2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3"/>
      <c r="W130" s="3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2:72" ht="14.2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3"/>
      <c r="W131" s="3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</row>
    <row r="132" spans="2:72" ht="14.2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3"/>
      <c r="W132" s="3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</row>
    <row r="133" spans="2:72" ht="14.2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3"/>
      <c r="W133" s="3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2:72" ht="14.2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3"/>
      <c r="W134" s="3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</row>
    <row r="135" spans="2:72" ht="14.2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3"/>
      <c r="W135" s="3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</row>
    <row r="136" spans="2:72" ht="14.2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3"/>
      <c r="W136" s="3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</row>
    <row r="137" spans="2:72" ht="14.2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3"/>
      <c r="W137" s="3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</row>
    <row r="138" spans="2:72" ht="14.2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3"/>
      <c r="W138" s="3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</row>
    <row r="139" spans="2:72" ht="14.2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3"/>
      <c r="W139" s="3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</row>
    <row r="140" spans="2:72" ht="14.2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3"/>
      <c r="W140" s="3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</row>
    <row r="141" spans="2:72" ht="14.2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3"/>
      <c r="W141" s="3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</row>
    <row r="142" spans="2:72" ht="14.2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3"/>
      <c r="W142" s="3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</row>
    <row r="143" spans="2:72" ht="14.2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3"/>
      <c r="W143" s="3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</row>
    <row r="144" spans="2:72" ht="14.2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3"/>
      <c r="W144" s="3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</row>
    <row r="145" spans="2:72" ht="14.2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3"/>
      <c r="W145" s="3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</row>
    <row r="146" spans="2:72" ht="14.2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3"/>
      <c r="W146" s="3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</row>
    <row r="147" spans="2:72" ht="14.2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3"/>
      <c r="W147" s="3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</row>
    <row r="148" spans="2:72" ht="14.2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3"/>
      <c r="W148" s="3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</row>
    <row r="149" spans="2:72" ht="14.2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3"/>
      <c r="W149" s="3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</row>
    <row r="150" spans="2:72" ht="14.2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3"/>
      <c r="W150" s="3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</row>
    <row r="151" spans="2:72" ht="14.2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3"/>
      <c r="W151" s="3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</row>
    <row r="152" spans="2:72" ht="14.2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3"/>
      <c r="W152" s="3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</row>
    <row r="153" spans="2:72" ht="14.2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3"/>
      <c r="W153" s="3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</row>
    <row r="154" spans="2:72" ht="14.2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3"/>
      <c r="W154" s="3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</row>
    <row r="155" spans="2:72" ht="14.2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3"/>
      <c r="W155" s="3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</row>
    <row r="156" spans="2:72" ht="14.2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3"/>
      <c r="W156" s="3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</row>
    <row r="157" spans="2:72" ht="14.2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3"/>
      <c r="W157" s="3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</row>
    <row r="158" spans="2:72" ht="14.2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3"/>
      <c r="W158" s="3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</row>
    <row r="159" spans="2:72" ht="14.2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3"/>
      <c r="W159" s="3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</row>
    <row r="160" spans="2:72" ht="14.2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3"/>
      <c r="W160" s="3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</row>
    <row r="161" spans="2:72" ht="14.2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3"/>
      <c r="W161" s="3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</row>
    <row r="162" spans="2:72" ht="14.2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3"/>
      <c r="W162" s="3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</row>
    <row r="163" spans="2:72" ht="14.2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3"/>
      <c r="W163" s="3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</row>
    <row r="164" spans="2:72" ht="14.2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3"/>
      <c r="W164" s="3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</row>
    <row r="165" spans="2:72" ht="14.2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3"/>
      <c r="W165" s="3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</row>
    <row r="166" spans="2:72" ht="14.2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3"/>
      <c r="W166" s="3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</row>
    <row r="167" spans="2:72" ht="14.2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3"/>
      <c r="W167" s="3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</row>
    <row r="168" spans="2:72" ht="14.2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3"/>
      <c r="W168" s="3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</row>
    <row r="169" spans="2:72" ht="14.2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3"/>
      <c r="W169" s="3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</row>
    <row r="170" spans="2:72" ht="14.2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3"/>
      <c r="W170" s="3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</row>
    <row r="171" spans="2:72" ht="14.2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3"/>
      <c r="W171" s="3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</row>
    <row r="172" spans="2:72" ht="14.2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3"/>
      <c r="W172" s="3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</row>
    <row r="173" spans="2:72" ht="14.2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3"/>
      <c r="W173" s="3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</row>
    <row r="174" spans="2:72" ht="14.2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3"/>
      <c r="W174" s="3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</row>
    <row r="175" spans="2:72" ht="14.2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3"/>
      <c r="W175" s="3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</row>
    <row r="176" spans="2:72" ht="14.2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3"/>
      <c r="W176" s="3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</row>
    <row r="177" spans="2:72" ht="14.2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3"/>
      <c r="W177" s="3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</row>
    <row r="178" spans="2:72" ht="14.2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3"/>
      <c r="W178" s="3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</row>
    <row r="179" spans="2:72" ht="14.2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3"/>
      <c r="W179" s="3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</row>
    <row r="180" spans="2:72" ht="14.2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3"/>
      <c r="W180" s="3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</row>
    <row r="181" spans="2:72" ht="14.2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3"/>
      <c r="W181" s="3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</row>
    <row r="182" spans="2:72" ht="14.2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3"/>
      <c r="W182" s="3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</row>
    <row r="183" spans="2:72" ht="14.2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3"/>
      <c r="W183" s="3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</row>
    <row r="184" spans="2:72" ht="14.2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3"/>
      <c r="W184" s="3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</row>
    <row r="185" spans="2:72" ht="14.2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3"/>
      <c r="W185" s="3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</row>
    <row r="186" spans="2:72" ht="14.2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3"/>
      <c r="W186" s="3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</row>
    <row r="187" spans="2:72" ht="14.2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3"/>
      <c r="W187" s="3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</row>
    <row r="188" spans="2:72" ht="14.2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3"/>
      <c r="W188" s="3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</row>
    <row r="189" spans="2:72" ht="14.2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3"/>
      <c r="W189" s="3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</row>
    <row r="190" spans="2:72" ht="14.2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3"/>
      <c r="W190" s="3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</row>
    <row r="191" spans="2:72" ht="14.2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3"/>
      <c r="W191" s="3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</row>
    <row r="192" spans="2:72" ht="14.2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3"/>
      <c r="W192" s="3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</row>
    <row r="193" spans="2:72" ht="14.2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3"/>
      <c r="W193" s="3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</row>
    <row r="194" spans="2:72" ht="14.2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3"/>
      <c r="W194" s="3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</row>
    <row r="195" spans="2:72" ht="14.2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3"/>
      <c r="W195" s="3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</row>
    <row r="196" spans="2:72" ht="14.2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3"/>
      <c r="W196" s="3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</row>
    <row r="197" spans="2:72" ht="14.2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3"/>
      <c r="W197" s="3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</row>
    <row r="198" spans="2:72" ht="14.2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3"/>
      <c r="W198" s="3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</row>
    <row r="199" spans="2:72" ht="14.2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3"/>
      <c r="W199" s="3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</row>
    <row r="200" spans="2:72" ht="14.2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3"/>
      <c r="W200" s="3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</row>
    <row r="201" spans="2:72" ht="14.2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3"/>
      <c r="W201" s="3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</row>
    <row r="202" spans="2:72" ht="14.2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3"/>
      <c r="W202" s="3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</row>
    <row r="203" spans="2:72" ht="14.2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3"/>
      <c r="W203" s="3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</row>
    <row r="204" spans="2:72" ht="14.2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3"/>
      <c r="W204" s="3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</row>
    <row r="205" spans="2:72" ht="14.2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3"/>
      <c r="W205" s="3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</row>
    <row r="206" spans="2:72" ht="14.2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3"/>
      <c r="W206" s="3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</row>
    <row r="207" spans="2:72" ht="14.2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3"/>
      <c r="W207" s="3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</row>
    <row r="208" spans="2:72" ht="14.2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3"/>
      <c r="W208" s="3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</row>
    <row r="209" spans="2:72" ht="14.2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3"/>
      <c r="W209" s="3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</row>
    <row r="210" spans="2:72" ht="14.2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3"/>
      <c r="W210" s="3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</row>
    <row r="211" spans="2:72" ht="14.2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3"/>
      <c r="W211" s="3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</row>
    <row r="212" spans="2:72" ht="14.2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3"/>
      <c r="W212" s="3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</row>
    <row r="213" spans="2:72" ht="14.2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3"/>
      <c r="W213" s="3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</row>
    <row r="214" spans="2:72" ht="14.2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3"/>
      <c r="W214" s="3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</row>
    <row r="215" spans="2:72" ht="14.2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3"/>
      <c r="W215" s="3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</row>
    <row r="216" spans="2:72" ht="14.2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3"/>
      <c r="W216" s="3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</row>
    <row r="217" spans="2:72" ht="14.2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3"/>
      <c r="W217" s="3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</row>
    <row r="218" spans="2:72" ht="14.2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3"/>
      <c r="W218" s="3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</row>
    <row r="219" spans="2:72" ht="14.2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3"/>
      <c r="W219" s="3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</row>
    <row r="220" spans="2:72" ht="14.2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3"/>
      <c r="W220" s="3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</row>
    <row r="221" spans="2:72" ht="14.2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3"/>
      <c r="W221" s="3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</row>
    <row r="222" spans="2:72" ht="14.2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3"/>
      <c r="W222" s="3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</row>
    <row r="223" spans="2:72" ht="14.2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3"/>
      <c r="W223" s="3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</row>
    <row r="224" spans="2:72" ht="14.2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3"/>
      <c r="W224" s="3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</row>
    <row r="225" spans="2:72" ht="14.2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3"/>
      <c r="W225" s="3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</row>
    <row r="226" spans="2:72" ht="14.2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3"/>
      <c r="W226" s="3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</row>
    <row r="227" spans="2:72" ht="14.2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3"/>
      <c r="W227" s="3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</row>
    <row r="228" spans="2:72" ht="14.2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3"/>
      <c r="W228" s="3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</row>
    <row r="229" spans="2:72" ht="14.2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3"/>
      <c r="W229" s="3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</row>
    <row r="230" spans="2:72" ht="14.2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3"/>
      <c r="W230" s="3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</row>
    <row r="231" spans="2:72" ht="14.2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3"/>
      <c r="W231" s="3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</row>
    <row r="232" spans="2:72" ht="14.2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3"/>
      <c r="W232" s="3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</row>
    <row r="233" spans="2:72" ht="14.2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3"/>
      <c r="W233" s="3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</row>
    <row r="234" spans="2:72" ht="14.2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3"/>
      <c r="W234" s="3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</row>
    <row r="235" spans="2:72" ht="14.2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3"/>
      <c r="W235" s="3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</row>
    <row r="236" spans="2:72" ht="14.2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3"/>
      <c r="W236" s="3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</row>
    <row r="237" spans="2:72" ht="14.2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3"/>
      <c r="W237" s="3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</row>
    <row r="238" spans="2:72" ht="14.2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3"/>
      <c r="W238" s="3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</row>
    <row r="239" spans="2:72" ht="14.2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3"/>
      <c r="W239" s="3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</row>
    <row r="240" spans="2:72" ht="14.2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3"/>
      <c r="W240" s="3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</row>
    <row r="241" spans="2:72" ht="14.2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3"/>
      <c r="W241" s="3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</row>
    <row r="242" spans="2:72" ht="14.2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3"/>
      <c r="W242" s="3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</row>
    <row r="243" spans="2:72" ht="14.2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3"/>
      <c r="W243" s="3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</row>
    <row r="244" spans="2:72" ht="14.2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3"/>
      <c r="W244" s="3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</row>
    <row r="245" spans="2:7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3"/>
      <c r="W245" s="3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</row>
    <row r="246" spans="2:7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3"/>
      <c r="W246" s="3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</row>
    <row r="247" spans="2:7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3"/>
      <c r="W247" s="3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</row>
    <row r="248" spans="2:7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3"/>
      <c r="W248" s="3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</row>
    <row r="249" spans="2:7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3"/>
      <c r="W249" s="3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</row>
    <row r="250" spans="2:7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3"/>
      <c r="W250" s="3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</row>
    <row r="251" spans="2:7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3"/>
      <c r="W251" s="3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</row>
    <row r="252" spans="2:7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3"/>
      <c r="W252" s="3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</row>
    <row r="253" spans="2:7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3"/>
      <c r="W253" s="3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</row>
    <row r="254" spans="2:7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3"/>
      <c r="W254" s="3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</row>
    <row r="255" spans="2:7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3"/>
      <c r="W255" s="3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</row>
    <row r="256" spans="2:7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3"/>
      <c r="W256" s="3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</row>
    <row r="257" spans="2:7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3"/>
      <c r="W257" s="3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</row>
    <row r="258" spans="2:7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3"/>
      <c r="W258" s="3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</row>
    <row r="259" spans="2:7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3"/>
      <c r="W259" s="3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</row>
    <row r="260" spans="2:7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3"/>
      <c r="W260" s="3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</row>
    <row r="261" spans="2:7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3"/>
      <c r="W261" s="3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</row>
    <row r="262" spans="2:7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3"/>
      <c r="W262" s="3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</row>
    <row r="263" spans="2:7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3"/>
      <c r="W263" s="3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</row>
    <row r="264" spans="2:7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3"/>
      <c r="W264" s="3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</row>
    <row r="265" spans="2:7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3"/>
      <c r="W265" s="3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</row>
    <row r="266" spans="2:7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3"/>
      <c r="W266" s="3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</row>
    <row r="267" spans="2:7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3"/>
      <c r="W267" s="3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</row>
    <row r="268" spans="2:7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3"/>
      <c r="W268" s="3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</row>
    <row r="269" spans="2:7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3"/>
      <c r="W269" s="3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</row>
    <row r="270" spans="2:7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3"/>
      <c r="W270" s="3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</row>
    <row r="271" spans="2:7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3"/>
      <c r="W271" s="3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</row>
    <row r="272" spans="2:7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3"/>
      <c r="W272" s="3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</row>
    <row r="273" spans="2:7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3"/>
      <c r="W273" s="3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</row>
    <row r="274" spans="2:7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3"/>
      <c r="W274" s="3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</row>
    <row r="275" spans="2:7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3"/>
      <c r="W275" s="3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</row>
    <row r="276" spans="2:7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3"/>
      <c r="W276" s="3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</row>
    <row r="277" spans="2:7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3"/>
      <c r="W277" s="3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</row>
    <row r="278" spans="2:7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3"/>
      <c r="W278" s="3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</row>
    <row r="279" spans="2:7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3"/>
      <c r="W279" s="3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</row>
    <row r="280" spans="2:7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3"/>
      <c r="W280" s="3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</row>
    <row r="281" spans="2:7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3"/>
      <c r="W281" s="3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</row>
    <row r="282" spans="2:7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3"/>
      <c r="W282" s="3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</row>
    <row r="283" spans="2:7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3"/>
      <c r="W283" s="3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</row>
    <row r="284" spans="2:7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3"/>
      <c r="W284" s="3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</row>
    <row r="285" spans="2:7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3"/>
      <c r="W285" s="3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</row>
    <row r="286" spans="2:7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3"/>
      <c r="W286" s="3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</row>
    <row r="287" spans="2:7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3"/>
      <c r="W287" s="3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</row>
    <row r="288" spans="2:7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3"/>
      <c r="W288" s="3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</row>
    <row r="289" spans="2:7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3"/>
      <c r="W289" s="3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</row>
    <row r="290" spans="2:7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3"/>
      <c r="W290" s="3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</row>
    <row r="291" spans="2:7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3"/>
      <c r="W291" s="3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</row>
    <row r="292" spans="2:7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3"/>
      <c r="W292" s="3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</row>
    <row r="293" spans="2:7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3"/>
      <c r="W293" s="3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</row>
    <row r="294" spans="2:7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3"/>
      <c r="W294" s="3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</row>
    <row r="295" spans="2:7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3"/>
      <c r="W295" s="3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</row>
    <row r="296" spans="2:7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3"/>
      <c r="W296" s="3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</row>
    <row r="297" spans="2:7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3"/>
      <c r="W297" s="3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</row>
    <row r="298" spans="2:7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3"/>
      <c r="W298" s="3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</row>
    <row r="299" spans="2:7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3"/>
      <c r="W299" s="3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</row>
    <row r="300" spans="2:7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3"/>
      <c r="W300" s="3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</row>
    <row r="301" spans="2:7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3"/>
      <c r="W301" s="3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</row>
    <row r="302" spans="2:7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3"/>
      <c r="W302" s="3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</row>
    <row r="303" spans="2:7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3"/>
      <c r="W303" s="3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</row>
    <row r="304" spans="2:7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3"/>
      <c r="W304" s="3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</row>
    <row r="305" spans="2:7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3"/>
      <c r="W305" s="3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</row>
    <row r="306" spans="2:7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3"/>
      <c r="W306" s="3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</row>
    <row r="307" spans="2:7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3"/>
      <c r="W307" s="3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2:7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3"/>
      <c r="W308" s="3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</row>
    <row r="309" spans="2:7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3"/>
      <c r="W309" s="3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</row>
    <row r="310" spans="2:7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3"/>
      <c r="W310" s="3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</row>
    <row r="311" spans="2:7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3"/>
      <c r="W311" s="3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2:7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3"/>
      <c r="W312" s="3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2:7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3"/>
      <c r="W313" s="3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</row>
    <row r="314" spans="2:7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3"/>
      <c r="W314" s="3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</row>
    <row r="315" spans="2:72">
      <c r="B315" s="69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</row>
    <row r="316" spans="2:72">
      <c r="B316" s="69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</row>
    <row r="317" spans="2:72">
      <c r="B317" s="69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</row>
    <row r="318" spans="2:72">
      <c r="B318" s="69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</row>
    <row r="319" spans="2:72">
      <c r="B319" s="69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</row>
    <row r="320" spans="2:72">
      <c r="B320" s="69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</row>
    <row r="321" spans="2:21">
      <c r="B321" s="69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</row>
    <row r="322" spans="2:21">
      <c r="B322" s="69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</row>
    <row r="323" spans="2:21">
      <c r="B323" s="69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</row>
    <row r="324" spans="2:21">
      <c r="B324" s="69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</row>
    <row r="325" spans="2:21">
      <c r="B325" s="69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</row>
    <row r="326" spans="2:21">
      <c r="B326" s="69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</row>
    <row r="327" spans="2:21">
      <c r="B327" s="69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</row>
    <row r="328" spans="2:21">
      <c r="B328" s="69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</row>
    <row r="329" spans="2:21">
      <c r="B329" s="69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</row>
    <row r="330" spans="2:21">
      <c r="B330" s="69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</row>
    <row r="331" spans="2:21">
      <c r="B331" s="69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</row>
    <row r="332" spans="2:21">
      <c r="B332" s="69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</row>
    <row r="333" spans="2:21">
      <c r="B333" s="69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</row>
    <row r="334" spans="2:21">
      <c r="B334" s="69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</row>
    <row r="335" spans="2:21">
      <c r="B335" s="69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</row>
    <row r="336" spans="2:21">
      <c r="B336" s="69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</row>
    <row r="337" spans="2:21">
      <c r="B337" s="69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</row>
    <row r="338" spans="2:21">
      <c r="B338" s="69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</row>
    <row r="339" spans="2:21">
      <c r="B339" s="69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</row>
    <row r="340" spans="2:21">
      <c r="B340" s="69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</row>
    <row r="341" spans="2:21">
      <c r="B341" s="69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</row>
    <row r="342" spans="2:21">
      <c r="B342" s="69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</row>
    <row r="343" spans="2:21">
      <c r="B343" s="69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</row>
    <row r="344" spans="2:21">
      <c r="B344" s="69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</row>
    <row r="345" spans="2:21">
      <c r="B345" s="69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</row>
    <row r="346" spans="2:21">
      <c r="B346" s="69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</row>
    <row r="347" spans="2:21">
      <c r="B347" s="69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</row>
    <row r="348" spans="2:21">
      <c r="B348" s="69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</row>
    <row r="349" spans="2:21">
      <c r="B349" s="69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</row>
    <row r="350" spans="2:21">
      <c r="B350" s="69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</row>
    <row r="351" spans="2:21">
      <c r="B351" s="69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</row>
    <row r="352" spans="2:21">
      <c r="B352" s="69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</row>
    <row r="353" spans="2:21">
      <c r="B353" s="69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</row>
    <row r="354" spans="2:21">
      <c r="B354" s="69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</row>
    <row r="355" spans="2:21">
      <c r="B355" s="69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</row>
    <row r="356" spans="2:21">
      <c r="B356" s="69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</row>
    <row r="357" spans="2:21">
      <c r="B357" s="69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</row>
    <row r="358" spans="2:21">
      <c r="B358" s="69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</row>
    <row r="359" spans="2:21">
      <c r="B359" s="69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</row>
    <row r="360" spans="2:21">
      <c r="B360" s="69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</row>
    <row r="361" spans="2:21">
      <c r="B361" s="69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</row>
    <row r="362" spans="2:21">
      <c r="B362" s="69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</row>
    <row r="363" spans="2:21">
      <c r="B363" s="69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</row>
    <row r="364" spans="2:21">
      <c r="B364" s="69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</row>
    <row r="365" spans="2:21">
      <c r="B365" s="69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</row>
    <row r="366" spans="2:21">
      <c r="B366" s="69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</row>
    <row r="367" spans="2:21">
      <c r="B367" s="69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</row>
    <row r="368" spans="2:21">
      <c r="B368" s="69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</row>
    <row r="369" spans="2:21">
      <c r="B369" s="69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</row>
    <row r="370" spans="2:21">
      <c r="B370" s="69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</row>
    <row r="371" spans="2:21">
      <c r="B371" s="69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</row>
    <row r="372" spans="2:21">
      <c r="B372" s="69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</row>
    <row r="373" spans="2:21">
      <c r="B373" s="69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</row>
    <row r="374" spans="2:21">
      <c r="B374" s="69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</row>
    <row r="375" spans="2:21">
      <c r="B375" s="69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</row>
    <row r="376" spans="2:21">
      <c r="B376" s="69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</row>
    <row r="377" spans="2:21">
      <c r="B377" s="69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</row>
    <row r="378" spans="2:21">
      <c r="B378" s="69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</row>
    <row r="379" spans="2:21">
      <c r="B379" s="69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</row>
    <row r="380" spans="2:21">
      <c r="B380" s="69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</row>
    <row r="381" spans="2:21">
      <c r="B381" s="69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</row>
    <row r="382" spans="2:21">
      <c r="B382" s="69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</row>
    <row r="383" spans="2:21">
      <c r="B383" s="69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</row>
    <row r="384" spans="2:21">
      <c r="B384" s="69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</row>
    <row r="385" spans="2:21">
      <c r="B385" s="69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</row>
    <row r="386" spans="2:21">
      <c r="B386" s="69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</row>
    <row r="387" spans="2:21">
      <c r="B387" s="69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</row>
    <row r="388" spans="2:21">
      <c r="B388" s="69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</row>
    <row r="389" spans="2:21">
      <c r="B389" s="69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</row>
    <row r="390" spans="2:21">
      <c r="B390" s="69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</row>
    <row r="391" spans="2:21">
      <c r="B391" s="69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</row>
    <row r="392" spans="2:21">
      <c r="B392" s="69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</row>
    <row r="393" spans="2:21">
      <c r="B393" s="69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</row>
    <row r="394" spans="2:21">
      <c r="B394" s="69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</row>
    <row r="395" spans="2:21">
      <c r="B395" s="69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</row>
    <row r="396" spans="2:21">
      <c r="B396" s="69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</row>
    <row r="397" spans="2:21">
      <c r="B397" s="69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</row>
    <row r="398" spans="2:21">
      <c r="B398" s="69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</row>
    <row r="399" spans="2:21">
      <c r="B399" s="69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</row>
    <row r="400" spans="2:21">
      <c r="B400" s="69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</row>
    <row r="401" spans="2:21">
      <c r="B401" s="69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</row>
    <row r="402" spans="2:21">
      <c r="B402" s="69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</row>
    <row r="403" spans="2:21">
      <c r="B403" s="69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</row>
    <row r="404" spans="2:21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</row>
    <row r="405" spans="2:21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</row>
    <row r="406" spans="2:21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</row>
    <row r="407" spans="2:21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</row>
    <row r="408" spans="2:21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</row>
    <row r="409" spans="2:21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</row>
    <row r="410" spans="2:21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</row>
    <row r="411" spans="2:21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</row>
    <row r="412" spans="2:21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</row>
    <row r="413" spans="2:21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</row>
    <row r="414" spans="2:21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</row>
    <row r="415" spans="2:21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</row>
    <row r="416" spans="2:21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</row>
    <row r="417" spans="2:21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</row>
    <row r="418" spans="2:21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</row>
    <row r="419" spans="2:21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</row>
    <row r="420" spans="2:21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</row>
    <row r="421" spans="2:21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</row>
    <row r="422" spans="2:21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</row>
    <row r="423" spans="2:21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</row>
    <row r="424" spans="2:21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</row>
    <row r="425" spans="2:21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</row>
    <row r="426" spans="2:21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</row>
    <row r="427" spans="2:21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</row>
    <row r="428" spans="2:21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</row>
    <row r="429" spans="2:21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</row>
    <row r="430" spans="2:21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</row>
    <row r="431" spans="2:21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</row>
    <row r="432" spans="2:21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</row>
    <row r="433" spans="2:21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</row>
    <row r="434" spans="2:21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</row>
    <row r="435" spans="2:21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</row>
    <row r="436" spans="2:21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</row>
    <row r="437" spans="2:21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</row>
    <row r="438" spans="2:21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</row>
    <row r="439" spans="2:21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</row>
    <row r="440" spans="2:21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</row>
    <row r="441" spans="2:21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</row>
    <row r="442" spans="2:21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</row>
    <row r="443" spans="2:21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</row>
    <row r="444" spans="2:21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</row>
    <row r="445" spans="2:21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</row>
    <row r="446" spans="2:21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</row>
    <row r="447" spans="2:21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</row>
    <row r="448" spans="2:21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</row>
    <row r="449" spans="2:21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</row>
    <row r="450" spans="2:21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</row>
    <row r="451" spans="2:21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</row>
    <row r="452" spans="2:21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</row>
    <row r="453" spans="2:21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</row>
    <row r="454" spans="2:21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</row>
    <row r="455" spans="2:21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</row>
    <row r="456" spans="2:21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</row>
    <row r="457" spans="2:21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</row>
    <row r="458" spans="2:21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</row>
    <row r="459" spans="2:21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</row>
    <row r="460" spans="2:21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</row>
    <row r="461" spans="2:21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</row>
    <row r="462" spans="2:21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</row>
    <row r="463" spans="2:21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</row>
    <row r="464" spans="2:21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</row>
    <row r="465" spans="2:21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</row>
    <row r="466" spans="2:21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</row>
    <row r="467" spans="2:21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</row>
    <row r="468" spans="2:21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</row>
    <row r="469" spans="2:21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</row>
    <row r="470" spans="2:21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</row>
    <row r="471" spans="2:21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</row>
    <row r="472" spans="2:21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</row>
    <row r="473" spans="2:21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</row>
    <row r="474" spans="2:21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</row>
    <row r="475" spans="2:21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</row>
    <row r="476" spans="2:21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</row>
    <row r="477" spans="2:21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</row>
    <row r="478" spans="2:21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</row>
    <row r="479" spans="2:21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</row>
    <row r="480" spans="2:21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</row>
    <row r="481" spans="2:21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</row>
    <row r="482" spans="2:21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</row>
    <row r="483" spans="2:21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</row>
    <row r="484" spans="2:21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</row>
    <row r="485" spans="2:21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</row>
    <row r="486" spans="2:21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</row>
    <row r="487" spans="2:21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</row>
    <row r="488" spans="2:21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</row>
    <row r="489" spans="2:21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</row>
    <row r="490" spans="2:21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</row>
    <row r="491" spans="2:21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</row>
    <row r="492" spans="2:21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</row>
    <row r="493" spans="2:21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</row>
    <row r="494" spans="2:21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</row>
    <row r="495" spans="2:21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</row>
    <row r="496" spans="2:21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</row>
    <row r="497" spans="2:21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</row>
    <row r="498" spans="2:21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</row>
    <row r="499" spans="2:21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</row>
    <row r="500" spans="2:21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</row>
    <row r="501" spans="2:21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</row>
    <row r="502" spans="2:21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</row>
    <row r="503" spans="2:21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</row>
    <row r="504" spans="2:21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</row>
    <row r="505" spans="2:21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</row>
    <row r="506" spans="2:21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</row>
    <row r="507" spans="2:21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</row>
    <row r="508" spans="2:21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</row>
    <row r="509" spans="2:21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</row>
    <row r="510" spans="2:21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</row>
    <row r="511" spans="2:21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</row>
    <row r="512" spans="2:21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</row>
    <row r="513" spans="2:21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</row>
    <row r="514" spans="2:21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</row>
    <row r="515" spans="2:21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</row>
    <row r="516" spans="2:21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</row>
    <row r="517" spans="2:21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</row>
    <row r="518" spans="2:21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</row>
    <row r="519" spans="2:21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</row>
    <row r="520" spans="2:21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</row>
    <row r="521" spans="2:21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</row>
    <row r="522" spans="2:21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</row>
    <row r="523" spans="2:21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</row>
    <row r="524" spans="2:21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</row>
    <row r="525" spans="2:21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</row>
    <row r="526" spans="2:21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</row>
    <row r="527" spans="2:21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</row>
    <row r="528" spans="2:21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</row>
    <row r="529" spans="2:21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</row>
    <row r="530" spans="2:21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</row>
    <row r="531" spans="2:21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</row>
    <row r="532" spans="2:21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</row>
    <row r="533" spans="2:21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</row>
    <row r="534" spans="2:21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</row>
    <row r="535" spans="2:21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</row>
    <row r="536" spans="2:21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</row>
    <row r="537" spans="2:21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</row>
    <row r="538" spans="2:21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</row>
    <row r="539" spans="2:21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</row>
    <row r="540" spans="2:21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</row>
    <row r="541" spans="2:21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</row>
    <row r="542" spans="2:21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</row>
    <row r="543" spans="2:21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</row>
    <row r="544" spans="2:21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</row>
    <row r="545" spans="2:21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</row>
    <row r="546" spans="2:21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</row>
    <row r="547" spans="2:21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</row>
    <row r="548" spans="2:21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</row>
    <row r="549" spans="2:21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</row>
    <row r="550" spans="2:21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</row>
    <row r="551" spans="2:21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</row>
    <row r="552" spans="2:21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</row>
    <row r="553" spans="2:21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</row>
    <row r="554" spans="2:21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</row>
    <row r="555" spans="2:21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</row>
    <row r="556" spans="2:21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</row>
    <row r="557" spans="2:21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</row>
    <row r="558" spans="2:21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</row>
    <row r="559" spans="2:21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</row>
    <row r="560" spans="2:21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</row>
    <row r="561" spans="2:21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</row>
    <row r="562" spans="2:21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</row>
    <row r="563" spans="2:21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</row>
    <row r="564" spans="2:21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</row>
    <row r="565" spans="2:21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</row>
    <row r="566" spans="2:21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</row>
    <row r="567" spans="2:21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</row>
    <row r="568" spans="2:21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</row>
    <row r="569" spans="2:21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</row>
    <row r="570" spans="2:21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</row>
    <row r="571" spans="2:21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</row>
    <row r="572" spans="2:21"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</row>
    <row r="573" spans="2:21"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</row>
    <row r="574" spans="2:21"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</row>
    <row r="575" spans="2:21"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</row>
    <row r="576" spans="2:21"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</row>
    <row r="577" spans="2:21"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</row>
    <row r="578" spans="2:21"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</row>
    <row r="579" spans="2:21"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</row>
    <row r="580" spans="2:21"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</row>
    <row r="581" spans="2:21"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</row>
    <row r="582" spans="2:21"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</row>
    <row r="583" spans="2:21"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</row>
    <row r="584" spans="2:21"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</row>
    <row r="585" spans="2:21"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</row>
    <row r="586" spans="2:21"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</row>
    <row r="587" spans="2:21"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</row>
    <row r="588" spans="2:21"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</row>
    <row r="589" spans="2:21"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</row>
    <row r="590" spans="2:21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</row>
    <row r="591" spans="2:21"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</row>
    <row r="592" spans="2:21"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</row>
    <row r="593" spans="2:21"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</row>
    <row r="594" spans="2:21"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</row>
    <row r="595" spans="2:21"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</row>
    <row r="596" spans="2:21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</row>
    <row r="597" spans="2:21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</row>
    <row r="598" spans="2:21"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</row>
    <row r="599" spans="2:21"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</row>
    <row r="600" spans="2:21"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</row>
    <row r="601" spans="2:21"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</row>
    <row r="602" spans="2:21"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</row>
    <row r="603" spans="2:21"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</row>
    <row r="604" spans="2:21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</row>
    <row r="605" spans="2:21"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</row>
    <row r="606" spans="2:21"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</row>
    <row r="607" spans="2:21"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</row>
    <row r="608" spans="2:21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</row>
    <row r="609" spans="2:21"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</row>
    <row r="610" spans="2:21"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</row>
    <row r="611" spans="2:21"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</row>
    <row r="612" spans="2:21"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</row>
    <row r="613" spans="2:21"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</row>
    <row r="614" spans="2:21"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</row>
    <row r="615" spans="2:21"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</row>
    <row r="616" spans="2:21"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</row>
    <row r="617" spans="2:21"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</row>
    <row r="618" spans="2:21"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</row>
    <row r="619" spans="2:21"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</row>
    <row r="620" spans="2:21"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</row>
    <row r="621" spans="2:21"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</row>
    <row r="622" spans="2:21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</row>
    <row r="623" spans="2:21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</row>
    <row r="624" spans="2:21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</row>
    <row r="625" spans="2:21"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</row>
    <row r="626" spans="2:21"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</row>
    <row r="627" spans="2:21"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</row>
    <row r="628" spans="2:21"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</row>
    <row r="629" spans="2:21"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</row>
    <row r="630" spans="2:21"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</row>
    <row r="631" spans="2:21"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</row>
    <row r="632" spans="2:21"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</row>
    <row r="633" spans="2:21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</row>
    <row r="634" spans="2:21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</row>
    <row r="635" spans="2:21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</row>
    <row r="636" spans="2:21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</row>
    <row r="637" spans="2:21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</row>
    <row r="638" spans="2:21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</row>
    <row r="639" spans="2:21"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</row>
    <row r="640" spans="2:21"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</row>
    <row r="641" spans="2:21"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</row>
    <row r="642" spans="2:21"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</row>
    <row r="643" spans="2:21"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</row>
    <row r="644" spans="2:21"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</row>
    <row r="645" spans="2:21"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</row>
    <row r="646" spans="2:21"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</row>
    <row r="647" spans="2:21"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</row>
    <row r="648" spans="2:21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</row>
    <row r="649" spans="2:21"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</row>
    <row r="650" spans="2:21"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</row>
    <row r="651" spans="2:21"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</row>
    <row r="652" spans="2:21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</row>
    <row r="653" spans="2:21"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</row>
    <row r="654" spans="2:21"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</row>
    <row r="655" spans="2:21"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</row>
    <row r="656" spans="2:21"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</row>
    <row r="657" spans="2:21"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</row>
    <row r="658" spans="2:21"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</row>
    <row r="659" spans="2:21"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</row>
    <row r="660" spans="2:21"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</row>
    <row r="661" spans="2:21"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</row>
    <row r="662" spans="2:21"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</row>
    <row r="663" spans="2:21"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</row>
    <row r="664" spans="2:21"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</row>
    <row r="665" spans="2:21"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</row>
    <row r="666" spans="2:21"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</row>
    <row r="667" spans="2:21"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</row>
    <row r="668" spans="2:21"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</row>
    <row r="669" spans="2:21"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</row>
    <row r="670" spans="2:21"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</row>
    <row r="671" spans="2:21"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</row>
    <row r="672" spans="2:21"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</row>
    <row r="673" spans="2:21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</row>
    <row r="674" spans="2:21"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</row>
    <row r="675" spans="2:21"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</row>
    <row r="676" spans="2:21"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</row>
    <row r="677" spans="2:21"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</row>
    <row r="678" spans="2:21"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</row>
    <row r="679" spans="2:21"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</row>
    <row r="680" spans="2:21"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</row>
    <row r="681" spans="2:21"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</row>
    <row r="682" spans="2:21"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</row>
    <row r="683" spans="2:21"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</row>
    <row r="684" spans="2:21"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</row>
    <row r="685" spans="2:21"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</row>
    <row r="686" spans="2:21"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</row>
    <row r="687" spans="2:21"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</row>
    <row r="688" spans="2:21"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</row>
    <row r="689" spans="2:21"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</row>
    <row r="690" spans="2:21"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</row>
    <row r="691" spans="2:21"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</row>
    <row r="692" spans="2:21"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</row>
    <row r="693" spans="2:21"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</row>
    <row r="694" spans="2:21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</row>
    <row r="695" spans="2:21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</row>
    <row r="696" spans="2:21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</row>
    <row r="697" spans="2:21"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</row>
    <row r="698" spans="2:21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</row>
    <row r="699" spans="2:21"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</row>
    <row r="700" spans="2:21"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</row>
    <row r="701" spans="2:21"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</row>
    <row r="702" spans="2:21"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</row>
    <row r="703" spans="2:21"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</row>
    <row r="704" spans="2:21"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</row>
    <row r="705" spans="2:21"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</row>
    <row r="706" spans="2:21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</row>
    <row r="707" spans="2:21"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</row>
    <row r="708" spans="2:21"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</row>
    <row r="709" spans="2:21"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</row>
    <row r="710" spans="2:21"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</row>
    <row r="711" spans="2:21"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</row>
    <row r="712" spans="2:21"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</row>
    <row r="713" spans="2:21"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</row>
    <row r="714" spans="2:21"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</row>
    <row r="715" spans="2:21"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</row>
    <row r="716" spans="2:21"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</row>
    <row r="717" spans="2:21"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</row>
    <row r="718" spans="2:21"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</row>
    <row r="719" spans="2:21"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</row>
    <row r="720" spans="2:21"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</row>
    <row r="721" spans="2:21"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</row>
    <row r="722" spans="2:21"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</row>
    <row r="723" spans="2:21"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</row>
    <row r="724" spans="2:21"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</row>
    <row r="725" spans="2:21"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</row>
    <row r="726" spans="2:21"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</row>
    <row r="727" spans="2:21"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</row>
    <row r="728" spans="2:21"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</row>
    <row r="729" spans="2:21"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</row>
    <row r="730" spans="2:21"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</row>
    <row r="731" spans="2:21"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</row>
    <row r="732" spans="2:21"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</row>
    <row r="733" spans="2:21"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</row>
    <row r="734" spans="2:21"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</row>
    <row r="735" spans="2:21"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</row>
    <row r="736" spans="2:21"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</row>
    <row r="737" spans="2:21"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</row>
    <row r="738" spans="2:21"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</row>
    <row r="739" spans="2:21"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</row>
    <row r="740" spans="2:21"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</row>
    <row r="741" spans="2:21"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</row>
    <row r="742" spans="2:21"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</row>
    <row r="743" spans="2:21"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</row>
    <row r="744" spans="2:21"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</row>
    <row r="745" spans="2:21"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</row>
    <row r="746" spans="2:21"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</row>
    <row r="747" spans="2:21"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</row>
    <row r="748" spans="2:21"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</row>
    <row r="749" spans="2:21"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</row>
    <row r="750" spans="2:21"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</row>
    <row r="751" spans="2:21"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</row>
    <row r="752" spans="2:21"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</row>
    <row r="753" spans="2:21"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</row>
    <row r="754" spans="2:21"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</row>
    <row r="755" spans="2:21"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</row>
    <row r="756" spans="2:21"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</row>
    <row r="757" spans="2:21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</row>
    <row r="758" spans="2:21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</row>
    <row r="759" spans="2:21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</row>
    <row r="760" spans="2:21"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</row>
    <row r="761" spans="2:21"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</row>
    <row r="762" spans="2:21"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</row>
    <row r="763" spans="2:21"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</row>
    <row r="764" spans="2:21"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</row>
    <row r="765" spans="2:21"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</row>
    <row r="766" spans="2:21"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</row>
    <row r="767" spans="2:21"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</row>
    <row r="768" spans="2:21"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</row>
    <row r="769" spans="2:21"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</row>
    <row r="770" spans="2:21"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</row>
    <row r="771" spans="2:21"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</row>
    <row r="772" spans="2:21"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</row>
    <row r="773" spans="2:21"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</row>
    <row r="774" spans="2:21"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</row>
    <row r="775" spans="2:21"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</row>
    <row r="776" spans="2:21"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</row>
    <row r="777" spans="2:21"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</row>
    <row r="778" spans="2:21"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</row>
    <row r="779" spans="2:21"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</row>
    <row r="780" spans="2:21"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</row>
    <row r="781" spans="2:21"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</row>
    <row r="782" spans="2:21"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</row>
    <row r="783" spans="2:21"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</row>
    <row r="784" spans="2:21"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</row>
    <row r="785" spans="2:21"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</row>
    <row r="786" spans="2:21"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</row>
    <row r="787" spans="2:21"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</row>
    <row r="788" spans="2:21"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</row>
    <row r="789" spans="2:21"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</row>
    <row r="790" spans="2:21"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</row>
    <row r="791" spans="2:21"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</row>
    <row r="792" spans="2:21"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</row>
    <row r="793" spans="2:21"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</row>
    <row r="794" spans="2:21"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</row>
    <row r="795" spans="2:21"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</row>
    <row r="796" spans="2:21"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</row>
    <row r="797" spans="2:21"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</row>
    <row r="798" spans="2:21"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</row>
    <row r="799" spans="2:21"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</row>
    <row r="800" spans="2:21"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</row>
    <row r="801" spans="2:21"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</row>
    <row r="802" spans="2:21"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</row>
    <row r="803" spans="2:21"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</row>
    <row r="804" spans="2:21"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</row>
    <row r="805" spans="2:21"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</row>
    <row r="806" spans="2:21"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</row>
    <row r="807" spans="2:21"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</row>
    <row r="808" spans="2:21"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</row>
    <row r="809" spans="2:21"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</row>
    <row r="810" spans="2:21"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</row>
    <row r="811" spans="2:21"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</row>
    <row r="812" spans="2:21"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</row>
    <row r="813" spans="2:21"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</row>
    <row r="814" spans="2:21"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</row>
    <row r="815" spans="2:21"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</row>
    <row r="816" spans="2:21"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</row>
    <row r="817" spans="2:21"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</row>
    <row r="818" spans="2:21"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</row>
    <row r="819" spans="2:21"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</row>
    <row r="820" spans="2:21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</row>
    <row r="821" spans="2:21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</row>
    <row r="822" spans="2:21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</row>
    <row r="823" spans="2:21"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</row>
    <row r="824" spans="2:21"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</row>
    <row r="825" spans="2:21"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</row>
    <row r="826" spans="2:21"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</row>
    <row r="827" spans="2:21"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</row>
    <row r="828" spans="2:21"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</row>
    <row r="829" spans="2:21"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</row>
    <row r="830" spans="2:21"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</row>
    <row r="831" spans="2:21"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</row>
    <row r="832" spans="2:21"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</row>
    <row r="833" spans="2:21"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</row>
    <row r="834" spans="2:21"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</row>
    <row r="835" spans="2:21"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</row>
    <row r="836" spans="2:21"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</row>
    <row r="837" spans="2:21"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</row>
    <row r="838" spans="2:21"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</row>
    <row r="839" spans="2:21"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</row>
    <row r="840" spans="2:21"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</row>
    <row r="841" spans="2:21"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</row>
    <row r="842" spans="2:21"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</row>
    <row r="843" spans="2:21"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</row>
    <row r="844" spans="2:21"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</row>
    <row r="845" spans="2:21"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</row>
    <row r="846" spans="2:21"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</row>
    <row r="847" spans="2:21"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</row>
    <row r="848" spans="2:21"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</row>
    <row r="849" spans="2:21"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</row>
    <row r="850" spans="2:21"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</row>
    <row r="851" spans="2:21"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</row>
    <row r="852" spans="2:21"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</row>
    <row r="853" spans="2:21"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</row>
    <row r="854" spans="2:21"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</row>
    <row r="855" spans="2:21"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</row>
    <row r="856" spans="2:21"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</row>
    <row r="857" spans="2:21"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</row>
    <row r="858" spans="2:21"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</row>
    <row r="859" spans="2:21"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</row>
    <row r="860" spans="2:21"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</row>
    <row r="861" spans="2:21"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</row>
    <row r="862" spans="2:21"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</row>
    <row r="863" spans="2:21"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</row>
    <row r="864" spans="2:21"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</row>
    <row r="865" spans="2:21"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</row>
    <row r="866" spans="2:21"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</row>
    <row r="867" spans="2:21"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</row>
    <row r="868" spans="2:21"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</row>
    <row r="869" spans="2:21"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</row>
    <row r="870" spans="2:21"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</row>
    <row r="871" spans="2:21"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</row>
    <row r="872" spans="2:21"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</row>
    <row r="873" spans="2:21"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</row>
    <row r="874" spans="2:21"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</row>
    <row r="875" spans="2:21"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</row>
    <row r="876" spans="2:21"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</row>
    <row r="877" spans="2:21"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</row>
    <row r="878" spans="2:21"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</row>
    <row r="879" spans="2:21"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</row>
    <row r="880" spans="2:21"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</row>
    <row r="881" spans="2:21"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</row>
    <row r="882" spans="2:21"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</row>
    <row r="883" spans="2:21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</row>
    <row r="884" spans="2:21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</row>
    <row r="885" spans="2:21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</row>
    <row r="886" spans="2:21"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</row>
    <row r="887" spans="2:21"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</row>
    <row r="888" spans="2:21"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</row>
    <row r="889" spans="2:21"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</row>
    <row r="890" spans="2:21"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</row>
    <row r="891" spans="2:21"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</row>
    <row r="892" spans="2:21"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</row>
    <row r="893" spans="2:21"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</row>
    <row r="894" spans="2:21"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</row>
    <row r="895" spans="2:21"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</row>
  </sheetData>
  <mergeCells count="10">
    <mergeCell ref="B2:U2"/>
    <mergeCell ref="B4:U4"/>
    <mergeCell ref="B5:U5"/>
    <mergeCell ref="B6:U6"/>
    <mergeCell ref="B7:B8"/>
    <mergeCell ref="C7:J7"/>
    <mergeCell ref="K7:K8"/>
    <mergeCell ref="L7:S7"/>
    <mergeCell ref="T7:T8"/>
    <mergeCell ref="U7:U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5"/>
  <sheetViews>
    <sheetView showGridLines="0" topLeftCell="A22" workbookViewId="0">
      <selection activeCell="T34" sqref="L34:T36"/>
    </sheetView>
  </sheetViews>
  <sheetFormatPr baseColWidth="10" defaultColWidth="11.42578125" defaultRowHeight="12.75"/>
  <cols>
    <col min="1" max="1" width="1.28515625" style="5" customWidth="1"/>
    <col min="2" max="2" width="68.7109375" style="5" customWidth="1"/>
    <col min="3" max="10" width="9.85546875" style="5" customWidth="1"/>
    <col min="11" max="11" width="11.85546875" style="5" customWidth="1"/>
    <col min="12" max="19" width="8.7109375" style="5" customWidth="1"/>
    <col min="20" max="20" width="10.42578125" style="5" customWidth="1"/>
    <col min="21" max="21" width="9.28515625" style="5" customWidth="1"/>
    <col min="22" max="22" width="4.5703125" style="34" customWidth="1"/>
    <col min="23" max="23" width="11.42578125" style="5"/>
    <col min="24" max="26" width="11.42578125" style="34"/>
    <col min="27" max="16384" width="11.42578125" style="5"/>
  </cols>
  <sheetData>
    <row r="1" spans="1:71" ht="17.25">
      <c r="B1" s="6" t="s">
        <v>78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ht="17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4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18.75" customHeight="1">
      <c r="B3" s="9" t="s">
        <v>79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73"/>
      <c r="W3" s="4"/>
      <c r="X3" s="3"/>
      <c r="Y3" s="3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ht="18.75" customHeight="1">
      <c r="B4" s="10" t="s">
        <v>80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72"/>
      <c r="W4" s="4"/>
      <c r="X4" s="3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ht="14.25" customHeight="1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74"/>
      <c r="W5" s="4"/>
      <c r="X5" s="3"/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ht="18" customHeight="1">
      <c r="A6" s="70"/>
      <c r="B6" s="75" t="s">
        <v>4</v>
      </c>
      <c r="C6" s="12">
        <v>2020</v>
      </c>
      <c r="D6" s="13"/>
      <c r="E6" s="13"/>
      <c r="F6" s="13"/>
      <c r="G6" s="13"/>
      <c r="H6" s="13"/>
      <c r="I6" s="13"/>
      <c r="J6" s="13"/>
      <c r="K6" s="76" t="s">
        <v>5</v>
      </c>
      <c r="L6" s="12">
        <v>2020</v>
      </c>
      <c r="M6" s="13"/>
      <c r="N6" s="13"/>
      <c r="O6" s="13"/>
      <c r="P6" s="13"/>
      <c r="Q6" s="13"/>
      <c r="R6" s="13"/>
      <c r="S6" s="13"/>
      <c r="T6" s="76" t="s">
        <v>6</v>
      </c>
      <c r="U6" s="76" t="s">
        <v>7</v>
      </c>
      <c r="V6" s="77"/>
      <c r="W6" s="4"/>
      <c r="X6" s="3"/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7.25" customHeight="1" thickBot="1">
      <c r="A7" s="70"/>
      <c r="B7" s="78"/>
      <c r="C7" s="79" t="s">
        <v>8</v>
      </c>
      <c r="D7" s="79" t="s">
        <v>9</v>
      </c>
      <c r="E7" s="79" t="s">
        <v>10</v>
      </c>
      <c r="F7" s="79" t="s">
        <v>11</v>
      </c>
      <c r="G7" s="79" t="s">
        <v>12</v>
      </c>
      <c r="H7" s="79" t="s">
        <v>13</v>
      </c>
      <c r="I7" s="79" t="s">
        <v>14</v>
      </c>
      <c r="J7" s="79" t="s">
        <v>15</v>
      </c>
      <c r="K7" s="80"/>
      <c r="L7" s="79" t="s">
        <v>8</v>
      </c>
      <c r="M7" s="79" t="s">
        <v>9</v>
      </c>
      <c r="N7" s="79" t="s">
        <v>10</v>
      </c>
      <c r="O7" s="79" t="s">
        <v>11</v>
      </c>
      <c r="P7" s="79" t="s">
        <v>12</v>
      </c>
      <c r="Q7" s="79" t="s">
        <v>13</v>
      </c>
      <c r="R7" s="79" t="s">
        <v>14</v>
      </c>
      <c r="S7" s="79" t="s">
        <v>15</v>
      </c>
      <c r="T7" s="80"/>
      <c r="U7" s="80"/>
      <c r="V7" s="77"/>
      <c r="W7" s="4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8" customHeight="1" thickTop="1">
      <c r="A8" s="70"/>
      <c r="B8" s="81" t="s">
        <v>17</v>
      </c>
      <c r="C8" s="82">
        <f t="shared" ref="C8:T8" si="0">+C9+C20</f>
        <v>11831.1</v>
      </c>
      <c r="D8" s="82">
        <f t="shared" si="0"/>
        <v>10279.200000000001</v>
      </c>
      <c r="E8" s="82">
        <f t="shared" si="0"/>
        <v>9829.5999999999985</v>
      </c>
      <c r="F8" s="82">
        <f t="shared" si="0"/>
        <v>6604.3</v>
      </c>
      <c r="G8" s="82">
        <f t="shared" si="0"/>
        <v>6586.8000000000011</v>
      </c>
      <c r="H8" s="82">
        <f t="shared" si="0"/>
        <v>8340.1</v>
      </c>
      <c r="I8" s="82">
        <f t="shared" si="0"/>
        <v>10005.200000000001</v>
      </c>
      <c r="J8" s="82">
        <f t="shared" si="0"/>
        <v>10197.4</v>
      </c>
      <c r="K8" s="82">
        <f t="shared" si="0"/>
        <v>73673.7</v>
      </c>
      <c r="L8" s="82">
        <f t="shared" si="0"/>
        <v>10956.599999999999</v>
      </c>
      <c r="M8" s="82">
        <f t="shared" si="0"/>
        <v>10862.800000000001</v>
      </c>
      <c r="N8" s="82">
        <f t="shared" si="0"/>
        <v>9847.2999999999993</v>
      </c>
      <c r="O8" s="82">
        <f t="shared" si="0"/>
        <v>6746.9</v>
      </c>
      <c r="P8" s="82">
        <f t="shared" si="0"/>
        <v>6654.6</v>
      </c>
      <c r="Q8" s="82">
        <f t="shared" si="0"/>
        <v>8166.2000000000007</v>
      </c>
      <c r="R8" s="82">
        <f t="shared" si="0"/>
        <v>9889.0999999999985</v>
      </c>
      <c r="S8" s="82">
        <f t="shared" si="0"/>
        <v>10767.5</v>
      </c>
      <c r="T8" s="82">
        <f t="shared" si="0"/>
        <v>73891</v>
      </c>
      <c r="U8" s="83">
        <f t="shared" ref="U8:U17" si="1">+K8/T8*100</f>
        <v>99.705918176773892</v>
      </c>
      <c r="V8" s="84"/>
      <c r="W8" s="4"/>
      <c r="X8" s="3"/>
      <c r="Y8" s="3"/>
      <c r="Z8" s="85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4"/>
      <c r="AL8" s="8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ht="18" customHeight="1">
      <c r="A9" s="70"/>
      <c r="B9" s="88" t="s">
        <v>81</v>
      </c>
      <c r="C9" s="89">
        <f t="shared" ref="C9:J9" si="2">+C11+C12+C19</f>
        <v>9049.6</v>
      </c>
      <c r="D9" s="89">
        <f t="shared" si="2"/>
        <v>7845.2000000000007</v>
      </c>
      <c r="E9" s="89">
        <f t="shared" si="2"/>
        <v>7748.0999999999995</v>
      </c>
      <c r="F9" s="89">
        <f t="shared" si="2"/>
        <v>5124.3</v>
      </c>
      <c r="G9" s="89">
        <f t="shared" si="2"/>
        <v>5091.7000000000007</v>
      </c>
      <c r="H9" s="89">
        <f t="shared" si="2"/>
        <v>6330.7</v>
      </c>
      <c r="I9" s="89">
        <f t="shared" si="2"/>
        <v>7630.6</v>
      </c>
      <c r="J9" s="89">
        <f t="shared" si="2"/>
        <v>7690.2</v>
      </c>
      <c r="K9" s="89">
        <f>+K10+K12+K19</f>
        <v>56510.400000000001</v>
      </c>
      <c r="L9" s="89">
        <f t="shared" ref="L9:T9" si="3">+L11+L12+L19</f>
        <v>8350.2999999999993</v>
      </c>
      <c r="M9" s="89">
        <f t="shared" si="3"/>
        <v>8416.4000000000015</v>
      </c>
      <c r="N9" s="89">
        <f t="shared" si="3"/>
        <v>7673.4</v>
      </c>
      <c r="O9" s="89">
        <f t="shared" si="3"/>
        <v>5128.2</v>
      </c>
      <c r="P9" s="89">
        <f t="shared" si="3"/>
        <v>5081.7000000000007</v>
      </c>
      <c r="Q9" s="89">
        <f t="shared" si="3"/>
        <v>6338.4000000000005</v>
      </c>
      <c r="R9" s="89">
        <f t="shared" si="3"/>
        <v>7557.4</v>
      </c>
      <c r="S9" s="89">
        <f t="shared" si="3"/>
        <v>8301.9</v>
      </c>
      <c r="T9" s="89">
        <f t="shared" si="3"/>
        <v>56847.7</v>
      </c>
      <c r="U9" s="83">
        <f t="shared" si="1"/>
        <v>99.406660251865958</v>
      </c>
      <c r="V9" s="84"/>
      <c r="W9" s="4"/>
      <c r="X9" s="3"/>
      <c r="Y9" s="3"/>
      <c r="Z9" s="85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4"/>
      <c r="AL9" s="8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18" customHeight="1">
      <c r="A10" s="70"/>
      <c r="B10" s="90" t="s">
        <v>34</v>
      </c>
      <c r="C10" s="89">
        <f t="shared" ref="C10:T10" si="4">+C11</f>
        <v>7844.8</v>
      </c>
      <c r="D10" s="89">
        <f t="shared" si="4"/>
        <v>6768</v>
      </c>
      <c r="E10" s="89">
        <f t="shared" si="4"/>
        <v>6546.9</v>
      </c>
      <c r="F10" s="89">
        <f t="shared" si="4"/>
        <v>4512.8999999999996</v>
      </c>
      <c r="G10" s="89">
        <f t="shared" si="4"/>
        <v>4429.1000000000004</v>
      </c>
      <c r="H10" s="89">
        <f t="shared" si="4"/>
        <v>5399.1</v>
      </c>
      <c r="I10" s="89">
        <f t="shared" si="4"/>
        <v>6417.1</v>
      </c>
      <c r="J10" s="89">
        <f t="shared" si="4"/>
        <v>6456.9</v>
      </c>
      <c r="K10" s="83">
        <f t="shared" si="4"/>
        <v>48374.799999999996</v>
      </c>
      <c r="L10" s="89">
        <f t="shared" si="4"/>
        <v>7202.7</v>
      </c>
      <c r="M10" s="89">
        <f t="shared" si="4"/>
        <v>7323.1</v>
      </c>
      <c r="N10" s="89">
        <f t="shared" si="4"/>
        <v>6133.5</v>
      </c>
      <c r="O10" s="89">
        <f t="shared" si="4"/>
        <v>4573.5</v>
      </c>
      <c r="P10" s="89">
        <f t="shared" si="4"/>
        <v>4413.8</v>
      </c>
      <c r="Q10" s="89">
        <f t="shared" si="4"/>
        <v>5657.8</v>
      </c>
      <c r="R10" s="89">
        <f t="shared" si="4"/>
        <v>6359.7</v>
      </c>
      <c r="S10" s="89">
        <f t="shared" si="4"/>
        <v>6951.1</v>
      </c>
      <c r="T10" s="83">
        <f t="shared" si="4"/>
        <v>48615.199999999997</v>
      </c>
      <c r="U10" s="83">
        <f t="shared" si="1"/>
        <v>99.505504451282718</v>
      </c>
      <c r="V10" s="84"/>
      <c r="W10" s="4"/>
      <c r="X10" s="3"/>
      <c r="Y10" s="3"/>
      <c r="Z10" s="85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4"/>
      <c r="AL10" s="8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ht="18" customHeight="1">
      <c r="A11" s="70"/>
      <c r="B11" s="91" t="s">
        <v>35</v>
      </c>
      <c r="C11" s="92">
        <f>+[1]DGA!L11</f>
        <v>7844.8</v>
      </c>
      <c r="D11" s="92">
        <f>+[1]DGA!M11</f>
        <v>6768</v>
      </c>
      <c r="E11" s="92">
        <f>+[1]DGA!N11</f>
        <v>6546.9</v>
      </c>
      <c r="F11" s="92">
        <f>+[1]DGA!O11</f>
        <v>4512.8999999999996</v>
      </c>
      <c r="G11" s="92">
        <f>+[1]DGA!P11</f>
        <v>4429.1000000000004</v>
      </c>
      <c r="H11" s="92">
        <f>+[1]DGA!Q11</f>
        <v>5399.1</v>
      </c>
      <c r="I11" s="92">
        <f>+[1]DGA!R11</f>
        <v>6417.1</v>
      </c>
      <c r="J11" s="92">
        <f>+[1]DGA!S11</f>
        <v>6456.9</v>
      </c>
      <c r="K11" s="92">
        <f>+'[1]PP (EST)'!K28</f>
        <v>48374.799999999996</v>
      </c>
      <c r="L11" s="92">
        <f>+'[1]PP (EST)'!L28</f>
        <v>7202.7</v>
      </c>
      <c r="M11" s="92">
        <f>+'[1]PP (EST)'!M28</f>
        <v>7323.1</v>
      </c>
      <c r="N11" s="92">
        <f>+'[1]PP (EST)'!N28</f>
        <v>6133.5</v>
      </c>
      <c r="O11" s="92">
        <f>+'[1]PP (EST)'!O28</f>
        <v>4573.5</v>
      </c>
      <c r="P11" s="92">
        <f>+'[1]PP (EST)'!P28</f>
        <v>4413.8</v>
      </c>
      <c r="Q11" s="92">
        <f>+'[1]PP (EST)'!Q28</f>
        <v>5657.8</v>
      </c>
      <c r="R11" s="92">
        <f>+'[1]PP (EST)'!R28</f>
        <v>6359.7</v>
      </c>
      <c r="S11" s="92">
        <f>+'[1]PP (EST)'!S28</f>
        <v>6951.1</v>
      </c>
      <c r="T11" s="93">
        <f>SUM(L11:S11)</f>
        <v>48615.199999999997</v>
      </c>
      <c r="U11" s="93">
        <f t="shared" si="1"/>
        <v>99.505504451282718</v>
      </c>
      <c r="V11" s="84"/>
      <c r="W11" s="94"/>
      <c r="X11" s="94"/>
      <c r="Y11" s="3"/>
      <c r="Z11" s="85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4"/>
      <c r="AL11" s="8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18" customHeight="1">
      <c r="A12" s="70"/>
      <c r="B12" s="95" t="s">
        <v>36</v>
      </c>
      <c r="C12" s="96">
        <f t="shared" ref="C12:T12" si="5">SUM(C13:C18)</f>
        <v>1172.7</v>
      </c>
      <c r="D12" s="96">
        <f t="shared" si="5"/>
        <v>1059.1000000000001</v>
      </c>
      <c r="E12" s="96">
        <f t="shared" si="5"/>
        <v>1181.6999999999998</v>
      </c>
      <c r="F12" s="96">
        <f t="shared" si="5"/>
        <v>610.09999999999991</v>
      </c>
      <c r="G12" s="96">
        <f t="shared" si="5"/>
        <v>661.30000000000007</v>
      </c>
      <c r="H12" s="96">
        <f t="shared" si="5"/>
        <v>928.39999999999986</v>
      </c>
      <c r="I12" s="96">
        <f t="shared" si="5"/>
        <v>1197.5</v>
      </c>
      <c r="J12" s="96">
        <f t="shared" si="5"/>
        <v>1207.5</v>
      </c>
      <c r="K12" s="96">
        <f t="shared" si="5"/>
        <v>8018.3000000000011</v>
      </c>
      <c r="L12" s="96">
        <f t="shared" si="5"/>
        <v>1114.3</v>
      </c>
      <c r="M12" s="96">
        <f t="shared" si="5"/>
        <v>1078.7</v>
      </c>
      <c r="N12" s="96">
        <f t="shared" si="5"/>
        <v>1524.5000000000002</v>
      </c>
      <c r="O12" s="96">
        <f t="shared" si="5"/>
        <v>546.70000000000005</v>
      </c>
      <c r="P12" s="96">
        <f t="shared" si="5"/>
        <v>665.80000000000007</v>
      </c>
      <c r="Q12" s="96">
        <f t="shared" si="5"/>
        <v>673.8</v>
      </c>
      <c r="R12" s="96">
        <f t="shared" si="5"/>
        <v>1187.7</v>
      </c>
      <c r="S12" s="96">
        <f t="shared" si="5"/>
        <v>1314</v>
      </c>
      <c r="T12" s="96">
        <f t="shared" si="5"/>
        <v>8105.5</v>
      </c>
      <c r="U12" s="97">
        <f t="shared" si="1"/>
        <v>98.924187280241824</v>
      </c>
      <c r="V12" s="84"/>
      <c r="W12" s="4"/>
      <c r="X12" s="3"/>
      <c r="Y12" s="3"/>
      <c r="Z12" s="85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4"/>
      <c r="AL12" s="8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8" customHeight="1">
      <c r="A13" s="70"/>
      <c r="B13" s="98" t="s">
        <v>39</v>
      </c>
      <c r="C13" s="92">
        <f>+[1]DGA!L13</f>
        <v>599.6</v>
      </c>
      <c r="D13" s="92">
        <f>+[1]DGA!M13</f>
        <v>526.70000000000005</v>
      </c>
      <c r="E13" s="92">
        <f>+[1]DGA!N13</f>
        <v>598.6</v>
      </c>
      <c r="F13" s="92">
        <f>+[1]DGA!O13</f>
        <v>342.9</v>
      </c>
      <c r="G13" s="92">
        <f>+[1]DGA!P13</f>
        <v>391.1</v>
      </c>
      <c r="H13" s="92">
        <f>+[1]DGA!Q13</f>
        <v>450.9</v>
      </c>
      <c r="I13" s="92">
        <f>+[1]DGA!R13</f>
        <v>721.6</v>
      </c>
      <c r="J13" s="92">
        <f>+[1]DGA!S13</f>
        <v>633.20000000000005</v>
      </c>
      <c r="K13" s="93">
        <f t="shared" ref="K13:K19" si="6">SUM(C13:J13)</f>
        <v>4264.6000000000004</v>
      </c>
      <c r="L13" s="99">
        <v>518.29999999999995</v>
      </c>
      <c r="M13" s="92">
        <v>576.79999999999995</v>
      </c>
      <c r="N13" s="100">
        <v>831</v>
      </c>
      <c r="O13" s="100">
        <v>315.10000000000002</v>
      </c>
      <c r="P13" s="100">
        <v>378</v>
      </c>
      <c r="Q13" s="100">
        <v>312.39999999999998</v>
      </c>
      <c r="R13" s="100">
        <v>694.7</v>
      </c>
      <c r="S13" s="100">
        <v>717</v>
      </c>
      <c r="T13" s="93">
        <f t="shared" ref="T13:T19" si="7">SUM(L13:S13)</f>
        <v>4343.3</v>
      </c>
      <c r="U13" s="93">
        <f t="shared" si="1"/>
        <v>98.188013722284907</v>
      </c>
      <c r="V13" s="84"/>
      <c r="W13" s="4"/>
      <c r="X13" s="3"/>
      <c r="Y13" s="3"/>
      <c r="Z13" s="85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4"/>
      <c r="AL13" s="8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18" customHeight="1">
      <c r="A14" s="70"/>
      <c r="B14" s="98" t="s">
        <v>82</v>
      </c>
      <c r="C14" s="92">
        <f>+[1]DGA!L14</f>
        <v>0</v>
      </c>
      <c r="D14" s="92">
        <f>+[1]DGA!M14</f>
        <v>0</v>
      </c>
      <c r="E14" s="92">
        <f>+[1]DGA!N14</f>
        <v>0</v>
      </c>
      <c r="F14" s="92">
        <f>+[1]DGA!O14</f>
        <v>0</v>
      </c>
      <c r="G14" s="92">
        <f>+[1]DGA!P14</f>
        <v>0</v>
      </c>
      <c r="H14" s="92">
        <f>+[1]DGA!Q14</f>
        <v>0</v>
      </c>
      <c r="I14" s="92">
        <f>+[1]DGA!R14</f>
        <v>0</v>
      </c>
      <c r="J14" s="92">
        <f>+[1]DGA!S14</f>
        <v>0</v>
      </c>
      <c r="K14" s="93">
        <f t="shared" si="6"/>
        <v>0</v>
      </c>
      <c r="L14" s="99">
        <v>0</v>
      </c>
      <c r="M14" s="92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93">
        <f t="shared" si="7"/>
        <v>0</v>
      </c>
      <c r="U14" s="93">
        <v>0</v>
      </c>
      <c r="V14" s="84"/>
      <c r="W14" s="4"/>
      <c r="X14" s="3"/>
      <c r="Y14" s="3"/>
      <c r="Z14" s="85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4"/>
      <c r="AL14" s="8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ht="18" customHeight="1">
      <c r="A15" s="70"/>
      <c r="B15" s="98" t="s">
        <v>41</v>
      </c>
      <c r="C15" s="92">
        <f>+[1]DGA!L15</f>
        <v>251.6</v>
      </c>
      <c r="D15" s="92">
        <f>+[1]DGA!M15</f>
        <v>275.10000000000002</v>
      </c>
      <c r="E15" s="92">
        <f>+[1]DGA!N15</f>
        <v>326.89999999999998</v>
      </c>
      <c r="F15" s="92">
        <f>+[1]DGA!O15</f>
        <v>123.5</v>
      </c>
      <c r="G15" s="92">
        <f>+[1]DGA!P15</f>
        <v>108.7</v>
      </c>
      <c r="H15" s="92">
        <f>+[1]DGA!Q15</f>
        <v>191.2</v>
      </c>
      <c r="I15" s="92">
        <f>+[1]DGA!R15</f>
        <v>218.5</v>
      </c>
      <c r="J15" s="92">
        <f>+[1]DGA!S15</f>
        <v>262.7</v>
      </c>
      <c r="K15" s="93">
        <f t="shared" si="6"/>
        <v>1758.2</v>
      </c>
      <c r="L15" s="99">
        <v>323.7</v>
      </c>
      <c r="M15" s="92">
        <v>241.2</v>
      </c>
      <c r="N15" s="100">
        <v>404.2</v>
      </c>
      <c r="O15" s="100">
        <v>77.599999999999994</v>
      </c>
      <c r="P15" s="100">
        <v>102.7</v>
      </c>
      <c r="Q15" s="100">
        <v>142.6</v>
      </c>
      <c r="R15" s="100">
        <v>203.8</v>
      </c>
      <c r="S15" s="100">
        <v>289</v>
      </c>
      <c r="T15" s="93">
        <f t="shared" si="7"/>
        <v>1784.7999999999997</v>
      </c>
      <c r="U15" s="93">
        <f t="shared" si="1"/>
        <v>98.509636934110276</v>
      </c>
      <c r="V15" s="84"/>
      <c r="W15" s="4"/>
      <c r="X15" s="3"/>
      <c r="Y15" s="3"/>
      <c r="Z15" s="85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4"/>
      <c r="AL15" s="8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ht="18" customHeight="1">
      <c r="A16" s="70"/>
      <c r="B16" s="98" t="s">
        <v>83</v>
      </c>
      <c r="C16" s="92">
        <f>+[1]DGA!L16</f>
        <v>172.7</v>
      </c>
      <c r="D16" s="92">
        <f>+[1]DGA!M16</f>
        <v>136.30000000000001</v>
      </c>
      <c r="E16" s="92">
        <f>+[1]DGA!N16</f>
        <v>115.1</v>
      </c>
      <c r="F16" s="92">
        <f>+[1]DGA!O16</f>
        <v>69.8</v>
      </c>
      <c r="G16" s="92">
        <f>+[1]DGA!P16</f>
        <v>79.8</v>
      </c>
      <c r="H16" s="92">
        <f>+[1]DGA!Q16</f>
        <v>137.4</v>
      </c>
      <c r="I16" s="92">
        <f>+[1]DGA!R16</f>
        <v>182.5</v>
      </c>
      <c r="J16" s="92">
        <f>+[1]DGA!S16</f>
        <v>190.3</v>
      </c>
      <c r="K16" s="93">
        <f t="shared" si="6"/>
        <v>1083.9000000000001</v>
      </c>
      <c r="L16" s="99">
        <v>148.80000000000001</v>
      </c>
      <c r="M16" s="92">
        <v>133.6</v>
      </c>
      <c r="N16" s="100">
        <v>132.9</v>
      </c>
      <c r="O16" s="100">
        <v>74.3</v>
      </c>
      <c r="P16" s="100">
        <v>101.4</v>
      </c>
      <c r="Q16" s="100">
        <v>111.5</v>
      </c>
      <c r="R16" s="100">
        <v>178.9</v>
      </c>
      <c r="S16" s="100">
        <v>185.5</v>
      </c>
      <c r="T16" s="93">
        <f t="shared" si="7"/>
        <v>1066.9000000000001</v>
      </c>
      <c r="U16" s="93">
        <f t="shared" si="1"/>
        <v>101.59340144343425</v>
      </c>
      <c r="V16" s="84"/>
      <c r="W16" s="4"/>
      <c r="X16" s="3"/>
      <c r="Y16" s="3"/>
      <c r="Z16" s="85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4"/>
      <c r="AL16" s="8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71" ht="18" customHeight="1">
      <c r="A17" s="70"/>
      <c r="B17" s="98" t="s">
        <v>84</v>
      </c>
      <c r="C17" s="92">
        <f>+[1]DGA!L17</f>
        <v>148.80000000000001</v>
      </c>
      <c r="D17" s="92">
        <f>+[1]DGA!M17</f>
        <v>121</v>
      </c>
      <c r="E17" s="92">
        <f>+[1]DGA!N17</f>
        <v>141.1</v>
      </c>
      <c r="F17" s="92">
        <f>+[1]DGA!O17</f>
        <v>73.900000000000006</v>
      </c>
      <c r="G17" s="92">
        <f>+[1]DGA!P17</f>
        <v>81.7</v>
      </c>
      <c r="H17" s="92">
        <f>+[1]DGA!Q17</f>
        <v>148.9</v>
      </c>
      <c r="I17" s="92">
        <f>+[1]DGA!R17</f>
        <v>74.900000000000006</v>
      </c>
      <c r="J17" s="92">
        <f>+[1]DGA!S17</f>
        <v>121.3</v>
      </c>
      <c r="K17" s="93">
        <f t="shared" si="6"/>
        <v>911.59999999999991</v>
      </c>
      <c r="L17" s="99">
        <v>123.5</v>
      </c>
      <c r="M17" s="92">
        <v>127.1</v>
      </c>
      <c r="N17" s="100">
        <v>156.4</v>
      </c>
      <c r="O17" s="100">
        <v>79.7</v>
      </c>
      <c r="P17" s="100">
        <v>83.7</v>
      </c>
      <c r="Q17" s="100">
        <v>107.3</v>
      </c>
      <c r="R17" s="100">
        <v>110.3</v>
      </c>
      <c r="S17" s="100">
        <v>122.5</v>
      </c>
      <c r="T17" s="93">
        <f t="shared" si="7"/>
        <v>910.49999999999989</v>
      </c>
      <c r="U17" s="93">
        <f t="shared" si="1"/>
        <v>100.12081274025262</v>
      </c>
      <c r="V17" s="84"/>
      <c r="W17" s="4"/>
      <c r="X17" s="3"/>
      <c r="Y17" s="3"/>
      <c r="Z17" s="85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4"/>
      <c r="AL17" s="8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ht="14.25">
      <c r="A18" s="70"/>
      <c r="B18" s="98" t="s">
        <v>31</v>
      </c>
      <c r="C18" s="92">
        <f>+[1]DGA!L18</f>
        <v>0</v>
      </c>
      <c r="D18" s="92">
        <f>+[1]DGA!M18</f>
        <v>0</v>
      </c>
      <c r="E18" s="92">
        <f>+[1]DGA!N18</f>
        <v>0</v>
      </c>
      <c r="F18" s="92">
        <f>+[1]DGA!O18</f>
        <v>0</v>
      </c>
      <c r="G18" s="92">
        <f>+[1]DGA!P18</f>
        <v>0</v>
      </c>
      <c r="H18" s="92">
        <f>+[1]DGA!Q18</f>
        <v>0</v>
      </c>
      <c r="I18" s="92">
        <f>+[1]DGA!R18</f>
        <v>0</v>
      </c>
      <c r="J18" s="92">
        <f>+[1]DGA!S18</f>
        <v>0</v>
      </c>
      <c r="K18" s="93">
        <f t="shared" si="6"/>
        <v>0</v>
      </c>
      <c r="L18" s="99">
        <v>0</v>
      </c>
      <c r="M18" s="92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93">
        <f t="shared" si="7"/>
        <v>0</v>
      </c>
      <c r="U18" s="101">
        <v>0</v>
      </c>
      <c r="V18" s="84"/>
      <c r="W18" s="4"/>
      <c r="X18" s="3"/>
      <c r="Y18" s="3"/>
      <c r="Z18" s="85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4"/>
      <c r="AL18" s="8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ht="14.25">
      <c r="A19" s="70"/>
      <c r="B19" s="102" t="s">
        <v>49</v>
      </c>
      <c r="C19" s="96">
        <f>+[1]DGA!L20</f>
        <v>32.1</v>
      </c>
      <c r="D19" s="96">
        <f>+[1]DGA!M20</f>
        <v>18.100000000000001</v>
      </c>
      <c r="E19" s="96">
        <f>+[1]DGA!N20</f>
        <v>19.5</v>
      </c>
      <c r="F19" s="96">
        <f>+[1]DGA!O20</f>
        <v>1.3</v>
      </c>
      <c r="G19" s="96">
        <f>+[1]DGA!P20</f>
        <v>1.3</v>
      </c>
      <c r="H19" s="96">
        <f>+[1]DGA!Q20</f>
        <v>3.2</v>
      </c>
      <c r="I19" s="96">
        <f>+[1]DGA!R20</f>
        <v>16</v>
      </c>
      <c r="J19" s="96">
        <f>+[1]DGA!S20</f>
        <v>25.8</v>
      </c>
      <c r="K19" s="97">
        <f t="shared" si="6"/>
        <v>117.3</v>
      </c>
      <c r="L19" s="103">
        <v>33.299999999999997</v>
      </c>
      <c r="M19" s="96">
        <v>14.6</v>
      </c>
      <c r="N19" s="96">
        <v>15.4</v>
      </c>
      <c r="O19" s="96">
        <v>8</v>
      </c>
      <c r="P19" s="96">
        <v>2.1</v>
      </c>
      <c r="Q19" s="96">
        <v>6.8</v>
      </c>
      <c r="R19" s="96">
        <v>10</v>
      </c>
      <c r="S19" s="96">
        <v>36.799999999999997</v>
      </c>
      <c r="T19" s="97">
        <f t="shared" si="7"/>
        <v>126.99999999999999</v>
      </c>
      <c r="U19" s="97">
        <f>+K19/T19*100</f>
        <v>92.362204724409452</v>
      </c>
      <c r="V19" s="84"/>
      <c r="W19" s="4"/>
      <c r="X19" s="3"/>
      <c r="Y19" s="3"/>
      <c r="Z19" s="85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4"/>
      <c r="AL19" s="8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71" ht="18" customHeight="1">
      <c r="A20" s="70"/>
      <c r="B20" s="41" t="s">
        <v>85</v>
      </c>
      <c r="C20" s="96">
        <f t="shared" ref="C20:T20" si="8">+C21+C24+C25</f>
        <v>2781.5</v>
      </c>
      <c r="D20" s="96">
        <f t="shared" si="8"/>
        <v>2434</v>
      </c>
      <c r="E20" s="96">
        <f t="shared" si="8"/>
        <v>2081.5</v>
      </c>
      <c r="F20" s="96">
        <f t="shared" si="8"/>
        <v>1480</v>
      </c>
      <c r="G20" s="96">
        <f t="shared" si="8"/>
        <v>1495.1</v>
      </c>
      <c r="H20" s="96">
        <f t="shared" si="8"/>
        <v>2009.4</v>
      </c>
      <c r="I20" s="96">
        <f t="shared" si="8"/>
        <v>2374.6</v>
      </c>
      <c r="J20" s="96">
        <f t="shared" si="8"/>
        <v>2507.2000000000003</v>
      </c>
      <c r="K20" s="97">
        <f t="shared" si="8"/>
        <v>17163.3</v>
      </c>
      <c r="L20" s="96">
        <f t="shared" si="8"/>
        <v>2606.2999999999997</v>
      </c>
      <c r="M20" s="96">
        <f t="shared" si="8"/>
        <v>2446.4</v>
      </c>
      <c r="N20" s="96">
        <f t="shared" si="8"/>
        <v>2173.9</v>
      </c>
      <c r="O20" s="96">
        <f t="shared" si="8"/>
        <v>1618.7</v>
      </c>
      <c r="P20" s="96">
        <f t="shared" si="8"/>
        <v>1572.8999999999999</v>
      </c>
      <c r="Q20" s="96">
        <f t="shared" si="8"/>
        <v>1827.8</v>
      </c>
      <c r="R20" s="96">
        <f t="shared" si="8"/>
        <v>2331.6999999999998</v>
      </c>
      <c r="S20" s="96">
        <f t="shared" si="8"/>
        <v>2465.6</v>
      </c>
      <c r="T20" s="97">
        <f t="shared" si="8"/>
        <v>17043.3</v>
      </c>
      <c r="U20" s="97">
        <f>+K20/T20*100</f>
        <v>100.70408899684919</v>
      </c>
      <c r="V20" s="84"/>
      <c r="W20" s="4"/>
      <c r="X20" s="3"/>
      <c r="Y20" s="3"/>
      <c r="Z20" s="85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4"/>
      <c r="AL20" s="8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71" ht="18" customHeight="1">
      <c r="A21" s="70"/>
      <c r="B21" s="90" t="s">
        <v>86</v>
      </c>
      <c r="C21" s="96">
        <f t="shared" ref="C21:T21" si="9">+C22+C23</f>
        <v>2737.1</v>
      </c>
      <c r="D21" s="96">
        <f t="shared" si="9"/>
        <v>2402.4</v>
      </c>
      <c r="E21" s="96">
        <f t="shared" si="9"/>
        <v>2061.1999999999998</v>
      </c>
      <c r="F21" s="96">
        <f t="shared" si="9"/>
        <v>1477.2</v>
      </c>
      <c r="G21" s="96">
        <f t="shared" si="9"/>
        <v>1493.1</v>
      </c>
      <c r="H21" s="96">
        <f t="shared" si="9"/>
        <v>2007.5</v>
      </c>
      <c r="I21" s="96">
        <f t="shared" si="9"/>
        <v>2372.9</v>
      </c>
      <c r="J21" s="96">
        <f t="shared" si="9"/>
        <v>2506.4</v>
      </c>
      <c r="K21" s="97">
        <f t="shared" si="9"/>
        <v>17057.8</v>
      </c>
      <c r="L21" s="96">
        <f t="shared" si="9"/>
        <v>2558.1999999999998</v>
      </c>
      <c r="M21" s="96">
        <f t="shared" si="9"/>
        <v>2419.8000000000002</v>
      </c>
      <c r="N21" s="96">
        <f t="shared" si="9"/>
        <v>2153</v>
      </c>
      <c r="O21" s="96">
        <f t="shared" si="9"/>
        <v>1616</v>
      </c>
      <c r="P21" s="96">
        <f t="shared" si="9"/>
        <v>1570.1</v>
      </c>
      <c r="Q21" s="96">
        <f t="shared" si="9"/>
        <v>1826.5</v>
      </c>
      <c r="R21" s="96">
        <f t="shared" si="9"/>
        <v>2329</v>
      </c>
      <c r="S21" s="96">
        <f t="shared" si="9"/>
        <v>2461.6</v>
      </c>
      <c r="T21" s="97">
        <f t="shared" si="9"/>
        <v>16934.2</v>
      </c>
      <c r="U21" s="97">
        <f>+K21/T21*100</f>
        <v>100.72988390357973</v>
      </c>
      <c r="V21" s="84"/>
      <c r="W21" s="4"/>
      <c r="X21" s="3"/>
      <c r="Y21" s="3"/>
      <c r="Z21" s="85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4"/>
      <c r="AL21" s="8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</row>
    <row r="22" spans="1:71" ht="18" customHeight="1">
      <c r="A22" s="70"/>
      <c r="B22" s="104" t="s">
        <v>87</v>
      </c>
      <c r="C22" s="92">
        <f>+[1]DGA!L23</f>
        <v>2737.1</v>
      </c>
      <c r="D22" s="92">
        <f>+[1]DGA!M23</f>
        <v>2402.4</v>
      </c>
      <c r="E22" s="92">
        <f>+[1]DGA!N23</f>
        <v>2061.1999999999998</v>
      </c>
      <c r="F22" s="92">
        <f>+[1]DGA!O23</f>
        <v>1477.2</v>
      </c>
      <c r="G22" s="92">
        <f>+[1]DGA!P23</f>
        <v>1493.1</v>
      </c>
      <c r="H22" s="92">
        <f>+[1]DGA!Q23</f>
        <v>2007.5</v>
      </c>
      <c r="I22" s="92">
        <f>+[1]DGA!R23</f>
        <v>2372.9</v>
      </c>
      <c r="J22" s="92">
        <f>+[1]DGA!S23</f>
        <v>2506.4</v>
      </c>
      <c r="K22" s="93">
        <f>SUM(C22:J22)</f>
        <v>17057.8</v>
      </c>
      <c r="L22" s="92">
        <f>+'[1]PP (EST)'!L48</f>
        <v>2558.1999999999998</v>
      </c>
      <c r="M22" s="92">
        <f>+'[1]PP (EST)'!M48</f>
        <v>2419.8000000000002</v>
      </c>
      <c r="N22" s="92">
        <f>+'[1]PP (EST)'!N48</f>
        <v>2153</v>
      </c>
      <c r="O22" s="92">
        <f>+'[1]PP (EST)'!O48</f>
        <v>1616</v>
      </c>
      <c r="P22" s="92">
        <f>+'[1]PP (EST)'!P48</f>
        <v>1570.1</v>
      </c>
      <c r="Q22" s="92">
        <f>+'[1]PP (EST)'!Q48</f>
        <v>1826.5</v>
      </c>
      <c r="R22" s="92">
        <f>+'[1]PP (EST)'!R48</f>
        <v>2329</v>
      </c>
      <c r="S22" s="92">
        <f>+'[1]PP (EST)'!S48</f>
        <v>2461.6</v>
      </c>
      <c r="T22" s="93">
        <f>SUM(L22:S22)</f>
        <v>16934.2</v>
      </c>
      <c r="U22" s="93">
        <f>+K22/T22*100</f>
        <v>100.72988390357973</v>
      </c>
      <c r="V22" s="84"/>
      <c r="W22" s="4"/>
      <c r="X22" s="3"/>
      <c r="Y22" s="3"/>
      <c r="Z22" s="85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4"/>
      <c r="AL22" s="8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</row>
    <row r="23" spans="1:71" ht="18" customHeight="1">
      <c r="A23" s="70"/>
      <c r="B23" s="104" t="s">
        <v>88</v>
      </c>
      <c r="C23" s="92">
        <f>+[1]DGA!L24</f>
        <v>0</v>
      </c>
      <c r="D23" s="92">
        <f>+[1]DGA!M24</f>
        <v>0</v>
      </c>
      <c r="E23" s="92">
        <f>+[1]DGA!N24</f>
        <v>0</v>
      </c>
      <c r="F23" s="92">
        <f>+[1]DGA!O24</f>
        <v>0</v>
      </c>
      <c r="G23" s="92">
        <f>+[1]DGA!P24</f>
        <v>0</v>
      </c>
      <c r="H23" s="92">
        <f>+[1]DGA!Q24</f>
        <v>0</v>
      </c>
      <c r="I23" s="92">
        <f>+[1]DGA!R24</f>
        <v>0</v>
      </c>
      <c r="J23" s="92">
        <f>+[1]DGA!S24</f>
        <v>0</v>
      </c>
      <c r="K23" s="93">
        <f>SUM(C23:J23)</f>
        <v>0</v>
      </c>
      <c r="L23" s="99">
        <v>0</v>
      </c>
      <c r="M23" s="92">
        <v>0</v>
      </c>
      <c r="N23" s="92">
        <v>0</v>
      </c>
      <c r="O23" s="92">
        <f>+'[1]PP (EST)'!O49</f>
        <v>0</v>
      </c>
      <c r="P23" s="92">
        <f>+'[1]PP (EST)'!P49</f>
        <v>0</v>
      </c>
      <c r="Q23" s="92">
        <f>+'[1]PP (EST)'!Q49</f>
        <v>0</v>
      </c>
      <c r="R23" s="92">
        <f>+'[1]PP (EST)'!R49</f>
        <v>0</v>
      </c>
      <c r="S23" s="92">
        <f>+'[1]PP (EST)'!S49</f>
        <v>0</v>
      </c>
      <c r="T23" s="93">
        <f>SUM(L23:S23)</f>
        <v>0</v>
      </c>
      <c r="U23" s="105">
        <v>0</v>
      </c>
      <c r="V23" s="84"/>
      <c r="W23" s="4"/>
      <c r="X23" s="3"/>
      <c r="Y23" s="3"/>
      <c r="Z23" s="85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4"/>
      <c r="AL23" s="8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ht="18" customHeight="1">
      <c r="A24" s="70"/>
      <c r="B24" s="90" t="s">
        <v>89</v>
      </c>
      <c r="C24" s="96">
        <f>+[1]DGA!L25</f>
        <v>0</v>
      </c>
      <c r="D24" s="96">
        <f>+[1]DGA!M25</f>
        <v>0</v>
      </c>
      <c r="E24" s="96">
        <f>+[1]DGA!N25</f>
        <v>0</v>
      </c>
      <c r="F24" s="96">
        <f>+[1]DGA!O25</f>
        <v>0</v>
      </c>
      <c r="G24" s="96">
        <f>+[1]DGA!P25</f>
        <v>0</v>
      </c>
      <c r="H24" s="96">
        <f>+[1]DGA!Q25</f>
        <v>0</v>
      </c>
      <c r="I24" s="96">
        <f>+[1]DGA!R25</f>
        <v>0</v>
      </c>
      <c r="J24" s="96">
        <f>+[1]DGA!S25</f>
        <v>0</v>
      </c>
      <c r="K24" s="97">
        <f>SUM(C24:J24)</f>
        <v>0</v>
      </c>
      <c r="L24" s="106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97">
        <f>SUM(L24:S24)</f>
        <v>0</v>
      </c>
      <c r="U24" s="105">
        <v>0</v>
      </c>
      <c r="V24" s="84"/>
      <c r="W24" s="4"/>
      <c r="X24" s="108"/>
      <c r="Y24" s="3"/>
      <c r="Z24" s="85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4"/>
      <c r="AL24" s="8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71" ht="18" customHeight="1">
      <c r="A25" s="70"/>
      <c r="B25" s="90" t="s">
        <v>90</v>
      </c>
      <c r="C25" s="109">
        <f t="shared" ref="C25:T25" si="10">+C26+C27</f>
        <v>44.4</v>
      </c>
      <c r="D25" s="109">
        <f t="shared" si="10"/>
        <v>31.6</v>
      </c>
      <c r="E25" s="109">
        <f t="shared" si="10"/>
        <v>20.3</v>
      </c>
      <c r="F25" s="109">
        <f t="shared" si="10"/>
        <v>2.8</v>
      </c>
      <c r="G25" s="109">
        <f t="shared" si="10"/>
        <v>2</v>
      </c>
      <c r="H25" s="109">
        <f t="shared" si="10"/>
        <v>1.9000000000000001</v>
      </c>
      <c r="I25" s="109">
        <f t="shared" si="10"/>
        <v>1.7</v>
      </c>
      <c r="J25" s="109">
        <f t="shared" si="10"/>
        <v>0.8</v>
      </c>
      <c r="K25" s="110">
        <f t="shared" si="10"/>
        <v>105.5</v>
      </c>
      <c r="L25" s="109">
        <f t="shared" si="10"/>
        <v>48.1</v>
      </c>
      <c r="M25" s="109">
        <f t="shared" si="10"/>
        <v>26.6</v>
      </c>
      <c r="N25" s="109">
        <f t="shared" si="10"/>
        <v>20.900000000000002</v>
      </c>
      <c r="O25" s="109">
        <f t="shared" si="10"/>
        <v>2.7</v>
      </c>
      <c r="P25" s="109">
        <f t="shared" si="10"/>
        <v>2.8000000000000003</v>
      </c>
      <c r="Q25" s="109">
        <f t="shared" si="10"/>
        <v>1.3</v>
      </c>
      <c r="R25" s="109">
        <f t="shared" si="10"/>
        <v>2.7</v>
      </c>
      <c r="S25" s="109">
        <f t="shared" si="10"/>
        <v>4</v>
      </c>
      <c r="T25" s="110">
        <f t="shared" si="10"/>
        <v>109.1</v>
      </c>
      <c r="U25" s="97">
        <f t="shared" ref="U25:U31" si="11">+K25/T25*100</f>
        <v>96.700274977085243</v>
      </c>
      <c r="V25" s="84"/>
      <c r="W25" s="4"/>
      <c r="X25" s="108"/>
      <c r="Y25" s="3"/>
      <c r="Z25" s="85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4"/>
      <c r="AL25" s="8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71" ht="18" customHeight="1">
      <c r="A26" s="70"/>
      <c r="B26" s="104" t="s">
        <v>91</v>
      </c>
      <c r="C26" s="111">
        <f>+[1]DGA!L27</f>
        <v>40.4</v>
      </c>
      <c r="D26" s="111">
        <f>+[1]DGA!M27</f>
        <v>30</v>
      </c>
      <c r="E26" s="111">
        <f>+[1]DGA!N27</f>
        <v>18.100000000000001</v>
      </c>
      <c r="F26" s="111">
        <f>+[1]DGA!O27</f>
        <v>0</v>
      </c>
      <c r="G26" s="111">
        <f>+[1]DGA!P27</f>
        <v>0</v>
      </c>
      <c r="H26" s="111">
        <f>+[1]DGA!Q27</f>
        <v>0.1</v>
      </c>
      <c r="I26" s="111">
        <f>+[1]DGA!R27</f>
        <v>0</v>
      </c>
      <c r="J26" s="111">
        <f>+[1]DGA!S27</f>
        <v>0</v>
      </c>
      <c r="K26" s="93">
        <f>SUM(C26:J26)</f>
        <v>88.6</v>
      </c>
      <c r="L26" s="31">
        <v>44.6</v>
      </c>
      <c r="M26" s="111">
        <v>24.8</v>
      </c>
      <c r="N26" s="32">
        <v>19.100000000000001</v>
      </c>
      <c r="O26" s="32">
        <v>0</v>
      </c>
      <c r="P26" s="32">
        <v>0.1</v>
      </c>
      <c r="Q26" s="32">
        <v>0.2</v>
      </c>
      <c r="R26" s="32">
        <v>0</v>
      </c>
      <c r="S26" s="32">
        <v>1.6</v>
      </c>
      <c r="T26" s="93">
        <f>SUM(L26:S26)</f>
        <v>90.399999999999991</v>
      </c>
      <c r="U26" s="93">
        <f t="shared" si="11"/>
        <v>98.008849557522126</v>
      </c>
      <c r="V26" s="84"/>
      <c r="W26" s="4"/>
      <c r="X26" s="112"/>
      <c r="Y26" s="3"/>
      <c r="Z26" s="85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4"/>
      <c r="AL26" s="8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ht="18" customHeight="1">
      <c r="A27" s="70"/>
      <c r="B27" s="113" t="s">
        <v>31</v>
      </c>
      <c r="C27" s="111">
        <f>+[1]DGA!L28</f>
        <v>4</v>
      </c>
      <c r="D27" s="111">
        <f>+[1]DGA!M28</f>
        <v>1.6</v>
      </c>
      <c r="E27" s="111">
        <f>+[1]DGA!N28</f>
        <v>2.2000000000000002</v>
      </c>
      <c r="F27" s="111">
        <f>+[1]DGA!O28</f>
        <v>2.8</v>
      </c>
      <c r="G27" s="111">
        <f>+[1]DGA!P28</f>
        <v>2</v>
      </c>
      <c r="H27" s="111">
        <f>+[1]DGA!Q28</f>
        <v>1.8</v>
      </c>
      <c r="I27" s="111">
        <f>+[1]DGA!R28</f>
        <v>1.7</v>
      </c>
      <c r="J27" s="111">
        <f>+[1]DGA!S28</f>
        <v>0.8</v>
      </c>
      <c r="K27" s="93">
        <f>SUM(C27:J27)</f>
        <v>16.900000000000002</v>
      </c>
      <c r="L27" s="31">
        <v>3.5</v>
      </c>
      <c r="M27" s="111">
        <v>1.8</v>
      </c>
      <c r="N27" s="32">
        <v>1.8</v>
      </c>
      <c r="O27" s="32">
        <v>2.7</v>
      </c>
      <c r="P27" s="32">
        <v>2.7</v>
      </c>
      <c r="Q27" s="32">
        <v>1.1000000000000001</v>
      </c>
      <c r="R27" s="32">
        <v>2.7</v>
      </c>
      <c r="S27" s="32">
        <v>2.4</v>
      </c>
      <c r="T27" s="93">
        <f>SUM(L27:S27)</f>
        <v>18.7</v>
      </c>
      <c r="U27" s="93">
        <f t="shared" si="11"/>
        <v>90.374331550802154</v>
      </c>
      <c r="V27" s="84"/>
      <c r="W27" s="4"/>
      <c r="X27" s="112"/>
      <c r="Y27" s="3"/>
      <c r="Z27" s="85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4"/>
      <c r="AL27" s="8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1:71" ht="18" customHeight="1">
      <c r="A28" s="70"/>
      <c r="B28" s="114" t="s">
        <v>92</v>
      </c>
      <c r="C28" s="109">
        <f>+[1]DGA!L29</f>
        <v>0.3</v>
      </c>
      <c r="D28" s="109">
        <f>+[1]DGA!M29</f>
        <v>0.2</v>
      </c>
      <c r="E28" s="109">
        <f>+[1]DGA!N29</f>
        <v>0.1</v>
      </c>
      <c r="F28" s="109">
        <f>+[1]DGA!O29</f>
        <v>0</v>
      </c>
      <c r="G28" s="109">
        <f>+[1]DGA!P29</f>
        <v>0</v>
      </c>
      <c r="H28" s="109">
        <f>+[1]DGA!Q29</f>
        <v>0.3</v>
      </c>
      <c r="I28" s="109">
        <f>+[1]DGA!R29</f>
        <v>0.3</v>
      </c>
      <c r="J28" s="109">
        <f>+[1]DGA!S29</f>
        <v>0</v>
      </c>
      <c r="K28" s="97">
        <f>SUM(C28:J28)</f>
        <v>1.2</v>
      </c>
      <c r="L28" s="21">
        <v>0.1</v>
      </c>
      <c r="M28" s="109">
        <v>0.1</v>
      </c>
      <c r="N28" s="115">
        <v>0.3</v>
      </c>
      <c r="O28" s="115">
        <v>0</v>
      </c>
      <c r="P28" s="115">
        <v>0</v>
      </c>
      <c r="Q28" s="115">
        <v>0.3</v>
      </c>
      <c r="R28" s="115">
        <v>0.3</v>
      </c>
      <c r="S28" s="115">
        <v>0.5</v>
      </c>
      <c r="T28" s="97">
        <f>SUM(L28:S28)</f>
        <v>1.6</v>
      </c>
      <c r="U28" s="93">
        <f t="shared" si="11"/>
        <v>74.999999999999986</v>
      </c>
      <c r="V28" s="84"/>
      <c r="W28" s="4"/>
      <c r="X28" s="112"/>
      <c r="Y28" s="3"/>
      <c r="Z28" s="85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4"/>
      <c r="AL28" s="8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1:71" ht="18" customHeight="1">
      <c r="A29" s="70"/>
      <c r="B29" s="116" t="s">
        <v>93</v>
      </c>
      <c r="C29" s="117">
        <f t="shared" ref="C29:T30" si="12">+C30</f>
        <v>93.1</v>
      </c>
      <c r="D29" s="117">
        <f t="shared" si="12"/>
        <v>201</v>
      </c>
      <c r="E29" s="117">
        <f t="shared" si="12"/>
        <v>30.3</v>
      </c>
      <c r="F29" s="117">
        <f t="shared" si="12"/>
        <v>14.5</v>
      </c>
      <c r="G29" s="117">
        <f t="shared" si="12"/>
        <v>0.1</v>
      </c>
      <c r="H29" s="117">
        <f t="shared" si="12"/>
        <v>18.7</v>
      </c>
      <c r="I29" s="117">
        <f t="shared" si="12"/>
        <v>71.8</v>
      </c>
      <c r="J29" s="117">
        <f t="shared" si="12"/>
        <v>120.9</v>
      </c>
      <c r="K29" s="117">
        <f t="shared" si="12"/>
        <v>550.40000000000009</v>
      </c>
      <c r="L29" s="117">
        <f t="shared" si="12"/>
        <v>131</v>
      </c>
      <c r="M29" s="117">
        <f t="shared" si="12"/>
        <v>202.6</v>
      </c>
      <c r="N29" s="117">
        <f t="shared" si="12"/>
        <v>15.2</v>
      </c>
      <c r="O29" s="117">
        <f t="shared" si="12"/>
        <v>4.8</v>
      </c>
      <c r="P29" s="117">
        <f t="shared" si="12"/>
        <v>4.4000000000000004</v>
      </c>
      <c r="Q29" s="117">
        <f t="shared" si="12"/>
        <v>10.9</v>
      </c>
      <c r="R29" s="117">
        <f t="shared" si="12"/>
        <v>60.7</v>
      </c>
      <c r="S29" s="117">
        <f t="shared" si="12"/>
        <v>96.9</v>
      </c>
      <c r="T29" s="117">
        <f t="shared" si="12"/>
        <v>526.5</v>
      </c>
      <c r="U29" s="97">
        <f t="shared" si="11"/>
        <v>104.53941120607789</v>
      </c>
      <c r="V29" s="118"/>
      <c r="W29" s="4"/>
      <c r="X29" s="108"/>
      <c r="Y29" s="3"/>
      <c r="Z29" s="85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4"/>
      <c r="AL29" s="8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1:71" ht="18" customHeight="1">
      <c r="A30" s="70"/>
      <c r="B30" s="119" t="s">
        <v>55</v>
      </c>
      <c r="C30" s="89">
        <f t="shared" si="12"/>
        <v>93.1</v>
      </c>
      <c r="D30" s="89">
        <f t="shared" si="12"/>
        <v>201</v>
      </c>
      <c r="E30" s="89">
        <f t="shared" si="12"/>
        <v>30.3</v>
      </c>
      <c r="F30" s="89">
        <f t="shared" si="12"/>
        <v>14.5</v>
      </c>
      <c r="G30" s="89">
        <f t="shared" si="12"/>
        <v>0.1</v>
      </c>
      <c r="H30" s="89">
        <f t="shared" si="12"/>
        <v>18.7</v>
      </c>
      <c r="I30" s="89">
        <f t="shared" si="12"/>
        <v>71.8</v>
      </c>
      <c r="J30" s="89">
        <f t="shared" si="12"/>
        <v>120.9</v>
      </c>
      <c r="K30" s="83">
        <f t="shared" si="12"/>
        <v>550.40000000000009</v>
      </c>
      <c r="L30" s="89">
        <f t="shared" si="12"/>
        <v>131</v>
      </c>
      <c r="M30" s="89">
        <f t="shared" si="12"/>
        <v>202.6</v>
      </c>
      <c r="N30" s="89">
        <f t="shared" si="12"/>
        <v>15.2</v>
      </c>
      <c r="O30" s="89">
        <f t="shared" si="12"/>
        <v>4.8</v>
      </c>
      <c r="P30" s="89">
        <f t="shared" si="12"/>
        <v>4.4000000000000004</v>
      </c>
      <c r="Q30" s="89">
        <f t="shared" si="12"/>
        <v>10.9</v>
      </c>
      <c r="R30" s="89">
        <f t="shared" si="12"/>
        <v>60.7</v>
      </c>
      <c r="S30" s="89">
        <f t="shared" si="12"/>
        <v>96.9</v>
      </c>
      <c r="T30" s="83">
        <f t="shared" si="12"/>
        <v>526.5</v>
      </c>
      <c r="U30" s="97">
        <f t="shared" si="11"/>
        <v>104.53941120607789</v>
      </c>
      <c r="V30" s="84"/>
      <c r="W30" s="4"/>
      <c r="X30" s="108"/>
      <c r="Y30" s="3"/>
      <c r="Z30" s="85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4"/>
      <c r="AL30" s="8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ht="18" customHeight="1">
      <c r="A31" s="70"/>
      <c r="B31" s="120" t="s">
        <v>57</v>
      </c>
      <c r="C31" s="121">
        <f>+[1]DGA!L32</f>
        <v>93.1</v>
      </c>
      <c r="D31" s="121">
        <f>+[1]DGA!M32</f>
        <v>201</v>
      </c>
      <c r="E31" s="121">
        <f>+[1]DGA!N32</f>
        <v>30.3</v>
      </c>
      <c r="F31" s="121">
        <f>+[1]DGA!O32</f>
        <v>14.5</v>
      </c>
      <c r="G31" s="121">
        <f>+[1]DGA!P32</f>
        <v>0.1</v>
      </c>
      <c r="H31" s="121">
        <f>+[1]DGA!Q32</f>
        <v>18.7</v>
      </c>
      <c r="I31" s="121">
        <f>+[1]DGA!R32</f>
        <v>71.8</v>
      </c>
      <c r="J31" s="121">
        <f>+[1]DGA!S32</f>
        <v>120.9</v>
      </c>
      <c r="K31" s="93">
        <f>SUM(C31:J31)</f>
        <v>550.40000000000009</v>
      </c>
      <c r="L31" s="122">
        <v>131</v>
      </c>
      <c r="M31" s="121">
        <v>202.6</v>
      </c>
      <c r="N31" s="123">
        <v>15.2</v>
      </c>
      <c r="O31" s="123">
        <v>4.8</v>
      </c>
      <c r="P31" s="123">
        <v>4.4000000000000004</v>
      </c>
      <c r="Q31" s="123">
        <v>10.9</v>
      </c>
      <c r="R31" s="123">
        <v>60.7</v>
      </c>
      <c r="S31" s="123">
        <v>96.9</v>
      </c>
      <c r="T31" s="93">
        <f>SUM(L31:S31)</f>
        <v>526.5</v>
      </c>
      <c r="U31" s="93">
        <f t="shared" si="11"/>
        <v>104.53941120607789</v>
      </c>
      <c r="V31" s="60"/>
      <c r="W31" s="4"/>
      <c r="X31" s="124"/>
      <c r="Y31" s="3"/>
      <c r="Z31" s="85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4"/>
      <c r="AL31" s="8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ht="18" customHeight="1">
      <c r="A32" s="70"/>
      <c r="B32" s="41" t="s">
        <v>94</v>
      </c>
      <c r="C32" s="89">
        <f>+[1]DGA!L33</f>
        <v>22.9</v>
      </c>
      <c r="D32" s="89">
        <f>+[1]DGA!M33</f>
        <v>0</v>
      </c>
      <c r="E32" s="89">
        <f>+[1]DGA!N33</f>
        <v>0</v>
      </c>
      <c r="F32" s="89">
        <f>+[1]DGA!O33</f>
        <v>0</v>
      </c>
      <c r="G32" s="89">
        <f>+[1]DGA!P33</f>
        <v>20.6</v>
      </c>
      <c r="H32" s="89">
        <f>+[1]DGA!Q33</f>
        <v>0</v>
      </c>
      <c r="I32" s="89">
        <f>+[1]DGA!R33</f>
        <v>0.6</v>
      </c>
      <c r="J32" s="89">
        <f>+[1]DGA!S33</f>
        <v>0</v>
      </c>
      <c r="K32" s="89">
        <f>+[1]DGA!T33</f>
        <v>44.1</v>
      </c>
      <c r="L32" s="125">
        <v>22.8</v>
      </c>
      <c r="M32" s="89">
        <v>0</v>
      </c>
      <c r="N32" s="89">
        <v>0</v>
      </c>
      <c r="O32" s="89">
        <v>0</v>
      </c>
      <c r="P32" s="89">
        <v>20.6</v>
      </c>
      <c r="Q32" s="89">
        <v>0.6</v>
      </c>
      <c r="R32" s="89">
        <v>0</v>
      </c>
      <c r="S32" s="89">
        <v>0</v>
      </c>
      <c r="T32" s="97">
        <f>SUM(L32:S32)</f>
        <v>44.000000000000007</v>
      </c>
      <c r="U32" s="97">
        <v>0</v>
      </c>
      <c r="V32" s="60"/>
      <c r="W32" s="4"/>
      <c r="X32" s="112"/>
      <c r="Y32" s="126"/>
      <c r="Z32" s="85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4"/>
      <c r="AL32" s="87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ht="18" customHeight="1" thickBot="1">
      <c r="A33" s="127"/>
      <c r="B33" s="128" t="s">
        <v>95</v>
      </c>
      <c r="C33" s="129">
        <f t="shared" ref="C33:K33" si="13">+C8+C28+C29+C32</f>
        <v>11947.4</v>
      </c>
      <c r="D33" s="129">
        <f t="shared" si="13"/>
        <v>10480.400000000001</v>
      </c>
      <c r="E33" s="129">
        <f t="shared" si="13"/>
        <v>9859.9999999999982</v>
      </c>
      <c r="F33" s="129">
        <f t="shared" si="13"/>
        <v>6618.8</v>
      </c>
      <c r="G33" s="129">
        <f t="shared" si="13"/>
        <v>6607.5000000000018</v>
      </c>
      <c r="H33" s="129">
        <f t="shared" si="13"/>
        <v>8359.1</v>
      </c>
      <c r="I33" s="129">
        <f t="shared" si="13"/>
        <v>10077.9</v>
      </c>
      <c r="J33" s="129">
        <f t="shared" si="13"/>
        <v>10318.299999999999</v>
      </c>
      <c r="K33" s="129">
        <f t="shared" si="13"/>
        <v>74269.399999999994</v>
      </c>
      <c r="L33" s="129">
        <f>+L8+L28+L29+L32</f>
        <v>11110.499999999998</v>
      </c>
      <c r="M33" s="129">
        <f t="shared" ref="M33:T33" si="14">+M8+M28+M29+M32</f>
        <v>11065.500000000002</v>
      </c>
      <c r="N33" s="129">
        <f t="shared" si="14"/>
        <v>9862.7999999999993</v>
      </c>
      <c r="O33" s="129">
        <f t="shared" si="14"/>
        <v>6751.7</v>
      </c>
      <c r="P33" s="129">
        <f t="shared" si="14"/>
        <v>6679.6</v>
      </c>
      <c r="Q33" s="129">
        <f t="shared" si="14"/>
        <v>8178.0000000000009</v>
      </c>
      <c r="R33" s="129">
        <f t="shared" si="14"/>
        <v>9950.0999999999985</v>
      </c>
      <c r="S33" s="129">
        <f t="shared" si="14"/>
        <v>10864.9</v>
      </c>
      <c r="T33" s="129">
        <f t="shared" si="14"/>
        <v>74463.100000000006</v>
      </c>
      <c r="U33" s="130">
        <f t="shared" ref="U33" si="15">+K33/T33*100</f>
        <v>99.739871157660616</v>
      </c>
      <c r="V33" s="131"/>
      <c r="W33" s="94"/>
      <c r="X33" s="39"/>
      <c r="Y33" s="126"/>
      <c r="Z33" s="85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4"/>
      <c r="AL33" s="87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ht="18" customHeight="1" thickTop="1">
      <c r="A34" s="132"/>
      <c r="B34" s="56" t="s">
        <v>72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65"/>
      <c r="W34" s="4"/>
      <c r="X34" s="3"/>
      <c r="Y34" s="3"/>
      <c r="Z34" s="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ht="14.25">
      <c r="A35" s="70"/>
      <c r="B35" s="59" t="s">
        <v>73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5"/>
      <c r="W35" s="3"/>
      <c r="X35" s="3"/>
      <c r="Y35" s="3"/>
      <c r="Z35" s="3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ht="18" customHeight="1">
      <c r="A36" s="70"/>
      <c r="B36" s="63" t="s">
        <v>96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5"/>
      <c r="W36" s="3"/>
      <c r="X36" s="3"/>
      <c r="Y36" s="3"/>
      <c r="Z36" s="3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1:71" ht="12" customHeight="1">
      <c r="A37" s="70"/>
      <c r="B37" s="63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3"/>
      <c r="X37" s="3"/>
      <c r="Y37" s="3"/>
      <c r="Z37" s="3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1:71" ht="15.75" customHeight="1">
      <c r="A38" s="70"/>
      <c r="B38" s="67" t="s">
        <v>77</v>
      </c>
      <c r="C38" s="65"/>
      <c r="D38" s="65"/>
      <c r="E38" s="65"/>
      <c r="F38" s="65"/>
      <c r="G38" s="65"/>
      <c r="H38" s="65"/>
      <c r="I38" s="65"/>
      <c r="J38" s="65"/>
      <c r="K38" s="65"/>
      <c r="L38" s="134"/>
      <c r="M38" s="134"/>
      <c r="N38" s="134"/>
      <c r="O38" s="134"/>
      <c r="P38" s="134"/>
      <c r="Q38" s="134"/>
      <c r="R38" s="134"/>
      <c r="S38" s="134"/>
      <c r="T38" s="60"/>
      <c r="U38" s="65"/>
      <c r="V38" s="65"/>
      <c r="W38" s="3"/>
      <c r="X38" s="3"/>
      <c r="Y38" s="3"/>
      <c r="Z38" s="3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1:71" ht="14.25">
      <c r="A39" s="70"/>
      <c r="B39" s="135"/>
      <c r="C39" s="65"/>
      <c r="D39" s="65"/>
      <c r="E39" s="65"/>
      <c r="F39" s="65"/>
      <c r="G39" s="65"/>
      <c r="H39" s="65"/>
      <c r="I39" s="65"/>
      <c r="J39" s="65"/>
      <c r="K39" s="65"/>
      <c r="L39" s="134"/>
      <c r="M39" s="134"/>
      <c r="N39" s="134"/>
      <c r="O39" s="134"/>
      <c r="P39" s="134"/>
      <c r="Q39" s="134"/>
      <c r="R39" s="134"/>
      <c r="S39" s="134"/>
      <c r="T39" s="65"/>
      <c r="U39" s="65"/>
      <c r="V39" s="65"/>
      <c r="W39" s="3"/>
      <c r="X39" s="3"/>
      <c r="Y39" s="3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ht="14.25">
      <c r="A40" s="70"/>
      <c r="B40" s="65"/>
      <c r="C40" s="136"/>
      <c r="D40" s="136"/>
      <c r="E40" s="136"/>
      <c r="F40" s="136"/>
      <c r="G40" s="136"/>
      <c r="H40" s="136"/>
      <c r="I40" s="136"/>
      <c r="J40" s="136"/>
      <c r="K40" s="136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3"/>
      <c r="X40" s="3"/>
      <c r="Y40" s="3"/>
      <c r="Z40" s="3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71" ht="14.25">
      <c r="A41" s="7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3"/>
      <c r="X41" s="3"/>
      <c r="Y41" s="3"/>
      <c r="Z41" s="3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1:71" ht="14.25">
      <c r="A42" s="70"/>
      <c r="B42" s="77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3"/>
      <c r="X42" s="3"/>
      <c r="Y42" s="3"/>
      <c r="Z42" s="3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1:71" ht="14.25">
      <c r="A43" s="70"/>
      <c r="B43" s="77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3"/>
      <c r="X43" s="3"/>
      <c r="Y43" s="3"/>
      <c r="Z43" s="3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1:71" ht="14.25">
      <c r="A44" s="70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3"/>
      <c r="X44" s="3"/>
      <c r="Y44" s="3"/>
      <c r="Z44" s="3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1:71" ht="14.25">
      <c r="A45" s="70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3"/>
      <c r="X45" s="3"/>
      <c r="Y45" s="3"/>
      <c r="Z45" s="3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1:71" ht="14.25">
      <c r="A46" s="70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3"/>
      <c r="X46" s="3"/>
      <c r="Y46" s="3"/>
      <c r="Z46" s="3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1:71" ht="14.25">
      <c r="A47" s="70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3"/>
      <c r="X47" s="3"/>
      <c r="Y47" s="3"/>
      <c r="Z47" s="3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71" ht="14.25">
      <c r="A48" s="70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3"/>
      <c r="X48" s="3"/>
      <c r="Y48" s="3"/>
      <c r="Z48" s="3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ht="14.25">
      <c r="A49" s="70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ht="14.25">
      <c r="A50" s="70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3"/>
      <c r="X50" s="3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ht="14.25">
      <c r="A51" s="70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ht="14.25">
      <c r="A52" s="70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14.25">
      <c r="A53" s="70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14.25">
      <c r="A54" s="70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ht="14.25">
      <c r="A55" s="70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ht="14.25">
      <c r="A56" s="70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ht="14.25">
      <c r="A57" s="70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3"/>
      <c r="X57" s="3"/>
      <c r="Y57" s="3"/>
      <c r="Z57" s="3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ht="14.25">
      <c r="A58" s="70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ht="14.25">
      <c r="A59" s="70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14.25">
      <c r="A60" s="70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3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4.25">
      <c r="A61" s="70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14.25">
      <c r="A62" s="70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ht="14.25">
      <c r="A63" s="70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3"/>
      <c r="X63" s="3"/>
      <c r="Y63" s="3"/>
      <c r="Z63" s="3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ht="14.25">
      <c r="A64" s="70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3"/>
      <c r="X64" s="3"/>
      <c r="Y64" s="3"/>
      <c r="Z64" s="3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ht="14.25">
      <c r="A65" s="70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3"/>
      <c r="X65" s="3"/>
      <c r="Y65" s="3"/>
      <c r="Z65" s="3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ht="14.25">
      <c r="A66" s="70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3"/>
      <c r="X66" s="3"/>
      <c r="Y66" s="3"/>
      <c r="Z66" s="3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71" ht="14.25">
      <c r="A67" s="70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3"/>
      <c r="X67" s="3"/>
      <c r="Y67" s="3"/>
      <c r="Z67" s="3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1:71" ht="14.25">
      <c r="A68" s="70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3"/>
      <c r="X68" s="3"/>
      <c r="Y68" s="3"/>
      <c r="Z68" s="3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1:71" ht="14.25">
      <c r="A69" s="70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3"/>
      <c r="X69" s="3"/>
      <c r="Y69" s="3"/>
      <c r="Z69" s="3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1:71" ht="14.25">
      <c r="A70" s="70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3"/>
      <c r="X70" s="3"/>
      <c r="Y70" s="3"/>
      <c r="Z70" s="3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1:71" ht="14.25">
      <c r="A71" s="70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3"/>
      <c r="X71" s="3"/>
      <c r="Y71" s="3"/>
      <c r="Z71" s="3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1:71" ht="14.25">
      <c r="A72" s="70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3"/>
      <c r="X72" s="3"/>
      <c r="Y72" s="3"/>
      <c r="Z72" s="3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1:71" ht="14.25">
      <c r="A73" s="70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1:71" ht="14.25">
      <c r="A74" s="70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1:71" ht="14.25">
      <c r="A75" s="70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1:71" ht="14.25">
      <c r="A76" s="70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1:71" ht="14.25">
      <c r="A77" s="70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1:71" ht="14.25">
      <c r="A78" s="70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1:71" ht="14.25">
      <c r="A79" s="70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1:71" ht="14.25">
      <c r="A80" s="70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3"/>
      <c r="X80" s="3"/>
      <c r="Y80" s="3"/>
      <c r="Z80" s="3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1:71" ht="14.25">
      <c r="A81" s="70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1:71" ht="14.25">
      <c r="A82" s="70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3"/>
      <c r="X82" s="3"/>
      <c r="Y82" s="3"/>
      <c r="Z82" s="3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1:71" ht="14.25">
      <c r="A83" s="70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3"/>
      <c r="X83" s="3"/>
      <c r="Y83" s="3"/>
      <c r="Z83" s="3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1:71" ht="14.25">
      <c r="A84" s="70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3"/>
      <c r="X84" s="3"/>
      <c r="Y84" s="3"/>
      <c r="Z84" s="3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1:71" ht="14.25">
      <c r="A85" s="70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3"/>
      <c r="X85" s="3"/>
      <c r="Y85" s="3"/>
      <c r="Z85" s="3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1:71" ht="14.25">
      <c r="A86" s="70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3"/>
      <c r="X86" s="3"/>
      <c r="Y86" s="3"/>
      <c r="Z86" s="3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1:71" ht="14.25">
      <c r="A87" s="70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3"/>
      <c r="X87" s="3"/>
      <c r="Y87" s="3"/>
      <c r="Z87" s="3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1:71" ht="14.25">
      <c r="A88" s="70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3"/>
      <c r="X88" s="3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1:71" ht="14.25">
      <c r="A89" s="70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3"/>
      <c r="X89" s="3"/>
      <c r="Y89" s="3"/>
      <c r="Z89" s="3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1:71" ht="14.25">
      <c r="A90" s="70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3"/>
      <c r="X90" s="3"/>
      <c r="Y90" s="3"/>
      <c r="Z90" s="3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1:71" ht="14.25">
      <c r="A91" s="70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3"/>
      <c r="X91" s="3"/>
      <c r="Y91" s="3"/>
      <c r="Z91" s="3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1:71" ht="14.25">
      <c r="A92" s="70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3"/>
      <c r="X92" s="3"/>
      <c r="Y92" s="3"/>
      <c r="Z92" s="3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1:71" ht="14.25">
      <c r="A93" s="70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3"/>
      <c r="X93" s="3"/>
      <c r="Y93" s="3"/>
      <c r="Z93" s="3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1:71" ht="14.25">
      <c r="A94" s="70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3"/>
      <c r="X94" s="3"/>
      <c r="Y94" s="3"/>
      <c r="Z94" s="3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1:71" ht="14.25">
      <c r="A95" s="70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3"/>
      <c r="X95" s="3"/>
      <c r="Y95" s="3"/>
      <c r="Z95" s="3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1:71" ht="14.25">
      <c r="A96" s="70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3"/>
      <c r="X96" s="3"/>
      <c r="Y96" s="3"/>
      <c r="Z96" s="3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1:71" ht="14.25">
      <c r="A97" s="70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3"/>
      <c r="X97" s="3"/>
      <c r="Y97" s="3"/>
      <c r="Z97" s="3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1:71" ht="14.25">
      <c r="A98" s="70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3"/>
      <c r="X98" s="3"/>
      <c r="Y98" s="3"/>
      <c r="Z98" s="3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1:71" ht="14.25">
      <c r="A99" s="70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3"/>
      <c r="X99" s="3"/>
      <c r="Y99" s="3"/>
      <c r="Z99" s="3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1:71" ht="14.25">
      <c r="A100" s="70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3"/>
      <c r="X100" s="3"/>
      <c r="Y100" s="3"/>
      <c r="Z100" s="3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1:71" ht="14.25">
      <c r="A101" s="70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3"/>
      <c r="X101" s="3"/>
      <c r="Y101" s="3"/>
      <c r="Z101" s="3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1:71" ht="14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3"/>
      <c r="X102" s="3"/>
      <c r="Y102" s="3"/>
      <c r="Z102" s="3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1:71" ht="14.2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3"/>
      <c r="X103" s="3"/>
      <c r="Y103" s="3"/>
      <c r="Z103" s="3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1:71" ht="14.2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3"/>
      <c r="X104" s="3"/>
      <c r="Y104" s="3"/>
      <c r="Z104" s="3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1:71" ht="14.2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3"/>
      <c r="X105" s="3"/>
      <c r="Y105" s="3"/>
      <c r="Z105" s="3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1" ht="14.2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3"/>
      <c r="X106" s="3"/>
      <c r="Y106" s="3"/>
      <c r="Z106" s="3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1" ht="14.2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3"/>
      <c r="X107" s="3"/>
      <c r="Y107" s="3"/>
      <c r="Z107" s="3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1:71" ht="14.2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3"/>
      <c r="X108" s="3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1" ht="14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3"/>
      <c r="X109" s="3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1" ht="14.2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3"/>
      <c r="X110" s="3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1" ht="14.2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1" ht="14.2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2:71" ht="14.2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2:71" ht="14.2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2:71" ht="14.2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3"/>
      <c r="X115" s="3"/>
      <c r="Y115" s="3"/>
      <c r="Z115" s="3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2:71" ht="14.2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3"/>
      <c r="X116" s="3"/>
      <c r="Y116" s="3"/>
      <c r="Z116" s="3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2:71" ht="14.2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3"/>
      <c r="X117" s="3"/>
      <c r="Y117" s="3"/>
      <c r="Z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2:71" ht="14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3"/>
      <c r="X118" s="3"/>
      <c r="Y118" s="3"/>
      <c r="Z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2:71" ht="14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3"/>
      <c r="X119" s="3"/>
      <c r="Y119" s="3"/>
      <c r="Z119" s="3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2:71" ht="14.2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3"/>
      <c r="X120" s="3"/>
      <c r="Y120" s="3"/>
      <c r="Z120" s="3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2:71" ht="14.2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3"/>
      <c r="X121" s="3"/>
      <c r="Y121" s="3"/>
      <c r="Z121" s="3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2:71" ht="14.2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3"/>
      <c r="X122" s="3"/>
      <c r="Y122" s="3"/>
      <c r="Z122" s="3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2:71" ht="14.2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3"/>
      <c r="X123" s="3"/>
      <c r="Y123" s="3"/>
      <c r="Z123" s="3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2:71" ht="14.2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3"/>
      <c r="X124" s="3"/>
      <c r="Y124" s="3"/>
      <c r="Z124" s="3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2:71" ht="14.2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3"/>
      <c r="X125" s="3"/>
      <c r="Y125" s="3"/>
      <c r="Z125" s="3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2:71" ht="14.2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3"/>
      <c r="X126" s="3"/>
      <c r="Y126" s="3"/>
      <c r="Z126" s="3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2:71" ht="14.2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3"/>
      <c r="X127" s="3"/>
      <c r="Y127" s="3"/>
      <c r="Z127" s="3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2:71" ht="14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3"/>
      <c r="X128" s="3"/>
      <c r="Y128" s="3"/>
      <c r="Z128" s="3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2:71" ht="14.2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3"/>
      <c r="X129" s="3"/>
      <c r="Y129" s="3"/>
      <c r="Z129" s="3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2:71" ht="14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3"/>
      <c r="X130" s="3"/>
      <c r="Y130" s="3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2:71" ht="14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3"/>
      <c r="X131" s="3"/>
      <c r="Y131" s="3"/>
      <c r="Z131" s="3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2:71" ht="14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3"/>
      <c r="X132" s="3"/>
      <c r="Y132" s="3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2:71" ht="14.2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3"/>
      <c r="X133" s="3"/>
      <c r="Y133" s="3"/>
      <c r="Z133" s="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2:71" ht="14.2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3"/>
      <c r="X134" s="3"/>
      <c r="Y134" s="3"/>
      <c r="Z134" s="3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2:71" ht="14.2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3"/>
      <c r="X135" s="3"/>
      <c r="Y135" s="3"/>
      <c r="Z135" s="3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2:71" ht="14.2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3"/>
      <c r="X136" s="3"/>
      <c r="Y136" s="3"/>
      <c r="Z136" s="3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2:71" ht="14.2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3"/>
      <c r="X137" s="3"/>
      <c r="Y137" s="3"/>
      <c r="Z137" s="3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2:71" ht="14.2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3"/>
      <c r="X138" s="3"/>
      <c r="Y138" s="3"/>
      <c r="Z138" s="3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2:71" ht="14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3"/>
      <c r="X139" s="3"/>
      <c r="Y139" s="3"/>
      <c r="Z139" s="3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2:71" ht="14.2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3"/>
      <c r="X140" s="3"/>
      <c r="Y140" s="3"/>
      <c r="Z140" s="3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2:71" ht="14.2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3"/>
      <c r="X141" s="3"/>
      <c r="Y141" s="3"/>
      <c r="Z141" s="3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2:71" ht="14.2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3"/>
      <c r="X142" s="3"/>
      <c r="Y142" s="3"/>
      <c r="Z142" s="3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2:71" ht="14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3"/>
      <c r="X143" s="3"/>
      <c r="Y143" s="3"/>
      <c r="Z143" s="3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2:71" ht="14.2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3"/>
      <c r="X144" s="3"/>
      <c r="Y144" s="3"/>
      <c r="Z144" s="3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2:71" ht="14.2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3"/>
      <c r="X145" s="3"/>
      <c r="Y145" s="3"/>
      <c r="Z145" s="3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  <row r="146" spans="2:71" ht="14.2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3"/>
      <c r="X146" s="3"/>
      <c r="Y146" s="3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</row>
    <row r="147" spans="2:71" ht="14.2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3"/>
      <c r="X147" s="3"/>
      <c r="Y147" s="3"/>
      <c r="Z147" s="3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</row>
    <row r="148" spans="2:71" ht="14.2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3"/>
      <c r="X148" s="3"/>
      <c r="Y148" s="3"/>
      <c r="Z148" s="3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</row>
    <row r="149" spans="2:71" ht="14.2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3"/>
      <c r="X149" s="3"/>
      <c r="Y149" s="3"/>
      <c r="Z149" s="3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</row>
    <row r="150" spans="2:71" ht="14.2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3"/>
      <c r="X150" s="3"/>
      <c r="Y150" s="3"/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</row>
    <row r="151" spans="2:71" ht="14.2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3"/>
      <c r="X151" s="3"/>
      <c r="Y151" s="3"/>
      <c r="Z151" s="3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</row>
    <row r="152" spans="2:71" ht="14.2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3"/>
      <c r="X152" s="3"/>
      <c r="Y152" s="3"/>
      <c r="Z152" s="3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</row>
    <row r="153" spans="2:71" ht="14.2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</row>
    <row r="154" spans="2:71" ht="14.2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3"/>
      <c r="X154" s="3"/>
      <c r="Y154" s="3"/>
      <c r="Z154" s="3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</row>
    <row r="155" spans="2:71" ht="14.2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3"/>
      <c r="X155" s="3"/>
      <c r="Y155" s="3"/>
      <c r="Z155" s="3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</row>
    <row r="156" spans="2:71" ht="14.2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3"/>
      <c r="X156" s="3"/>
      <c r="Y156" s="3"/>
      <c r="Z156" s="3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</row>
    <row r="157" spans="2:71" ht="14.2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3"/>
      <c r="X157" s="3"/>
      <c r="Y157" s="3"/>
      <c r="Z157" s="3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</row>
    <row r="158" spans="2:71" ht="14.2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</row>
    <row r="159" spans="2:71" ht="14.2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</row>
    <row r="160" spans="2:71" ht="14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</row>
    <row r="161" spans="2:71" ht="14.2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</row>
    <row r="162" spans="2:71" ht="14.2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</row>
    <row r="163" spans="2:71" ht="14.2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</row>
    <row r="164" spans="2:71" ht="14.25"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7"/>
      <c r="W164" s="4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</row>
    <row r="165" spans="2:71" ht="14.25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7"/>
      <c r="W165" s="4"/>
      <c r="X165" s="3"/>
      <c r="Y165" s="3"/>
      <c r="Z165" s="3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</row>
    <row r="166" spans="2:71" ht="14.25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7"/>
      <c r="W166" s="4"/>
      <c r="X166" s="3"/>
      <c r="Y166" s="3"/>
      <c r="Z166" s="3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</row>
    <row r="167" spans="2:7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3"/>
      <c r="W167" s="4"/>
      <c r="X167" s="3"/>
      <c r="Y167" s="3"/>
      <c r="Z167" s="3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</row>
    <row r="168" spans="2:7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3"/>
      <c r="W168" s="4"/>
      <c r="X168" s="3"/>
      <c r="Y168" s="3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</row>
    <row r="169" spans="2:7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3"/>
      <c r="W169" s="4"/>
      <c r="X169" s="3"/>
      <c r="Y169" s="3"/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</row>
    <row r="170" spans="2:7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3"/>
      <c r="W170" s="4"/>
      <c r="X170" s="3"/>
      <c r="Y170" s="3"/>
      <c r="Z170" s="3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</row>
    <row r="171" spans="2:7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3"/>
      <c r="W171" s="4"/>
      <c r="X171" s="3"/>
      <c r="Y171" s="3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</row>
    <row r="172" spans="2:7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3"/>
      <c r="W172" s="4"/>
      <c r="X172" s="3"/>
      <c r="Y172" s="3"/>
      <c r="Z172" s="3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</row>
    <row r="173" spans="2:7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3"/>
      <c r="W173" s="4"/>
      <c r="X173" s="3"/>
      <c r="Y173" s="3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</row>
    <row r="174" spans="2:7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3"/>
      <c r="W174" s="4"/>
      <c r="X174" s="3"/>
      <c r="Y174" s="3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</row>
    <row r="175" spans="2:7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3"/>
      <c r="W175" s="4"/>
      <c r="X175" s="3"/>
      <c r="Y175" s="3"/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</row>
    <row r="176" spans="2:7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3"/>
      <c r="W176" s="4"/>
      <c r="X176" s="3"/>
      <c r="Y176" s="3"/>
      <c r="Z176" s="3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</row>
    <row r="177" spans="2:7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3"/>
      <c r="W177" s="4"/>
      <c r="X177" s="3"/>
      <c r="Y177" s="3"/>
      <c r="Z177" s="3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</row>
    <row r="178" spans="2:7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3"/>
      <c r="W178" s="4"/>
      <c r="X178" s="3"/>
      <c r="Y178" s="3"/>
      <c r="Z178" s="3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</row>
    <row r="179" spans="2:7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3"/>
      <c r="W179" s="4"/>
      <c r="X179" s="3"/>
      <c r="Y179" s="3"/>
      <c r="Z179" s="3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</row>
    <row r="180" spans="2:7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3"/>
      <c r="W180" s="4"/>
      <c r="X180" s="3"/>
      <c r="Y180" s="3"/>
      <c r="Z180" s="3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</row>
    <row r="181" spans="2:7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3"/>
      <c r="W181" s="4"/>
      <c r="X181" s="3"/>
      <c r="Y181" s="3"/>
      <c r="Z181" s="3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</row>
    <row r="182" spans="2:7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3"/>
      <c r="W182" s="4"/>
      <c r="X182" s="3"/>
      <c r="Y182" s="3"/>
      <c r="Z182" s="3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</row>
    <row r="183" spans="2:7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3"/>
      <c r="W183" s="4"/>
      <c r="X183" s="3"/>
      <c r="Y183" s="3"/>
      <c r="Z183" s="3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</row>
    <row r="184" spans="2:7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3"/>
      <c r="W184" s="4"/>
      <c r="X184" s="3"/>
      <c r="Y184" s="3"/>
      <c r="Z184" s="3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</row>
    <row r="185" spans="2:7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3"/>
      <c r="W185" s="4"/>
      <c r="X185" s="3"/>
      <c r="Y185" s="3"/>
      <c r="Z185" s="3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</row>
    <row r="186" spans="2:7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3"/>
      <c r="W186" s="4"/>
      <c r="X186" s="3"/>
      <c r="Y186" s="3"/>
      <c r="Z186" s="3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</row>
    <row r="187" spans="2:7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3"/>
      <c r="W187" s="4"/>
      <c r="X187" s="3"/>
      <c r="Y187" s="3"/>
      <c r="Z187" s="3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</row>
    <row r="188" spans="2:7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3"/>
      <c r="W188" s="4"/>
      <c r="X188" s="3"/>
      <c r="Y188" s="3"/>
      <c r="Z188" s="3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</row>
    <row r="189" spans="2:7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3"/>
      <c r="W189" s="4"/>
      <c r="X189" s="3"/>
      <c r="Y189" s="3"/>
      <c r="Z189" s="3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</row>
    <row r="190" spans="2:7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3"/>
      <c r="W190" s="4"/>
      <c r="X190" s="3"/>
      <c r="Y190" s="3"/>
      <c r="Z190" s="3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</row>
    <row r="191" spans="2:7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3"/>
      <c r="W191" s="4"/>
      <c r="X191" s="3"/>
      <c r="Y191" s="3"/>
      <c r="Z191" s="3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</row>
    <row r="192" spans="2:7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3"/>
      <c r="W192" s="4"/>
      <c r="X192" s="3"/>
      <c r="Y192" s="3"/>
      <c r="Z192" s="3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</row>
    <row r="193" spans="2:7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3"/>
      <c r="W193" s="4"/>
      <c r="X193" s="3"/>
      <c r="Y193" s="3"/>
      <c r="Z193" s="3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</row>
    <row r="194" spans="2:7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3"/>
      <c r="W194" s="4"/>
      <c r="X194" s="3"/>
      <c r="Y194" s="3"/>
      <c r="Z194" s="3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</row>
    <row r="195" spans="2:7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3"/>
      <c r="W195" s="4"/>
      <c r="X195" s="3"/>
      <c r="Y195" s="3"/>
      <c r="Z195" s="3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</row>
    <row r="196" spans="2:7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3"/>
      <c r="W196" s="4"/>
      <c r="X196" s="3"/>
      <c r="Y196" s="3"/>
      <c r="Z196" s="3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</row>
    <row r="197" spans="2:7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3"/>
      <c r="W197" s="4"/>
      <c r="X197" s="3"/>
      <c r="Y197" s="3"/>
      <c r="Z197" s="3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</row>
    <row r="198" spans="2:7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3"/>
      <c r="W198" s="4"/>
      <c r="X198" s="3"/>
      <c r="Y198" s="3"/>
      <c r="Z198" s="3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</row>
    <row r="199" spans="2:7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3"/>
      <c r="W199" s="4"/>
      <c r="X199" s="3"/>
      <c r="Y199" s="3"/>
      <c r="Z199" s="3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</row>
    <row r="200" spans="2:7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3"/>
      <c r="W200" s="4"/>
      <c r="X200" s="3"/>
      <c r="Y200" s="3"/>
      <c r="Z200" s="3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</row>
    <row r="201" spans="2:7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3"/>
      <c r="W201" s="4"/>
      <c r="X201" s="3"/>
      <c r="Y201" s="3"/>
      <c r="Z201" s="3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</row>
    <row r="202" spans="2:7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3"/>
      <c r="W202" s="4"/>
      <c r="X202" s="3"/>
      <c r="Y202" s="3"/>
      <c r="Z202" s="3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</row>
    <row r="203" spans="2:7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3"/>
      <c r="W203" s="4"/>
      <c r="X203" s="3"/>
      <c r="Y203" s="3"/>
      <c r="Z203" s="3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</row>
    <row r="204" spans="2:7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3"/>
      <c r="W204" s="4"/>
      <c r="X204" s="3"/>
      <c r="Y204" s="3"/>
      <c r="Z204" s="3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</row>
    <row r="205" spans="2:7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3"/>
      <c r="W205" s="4"/>
      <c r="X205" s="3"/>
      <c r="Y205" s="3"/>
      <c r="Z205" s="3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</row>
    <row r="206" spans="2:7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3"/>
      <c r="W206" s="4"/>
      <c r="X206" s="3"/>
      <c r="Y206" s="3"/>
      <c r="Z206" s="3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</row>
    <row r="207" spans="2:7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3"/>
      <c r="W207" s="4"/>
      <c r="X207" s="3"/>
      <c r="Y207" s="3"/>
      <c r="Z207" s="3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</row>
    <row r="208" spans="2:7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3"/>
      <c r="W208" s="4"/>
      <c r="X208" s="3"/>
      <c r="Y208" s="3"/>
      <c r="Z208" s="3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</row>
    <row r="209" spans="2:7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3"/>
      <c r="W209" s="4"/>
      <c r="X209" s="3"/>
      <c r="Y209" s="3"/>
      <c r="Z209" s="3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</row>
    <row r="210" spans="2:7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3"/>
      <c r="W210" s="4"/>
      <c r="X210" s="3"/>
      <c r="Y210" s="3"/>
      <c r="Z210" s="3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</row>
    <row r="211" spans="2:7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3"/>
      <c r="W211" s="4"/>
      <c r="X211" s="3"/>
      <c r="Y211" s="3"/>
      <c r="Z211" s="3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</row>
    <row r="212" spans="2:7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3"/>
      <c r="W212" s="4"/>
      <c r="X212" s="3"/>
      <c r="Y212" s="3"/>
      <c r="Z212" s="3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</row>
    <row r="213" spans="2:7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3"/>
      <c r="W213" s="4"/>
      <c r="X213" s="3"/>
      <c r="Y213" s="3"/>
      <c r="Z213" s="3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</row>
    <row r="214" spans="2:7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3"/>
      <c r="W214" s="4"/>
      <c r="X214" s="3"/>
      <c r="Y214" s="3"/>
      <c r="Z214" s="3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</row>
    <row r="215" spans="2:7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3"/>
      <c r="W215" s="4"/>
      <c r="X215" s="3"/>
      <c r="Y215" s="3"/>
      <c r="Z215" s="3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</row>
  </sheetData>
  <mergeCells count="10">
    <mergeCell ref="B1:V1"/>
    <mergeCell ref="B3:U3"/>
    <mergeCell ref="B4:U4"/>
    <mergeCell ref="B5:U5"/>
    <mergeCell ref="B6:B7"/>
    <mergeCell ref="C6:J6"/>
    <mergeCell ref="K6:K7"/>
    <mergeCell ref="L6:S6"/>
    <mergeCell ref="T6:T7"/>
    <mergeCell ref="U6:U7"/>
  </mergeCells>
  <printOptions horizontalCentered="1"/>
  <pageMargins left="0" right="0" top="0.19685039370078741" bottom="0.19685039370078741" header="0" footer="0.19685039370078741"/>
  <pageSetup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4"/>
  <sheetViews>
    <sheetView showGridLines="0" topLeftCell="A46" workbookViewId="0">
      <selection activeCell="A64" sqref="A64"/>
    </sheetView>
  </sheetViews>
  <sheetFormatPr baseColWidth="10" defaultColWidth="11.42578125" defaultRowHeight="12.75"/>
  <cols>
    <col min="1" max="1" width="3.42578125" style="138" customWidth="1"/>
    <col min="2" max="2" width="68.5703125" style="5" customWidth="1"/>
    <col min="3" max="10" width="10" style="5" customWidth="1"/>
    <col min="11" max="11" width="11.28515625" style="5" customWidth="1"/>
    <col min="12" max="14" width="8.42578125" style="5" customWidth="1"/>
    <col min="15" max="18" width="9.140625" style="5" customWidth="1"/>
    <col min="19" max="19" width="10.28515625" style="5" customWidth="1"/>
    <col min="20" max="20" width="10.85546875" style="5" customWidth="1"/>
    <col min="21" max="21" width="8.85546875" style="5" customWidth="1"/>
    <col min="22" max="22" width="10.140625" style="173" customWidth="1"/>
    <col min="23" max="23" width="7.5703125" style="142" customWidth="1"/>
    <col min="24" max="24" width="8.140625" style="142" customWidth="1"/>
    <col min="25" max="25" width="8.5703125" style="142" customWidth="1"/>
    <col min="26" max="54" width="11.42578125" style="142"/>
    <col min="55" max="16384" width="11.42578125" style="5"/>
  </cols>
  <sheetData>
    <row r="1" spans="1:54" ht="16.5">
      <c r="B1" s="139" t="s">
        <v>98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</row>
    <row r="2" spans="1:54" ht="14.2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0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</row>
    <row r="3" spans="1:54" s="148" customFormat="1" ht="16.5">
      <c r="A3" s="144"/>
      <c r="B3" s="145" t="s">
        <v>99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</row>
    <row r="4" spans="1:54" s="148" customFormat="1" ht="16.5">
      <c r="A4" s="144"/>
      <c r="B4" s="10" t="s">
        <v>80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46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</row>
    <row r="5" spans="1:54" s="148" customFormat="1" ht="18" customHeight="1">
      <c r="A5" s="144"/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6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</row>
    <row r="6" spans="1:54" s="148" customFormat="1" ht="18" customHeight="1">
      <c r="A6" s="144"/>
      <c r="B6" s="149" t="s">
        <v>4</v>
      </c>
      <c r="C6" s="12">
        <v>2020</v>
      </c>
      <c r="D6" s="13"/>
      <c r="E6" s="13"/>
      <c r="F6" s="13"/>
      <c r="G6" s="13"/>
      <c r="H6" s="13"/>
      <c r="I6" s="13"/>
      <c r="J6" s="13"/>
      <c r="K6" s="76" t="s">
        <v>5</v>
      </c>
      <c r="L6" s="12">
        <v>2020</v>
      </c>
      <c r="M6" s="13"/>
      <c r="N6" s="13"/>
      <c r="O6" s="13"/>
      <c r="P6" s="13"/>
      <c r="Q6" s="13"/>
      <c r="R6" s="13"/>
      <c r="S6" s="13"/>
      <c r="T6" s="76" t="s">
        <v>6</v>
      </c>
      <c r="U6" s="75" t="s">
        <v>101</v>
      </c>
      <c r="V6" s="146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</row>
    <row r="7" spans="1:54" ht="21" customHeight="1" thickBot="1">
      <c r="A7" s="70"/>
      <c r="B7" s="150"/>
      <c r="C7" s="151" t="s">
        <v>8</v>
      </c>
      <c r="D7" s="151" t="s">
        <v>9</v>
      </c>
      <c r="E7" s="151" t="s">
        <v>10</v>
      </c>
      <c r="F7" s="151" t="s">
        <v>11</v>
      </c>
      <c r="G7" s="151" t="s">
        <v>12</v>
      </c>
      <c r="H7" s="151" t="s">
        <v>13</v>
      </c>
      <c r="I7" s="151" t="s">
        <v>14</v>
      </c>
      <c r="J7" s="151" t="s">
        <v>15</v>
      </c>
      <c r="K7" s="80"/>
      <c r="L7" s="151" t="s">
        <v>8</v>
      </c>
      <c r="M7" s="151" t="s">
        <v>9</v>
      </c>
      <c r="N7" s="151" t="s">
        <v>10</v>
      </c>
      <c r="O7" s="151" t="s">
        <v>11</v>
      </c>
      <c r="P7" s="151" t="s">
        <v>12</v>
      </c>
      <c r="Q7" s="151" t="s">
        <v>13</v>
      </c>
      <c r="R7" s="151" t="s">
        <v>14</v>
      </c>
      <c r="S7" s="151" t="s">
        <v>15</v>
      </c>
      <c r="T7" s="80"/>
      <c r="U7" s="78"/>
      <c r="V7" s="140"/>
      <c r="W7" s="140"/>
      <c r="X7" s="140"/>
      <c r="Y7" s="140"/>
      <c r="Z7" s="140"/>
      <c r="AA7" s="140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</row>
    <row r="8" spans="1:54" ht="18" customHeight="1" thickTop="1">
      <c r="A8" s="70"/>
      <c r="B8" s="152" t="s">
        <v>16</v>
      </c>
      <c r="C8" s="89">
        <f t="shared" ref="C8:T8" si="0">+C9+C21+C27+C22+C44</f>
        <v>2707.9</v>
      </c>
      <c r="D8" s="89">
        <f t="shared" si="0"/>
        <v>2002.6</v>
      </c>
      <c r="E8" s="89">
        <f t="shared" si="0"/>
        <v>4485.6000000000004</v>
      </c>
      <c r="F8" s="89">
        <f t="shared" si="0"/>
        <v>12382.5</v>
      </c>
      <c r="G8" s="89">
        <f t="shared" si="0"/>
        <v>1677.3000000000002</v>
      </c>
      <c r="H8" s="89">
        <f t="shared" si="0"/>
        <v>1633.0000000000002</v>
      </c>
      <c r="I8" s="89">
        <f t="shared" si="0"/>
        <v>2338.9</v>
      </c>
      <c r="J8" s="89">
        <f t="shared" si="0"/>
        <v>2321.9</v>
      </c>
      <c r="K8" s="89">
        <f t="shared" si="0"/>
        <v>29549.700000000004</v>
      </c>
      <c r="L8" s="89">
        <f t="shared" si="0"/>
        <v>2370</v>
      </c>
      <c r="M8" s="89">
        <f t="shared" si="0"/>
        <v>1798.8880162186031</v>
      </c>
      <c r="N8" s="89">
        <f t="shared" si="0"/>
        <v>4620.7000000000007</v>
      </c>
      <c r="O8" s="89">
        <f t="shared" si="0"/>
        <v>12330.9</v>
      </c>
      <c r="P8" s="89">
        <f t="shared" si="0"/>
        <v>1726.2123898823911</v>
      </c>
      <c r="Q8" s="89">
        <f t="shared" si="0"/>
        <v>1641.0000000000002</v>
      </c>
      <c r="R8" s="89">
        <f t="shared" si="0"/>
        <v>2388.7000000000003</v>
      </c>
      <c r="S8" s="89">
        <f t="shared" si="0"/>
        <v>4809.7</v>
      </c>
      <c r="T8" s="89">
        <f t="shared" si="0"/>
        <v>31686.100406100995</v>
      </c>
      <c r="U8" s="89">
        <f t="shared" ref="U8:U16" si="1">+K8/T8*100</f>
        <v>93.257610186422184</v>
      </c>
      <c r="V8" s="140"/>
      <c r="W8" s="140"/>
      <c r="X8" s="140"/>
      <c r="Y8" s="140"/>
      <c r="Z8" s="140"/>
      <c r="AA8" s="140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</row>
    <row r="9" spans="1:54" ht="18" customHeight="1">
      <c r="A9" s="70"/>
      <c r="B9" s="153" t="s">
        <v>17</v>
      </c>
      <c r="C9" s="89">
        <f t="shared" ref="C9:T9" si="2">+C10+C19</f>
        <v>34.9</v>
      </c>
      <c r="D9" s="89">
        <f t="shared" si="2"/>
        <v>120</v>
      </c>
      <c r="E9" s="89">
        <f t="shared" si="2"/>
        <v>109</v>
      </c>
      <c r="F9" s="89">
        <f t="shared" si="2"/>
        <v>0.2</v>
      </c>
      <c r="G9" s="89">
        <f t="shared" si="2"/>
        <v>197.4</v>
      </c>
      <c r="H9" s="89">
        <f t="shared" si="2"/>
        <v>114.6</v>
      </c>
      <c r="I9" s="89">
        <f t="shared" si="2"/>
        <v>133.69999999999999</v>
      </c>
      <c r="J9" s="89">
        <f t="shared" si="2"/>
        <v>128.29999999999998</v>
      </c>
      <c r="K9" s="83">
        <f t="shared" si="2"/>
        <v>838.10000000000014</v>
      </c>
      <c r="L9" s="89">
        <f t="shared" si="2"/>
        <v>37.1</v>
      </c>
      <c r="M9" s="89">
        <f t="shared" si="2"/>
        <v>156.29999999999998</v>
      </c>
      <c r="N9" s="89">
        <f t="shared" si="2"/>
        <v>112.7</v>
      </c>
      <c r="O9" s="89">
        <f t="shared" si="2"/>
        <v>0</v>
      </c>
      <c r="P9" s="89">
        <f t="shared" si="2"/>
        <v>195</v>
      </c>
      <c r="Q9" s="89">
        <f t="shared" si="2"/>
        <v>94.600000000000009</v>
      </c>
      <c r="R9" s="89">
        <f t="shared" si="2"/>
        <v>112.19999999999999</v>
      </c>
      <c r="S9" s="89">
        <f t="shared" si="2"/>
        <v>117.5</v>
      </c>
      <c r="T9" s="83">
        <f t="shared" si="2"/>
        <v>825.4</v>
      </c>
      <c r="U9" s="83">
        <f t="shared" si="1"/>
        <v>101.53864792827723</v>
      </c>
      <c r="V9" s="154"/>
      <c r="W9" s="140"/>
      <c r="X9" s="140"/>
      <c r="Y9" s="140"/>
      <c r="Z9" s="140"/>
      <c r="AA9" s="140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</row>
    <row r="10" spans="1:54" ht="18" customHeight="1">
      <c r="A10" s="70"/>
      <c r="B10" s="153" t="s">
        <v>81</v>
      </c>
      <c r="C10" s="89">
        <f t="shared" ref="C10:T10" si="3">+C11+C14</f>
        <v>19.8</v>
      </c>
      <c r="D10" s="89">
        <f t="shared" si="3"/>
        <v>107.8</v>
      </c>
      <c r="E10" s="89">
        <f t="shared" si="3"/>
        <v>102</v>
      </c>
      <c r="F10" s="89">
        <f t="shared" si="3"/>
        <v>0.1</v>
      </c>
      <c r="G10" s="89">
        <f t="shared" si="3"/>
        <v>196</v>
      </c>
      <c r="H10" s="89">
        <f t="shared" si="3"/>
        <v>108.6</v>
      </c>
      <c r="I10" s="89">
        <f t="shared" si="3"/>
        <v>125.7</v>
      </c>
      <c r="J10" s="89">
        <f t="shared" si="3"/>
        <v>124.1</v>
      </c>
      <c r="K10" s="83">
        <f t="shared" si="3"/>
        <v>784.10000000000014</v>
      </c>
      <c r="L10" s="89">
        <f t="shared" si="3"/>
        <v>21.2</v>
      </c>
      <c r="M10" s="89">
        <f t="shared" si="3"/>
        <v>142.79999999999998</v>
      </c>
      <c r="N10" s="89">
        <f t="shared" si="3"/>
        <v>107.7</v>
      </c>
      <c r="O10" s="89">
        <f t="shared" si="3"/>
        <v>0</v>
      </c>
      <c r="P10" s="89">
        <f t="shared" si="3"/>
        <v>195</v>
      </c>
      <c r="Q10" s="89">
        <f t="shared" si="3"/>
        <v>88.9</v>
      </c>
      <c r="R10" s="89">
        <f t="shared" si="3"/>
        <v>102.6</v>
      </c>
      <c r="S10" s="89">
        <f t="shared" si="3"/>
        <v>106.9</v>
      </c>
      <c r="T10" s="83">
        <f t="shared" si="3"/>
        <v>765.1</v>
      </c>
      <c r="U10" s="83">
        <f t="shared" si="1"/>
        <v>102.48333551169783</v>
      </c>
      <c r="V10" s="154"/>
      <c r="W10" s="140"/>
      <c r="X10" s="140"/>
      <c r="Y10" s="140"/>
      <c r="Z10" s="140"/>
      <c r="AA10" s="140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</row>
    <row r="11" spans="1:54" ht="18" customHeight="1">
      <c r="A11" s="70"/>
      <c r="B11" s="155" t="s">
        <v>36</v>
      </c>
      <c r="C11" s="89">
        <f t="shared" ref="C11:T11" si="4">+C12+C13</f>
        <v>0</v>
      </c>
      <c r="D11" s="89">
        <f t="shared" si="4"/>
        <v>95.5</v>
      </c>
      <c r="E11" s="89">
        <f t="shared" si="4"/>
        <v>93.1</v>
      </c>
      <c r="F11" s="89">
        <f t="shared" si="4"/>
        <v>0</v>
      </c>
      <c r="G11" s="89">
        <f t="shared" si="4"/>
        <v>192</v>
      </c>
      <c r="H11" s="89">
        <f t="shared" si="4"/>
        <v>103.6</v>
      </c>
      <c r="I11" s="89">
        <f t="shared" si="4"/>
        <v>109.2</v>
      </c>
      <c r="J11" s="89">
        <f t="shared" si="4"/>
        <v>107.1</v>
      </c>
      <c r="K11" s="89">
        <f t="shared" si="4"/>
        <v>700.50000000000011</v>
      </c>
      <c r="L11" s="89">
        <f t="shared" si="4"/>
        <v>0</v>
      </c>
      <c r="M11" s="89">
        <f t="shared" si="4"/>
        <v>131.69999999999999</v>
      </c>
      <c r="N11" s="89">
        <f t="shared" si="4"/>
        <v>93</v>
      </c>
      <c r="O11" s="89">
        <f t="shared" si="4"/>
        <v>0</v>
      </c>
      <c r="P11" s="89">
        <f t="shared" si="4"/>
        <v>192</v>
      </c>
      <c r="Q11" s="89">
        <f t="shared" si="4"/>
        <v>81.7</v>
      </c>
      <c r="R11" s="89">
        <f t="shared" si="4"/>
        <v>95</v>
      </c>
      <c r="S11" s="89">
        <f t="shared" si="4"/>
        <v>94</v>
      </c>
      <c r="T11" s="89">
        <f t="shared" si="4"/>
        <v>687.4</v>
      </c>
      <c r="U11" s="110">
        <f t="shared" si="1"/>
        <v>101.90573174279898</v>
      </c>
      <c r="V11" s="154"/>
      <c r="W11" s="140"/>
      <c r="X11" s="140"/>
      <c r="Y11" s="140"/>
      <c r="Z11" s="140"/>
      <c r="AA11" s="140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</row>
    <row r="12" spans="1:54" ht="18" customHeight="1">
      <c r="A12" s="70"/>
      <c r="B12" s="156" t="s">
        <v>102</v>
      </c>
      <c r="C12" s="111">
        <f>+[1]TESORERIA!L12</f>
        <v>0</v>
      </c>
      <c r="D12" s="111">
        <f>+[1]TESORERIA!M12</f>
        <v>0</v>
      </c>
      <c r="E12" s="111">
        <f>+[1]TESORERIA!N12</f>
        <v>0</v>
      </c>
      <c r="F12" s="111">
        <f>+[1]TESORERIA!O12</f>
        <v>0</v>
      </c>
      <c r="G12" s="111">
        <f>+[1]TESORERIA!P12</f>
        <v>0</v>
      </c>
      <c r="H12" s="111">
        <f>+[1]TESORERIA!Q12</f>
        <v>0</v>
      </c>
      <c r="I12" s="111">
        <f>+[1]TESORERIA!R12</f>
        <v>0</v>
      </c>
      <c r="J12" s="111">
        <f>+[1]TESORERIA!S12</f>
        <v>0</v>
      </c>
      <c r="K12" s="157">
        <f>SUM(C12:J12)</f>
        <v>0</v>
      </c>
      <c r="L12" s="3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57">
        <f>SUM(L12:S12)</f>
        <v>0</v>
      </c>
      <c r="U12" s="158">
        <v>0</v>
      </c>
      <c r="V12" s="154"/>
      <c r="W12" s="140"/>
      <c r="X12" s="140"/>
      <c r="Y12" s="140"/>
      <c r="Z12" s="140"/>
      <c r="AA12" s="140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</row>
    <row r="13" spans="1:54" ht="18" customHeight="1">
      <c r="A13" s="70"/>
      <c r="B13" s="156" t="s">
        <v>103</v>
      </c>
      <c r="C13" s="111">
        <f>+[1]TESORERIA!L13</f>
        <v>0</v>
      </c>
      <c r="D13" s="111">
        <f>+[1]TESORERIA!M13</f>
        <v>95.5</v>
      </c>
      <c r="E13" s="111">
        <f>+[1]TESORERIA!N13</f>
        <v>93.1</v>
      </c>
      <c r="F13" s="111">
        <f>+[1]TESORERIA!O13</f>
        <v>0</v>
      </c>
      <c r="G13" s="111">
        <f>+[1]TESORERIA!P13</f>
        <v>192</v>
      </c>
      <c r="H13" s="111">
        <f>+[1]TESORERIA!Q13</f>
        <v>103.6</v>
      </c>
      <c r="I13" s="111">
        <f>+[1]TESORERIA!R13</f>
        <v>109.2</v>
      </c>
      <c r="J13" s="111">
        <f>+[1]TESORERIA!S13</f>
        <v>107.1</v>
      </c>
      <c r="K13" s="157">
        <f>SUM(C13:J13)</f>
        <v>700.50000000000011</v>
      </c>
      <c r="L13" s="31">
        <v>0</v>
      </c>
      <c r="M13" s="111">
        <v>131.69999999999999</v>
      </c>
      <c r="N13" s="111">
        <v>93</v>
      </c>
      <c r="O13" s="111">
        <v>0</v>
      </c>
      <c r="P13" s="111">
        <v>192</v>
      </c>
      <c r="Q13" s="111">
        <v>81.7</v>
      </c>
      <c r="R13" s="111">
        <v>95</v>
      </c>
      <c r="S13" s="111">
        <v>94</v>
      </c>
      <c r="T13" s="157">
        <f>SUM(L13:S13)</f>
        <v>687.4</v>
      </c>
      <c r="U13" s="157">
        <f t="shared" si="1"/>
        <v>101.90573174279898</v>
      </c>
      <c r="V13" s="154"/>
      <c r="W13" s="140"/>
      <c r="X13" s="140"/>
      <c r="Y13" s="140"/>
      <c r="Z13" s="140"/>
      <c r="AA13" s="140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</row>
    <row r="14" spans="1:54" ht="18" customHeight="1">
      <c r="A14" s="70"/>
      <c r="B14" s="159" t="s">
        <v>104</v>
      </c>
      <c r="C14" s="109">
        <f t="shared" ref="C14:T14" si="5">+C15</f>
        <v>19.8</v>
      </c>
      <c r="D14" s="109">
        <f t="shared" si="5"/>
        <v>12.3</v>
      </c>
      <c r="E14" s="109">
        <f t="shared" si="5"/>
        <v>8.9</v>
      </c>
      <c r="F14" s="109">
        <f t="shared" si="5"/>
        <v>0.1</v>
      </c>
      <c r="G14" s="109">
        <f t="shared" si="5"/>
        <v>4</v>
      </c>
      <c r="H14" s="109">
        <f t="shared" si="5"/>
        <v>5</v>
      </c>
      <c r="I14" s="109">
        <f t="shared" si="5"/>
        <v>16.5</v>
      </c>
      <c r="J14" s="109">
        <f t="shared" si="5"/>
        <v>17</v>
      </c>
      <c r="K14" s="109">
        <f t="shared" ref="K14" si="6">+K15+K18</f>
        <v>83.6</v>
      </c>
      <c r="L14" s="109">
        <f t="shared" si="5"/>
        <v>21.2</v>
      </c>
      <c r="M14" s="109">
        <f t="shared" si="5"/>
        <v>11.1</v>
      </c>
      <c r="N14" s="109">
        <f t="shared" si="5"/>
        <v>14.7</v>
      </c>
      <c r="O14" s="109">
        <f t="shared" si="5"/>
        <v>0</v>
      </c>
      <c r="P14" s="109">
        <f t="shared" si="5"/>
        <v>3</v>
      </c>
      <c r="Q14" s="109">
        <f t="shared" si="5"/>
        <v>7.2</v>
      </c>
      <c r="R14" s="109">
        <f t="shared" si="5"/>
        <v>7.6</v>
      </c>
      <c r="S14" s="109">
        <f t="shared" si="5"/>
        <v>12.9</v>
      </c>
      <c r="T14" s="109">
        <f t="shared" si="5"/>
        <v>77.7</v>
      </c>
      <c r="U14" s="110">
        <f t="shared" si="1"/>
        <v>107.59330759330759</v>
      </c>
      <c r="V14" s="160"/>
      <c r="W14" s="140"/>
      <c r="X14" s="140"/>
      <c r="Y14" s="140"/>
      <c r="Z14" s="140"/>
      <c r="AA14" s="140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</row>
    <row r="15" spans="1:54" ht="18" customHeight="1">
      <c r="A15" s="70"/>
      <c r="B15" s="33" t="s">
        <v>105</v>
      </c>
      <c r="C15" s="161">
        <f>+C16+C17</f>
        <v>19.8</v>
      </c>
      <c r="D15" s="161">
        <f t="shared" ref="D15:J15" si="7">+D16+D17</f>
        <v>12.3</v>
      </c>
      <c r="E15" s="161">
        <f t="shared" si="7"/>
        <v>8.9</v>
      </c>
      <c r="F15" s="161">
        <f t="shared" si="7"/>
        <v>0.1</v>
      </c>
      <c r="G15" s="161">
        <f t="shared" si="7"/>
        <v>4</v>
      </c>
      <c r="H15" s="161">
        <f t="shared" si="7"/>
        <v>5</v>
      </c>
      <c r="I15" s="161">
        <f t="shared" si="7"/>
        <v>16.5</v>
      </c>
      <c r="J15" s="161">
        <f t="shared" si="7"/>
        <v>17</v>
      </c>
      <c r="K15" s="161">
        <f>+K16+K17</f>
        <v>83.6</v>
      </c>
      <c r="L15" s="161">
        <f t="shared" ref="L15:T15" si="8">+L16+L17</f>
        <v>21.2</v>
      </c>
      <c r="M15" s="161">
        <f t="shared" si="8"/>
        <v>11.1</v>
      </c>
      <c r="N15" s="161">
        <f t="shared" si="8"/>
        <v>14.7</v>
      </c>
      <c r="O15" s="161">
        <f t="shared" si="8"/>
        <v>0</v>
      </c>
      <c r="P15" s="161">
        <f t="shared" si="8"/>
        <v>3</v>
      </c>
      <c r="Q15" s="161">
        <f t="shared" si="8"/>
        <v>7.2</v>
      </c>
      <c r="R15" s="161">
        <f t="shared" si="8"/>
        <v>7.6</v>
      </c>
      <c r="S15" s="161">
        <f t="shared" si="8"/>
        <v>12.9</v>
      </c>
      <c r="T15" s="161">
        <f t="shared" si="8"/>
        <v>77.7</v>
      </c>
      <c r="U15" s="157">
        <f t="shared" si="1"/>
        <v>107.59330759330759</v>
      </c>
      <c r="V15" s="154"/>
      <c r="W15" s="140"/>
      <c r="X15" s="140"/>
      <c r="Y15" s="140"/>
      <c r="Z15" s="140"/>
      <c r="AA15" s="140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</row>
    <row r="16" spans="1:54" ht="18" customHeight="1">
      <c r="A16" s="70"/>
      <c r="B16" s="162" t="s">
        <v>106</v>
      </c>
      <c r="C16" s="161">
        <f>+[1]TESORERIA!L16</f>
        <v>14.3</v>
      </c>
      <c r="D16" s="161">
        <f>+[1]TESORERIA!M16</f>
        <v>8</v>
      </c>
      <c r="E16" s="161">
        <f>+[1]TESORERIA!N16</f>
        <v>6.5</v>
      </c>
      <c r="F16" s="161">
        <f>+[1]TESORERIA!O16</f>
        <v>0</v>
      </c>
      <c r="G16" s="161">
        <f>+[1]TESORERIA!P16</f>
        <v>2.7</v>
      </c>
      <c r="H16" s="161">
        <f>+[1]TESORERIA!Q16</f>
        <v>0</v>
      </c>
      <c r="I16" s="161">
        <f>+[1]TESORERIA!R16</f>
        <v>11.2</v>
      </c>
      <c r="J16" s="161">
        <f>+[1]TESORERIA!S16</f>
        <v>12.4</v>
      </c>
      <c r="K16" s="157">
        <f>SUM(C16:J16)</f>
        <v>55.1</v>
      </c>
      <c r="L16" s="26">
        <f>+'[1]PP (EST)'!L41</f>
        <v>21.2</v>
      </c>
      <c r="M16" s="26">
        <f>+'[1]PP (EST)'!M41</f>
        <v>11.1</v>
      </c>
      <c r="N16" s="26">
        <f>+'[1]PP (EST)'!N41</f>
        <v>14.7</v>
      </c>
      <c r="O16" s="26">
        <f>+'[1]PP (EST)'!O41</f>
        <v>0</v>
      </c>
      <c r="P16" s="26">
        <f>+'[1]PP (EST)'!P41</f>
        <v>3</v>
      </c>
      <c r="Q16" s="26">
        <f>+'[1]PP (EST)'!Q41</f>
        <v>7.2</v>
      </c>
      <c r="R16" s="26">
        <f>+'[1]PP (EST)'!R41</f>
        <v>7.6</v>
      </c>
      <c r="S16" s="26">
        <f>+'[1]PP (EST)'!S41</f>
        <v>12.9</v>
      </c>
      <c r="T16" s="157">
        <f>SUM(L16:S16)</f>
        <v>77.7</v>
      </c>
      <c r="U16" s="157">
        <f t="shared" si="1"/>
        <v>70.913770913770918</v>
      </c>
      <c r="V16" s="154"/>
      <c r="W16" s="140"/>
      <c r="X16" s="140"/>
      <c r="Y16" s="140"/>
      <c r="Z16" s="140"/>
      <c r="AA16" s="140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</row>
    <row r="17" spans="1:54" s="168" customFormat="1" ht="18" customHeight="1">
      <c r="A17" s="70"/>
      <c r="B17" s="163" t="s">
        <v>107</v>
      </c>
      <c r="C17" s="164">
        <f>+[1]TESORERIA!L17</f>
        <v>5.5</v>
      </c>
      <c r="D17" s="164">
        <f>+[1]TESORERIA!M17</f>
        <v>4.3</v>
      </c>
      <c r="E17" s="164">
        <f>+[1]TESORERIA!N17</f>
        <v>2.4</v>
      </c>
      <c r="F17" s="164">
        <f>+[1]TESORERIA!O17</f>
        <v>0.1</v>
      </c>
      <c r="G17" s="164">
        <f>+[1]TESORERIA!P17</f>
        <v>1.3</v>
      </c>
      <c r="H17" s="164">
        <f>+[1]TESORERIA!Q17</f>
        <v>5</v>
      </c>
      <c r="I17" s="164">
        <f>+[1]TESORERIA!R17</f>
        <v>5.3</v>
      </c>
      <c r="J17" s="164">
        <f>+[1]TESORERIA!S17</f>
        <v>4.5999999999999996</v>
      </c>
      <c r="K17" s="165">
        <f>SUM(C17:J17)</f>
        <v>28.5</v>
      </c>
      <c r="L17" s="166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5">
        <f>SUM(L17:S17)</f>
        <v>0</v>
      </c>
      <c r="U17" s="167">
        <v>0</v>
      </c>
      <c r="V17" s="154"/>
      <c r="W17" s="140"/>
      <c r="X17" s="140"/>
      <c r="Y17" s="140"/>
      <c r="Z17" s="140"/>
      <c r="AA17" s="140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2"/>
    </row>
    <row r="18" spans="1:54" ht="18" customHeight="1">
      <c r="A18" s="70"/>
      <c r="B18" s="33" t="s">
        <v>31</v>
      </c>
      <c r="C18" s="161">
        <f>+[1]TESORERIA!L18</f>
        <v>0</v>
      </c>
      <c r="D18" s="161">
        <f>+[1]TESORERIA!M18</f>
        <v>0</v>
      </c>
      <c r="E18" s="161">
        <f>+[1]TESORERIA!N18</f>
        <v>0</v>
      </c>
      <c r="F18" s="161">
        <f>+[1]TESORERIA!O18</f>
        <v>0</v>
      </c>
      <c r="G18" s="161">
        <f>+[1]TESORERIA!P18</f>
        <v>0</v>
      </c>
      <c r="H18" s="161">
        <f>+[1]TESORERIA!Q18</f>
        <v>0</v>
      </c>
      <c r="I18" s="161">
        <f>+[1]TESORERIA!R18</f>
        <v>0</v>
      </c>
      <c r="J18" s="161">
        <f>+[1]TESORERIA!S18</f>
        <v>0</v>
      </c>
      <c r="K18" s="157">
        <f>SUM(C18:J18)</f>
        <v>0</v>
      </c>
      <c r="L18" s="26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57">
        <f>SUM(L18:S18)</f>
        <v>0</v>
      </c>
      <c r="U18" s="158">
        <v>0</v>
      </c>
      <c r="V18" s="154"/>
      <c r="W18" s="140"/>
      <c r="X18" s="140"/>
      <c r="Y18" s="140"/>
      <c r="Z18" s="140"/>
      <c r="AA18" s="140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</row>
    <row r="19" spans="1:54" ht="18" customHeight="1">
      <c r="A19" s="70"/>
      <c r="B19" s="155" t="s">
        <v>85</v>
      </c>
      <c r="C19" s="117">
        <f t="shared" ref="C19:T19" si="9">+C20</f>
        <v>15.1</v>
      </c>
      <c r="D19" s="117">
        <f t="shared" si="9"/>
        <v>12.2</v>
      </c>
      <c r="E19" s="117">
        <f t="shared" si="9"/>
        <v>7</v>
      </c>
      <c r="F19" s="117">
        <f t="shared" si="9"/>
        <v>0.1</v>
      </c>
      <c r="G19" s="117">
        <f t="shared" si="9"/>
        <v>1.4</v>
      </c>
      <c r="H19" s="117">
        <f t="shared" si="9"/>
        <v>6</v>
      </c>
      <c r="I19" s="117">
        <f t="shared" si="9"/>
        <v>8</v>
      </c>
      <c r="J19" s="117">
        <f t="shared" si="9"/>
        <v>4.2</v>
      </c>
      <c r="K19" s="169">
        <f t="shared" si="9"/>
        <v>54</v>
      </c>
      <c r="L19" s="117">
        <f t="shared" si="9"/>
        <v>15.9</v>
      </c>
      <c r="M19" s="117">
        <f t="shared" si="9"/>
        <v>13.5</v>
      </c>
      <c r="N19" s="117">
        <f t="shared" si="9"/>
        <v>5</v>
      </c>
      <c r="O19" s="117">
        <f t="shared" si="9"/>
        <v>0</v>
      </c>
      <c r="P19" s="117">
        <f t="shared" si="9"/>
        <v>0</v>
      </c>
      <c r="Q19" s="117">
        <f t="shared" si="9"/>
        <v>5.7</v>
      </c>
      <c r="R19" s="117">
        <f t="shared" si="9"/>
        <v>9.6</v>
      </c>
      <c r="S19" s="117">
        <f t="shared" si="9"/>
        <v>10.6</v>
      </c>
      <c r="T19" s="169">
        <f t="shared" si="9"/>
        <v>60.300000000000004</v>
      </c>
      <c r="U19" s="169">
        <f t="shared" ref="U19:U39" si="10">+K19/T19*100</f>
        <v>89.552238805970148</v>
      </c>
      <c r="V19" s="154"/>
      <c r="W19" s="140"/>
      <c r="X19" s="140"/>
      <c r="Y19" s="140"/>
      <c r="Z19" s="140"/>
      <c r="AA19" s="140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</row>
    <row r="20" spans="1:54" ht="18" customHeight="1">
      <c r="A20" s="70"/>
      <c r="B20" s="33" t="s">
        <v>108</v>
      </c>
      <c r="C20" s="121">
        <f>+[1]TESORERIA!L20</f>
        <v>15.1</v>
      </c>
      <c r="D20" s="121">
        <f>+[1]TESORERIA!M20</f>
        <v>12.2</v>
      </c>
      <c r="E20" s="121">
        <f>+[1]TESORERIA!N20</f>
        <v>7</v>
      </c>
      <c r="F20" s="121">
        <f>+[1]TESORERIA!O20</f>
        <v>0.1</v>
      </c>
      <c r="G20" s="121">
        <f>+[1]TESORERIA!P20</f>
        <v>1.4</v>
      </c>
      <c r="H20" s="121">
        <f>+[1]TESORERIA!Q20</f>
        <v>6</v>
      </c>
      <c r="I20" s="121">
        <f>+[1]TESORERIA!R20</f>
        <v>8</v>
      </c>
      <c r="J20" s="121">
        <f>+[1]TESORERIA!S20</f>
        <v>4.2</v>
      </c>
      <c r="K20" s="157">
        <f>SUM(C20:J20)</f>
        <v>54</v>
      </c>
      <c r="L20" s="122">
        <f>+'[1]PP (EST)'!L53</f>
        <v>15.9</v>
      </c>
      <c r="M20" s="122">
        <f>+'[1]PP (EST)'!M53</f>
        <v>13.5</v>
      </c>
      <c r="N20" s="122">
        <f>+'[1]PP (EST)'!N53</f>
        <v>5</v>
      </c>
      <c r="O20" s="122">
        <f>+'[1]PP (EST)'!O53</f>
        <v>0</v>
      </c>
      <c r="P20" s="122">
        <f>+'[1]PP (EST)'!P53</f>
        <v>0</v>
      </c>
      <c r="Q20" s="122">
        <f>+'[1]PP (EST)'!Q53</f>
        <v>5.7</v>
      </c>
      <c r="R20" s="122">
        <f>+'[1]PP (EST)'!R53</f>
        <v>9.6</v>
      </c>
      <c r="S20" s="122">
        <f>+'[1]PP (EST)'!S53</f>
        <v>10.6</v>
      </c>
      <c r="T20" s="157">
        <f>SUM(L20:S20)</f>
        <v>60.300000000000004</v>
      </c>
      <c r="U20" s="157">
        <f t="shared" si="10"/>
        <v>89.552238805970148</v>
      </c>
      <c r="V20" s="154"/>
      <c r="W20" s="140"/>
      <c r="X20" s="140"/>
      <c r="Y20" s="140"/>
      <c r="Z20" s="140"/>
      <c r="AA20" s="140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</row>
    <row r="21" spans="1:54" ht="18" customHeight="1">
      <c r="A21" s="70"/>
      <c r="B21" s="170" t="s">
        <v>109</v>
      </c>
      <c r="C21" s="89">
        <f>+[1]TESORERIA!L21</f>
        <v>179</v>
      </c>
      <c r="D21" s="89">
        <f>+[1]TESORERIA!M21</f>
        <v>255.9</v>
      </c>
      <c r="E21" s="89">
        <f>+[1]TESORERIA!N21</f>
        <v>186.7</v>
      </c>
      <c r="F21" s="89">
        <f>+[1]TESORERIA!O21</f>
        <v>236.5</v>
      </c>
      <c r="G21" s="89">
        <f>+[1]TESORERIA!P21</f>
        <v>183.3</v>
      </c>
      <c r="H21" s="89">
        <f>+[1]TESORERIA!Q21</f>
        <v>182.2</v>
      </c>
      <c r="I21" s="89">
        <f>+[1]TESORERIA!R21</f>
        <v>200.7</v>
      </c>
      <c r="J21" s="89">
        <f>+[1]TESORERIA!S21</f>
        <v>219</v>
      </c>
      <c r="K21" s="110">
        <f>SUM(C21:J21)</f>
        <v>1643.3</v>
      </c>
      <c r="L21" s="89">
        <f>+'[1]PP (EST)'!L57</f>
        <v>203.3</v>
      </c>
      <c r="M21" s="89">
        <f>+'[1]PP (EST)'!M57</f>
        <v>200.68801621860308</v>
      </c>
      <c r="N21" s="89">
        <f>+'[1]PP (EST)'!N57</f>
        <v>225.2</v>
      </c>
      <c r="O21" s="89">
        <f>+'[1]PP (EST)'!O57</f>
        <v>204.1</v>
      </c>
      <c r="P21" s="89">
        <f>+'[1]PP (EST)'!P57</f>
        <v>198.01238988239118</v>
      </c>
      <c r="Q21" s="89">
        <f>+'[1]PP (EST)'!Q57</f>
        <v>196.6</v>
      </c>
      <c r="R21" s="89">
        <f>+'[1]PP (EST)'!R57</f>
        <v>196.4</v>
      </c>
      <c r="S21" s="89">
        <f>+'[1]PP (EST)'!S57</f>
        <v>196.2</v>
      </c>
      <c r="T21" s="110">
        <f>SUM(L21:S21)</f>
        <v>1620.5004061009943</v>
      </c>
      <c r="U21" s="110">
        <f t="shared" si="10"/>
        <v>101.40694774362092</v>
      </c>
      <c r="V21" s="154"/>
      <c r="W21" s="154"/>
      <c r="X21" s="154"/>
      <c r="Y21" s="154"/>
      <c r="Z21" s="140"/>
      <c r="AA21" s="140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</row>
    <row r="22" spans="1:54" ht="18" customHeight="1">
      <c r="A22" s="70"/>
      <c r="B22" s="170" t="s">
        <v>110</v>
      </c>
      <c r="C22" s="89">
        <f>+C23</f>
        <v>0</v>
      </c>
      <c r="D22" s="89">
        <f t="shared" ref="D22:T22" si="11">+D23</f>
        <v>0</v>
      </c>
      <c r="E22" s="89">
        <f t="shared" si="11"/>
        <v>900</v>
      </c>
      <c r="F22" s="89">
        <f t="shared" si="11"/>
        <v>11500</v>
      </c>
      <c r="G22" s="89">
        <f t="shared" si="11"/>
        <v>0</v>
      </c>
      <c r="H22" s="89">
        <f t="shared" si="11"/>
        <v>0</v>
      </c>
      <c r="I22" s="89">
        <f t="shared" si="11"/>
        <v>0</v>
      </c>
      <c r="J22" s="89">
        <f t="shared" si="11"/>
        <v>0</v>
      </c>
      <c r="K22" s="89">
        <f t="shared" si="11"/>
        <v>12400</v>
      </c>
      <c r="L22" s="89">
        <f t="shared" si="11"/>
        <v>0</v>
      </c>
      <c r="M22" s="89">
        <f t="shared" si="11"/>
        <v>0</v>
      </c>
      <c r="N22" s="89">
        <f t="shared" si="11"/>
        <v>900</v>
      </c>
      <c r="O22" s="89">
        <f t="shared" si="11"/>
        <v>11500</v>
      </c>
      <c r="P22" s="89">
        <f t="shared" si="11"/>
        <v>0</v>
      </c>
      <c r="Q22" s="89">
        <f t="shared" si="11"/>
        <v>0</v>
      </c>
      <c r="R22" s="89">
        <f t="shared" si="11"/>
        <v>0</v>
      </c>
      <c r="S22" s="89">
        <f t="shared" si="11"/>
        <v>0</v>
      </c>
      <c r="T22" s="89">
        <f t="shared" si="11"/>
        <v>12400</v>
      </c>
      <c r="U22" s="171">
        <v>0</v>
      </c>
      <c r="V22" s="154"/>
      <c r="W22" s="154"/>
      <c r="X22" s="154"/>
      <c r="Y22" s="154"/>
      <c r="Z22" s="140"/>
      <c r="AA22" s="140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</row>
    <row r="23" spans="1:54" ht="18" customHeight="1">
      <c r="A23" s="70"/>
      <c r="B23" s="172" t="s">
        <v>111</v>
      </c>
      <c r="C23" s="89">
        <f>SUM(C24:C26)</f>
        <v>0</v>
      </c>
      <c r="D23" s="89">
        <f t="shared" ref="D23:T23" si="12">SUM(D24:D26)</f>
        <v>0</v>
      </c>
      <c r="E23" s="89">
        <f t="shared" si="12"/>
        <v>900</v>
      </c>
      <c r="F23" s="89">
        <f t="shared" si="12"/>
        <v>11500</v>
      </c>
      <c r="G23" s="89">
        <f t="shared" si="12"/>
        <v>0</v>
      </c>
      <c r="H23" s="89">
        <f t="shared" si="12"/>
        <v>0</v>
      </c>
      <c r="I23" s="89">
        <f t="shared" si="12"/>
        <v>0</v>
      </c>
      <c r="J23" s="89">
        <f t="shared" si="12"/>
        <v>0</v>
      </c>
      <c r="K23" s="89">
        <f t="shared" si="12"/>
        <v>12400</v>
      </c>
      <c r="L23" s="89">
        <f t="shared" si="12"/>
        <v>0</v>
      </c>
      <c r="M23" s="89">
        <f t="shared" si="12"/>
        <v>0</v>
      </c>
      <c r="N23" s="89">
        <f t="shared" si="12"/>
        <v>900</v>
      </c>
      <c r="O23" s="89">
        <f t="shared" si="12"/>
        <v>11500</v>
      </c>
      <c r="P23" s="89">
        <f t="shared" si="12"/>
        <v>0</v>
      </c>
      <c r="Q23" s="89">
        <f t="shared" si="12"/>
        <v>0</v>
      </c>
      <c r="R23" s="89">
        <f t="shared" si="12"/>
        <v>0</v>
      </c>
      <c r="S23" s="89">
        <f t="shared" si="12"/>
        <v>0</v>
      </c>
      <c r="T23" s="89">
        <f t="shared" si="12"/>
        <v>12400</v>
      </c>
      <c r="U23" s="110">
        <f t="shared" si="10"/>
        <v>100</v>
      </c>
      <c r="V23" s="154"/>
      <c r="W23" s="154"/>
      <c r="X23" s="154"/>
      <c r="Y23" s="154"/>
      <c r="Z23" s="140"/>
      <c r="AA23" s="140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</row>
    <row r="24" spans="1:54" s="142" customFormat="1" ht="18" customHeight="1">
      <c r="A24" s="173"/>
      <c r="B24" s="174" t="s">
        <v>112</v>
      </c>
      <c r="C24" s="175">
        <f>+[1]TESORERIA!L24</f>
        <v>0</v>
      </c>
      <c r="D24" s="175">
        <f>+[1]TESORERIA!M24</f>
        <v>0</v>
      </c>
      <c r="E24" s="175">
        <f>+[1]TESORERIA!N24</f>
        <v>400</v>
      </c>
      <c r="F24" s="175">
        <f>+[1]TESORERIA!O24</f>
        <v>0</v>
      </c>
      <c r="G24" s="175">
        <f>+[1]TESORERIA!P24</f>
        <v>0</v>
      </c>
      <c r="H24" s="175">
        <f>+[1]TESORERIA!Q24</f>
        <v>0</v>
      </c>
      <c r="I24" s="175">
        <f>+[1]TESORERIA!R24</f>
        <v>0</v>
      </c>
      <c r="J24" s="175">
        <f>+[1]TESORERIA!S24</f>
        <v>0</v>
      </c>
      <c r="K24" s="175">
        <f t="shared" ref="K24:K25" si="13">SUM(C24:J24)</f>
        <v>400</v>
      </c>
      <c r="L24" s="176">
        <v>0</v>
      </c>
      <c r="M24" s="176">
        <v>0</v>
      </c>
      <c r="N24" s="176">
        <v>400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f t="shared" ref="T24:T26" si="14">SUM(L24:S24)</f>
        <v>400</v>
      </c>
      <c r="U24" s="177">
        <f t="shared" si="10"/>
        <v>100</v>
      </c>
      <c r="V24" s="154"/>
      <c r="W24" s="154"/>
      <c r="X24" s="154"/>
      <c r="Y24" s="154"/>
      <c r="Z24" s="140"/>
      <c r="AA24" s="140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</row>
    <row r="25" spans="1:54" ht="18" customHeight="1">
      <c r="A25" s="70"/>
      <c r="B25" s="178" t="s">
        <v>113</v>
      </c>
      <c r="C25" s="121">
        <f>+[1]TESORERIA!L25</f>
        <v>0</v>
      </c>
      <c r="D25" s="121">
        <f>+[1]TESORERIA!M25</f>
        <v>0</v>
      </c>
      <c r="E25" s="121">
        <f>+[1]TESORERIA!N25</f>
        <v>500</v>
      </c>
      <c r="F25" s="121">
        <f>+[1]TESORERIA!O25</f>
        <v>11500</v>
      </c>
      <c r="G25" s="121">
        <f>+[1]TESORERIA!P25</f>
        <v>0</v>
      </c>
      <c r="H25" s="121">
        <f>+[1]TESORERIA!Q25</f>
        <v>0</v>
      </c>
      <c r="I25" s="121">
        <f>+[1]TESORERIA!R25</f>
        <v>0</v>
      </c>
      <c r="J25" s="121">
        <f>+[1]TESORERIA!S25</f>
        <v>0</v>
      </c>
      <c r="K25" s="157">
        <f t="shared" si="13"/>
        <v>12000</v>
      </c>
      <c r="L25" s="122">
        <v>0</v>
      </c>
      <c r="M25" s="122">
        <v>0</v>
      </c>
      <c r="N25" s="122">
        <v>500</v>
      </c>
      <c r="O25" s="122">
        <v>11500</v>
      </c>
      <c r="P25" s="122">
        <v>0</v>
      </c>
      <c r="Q25" s="122">
        <v>0</v>
      </c>
      <c r="R25" s="122">
        <v>0</v>
      </c>
      <c r="S25" s="122">
        <v>0</v>
      </c>
      <c r="T25" s="157">
        <f t="shared" si="14"/>
        <v>12000</v>
      </c>
      <c r="U25" s="157">
        <f t="shared" si="10"/>
        <v>100</v>
      </c>
      <c r="V25" s="154"/>
      <c r="W25" s="154"/>
      <c r="X25" s="154"/>
      <c r="Y25" s="154"/>
      <c r="Z25" s="140"/>
      <c r="AA25" s="140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</row>
    <row r="26" spans="1:54" ht="18" customHeight="1">
      <c r="A26" s="70"/>
      <c r="B26" s="178" t="s">
        <v>31</v>
      </c>
      <c r="C26" s="121">
        <f>+[1]TESORERIA!L26</f>
        <v>0</v>
      </c>
      <c r="D26" s="121">
        <f>+[1]TESORERIA!M26</f>
        <v>0</v>
      </c>
      <c r="E26" s="121">
        <f>+[1]TESORERIA!N26</f>
        <v>0</v>
      </c>
      <c r="F26" s="121">
        <f>+[1]TESORERIA!O26</f>
        <v>0</v>
      </c>
      <c r="G26" s="121">
        <f>+[1]TESORERIA!P26</f>
        <v>0</v>
      </c>
      <c r="H26" s="121">
        <f>+[1]TESORERIA!Q26</f>
        <v>0</v>
      </c>
      <c r="I26" s="121">
        <f>+[1]TESORERIA!R26</f>
        <v>0</v>
      </c>
      <c r="J26" s="121">
        <f>+[1]TESORERIA!S26</f>
        <v>0</v>
      </c>
      <c r="K26" s="121">
        <f>+[1]TESORERIA!T26</f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10">
        <f t="shared" si="14"/>
        <v>0</v>
      </c>
      <c r="U26" s="110">
        <v>0</v>
      </c>
      <c r="V26" s="154"/>
      <c r="W26" s="154"/>
      <c r="X26" s="154"/>
      <c r="Y26" s="154"/>
      <c r="Z26" s="140"/>
      <c r="AA26" s="140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</row>
    <row r="27" spans="1:54" ht="18" customHeight="1">
      <c r="A27" s="70"/>
      <c r="B27" s="170" t="s">
        <v>114</v>
      </c>
      <c r="C27" s="89">
        <f>+C28+C38+C41</f>
        <v>2351.6999999999998</v>
      </c>
      <c r="D27" s="89">
        <f t="shared" ref="D27:J27" si="15">+D28+D38+D41</f>
        <v>1482.6999999999998</v>
      </c>
      <c r="E27" s="89">
        <f t="shared" si="15"/>
        <v>1321.9999999999998</v>
      </c>
      <c r="F27" s="89">
        <f t="shared" si="15"/>
        <v>640.9</v>
      </c>
      <c r="G27" s="89">
        <f t="shared" si="15"/>
        <v>514.5</v>
      </c>
      <c r="H27" s="89">
        <f t="shared" si="15"/>
        <v>1169.8000000000002</v>
      </c>
      <c r="I27" s="89">
        <f t="shared" si="15"/>
        <v>1730.6</v>
      </c>
      <c r="J27" s="89">
        <f t="shared" si="15"/>
        <v>1679.2</v>
      </c>
      <c r="K27" s="89">
        <f>+K28+K38+K41</f>
        <v>10891.400000000001</v>
      </c>
      <c r="L27" s="89">
        <f t="shared" ref="L27:S27" si="16">+L28+L38+L41</f>
        <v>1888.5</v>
      </c>
      <c r="M27" s="89">
        <f t="shared" si="16"/>
        <v>1318.6</v>
      </c>
      <c r="N27" s="89">
        <f t="shared" si="16"/>
        <v>1288.6999999999998</v>
      </c>
      <c r="O27" s="89">
        <f t="shared" si="16"/>
        <v>626.80000000000007</v>
      </c>
      <c r="P27" s="89">
        <f t="shared" si="16"/>
        <v>565.5</v>
      </c>
      <c r="Q27" s="89">
        <f t="shared" si="16"/>
        <v>1327.9</v>
      </c>
      <c r="R27" s="89">
        <f t="shared" si="16"/>
        <v>2080.1000000000004</v>
      </c>
      <c r="S27" s="89">
        <f t="shared" si="16"/>
        <v>1289.8999999999999</v>
      </c>
      <c r="T27" s="89">
        <f>+T28+T38+T41</f>
        <v>10386</v>
      </c>
      <c r="U27" s="83">
        <f t="shared" si="10"/>
        <v>104.86616599268248</v>
      </c>
      <c r="V27" s="154"/>
      <c r="W27" s="154"/>
      <c r="X27" s="154"/>
      <c r="Y27" s="154"/>
      <c r="Z27" s="140"/>
      <c r="AA27" s="140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</row>
    <row r="28" spans="1:54" ht="18" customHeight="1">
      <c r="A28" s="70"/>
      <c r="B28" s="179" t="s">
        <v>55</v>
      </c>
      <c r="C28" s="89">
        <f t="shared" ref="C28:T28" si="17">+C29+C34</f>
        <v>2290.2999999999997</v>
      </c>
      <c r="D28" s="89">
        <f t="shared" si="17"/>
        <v>1433.1</v>
      </c>
      <c r="E28" s="89">
        <f t="shared" si="17"/>
        <v>1287.8999999999999</v>
      </c>
      <c r="F28" s="89">
        <f t="shared" si="17"/>
        <v>640.5</v>
      </c>
      <c r="G28" s="89">
        <f t="shared" si="17"/>
        <v>374.2</v>
      </c>
      <c r="H28" s="89">
        <f t="shared" si="17"/>
        <v>742.6</v>
      </c>
      <c r="I28" s="89">
        <f t="shared" si="17"/>
        <v>1212.7</v>
      </c>
      <c r="J28" s="89">
        <f t="shared" si="17"/>
        <v>1510</v>
      </c>
      <c r="K28" s="83">
        <f t="shared" si="17"/>
        <v>9491.3000000000011</v>
      </c>
      <c r="L28" s="89">
        <f t="shared" si="17"/>
        <v>1819.5</v>
      </c>
      <c r="M28" s="89">
        <f t="shared" si="17"/>
        <v>1268.0999999999999</v>
      </c>
      <c r="N28" s="89">
        <f t="shared" si="17"/>
        <v>1257.3999999999999</v>
      </c>
      <c r="O28" s="89">
        <f t="shared" si="17"/>
        <v>626.80000000000007</v>
      </c>
      <c r="P28" s="89">
        <f t="shared" si="17"/>
        <v>426.29999999999995</v>
      </c>
      <c r="Q28" s="89">
        <f t="shared" si="17"/>
        <v>1282</v>
      </c>
      <c r="R28" s="89">
        <f t="shared" si="17"/>
        <v>1187.9000000000001</v>
      </c>
      <c r="S28" s="89">
        <f t="shared" si="17"/>
        <v>1251.8999999999999</v>
      </c>
      <c r="T28" s="83">
        <f t="shared" si="17"/>
        <v>9119.9</v>
      </c>
      <c r="U28" s="83">
        <f t="shared" si="10"/>
        <v>104.07241307470478</v>
      </c>
      <c r="V28" s="154"/>
      <c r="W28" s="154"/>
      <c r="X28" s="154"/>
      <c r="Y28" s="154"/>
      <c r="Z28" s="140"/>
      <c r="AA28" s="140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</row>
    <row r="29" spans="1:54" ht="18" customHeight="1">
      <c r="A29" s="70"/>
      <c r="B29" s="180" t="s">
        <v>56</v>
      </c>
      <c r="C29" s="89">
        <f t="shared" ref="C29:T29" si="18">SUM(C30:C33)</f>
        <v>106</v>
      </c>
      <c r="D29" s="89">
        <f t="shared" si="18"/>
        <v>117.1</v>
      </c>
      <c r="E29" s="89">
        <f t="shared" si="18"/>
        <v>108.8</v>
      </c>
      <c r="F29" s="89">
        <f t="shared" si="18"/>
        <v>61.4</v>
      </c>
      <c r="G29" s="89">
        <f t="shared" si="18"/>
        <v>57.699999999999996</v>
      </c>
      <c r="H29" s="89">
        <f t="shared" si="18"/>
        <v>74.8</v>
      </c>
      <c r="I29" s="89">
        <f t="shared" si="18"/>
        <v>87.7</v>
      </c>
      <c r="J29" s="89">
        <f t="shared" si="18"/>
        <v>65.7</v>
      </c>
      <c r="K29" s="83">
        <f t="shared" si="18"/>
        <v>679.2</v>
      </c>
      <c r="L29" s="89">
        <f t="shared" si="18"/>
        <v>101.9</v>
      </c>
      <c r="M29" s="89">
        <f t="shared" si="18"/>
        <v>110.89999999999999</v>
      </c>
      <c r="N29" s="89">
        <f t="shared" si="18"/>
        <v>125.10000000000001</v>
      </c>
      <c r="O29" s="89">
        <f t="shared" si="18"/>
        <v>65.2</v>
      </c>
      <c r="P29" s="89">
        <f t="shared" si="18"/>
        <v>57.2</v>
      </c>
      <c r="Q29" s="89">
        <f t="shared" si="18"/>
        <v>64.400000000000006</v>
      </c>
      <c r="R29" s="89">
        <f t="shared" si="18"/>
        <v>88.899999999999991</v>
      </c>
      <c r="S29" s="89">
        <f t="shared" si="18"/>
        <v>104.5</v>
      </c>
      <c r="T29" s="83">
        <f t="shared" si="18"/>
        <v>718.1</v>
      </c>
      <c r="U29" s="83">
        <f t="shared" si="10"/>
        <v>94.58292716891799</v>
      </c>
      <c r="V29" s="154"/>
      <c r="W29" s="154"/>
      <c r="X29" s="154"/>
      <c r="Y29" s="154"/>
      <c r="Z29" s="140"/>
      <c r="AA29" s="140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</row>
    <row r="30" spans="1:54" ht="18" customHeight="1">
      <c r="A30" s="70"/>
      <c r="B30" s="181" t="s">
        <v>115</v>
      </c>
      <c r="C30" s="161">
        <f>+[1]TESORERIA!L30</f>
        <v>104.2</v>
      </c>
      <c r="D30" s="161">
        <f>+[1]TESORERIA!M30</f>
        <v>94.9</v>
      </c>
      <c r="E30" s="161">
        <f>+[1]TESORERIA!N30</f>
        <v>107.4</v>
      </c>
      <c r="F30" s="161">
        <f>+[1]TESORERIA!O30</f>
        <v>51.3</v>
      </c>
      <c r="G30" s="161">
        <f>+[1]TESORERIA!P30</f>
        <v>57.3</v>
      </c>
      <c r="H30" s="161">
        <f>+[1]TESORERIA!Q30</f>
        <v>56.3</v>
      </c>
      <c r="I30" s="161">
        <f>+[1]TESORERIA!R30</f>
        <v>87.7</v>
      </c>
      <c r="J30" s="161">
        <f>+[1]TESORERIA!S30</f>
        <v>65.7</v>
      </c>
      <c r="K30" s="157">
        <f>SUM(C30:J30)</f>
        <v>624.80000000000007</v>
      </c>
      <c r="L30" s="161">
        <f>+'[1]PP (EST)'!L66</f>
        <v>91.7</v>
      </c>
      <c r="M30" s="161">
        <f>+'[1]PP (EST)'!M66</f>
        <v>87.8</v>
      </c>
      <c r="N30" s="161">
        <f>+'[1]PP (EST)'!N66</f>
        <v>112</v>
      </c>
      <c r="O30" s="161">
        <f>+'[1]PP (EST)'!O66</f>
        <v>60.1</v>
      </c>
      <c r="P30" s="161">
        <f>+'[1]PP (EST)'!P66</f>
        <v>57</v>
      </c>
      <c r="Q30" s="161">
        <f>+'[1]PP (EST)'!Q66</f>
        <v>63.9</v>
      </c>
      <c r="R30" s="161">
        <f>+'[1]PP (EST)'!R66</f>
        <v>86.6</v>
      </c>
      <c r="S30" s="161">
        <f>+'[1]PP (EST)'!S66</f>
        <v>98.6</v>
      </c>
      <c r="T30" s="157">
        <f>SUM(L30:S30)</f>
        <v>657.7</v>
      </c>
      <c r="U30" s="157">
        <f t="shared" si="10"/>
        <v>94.997719324920183</v>
      </c>
      <c r="V30" s="154"/>
      <c r="W30" s="154"/>
      <c r="X30" s="154"/>
      <c r="Y30" s="154"/>
      <c r="Z30" s="140"/>
      <c r="AA30" s="140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</row>
    <row r="31" spans="1:54" ht="18" customHeight="1">
      <c r="A31" s="70"/>
      <c r="B31" s="181" t="s">
        <v>116</v>
      </c>
      <c r="C31" s="161">
        <f>+[1]TESORERIA!L31</f>
        <v>1.2</v>
      </c>
      <c r="D31" s="161">
        <f>+[1]TESORERIA!M31</f>
        <v>1.8</v>
      </c>
      <c r="E31" s="161">
        <f>+[1]TESORERIA!N31</f>
        <v>1.1000000000000001</v>
      </c>
      <c r="F31" s="161">
        <f>+[1]TESORERIA!O31</f>
        <v>0</v>
      </c>
      <c r="G31" s="161">
        <f>+[1]TESORERIA!P31</f>
        <v>0</v>
      </c>
      <c r="H31" s="161">
        <f>+[1]TESORERIA!Q31</f>
        <v>0</v>
      </c>
      <c r="I31" s="161">
        <f>+[1]TESORERIA!R31</f>
        <v>0</v>
      </c>
      <c r="J31" s="161">
        <f>+[1]TESORERIA!S31</f>
        <v>0</v>
      </c>
      <c r="K31" s="157">
        <f>SUM(C31:J31)</f>
        <v>4.0999999999999996</v>
      </c>
      <c r="L31" s="161">
        <f>+'[1]PP (EST)'!L67</f>
        <v>1.4</v>
      </c>
      <c r="M31" s="161">
        <f>+'[1]PP (EST)'!M67</f>
        <v>1.3</v>
      </c>
      <c r="N31" s="161">
        <f>+'[1]PP (EST)'!N67</f>
        <v>1.4</v>
      </c>
      <c r="O31" s="161">
        <f>+'[1]PP (EST)'!O67</f>
        <v>0</v>
      </c>
      <c r="P31" s="161">
        <f>+'[1]PP (EST)'!P67</f>
        <v>0</v>
      </c>
      <c r="Q31" s="161">
        <f>+'[1]PP (EST)'!Q67</f>
        <v>0</v>
      </c>
      <c r="R31" s="161">
        <f>+'[1]PP (EST)'!R67</f>
        <v>0</v>
      </c>
      <c r="S31" s="161">
        <f>+'[1]PP (EST)'!S67</f>
        <v>2.5</v>
      </c>
      <c r="T31" s="157">
        <f>SUM(L31:S31)</f>
        <v>6.6</v>
      </c>
      <c r="U31" s="157">
        <f t="shared" si="10"/>
        <v>62.121212121212125</v>
      </c>
      <c r="V31" s="154"/>
      <c r="W31" s="154"/>
      <c r="X31" s="154"/>
      <c r="Y31" s="154"/>
      <c r="Z31" s="140"/>
      <c r="AA31" s="140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</row>
    <row r="32" spans="1:54" s="168" customFormat="1" ht="18" customHeight="1">
      <c r="A32" s="70"/>
      <c r="B32" s="182" t="s">
        <v>117</v>
      </c>
      <c r="C32" s="164">
        <f>+[1]TESORERIA!L32</f>
        <v>0.6</v>
      </c>
      <c r="D32" s="164">
        <f>+[1]TESORERIA!M32</f>
        <v>20.399999999999999</v>
      </c>
      <c r="E32" s="164">
        <f>+[1]TESORERIA!N32</f>
        <v>0.3</v>
      </c>
      <c r="F32" s="164">
        <f>+[1]TESORERIA!O32</f>
        <v>10.1</v>
      </c>
      <c r="G32" s="164">
        <f>+[1]TESORERIA!P32</f>
        <v>0.4</v>
      </c>
      <c r="H32" s="164">
        <f>+[1]TESORERIA!Q32</f>
        <v>18.5</v>
      </c>
      <c r="I32" s="164">
        <f>+[1]TESORERIA!R32</f>
        <v>0</v>
      </c>
      <c r="J32" s="164">
        <f>+[1]TESORERIA!S32</f>
        <v>0</v>
      </c>
      <c r="K32" s="165">
        <f>SUM(C32:J32)</f>
        <v>50.3</v>
      </c>
      <c r="L32" s="164">
        <f>+'[1]PP (EST)'!L68</f>
        <v>8.8000000000000007</v>
      </c>
      <c r="M32" s="164">
        <f>+'[1]PP (EST)'!M68</f>
        <v>21.8</v>
      </c>
      <c r="N32" s="164">
        <f>+'[1]PP (EST)'!N68</f>
        <v>11.7</v>
      </c>
      <c r="O32" s="164">
        <f>+'[1]PP (EST)'!O68</f>
        <v>5.0999999999999996</v>
      </c>
      <c r="P32" s="164">
        <f>+'[1]PP (EST)'!P68</f>
        <v>0.2</v>
      </c>
      <c r="Q32" s="164">
        <f>+'[1]PP (EST)'!Q68</f>
        <v>0.5</v>
      </c>
      <c r="R32" s="164">
        <f>+'[1]PP (EST)'!R68</f>
        <v>2.2999999999999998</v>
      </c>
      <c r="S32" s="164">
        <f>+'[1]PP (EST)'!S68</f>
        <v>3.4</v>
      </c>
      <c r="T32" s="165">
        <f>SUM(L32:S32)</f>
        <v>53.8</v>
      </c>
      <c r="U32" s="165">
        <f t="shared" si="10"/>
        <v>93.494423791821561</v>
      </c>
      <c r="V32" s="154"/>
      <c r="W32" s="154"/>
      <c r="X32" s="154"/>
      <c r="Y32" s="154"/>
      <c r="Z32" s="140"/>
      <c r="AA32" s="140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</row>
    <row r="33" spans="1:54" ht="18" customHeight="1">
      <c r="A33" s="70"/>
      <c r="B33" s="181" t="s">
        <v>118</v>
      </c>
      <c r="C33" s="161">
        <f>+[1]TESORERIA!L33</f>
        <v>0</v>
      </c>
      <c r="D33" s="161">
        <f>+[1]TESORERIA!M33</f>
        <v>0</v>
      </c>
      <c r="E33" s="161">
        <f>+[1]TESORERIA!N33</f>
        <v>0</v>
      </c>
      <c r="F33" s="161">
        <f>+[1]TESORERIA!O33</f>
        <v>0</v>
      </c>
      <c r="G33" s="161">
        <f>+[1]TESORERIA!P33</f>
        <v>0</v>
      </c>
      <c r="H33" s="161">
        <f>+[1]TESORERIA!Q33</f>
        <v>0</v>
      </c>
      <c r="I33" s="161">
        <f>+[1]TESORERIA!R33</f>
        <v>0</v>
      </c>
      <c r="J33" s="161">
        <f>+[1]TESORERIA!S33</f>
        <v>0</v>
      </c>
      <c r="K33" s="157">
        <f>SUM(C33:J33)</f>
        <v>0</v>
      </c>
      <c r="L33" s="122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57">
        <f>SUM(L33:S33)</f>
        <v>0</v>
      </c>
      <c r="U33" s="157">
        <v>0</v>
      </c>
      <c r="V33" s="154"/>
      <c r="W33" s="154"/>
      <c r="X33" s="154"/>
      <c r="Y33" s="154"/>
      <c r="Z33" s="140"/>
      <c r="AA33" s="140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</row>
    <row r="34" spans="1:54" ht="18" customHeight="1">
      <c r="A34" s="70"/>
      <c r="B34" s="180" t="s">
        <v>57</v>
      </c>
      <c r="C34" s="89">
        <f t="shared" ref="C34:T34" si="19">SUM(C35:C37)</f>
        <v>2184.2999999999997</v>
      </c>
      <c r="D34" s="89">
        <f t="shared" si="19"/>
        <v>1316</v>
      </c>
      <c r="E34" s="89">
        <f t="shared" si="19"/>
        <v>1179.0999999999999</v>
      </c>
      <c r="F34" s="89">
        <f t="shared" si="19"/>
        <v>579.1</v>
      </c>
      <c r="G34" s="89">
        <f t="shared" si="19"/>
        <v>316.5</v>
      </c>
      <c r="H34" s="89">
        <f t="shared" si="19"/>
        <v>667.80000000000007</v>
      </c>
      <c r="I34" s="89">
        <f t="shared" si="19"/>
        <v>1125</v>
      </c>
      <c r="J34" s="89">
        <f t="shared" si="19"/>
        <v>1444.3</v>
      </c>
      <c r="K34" s="83">
        <f t="shared" si="19"/>
        <v>8812.1</v>
      </c>
      <c r="L34" s="89">
        <f t="shared" si="19"/>
        <v>1717.6</v>
      </c>
      <c r="M34" s="89">
        <f t="shared" si="19"/>
        <v>1157.1999999999998</v>
      </c>
      <c r="N34" s="89">
        <f t="shared" si="19"/>
        <v>1132.3</v>
      </c>
      <c r="O34" s="89">
        <f>SUM(O35:O37)</f>
        <v>561.6</v>
      </c>
      <c r="P34" s="89">
        <f>SUM(P35:P37)</f>
        <v>369.09999999999997</v>
      </c>
      <c r="Q34" s="89">
        <f>SUM(Q35:Q37)</f>
        <v>1217.5999999999999</v>
      </c>
      <c r="R34" s="89">
        <f>SUM(R35:R37)</f>
        <v>1099</v>
      </c>
      <c r="S34" s="89">
        <f>SUM(S35:S37)</f>
        <v>1147.3999999999999</v>
      </c>
      <c r="T34" s="83">
        <f t="shared" si="19"/>
        <v>8401.7999999999993</v>
      </c>
      <c r="U34" s="83">
        <f t="shared" si="10"/>
        <v>104.88347735009167</v>
      </c>
      <c r="V34" s="154"/>
      <c r="W34" s="154"/>
      <c r="X34" s="154"/>
      <c r="Y34" s="154"/>
      <c r="Z34" s="140"/>
      <c r="AA34" s="140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</row>
    <row r="35" spans="1:54" ht="18" customHeight="1">
      <c r="A35" s="70"/>
      <c r="B35" s="181" t="s">
        <v>119</v>
      </c>
      <c r="C35" s="161">
        <f>+[1]TESORERIA!L35</f>
        <v>33.700000000000003</v>
      </c>
      <c r="D35" s="161">
        <f>+[1]TESORERIA!M35</f>
        <v>28.4</v>
      </c>
      <c r="E35" s="161">
        <f>+[1]TESORERIA!N35</f>
        <v>12.1</v>
      </c>
      <c r="F35" s="161">
        <f>+[1]TESORERIA!O35</f>
        <v>7.1</v>
      </c>
      <c r="G35" s="161">
        <f>+[1]TESORERIA!P35</f>
        <v>10.3</v>
      </c>
      <c r="H35" s="161">
        <f>+[1]TESORERIA!Q35</f>
        <v>8.6999999999999993</v>
      </c>
      <c r="I35" s="161">
        <f>+[1]TESORERIA!R35</f>
        <v>15.5</v>
      </c>
      <c r="J35" s="161">
        <f>+[1]TESORERIA!S35</f>
        <v>11.2</v>
      </c>
      <c r="K35" s="157">
        <f>SUM(C35:J35)</f>
        <v>127</v>
      </c>
      <c r="L35" s="26">
        <f>+'[1]PP (EST)'!L71</f>
        <v>25.8</v>
      </c>
      <c r="M35" s="26">
        <f>+'[1]PP (EST)'!M71</f>
        <v>29.1</v>
      </c>
      <c r="N35" s="26">
        <f>+'[1]PP (EST)'!N71</f>
        <v>6.8</v>
      </c>
      <c r="O35" s="26">
        <f>+'[1]PP (EST)'!O71</f>
        <v>13.7</v>
      </c>
      <c r="P35" s="26">
        <f>+'[1]PP (EST)'!P71</f>
        <v>4.2</v>
      </c>
      <c r="Q35" s="26">
        <f>+'[1]PP (EST)'!Q71</f>
        <v>10.1</v>
      </c>
      <c r="R35" s="26">
        <f>+'[1]PP (EST)'!R71</f>
        <v>15.3</v>
      </c>
      <c r="S35" s="26">
        <f>+'[1]PP (EST)'!S71</f>
        <v>16.600000000000001</v>
      </c>
      <c r="T35" s="157">
        <f>SUM(L35:S35)</f>
        <v>121.6</v>
      </c>
      <c r="U35" s="157">
        <f t="shared" si="10"/>
        <v>104.44078947368422</v>
      </c>
      <c r="V35" s="154"/>
      <c r="W35" s="154"/>
      <c r="X35" s="154"/>
      <c r="Y35" s="154"/>
      <c r="Z35" s="140"/>
      <c r="AA35" s="140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</row>
    <row r="36" spans="1:54" s="168" customFormat="1" ht="18" customHeight="1">
      <c r="A36" s="70"/>
      <c r="B36" s="182" t="s">
        <v>120</v>
      </c>
      <c r="C36" s="164">
        <f>+[1]TESORERIA!L36</f>
        <v>2150.6</v>
      </c>
      <c r="D36" s="164">
        <f>+[1]TESORERIA!M36</f>
        <v>1287.5999999999999</v>
      </c>
      <c r="E36" s="164">
        <f>+[1]TESORERIA!N36</f>
        <v>1167</v>
      </c>
      <c r="F36" s="164">
        <f>+[1]TESORERIA!O36</f>
        <v>572</v>
      </c>
      <c r="G36" s="164">
        <f>+[1]TESORERIA!P36</f>
        <v>306.2</v>
      </c>
      <c r="H36" s="164">
        <f>+[1]TESORERIA!Q36</f>
        <v>659.1</v>
      </c>
      <c r="I36" s="164">
        <f>+[1]TESORERIA!R36</f>
        <v>1109.5</v>
      </c>
      <c r="J36" s="164">
        <f>+[1]TESORERIA!S36</f>
        <v>1433.1</v>
      </c>
      <c r="K36" s="165">
        <f>SUM(C36:J36)</f>
        <v>8685.1</v>
      </c>
      <c r="L36" s="164">
        <f>+'[1]PP (EST)'!L72</f>
        <v>1691.8</v>
      </c>
      <c r="M36" s="164">
        <f>+'[1]PP (EST)'!M72</f>
        <v>1128.0999999999999</v>
      </c>
      <c r="N36" s="164">
        <f>+'[1]PP (EST)'!N72</f>
        <v>1125.5</v>
      </c>
      <c r="O36" s="164">
        <f>+'[1]PP (EST)'!O72</f>
        <v>547.9</v>
      </c>
      <c r="P36" s="164">
        <f>+'[1]PP (EST)'!P72</f>
        <v>364.9</v>
      </c>
      <c r="Q36" s="164">
        <f>+'[1]PP (EST)'!Q72</f>
        <v>1207.5</v>
      </c>
      <c r="R36" s="164">
        <f>+'[1]PP (EST)'!R72</f>
        <v>1083.7</v>
      </c>
      <c r="S36" s="164">
        <f>+'[1]PP (EST)'!S72</f>
        <v>1130.8</v>
      </c>
      <c r="T36" s="165">
        <f>SUM(L36:S36)</f>
        <v>8280.1999999999989</v>
      </c>
      <c r="U36" s="165">
        <f t="shared" si="10"/>
        <v>104.88997850293474</v>
      </c>
      <c r="V36" s="154"/>
      <c r="W36" s="154"/>
      <c r="X36" s="154"/>
      <c r="Y36" s="154"/>
      <c r="Z36" s="140"/>
      <c r="AA36" s="140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2"/>
    </row>
    <row r="37" spans="1:54" ht="18" customHeight="1">
      <c r="A37" s="70"/>
      <c r="B37" s="181" t="s">
        <v>31</v>
      </c>
      <c r="C37" s="161">
        <f>+[1]TESORERIA!L37</f>
        <v>0</v>
      </c>
      <c r="D37" s="161">
        <f>+[1]TESORERIA!M37</f>
        <v>0</v>
      </c>
      <c r="E37" s="161">
        <f>+[1]TESORERIA!N37</f>
        <v>0</v>
      </c>
      <c r="F37" s="161">
        <f>+[1]TESORERIA!O37</f>
        <v>0</v>
      </c>
      <c r="G37" s="161">
        <f>+[1]TESORERIA!P37</f>
        <v>0</v>
      </c>
      <c r="H37" s="161">
        <f>+[1]TESORERIA!Q37</f>
        <v>0</v>
      </c>
      <c r="I37" s="161">
        <f>+[1]TESORERIA!R37</f>
        <v>0</v>
      </c>
      <c r="J37" s="161">
        <f>+[1]TESORERIA!S37</f>
        <v>0</v>
      </c>
      <c r="K37" s="157">
        <f>SUM(C37:J37)</f>
        <v>0</v>
      </c>
      <c r="L37" s="26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57">
        <f>SUM(L37:S37)</f>
        <v>0</v>
      </c>
      <c r="U37" s="157">
        <v>0</v>
      </c>
      <c r="V37" s="154"/>
      <c r="W37" s="154"/>
      <c r="X37" s="154"/>
      <c r="Y37" s="154"/>
      <c r="Z37" s="140"/>
      <c r="AA37" s="140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</row>
    <row r="38" spans="1:54" ht="18" customHeight="1">
      <c r="A38" s="70"/>
      <c r="B38" s="180" t="s">
        <v>59</v>
      </c>
      <c r="C38" s="117">
        <f t="shared" ref="C38:T38" si="20">+C39+C40</f>
        <v>61.4</v>
      </c>
      <c r="D38" s="117">
        <f t="shared" si="20"/>
        <v>49.6</v>
      </c>
      <c r="E38" s="117">
        <f t="shared" si="20"/>
        <v>34.1</v>
      </c>
      <c r="F38" s="117">
        <f t="shared" si="20"/>
        <v>0.4</v>
      </c>
      <c r="G38" s="117">
        <f t="shared" si="20"/>
        <v>8.6999999999999993</v>
      </c>
      <c r="H38" s="117">
        <f t="shared" si="20"/>
        <v>25.2</v>
      </c>
      <c r="I38" s="117">
        <f t="shared" si="20"/>
        <v>36.1</v>
      </c>
      <c r="J38" s="117">
        <f t="shared" si="20"/>
        <v>44.2</v>
      </c>
      <c r="K38" s="169">
        <f t="shared" si="20"/>
        <v>259.7</v>
      </c>
      <c r="L38" s="117">
        <f t="shared" si="20"/>
        <v>69</v>
      </c>
      <c r="M38" s="117">
        <f t="shared" si="20"/>
        <v>50.5</v>
      </c>
      <c r="N38" s="117">
        <f t="shared" si="20"/>
        <v>31.3</v>
      </c>
      <c r="O38" s="117">
        <f t="shared" si="20"/>
        <v>0</v>
      </c>
      <c r="P38" s="117">
        <f t="shared" si="20"/>
        <v>8</v>
      </c>
      <c r="Q38" s="117">
        <f t="shared" si="20"/>
        <v>19.399999999999999</v>
      </c>
      <c r="R38" s="117">
        <f t="shared" si="20"/>
        <v>34.5</v>
      </c>
      <c r="S38" s="117">
        <f t="shared" si="20"/>
        <v>38</v>
      </c>
      <c r="T38" s="169">
        <f t="shared" si="20"/>
        <v>250.70000000000002</v>
      </c>
      <c r="U38" s="169">
        <f t="shared" si="10"/>
        <v>103.58994814519345</v>
      </c>
      <c r="V38" s="154"/>
      <c r="W38" s="154"/>
      <c r="X38" s="154"/>
      <c r="Y38" s="154"/>
      <c r="Z38" s="140"/>
      <c r="AA38" s="140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</row>
    <row r="39" spans="1:54" ht="16.5" customHeight="1">
      <c r="A39" s="70"/>
      <c r="B39" s="181" t="s">
        <v>121</v>
      </c>
      <c r="C39" s="161">
        <f>+[1]TESORERIA!L39</f>
        <v>61.4</v>
      </c>
      <c r="D39" s="161">
        <f>+[1]TESORERIA!M39</f>
        <v>49.6</v>
      </c>
      <c r="E39" s="161">
        <f>+[1]TESORERIA!N39</f>
        <v>34.1</v>
      </c>
      <c r="F39" s="161">
        <f>+[1]TESORERIA!O39</f>
        <v>0.4</v>
      </c>
      <c r="G39" s="161">
        <f>+[1]TESORERIA!P39</f>
        <v>8.6999999999999993</v>
      </c>
      <c r="H39" s="161">
        <f>+[1]TESORERIA!Q39</f>
        <v>25.2</v>
      </c>
      <c r="I39" s="161">
        <f>+[1]TESORERIA!R39</f>
        <v>36.1</v>
      </c>
      <c r="J39" s="161">
        <f>+[1]TESORERIA!S39</f>
        <v>44.2</v>
      </c>
      <c r="K39" s="157">
        <f>SUM(C39:J39)</f>
        <v>259.7</v>
      </c>
      <c r="L39" s="161">
        <f>+'[1]PP (EST)'!L76</f>
        <v>69</v>
      </c>
      <c r="M39" s="161">
        <f>+'[1]PP (EST)'!M76</f>
        <v>50.5</v>
      </c>
      <c r="N39" s="161">
        <f>+'[1]PP (EST)'!N76</f>
        <v>31.3</v>
      </c>
      <c r="O39" s="161">
        <f>+'[1]PP (EST)'!O76</f>
        <v>0</v>
      </c>
      <c r="P39" s="161">
        <f>+'[1]PP (EST)'!P76</f>
        <v>8</v>
      </c>
      <c r="Q39" s="161">
        <f>+'[1]PP (EST)'!Q76</f>
        <v>19.399999999999999</v>
      </c>
      <c r="R39" s="161">
        <f>+'[1]PP (EST)'!R76</f>
        <v>34.5</v>
      </c>
      <c r="S39" s="161">
        <f>+'[1]PP (EST)'!S76</f>
        <v>38</v>
      </c>
      <c r="T39" s="157">
        <f>SUM(L39:S39)</f>
        <v>250.70000000000002</v>
      </c>
      <c r="U39" s="157">
        <f t="shared" si="10"/>
        <v>103.58994814519345</v>
      </c>
      <c r="V39" s="154"/>
      <c r="W39" s="154"/>
      <c r="X39" s="154"/>
      <c r="Y39" s="154"/>
      <c r="Z39" s="140"/>
      <c r="AA39" s="140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</row>
    <row r="40" spans="1:54" ht="18" customHeight="1">
      <c r="A40" s="70"/>
      <c r="B40" s="181" t="s">
        <v>31</v>
      </c>
      <c r="C40" s="161">
        <f>+[1]TESORERIA!L40</f>
        <v>0</v>
      </c>
      <c r="D40" s="161">
        <f>+[1]TESORERIA!M40</f>
        <v>0</v>
      </c>
      <c r="E40" s="161">
        <f>+[1]TESORERIA!N40</f>
        <v>0</v>
      </c>
      <c r="F40" s="161">
        <f>+[1]TESORERIA!O40</f>
        <v>0</v>
      </c>
      <c r="G40" s="161">
        <f>+[1]TESORERIA!P40</f>
        <v>0</v>
      </c>
      <c r="H40" s="161">
        <f>+[1]TESORERIA!Q40</f>
        <v>0</v>
      </c>
      <c r="I40" s="161">
        <f>+[1]TESORERIA!R40</f>
        <v>0</v>
      </c>
      <c r="J40" s="161">
        <f>+[1]TESORERIA!S40</f>
        <v>0</v>
      </c>
      <c r="K40" s="157">
        <f>SUM(C40:J40)</f>
        <v>0</v>
      </c>
      <c r="L40" s="122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57">
        <f>SUM(L40:S40)</f>
        <v>0</v>
      </c>
      <c r="U40" s="157">
        <v>0</v>
      </c>
      <c r="V40" s="154"/>
      <c r="W40" s="154"/>
      <c r="X40" s="154"/>
      <c r="Y40" s="154"/>
      <c r="Z40" s="140"/>
      <c r="AA40" s="140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</row>
    <row r="41" spans="1:54" ht="18" customHeight="1">
      <c r="A41" s="70"/>
      <c r="B41" s="180" t="s">
        <v>61</v>
      </c>
      <c r="C41" s="117">
        <f>+[1]TESORERIA!L41</f>
        <v>0</v>
      </c>
      <c r="D41" s="117">
        <f>+[1]TESORERIA!M41</f>
        <v>0</v>
      </c>
      <c r="E41" s="117">
        <f>+[1]TESORERIA!N41</f>
        <v>0</v>
      </c>
      <c r="F41" s="117">
        <f>+[1]TESORERIA!O41</f>
        <v>0</v>
      </c>
      <c r="G41" s="117">
        <f>+[1]TESORERIA!P41</f>
        <v>131.6</v>
      </c>
      <c r="H41" s="117">
        <f>+[1]TESORERIA!Q41</f>
        <v>402</v>
      </c>
      <c r="I41" s="117">
        <f>+[1]TESORERIA!R41</f>
        <v>481.8</v>
      </c>
      <c r="J41" s="117">
        <f>+[1]TESORERIA!S41</f>
        <v>125</v>
      </c>
      <c r="K41" s="110">
        <f>SUM(C41:J41)</f>
        <v>1140.4000000000001</v>
      </c>
      <c r="L41" s="89">
        <f t="shared" ref="L41:N41" si="21">+L42+L43</f>
        <v>0</v>
      </c>
      <c r="M41" s="89">
        <f t="shared" si="21"/>
        <v>0</v>
      </c>
      <c r="N41" s="89">
        <f t="shared" si="21"/>
        <v>0</v>
      </c>
      <c r="O41" s="89">
        <f>+O42+O43</f>
        <v>0</v>
      </c>
      <c r="P41" s="89">
        <f>+P42+P43</f>
        <v>131.19999999999999</v>
      </c>
      <c r="Q41" s="89">
        <f>+Q42+Q43</f>
        <v>26.5</v>
      </c>
      <c r="R41" s="89">
        <f>+R42+R43</f>
        <v>857.7</v>
      </c>
      <c r="S41" s="89">
        <f>+S42+S43</f>
        <v>0</v>
      </c>
      <c r="T41" s="110">
        <f>SUM(L41:S41)</f>
        <v>1015.4000000000001</v>
      </c>
      <c r="U41" s="157">
        <v>0</v>
      </c>
      <c r="V41" s="183"/>
      <c r="W41" s="154"/>
      <c r="X41" s="154"/>
      <c r="Y41" s="154"/>
      <c r="Z41" s="140"/>
      <c r="AA41" s="140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</row>
    <row r="42" spans="1:54" s="168" customFormat="1" ht="18" customHeight="1">
      <c r="A42" s="70"/>
      <c r="B42" s="182" t="s">
        <v>120</v>
      </c>
      <c r="C42" s="164">
        <f>+[1]TESORERIA!L42</f>
        <v>0</v>
      </c>
      <c r="D42" s="164">
        <f>+[1]TESORERIA!M42</f>
        <v>0</v>
      </c>
      <c r="E42" s="164">
        <f>+[1]TESORERIA!N42</f>
        <v>0</v>
      </c>
      <c r="F42" s="164">
        <f>+[1]TESORERIA!O42</f>
        <v>0</v>
      </c>
      <c r="G42" s="164">
        <f>+[1]TESORERIA!P42</f>
        <v>131.6</v>
      </c>
      <c r="H42" s="164">
        <f>+[1]TESORERIA!Q42</f>
        <v>402</v>
      </c>
      <c r="I42" s="164">
        <f>+[1]TESORERIA!R42</f>
        <v>27.1</v>
      </c>
      <c r="J42" s="164">
        <f>+[1]TESORERIA!S42</f>
        <v>2.2000000000000002</v>
      </c>
      <c r="K42" s="165">
        <f>SUM(C42:J42)</f>
        <v>562.90000000000009</v>
      </c>
      <c r="L42" s="176">
        <v>0</v>
      </c>
      <c r="M42" s="175">
        <v>0</v>
      </c>
      <c r="N42" s="175">
        <v>0</v>
      </c>
      <c r="O42" s="175">
        <v>0</v>
      </c>
      <c r="P42" s="175">
        <v>131.19999999999999</v>
      </c>
      <c r="Q42" s="175">
        <v>2.4</v>
      </c>
      <c r="R42" s="175">
        <v>3</v>
      </c>
      <c r="S42" s="175">
        <v>0</v>
      </c>
      <c r="T42" s="165">
        <f>SUM(L42:S42)</f>
        <v>136.6</v>
      </c>
      <c r="U42" s="165">
        <v>0</v>
      </c>
      <c r="V42" s="154"/>
      <c r="W42" s="154"/>
      <c r="X42" s="154"/>
      <c r="Y42" s="154"/>
      <c r="Z42" s="140"/>
      <c r="AA42" s="140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2"/>
    </row>
    <row r="43" spans="1:54" s="168" customFormat="1" ht="18" customHeight="1">
      <c r="A43" s="70"/>
      <c r="B43" s="182" t="s">
        <v>122</v>
      </c>
      <c r="C43" s="164">
        <f>+[1]TESORERIA!L43</f>
        <v>0</v>
      </c>
      <c r="D43" s="164">
        <f>+[1]TESORERIA!M43</f>
        <v>0</v>
      </c>
      <c r="E43" s="164">
        <f>+[1]TESORERIA!N43</f>
        <v>0</v>
      </c>
      <c r="F43" s="164">
        <f>+[1]TESORERIA!O43</f>
        <v>0</v>
      </c>
      <c r="G43" s="164">
        <f>+[1]TESORERIA!P43</f>
        <v>0</v>
      </c>
      <c r="H43" s="164">
        <f>+[1]TESORERIA!Q43</f>
        <v>0</v>
      </c>
      <c r="I43" s="164">
        <f>+[1]TESORERIA!R43</f>
        <v>454.7</v>
      </c>
      <c r="J43" s="164">
        <f>+[1]TESORERIA!S43</f>
        <v>122.8</v>
      </c>
      <c r="K43" s="165">
        <f>SUM(C43:J43)</f>
        <v>577.5</v>
      </c>
      <c r="L43" s="176">
        <v>0</v>
      </c>
      <c r="M43" s="175">
        <v>0</v>
      </c>
      <c r="N43" s="175">
        <v>0</v>
      </c>
      <c r="O43" s="175">
        <v>0</v>
      </c>
      <c r="P43" s="175">
        <v>0</v>
      </c>
      <c r="Q43" s="175">
        <v>24.1</v>
      </c>
      <c r="R43" s="175">
        <v>854.7</v>
      </c>
      <c r="S43" s="175">
        <v>0</v>
      </c>
      <c r="T43" s="165">
        <f>SUM(L43:S43)</f>
        <v>878.80000000000007</v>
      </c>
      <c r="U43" s="165">
        <v>0</v>
      </c>
      <c r="V43" s="154"/>
      <c r="W43" s="154"/>
      <c r="X43" s="154"/>
      <c r="Y43" s="154"/>
      <c r="Z43" s="140"/>
      <c r="AA43" s="140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2"/>
    </row>
    <row r="44" spans="1:54" ht="18" customHeight="1">
      <c r="A44" s="70"/>
      <c r="B44" s="170" t="s">
        <v>123</v>
      </c>
      <c r="C44" s="89">
        <f t="shared" ref="C44:T44" si="22">+C45+C58+C59</f>
        <v>142.30000000000001</v>
      </c>
      <c r="D44" s="89">
        <f t="shared" si="22"/>
        <v>144</v>
      </c>
      <c r="E44" s="89">
        <f t="shared" si="22"/>
        <v>1967.9</v>
      </c>
      <c r="F44" s="89">
        <f t="shared" si="22"/>
        <v>4.9000000000000004</v>
      </c>
      <c r="G44" s="89">
        <f t="shared" si="22"/>
        <v>782.1</v>
      </c>
      <c r="H44" s="89">
        <f t="shared" si="22"/>
        <v>166.4</v>
      </c>
      <c r="I44" s="89">
        <f t="shared" si="22"/>
        <v>273.89999999999998</v>
      </c>
      <c r="J44" s="89">
        <f t="shared" si="22"/>
        <v>295.40000000000003</v>
      </c>
      <c r="K44" s="83">
        <f t="shared" si="22"/>
        <v>3776.9</v>
      </c>
      <c r="L44" s="89">
        <f t="shared" si="22"/>
        <v>241.10000000000002</v>
      </c>
      <c r="M44" s="89">
        <f t="shared" si="22"/>
        <v>123.3</v>
      </c>
      <c r="N44" s="89">
        <f t="shared" si="22"/>
        <v>2094.1000000000004</v>
      </c>
      <c r="O44" s="89">
        <f t="shared" si="22"/>
        <v>0</v>
      </c>
      <c r="P44" s="89">
        <f t="shared" si="22"/>
        <v>767.69999999999993</v>
      </c>
      <c r="Q44" s="89">
        <f t="shared" si="22"/>
        <v>21.9</v>
      </c>
      <c r="R44" s="89">
        <f t="shared" si="22"/>
        <v>0</v>
      </c>
      <c r="S44" s="89">
        <f t="shared" si="22"/>
        <v>3206.1</v>
      </c>
      <c r="T44" s="83">
        <f t="shared" si="22"/>
        <v>6454.1999999999989</v>
      </c>
      <c r="U44" s="110">
        <f t="shared" ref="U44:U62" si="23">+K44/T44*100</f>
        <v>58.518484087880772</v>
      </c>
      <c r="V44" s="154"/>
      <c r="W44" s="154"/>
      <c r="X44" s="154"/>
      <c r="Y44" s="154"/>
      <c r="Z44" s="140"/>
      <c r="AA44" s="140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</row>
    <row r="45" spans="1:54" ht="18" customHeight="1">
      <c r="A45" s="70"/>
      <c r="B45" s="153" t="s">
        <v>124</v>
      </c>
      <c r="C45" s="89">
        <f t="shared" ref="C45:T45" si="24">+C46+C50+C57</f>
        <v>142.30000000000001</v>
      </c>
      <c r="D45" s="89">
        <f t="shared" si="24"/>
        <v>144</v>
      </c>
      <c r="E45" s="89">
        <f t="shared" si="24"/>
        <v>505.5</v>
      </c>
      <c r="F45" s="89">
        <f t="shared" si="24"/>
        <v>4.9000000000000004</v>
      </c>
      <c r="G45" s="89">
        <f t="shared" si="24"/>
        <v>782.1</v>
      </c>
      <c r="H45" s="89">
        <f t="shared" si="24"/>
        <v>166.4</v>
      </c>
      <c r="I45" s="89">
        <f t="shared" si="24"/>
        <v>273.89999999999998</v>
      </c>
      <c r="J45" s="89">
        <f t="shared" si="24"/>
        <v>295.40000000000003</v>
      </c>
      <c r="K45" s="83">
        <f t="shared" si="24"/>
        <v>2314.5</v>
      </c>
      <c r="L45" s="89">
        <f t="shared" si="24"/>
        <v>241.10000000000002</v>
      </c>
      <c r="M45" s="89">
        <f t="shared" si="24"/>
        <v>123.3</v>
      </c>
      <c r="N45" s="89">
        <f t="shared" si="24"/>
        <v>631.70000000000005</v>
      </c>
      <c r="O45" s="89">
        <f t="shared" si="24"/>
        <v>0</v>
      </c>
      <c r="P45" s="89">
        <f t="shared" si="24"/>
        <v>767.69999999999993</v>
      </c>
      <c r="Q45" s="89">
        <f t="shared" si="24"/>
        <v>21.9</v>
      </c>
      <c r="R45" s="89">
        <f t="shared" si="24"/>
        <v>0</v>
      </c>
      <c r="S45" s="89">
        <f t="shared" si="24"/>
        <v>3206.1</v>
      </c>
      <c r="T45" s="83">
        <f t="shared" si="24"/>
        <v>4991.7999999999993</v>
      </c>
      <c r="U45" s="110">
        <f t="shared" si="23"/>
        <v>46.366040306102015</v>
      </c>
      <c r="V45" s="154"/>
      <c r="W45" s="154"/>
      <c r="X45" s="154"/>
      <c r="Y45" s="154"/>
      <c r="Z45" s="140"/>
      <c r="AA45" s="140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</row>
    <row r="46" spans="1:54" ht="18" customHeight="1">
      <c r="A46" s="70"/>
      <c r="B46" s="184" t="s">
        <v>125</v>
      </c>
      <c r="C46" s="89">
        <f t="shared" ref="C46:T46" si="25">SUM(C47:C49)</f>
        <v>0</v>
      </c>
      <c r="D46" s="89">
        <f t="shared" si="25"/>
        <v>0</v>
      </c>
      <c r="E46" s="89">
        <f t="shared" si="25"/>
        <v>0</v>
      </c>
      <c r="F46" s="89">
        <f t="shared" si="25"/>
        <v>0</v>
      </c>
      <c r="G46" s="89">
        <f t="shared" si="25"/>
        <v>0</v>
      </c>
      <c r="H46" s="89">
        <f t="shared" si="25"/>
        <v>0</v>
      </c>
      <c r="I46" s="89">
        <f t="shared" si="25"/>
        <v>0</v>
      </c>
      <c r="J46" s="89">
        <f t="shared" si="25"/>
        <v>0</v>
      </c>
      <c r="K46" s="89">
        <f t="shared" si="25"/>
        <v>0</v>
      </c>
      <c r="L46" s="89">
        <f t="shared" si="25"/>
        <v>0</v>
      </c>
      <c r="M46" s="89">
        <f t="shared" si="25"/>
        <v>0</v>
      </c>
      <c r="N46" s="89">
        <f t="shared" si="25"/>
        <v>0</v>
      </c>
      <c r="O46" s="89">
        <f t="shared" si="25"/>
        <v>0</v>
      </c>
      <c r="P46" s="89">
        <f t="shared" si="25"/>
        <v>0</v>
      </c>
      <c r="Q46" s="89">
        <f t="shared" si="25"/>
        <v>0</v>
      </c>
      <c r="R46" s="89">
        <f t="shared" si="25"/>
        <v>0</v>
      </c>
      <c r="S46" s="89">
        <f t="shared" si="25"/>
        <v>3100</v>
      </c>
      <c r="T46" s="83">
        <f t="shared" si="25"/>
        <v>3100</v>
      </c>
      <c r="U46" s="110">
        <v>0</v>
      </c>
      <c r="V46" s="154"/>
      <c r="W46" s="154"/>
      <c r="X46" s="154"/>
      <c r="Y46" s="154"/>
      <c r="Z46" s="140"/>
      <c r="AA46" s="140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</row>
    <row r="47" spans="1:54" ht="18" customHeight="1">
      <c r="A47" s="70"/>
      <c r="B47" s="33" t="s">
        <v>126</v>
      </c>
      <c r="C47" s="161">
        <f>+[1]TESORERIA!L47</f>
        <v>0</v>
      </c>
      <c r="D47" s="161">
        <f>+[1]TESORERIA!M47</f>
        <v>0</v>
      </c>
      <c r="E47" s="161">
        <f>+[1]TESORERIA!N47</f>
        <v>0</v>
      </c>
      <c r="F47" s="161">
        <f>+[1]TESORERIA!O47</f>
        <v>0</v>
      </c>
      <c r="G47" s="161">
        <f>+[1]TESORERIA!P47</f>
        <v>0</v>
      </c>
      <c r="H47" s="161">
        <f>+[1]TESORERIA!Q47</f>
        <v>0</v>
      </c>
      <c r="I47" s="161">
        <f>+[1]TESORERIA!R47</f>
        <v>0</v>
      </c>
      <c r="J47" s="161">
        <f>+[1]TESORERIA!S47</f>
        <v>0</v>
      </c>
      <c r="K47" s="161">
        <f>+[1]TESORERIA!T47</f>
        <v>0</v>
      </c>
      <c r="L47" s="26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3100</v>
      </c>
      <c r="T47" s="157">
        <f>SUM(L47:S47)</f>
        <v>3100</v>
      </c>
      <c r="U47" s="157">
        <v>0</v>
      </c>
      <c r="V47" s="183"/>
      <c r="W47" s="183"/>
      <c r="X47" s="154"/>
      <c r="Y47" s="154"/>
      <c r="Z47" s="140"/>
      <c r="AA47" s="140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</row>
    <row r="48" spans="1:54" ht="18" customHeight="1">
      <c r="A48" s="70"/>
      <c r="B48" s="33" t="s">
        <v>127</v>
      </c>
      <c r="C48" s="161">
        <f>+[1]TESORERIA!L48</f>
        <v>0</v>
      </c>
      <c r="D48" s="161">
        <f>+[1]TESORERIA!M48</f>
        <v>0</v>
      </c>
      <c r="E48" s="161">
        <f>+[1]TESORERIA!N48</f>
        <v>0</v>
      </c>
      <c r="F48" s="161">
        <f>+[1]TESORERIA!O48</f>
        <v>0</v>
      </c>
      <c r="G48" s="161">
        <f>+[1]TESORERIA!P48</f>
        <v>0</v>
      </c>
      <c r="H48" s="161">
        <f>+[1]TESORERIA!Q48</f>
        <v>0</v>
      </c>
      <c r="I48" s="161">
        <f>+[1]TESORERIA!R48</f>
        <v>0</v>
      </c>
      <c r="J48" s="161">
        <f>+[1]TESORERIA!S48</f>
        <v>0</v>
      </c>
      <c r="K48" s="157">
        <f>SUM(C48:J48)</f>
        <v>0</v>
      </c>
      <c r="L48" s="26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57">
        <f>SUM(L48:S48)</f>
        <v>0</v>
      </c>
      <c r="U48" s="158">
        <v>0</v>
      </c>
      <c r="V48" s="154"/>
      <c r="W48" s="154"/>
      <c r="X48" s="154"/>
      <c r="Y48" s="154"/>
      <c r="Z48" s="140"/>
      <c r="AA48" s="140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</row>
    <row r="49" spans="1:53" ht="18" customHeight="1">
      <c r="A49" s="70"/>
      <c r="B49" s="33" t="s">
        <v>128</v>
      </c>
      <c r="C49" s="161">
        <f>+[1]TESORERIA!L49</f>
        <v>0</v>
      </c>
      <c r="D49" s="161">
        <f>+[1]TESORERIA!M49</f>
        <v>0</v>
      </c>
      <c r="E49" s="161">
        <f>+[1]TESORERIA!N49</f>
        <v>0</v>
      </c>
      <c r="F49" s="161">
        <f>+[1]TESORERIA!O49</f>
        <v>0</v>
      </c>
      <c r="G49" s="161">
        <f>+[1]TESORERIA!P49</f>
        <v>0</v>
      </c>
      <c r="H49" s="161">
        <f>+[1]TESORERIA!Q49</f>
        <v>0</v>
      </c>
      <c r="I49" s="161">
        <f>+[1]TESORERIA!R49</f>
        <v>0</v>
      </c>
      <c r="J49" s="161">
        <f>+[1]TESORERIA!S49</f>
        <v>0</v>
      </c>
      <c r="K49" s="157">
        <f>SUM(C49:J49)</f>
        <v>0</v>
      </c>
      <c r="L49" s="26">
        <v>0</v>
      </c>
      <c r="M49" s="161">
        <v>0</v>
      </c>
      <c r="N49" s="161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57">
        <f>SUM(L49:S49)</f>
        <v>0</v>
      </c>
      <c r="U49" s="158">
        <v>0</v>
      </c>
      <c r="V49" s="154"/>
      <c r="W49" s="154"/>
      <c r="X49" s="154"/>
      <c r="Y49" s="154"/>
      <c r="Z49" s="140"/>
      <c r="AA49" s="140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</row>
    <row r="50" spans="1:53" ht="18" customHeight="1">
      <c r="A50" s="70"/>
      <c r="B50" s="155" t="s">
        <v>129</v>
      </c>
      <c r="C50" s="89">
        <f t="shared" ref="C50:T50" si="26">SUM(C51:C56)</f>
        <v>142.30000000000001</v>
      </c>
      <c r="D50" s="89">
        <f t="shared" si="26"/>
        <v>144</v>
      </c>
      <c r="E50" s="89">
        <f t="shared" si="26"/>
        <v>505.5</v>
      </c>
      <c r="F50" s="89">
        <f t="shared" si="26"/>
        <v>4.9000000000000004</v>
      </c>
      <c r="G50" s="89">
        <f t="shared" si="26"/>
        <v>782.1</v>
      </c>
      <c r="H50" s="89">
        <f t="shared" si="26"/>
        <v>166.4</v>
      </c>
      <c r="I50" s="89">
        <f t="shared" si="26"/>
        <v>273.89999999999998</v>
      </c>
      <c r="J50" s="89">
        <f t="shared" si="26"/>
        <v>295.40000000000003</v>
      </c>
      <c r="K50" s="89">
        <f t="shared" si="26"/>
        <v>2314.5</v>
      </c>
      <c r="L50" s="89">
        <f t="shared" si="26"/>
        <v>241.10000000000002</v>
      </c>
      <c r="M50" s="89">
        <f t="shared" si="26"/>
        <v>123.3</v>
      </c>
      <c r="N50" s="89">
        <f t="shared" si="26"/>
        <v>631.70000000000005</v>
      </c>
      <c r="O50" s="89">
        <f t="shared" si="26"/>
        <v>0</v>
      </c>
      <c r="P50" s="89">
        <f t="shared" si="26"/>
        <v>767.69999999999993</v>
      </c>
      <c r="Q50" s="89">
        <f t="shared" si="26"/>
        <v>21.9</v>
      </c>
      <c r="R50" s="89">
        <f t="shared" si="26"/>
        <v>0</v>
      </c>
      <c r="S50" s="89">
        <f t="shared" si="26"/>
        <v>106.1</v>
      </c>
      <c r="T50" s="89">
        <f t="shared" si="26"/>
        <v>1891.7999999999997</v>
      </c>
      <c r="U50" s="110">
        <f t="shared" si="23"/>
        <v>122.34379955597845</v>
      </c>
      <c r="V50" s="154"/>
      <c r="W50" s="154"/>
      <c r="X50" s="154"/>
      <c r="Y50" s="154"/>
      <c r="Z50" s="140"/>
      <c r="AA50" s="140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</row>
    <row r="51" spans="1:53" ht="18" customHeight="1">
      <c r="A51" s="70"/>
      <c r="B51" s="33" t="s">
        <v>130</v>
      </c>
      <c r="C51" s="121">
        <f>+[1]TESORERIA!L51</f>
        <v>16.899999999999999</v>
      </c>
      <c r="D51" s="121">
        <f>+[1]TESORERIA!M51</f>
        <v>31</v>
      </c>
      <c r="E51" s="121">
        <f>+[1]TESORERIA!N51</f>
        <v>164.4</v>
      </c>
      <c r="F51" s="121">
        <f>+[1]TESORERIA!O51</f>
        <v>0</v>
      </c>
      <c r="G51" s="121">
        <f>+[1]TESORERIA!P51</f>
        <v>723</v>
      </c>
      <c r="H51" s="121">
        <f>+[1]TESORERIA!Q51</f>
        <v>0</v>
      </c>
      <c r="I51" s="121">
        <f>+[1]TESORERIA!R51</f>
        <v>38.299999999999997</v>
      </c>
      <c r="J51" s="121">
        <f>+[1]TESORERIA!S51</f>
        <v>38.299999999999997</v>
      </c>
      <c r="K51" s="157">
        <f t="shared" ref="K51:K62" si="27">SUM(C51:J51)</f>
        <v>1011.8999999999999</v>
      </c>
      <c r="L51" s="186">
        <v>0</v>
      </c>
      <c r="M51" s="186">
        <v>91.5</v>
      </c>
      <c r="N51" s="186">
        <v>86.5</v>
      </c>
      <c r="O51" s="186">
        <v>0</v>
      </c>
      <c r="P51" s="186">
        <v>735.3</v>
      </c>
      <c r="Q51" s="186">
        <v>21.9</v>
      </c>
      <c r="R51" s="186">
        <v>0</v>
      </c>
      <c r="S51" s="186">
        <v>38.299999999999997</v>
      </c>
      <c r="T51" s="157">
        <f t="shared" ref="T51:T62" si="28">SUM(L51:S51)</f>
        <v>973.49999999999989</v>
      </c>
      <c r="U51" s="157">
        <f t="shared" si="23"/>
        <v>103.94453004622497</v>
      </c>
      <c r="V51" s="154"/>
      <c r="W51" s="154"/>
      <c r="X51" s="154"/>
      <c r="Y51" s="154"/>
      <c r="Z51" s="140"/>
      <c r="AA51" s="140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</row>
    <row r="52" spans="1:53" ht="18" customHeight="1">
      <c r="A52" s="70"/>
      <c r="B52" s="33" t="s">
        <v>131</v>
      </c>
      <c r="C52" s="121">
        <f>+[1]TESORERIA!L52</f>
        <v>0</v>
      </c>
      <c r="D52" s="121">
        <f>+[1]TESORERIA!M52</f>
        <v>6.9</v>
      </c>
      <c r="E52" s="121">
        <f>+[1]TESORERIA!N52</f>
        <v>7.5</v>
      </c>
      <c r="F52" s="121">
        <f>+[1]TESORERIA!O52</f>
        <v>4.9000000000000004</v>
      </c>
      <c r="G52" s="121">
        <f>+[1]TESORERIA!P52</f>
        <v>59.1</v>
      </c>
      <c r="H52" s="121">
        <f>+[1]TESORERIA!Q52</f>
        <v>166.4</v>
      </c>
      <c r="I52" s="121">
        <f>+[1]TESORERIA!R52</f>
        <v>131.19999999999999</v>
      </c>
      <c r="J52" s="121">
        <f>+[1]TESORERIA!S52</f>
        <v>0</v>
      </c>
      <c r="K52" s="157">
        <f t="shared" si="27"/>
        <v>376</v>
      </c>
      <c r="L52" s="186">
        <v>5.8</v>
      </c>
      <c r="M52" s="186">
        <v>31.8</v>
      </c>
      <c r="N52" s="186">
        <v>215.4</v>
      </c>
      <c r="O52" s="186">
        <v>0</v>
      </c>
      <c r="P52" s="186">
        <v>32.4</v>
      </c>
      <c r="Q52" s="186">
        <v>0</v>
      </c>
      <c r="R52" s="186">
        <v>0</v>
      </c>
      <c r="S52" s="186">
        <v>67.8</v>
      </c>
      <c r="T52" s="157">
        <f t="shared" si="28"/>
        <v>353.2</v>
      </c>
      <c r="U52" s="157">
        <f t="shared" si="23"/>
        <v>106.45526613816534</v>
      </c>
      <c r="V52" s="154"/>
      <c r="W52" s="154"/>
      <c r="X52" s="154"/>
      <c r="Y52" s="154"/>
      <c r="Z52" s="140"/>
      <c r="AA52" s="140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</row>
    <row r="53" spans="1:53" ht="18" customHeight="1">
      <c r="A53" s="70"/>
      <c r="B53" s="33" t="s">
        <v>132</v>
      </c>
      <c r="C53" s="121">
        <f>+[1]TESORERIA!L53</f>
        <v>125.4</v>
      </c>
      <c r="D53" s="121">
        <f>+[1]TESORERIA!M53</f>
        <v>106.1</v>
      </c>
      <c r="E53" s="121">
        <f>+[1]TESORERIA!N53</f>
        <v>333.6</v>
      </c>
      <c r="F53" s="121">
        <f>+[1]TESORERIA!O53</f>
        <v>0</v>
      </c>
      <c r="G53" s="121">
        <f>+[1]TESORERIA!P53</f>
        <v>0</v>
      </c>
      <c r="H53" s="121">
        <f>+[1]TESORERIA!Q53</f>
        <v>0</v>
      </c>
      <c r="I53" s="121">
        <f>+[1]TESORERIA!R53</f>
        <v>0</v>
      </c>
      <c r="J53" s="121">
        <f>+[1]TESORERIA!S53</f>
        <v>257.10000000000002</v>
      </c>
      <c r="K53" s="157">
        <f t="shared" si="27"/>
        <v>822.2</v>
      </c>
      <c r="L53" s="186">
        <v>235.3</v>
      </c>
      <c r="M53" s="186">
        <v>0</v>
      </c>
      <c r="N53" s="186">
        <v>329.8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57">
        <f t="shared" si="28"/>
        <v>565.1</v>
      </c>
      <c r="U53" s="157">
        <f t="shared" si="23"/>
        <v>145.49637232348257</v>
      </c>
      <c r="V53" s="154"/>
      <c r="W53" s="154"/>
      <c r="X53" s="154"/>
      <c r="Y53" s="154"/>
      <c r="Z53" s="140"/>
      <c r="AA53" s="140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</row>
    <row r="54" spans="1:53" ht="18" customHeight="1">
      <c r="A54" s="70"/>
      <c r="B54" s="33" t="s">
        <v>133</v>
      </c>
      <c r="C54" s="121">
        <f>+[1]TESORERIA!L54</f>
        <v>0</v>
      </c>
      <c r="D54" s="121">
        <f>+[1]TESORERIA!M54</f>
        <v>0</v>
      </c>
      <c r="E54" s="121">
        <f>+[1]TESORERIA!N54</f>
        <v>0</v>
      </c>
      <c r="F54" s="121">
        <f>+[1]TESORERIA!O54</f>
        <v>0</v>
      </c>
      <c r="G54" s="121">
        <f>+[1]TESORERIA!P54</f>
        <v>0</v>
      </c>
      <c r="H54" s="121">
        <f>+[1]TESORERIA!Q54</f>
        <v>0</v>
      </c>
      <c r="I54" s="121">
        <f>+[1]TESORERIA!R54</f>
        <v>0</v>
      </c>
      <c r="J54" s="121">
        <f>+[1]TESORERIA!S54</f>
        <v>0</v>
      </c>
      <c r="K54" s="157">
        <f t="shared" si="27"/>
        <v>0</v>
      </c>
      <c r="L54" s="186"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57">
        <f t="shared" si="28"/>
        <v>0</v>
      </c>
      <c r="U54" s="157">
        <v>0</v>
      </c>
      <c r="V54" s="154"/>
      <c r="W54" s="154"/>
      <c r="X54" s="154"/>
      <c r="Z54" s="140"/>
      <c r="AA54" s="140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</row>
    <row r="55" spans="1:53" ht="18" customHeight="1">
      <c r="A55" s="70"/>
      <c r="B55" s="33" t="s">
        <v>134</v>
      </c>
      <c r="C55" s="121">
        <f>+[1]TESORERIA!L55</f>
        <v>0</v>
      </c>
      <c r="D55" s="121">
        <f>+[1]TESORERIA!M55</f>
        <v>0</v>
      </c>
      <c r="E55" s="121">
        <f>+[1]TESORERIA!N55</f>
        <v>0</v>
      </c>
      <c r="F55" s="121">
        <f>+[1]TESORERIA!O55</f>
        <v>0</v>
      </c>
      <c r="G55" s="121">
        <f>+[1]TESORERIA!P55</f>
        <v>0</v>
      </c>
      <c r="H55" s="121">
        <f>+[1]TESORERIA!Q55</f>
        <v>0</v>
      </c>
      <c r="I55" s="121">
        <f>+[1]TESORERIA!R55</f>
        <v>104.4</v>
      </c>
      <c r="J55" s="121">
        <f>+[1]TESORERIA!S55</f>
        <v>0</v>
      </c>
      <c r="K55" s="157">
        <f t="shared" si="27"/>
        <v>104.4</v>
      </c>
      <c r="L55" s="186">
        <v>0</v>
      </c>
      <c r="M55" s="186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57">
        <f t="shared" si="28"/>
        <v>0</v>
      </c>
      <c r="U55" s="157">
        <v>0</v>
      </c>
      <c r="V55" s="154"/>
      <c r="W55" s="154"/>
      <c r="X55" s="154"/>
      <c r="Z55" s="140"/>
      <c r="AA55" s="140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</row>
    <row r="56" spans="1:53" ht="18" customHeight="1">
      <c r="A56" s="70"/>
      <c r="B56" s="33" t="s">
        <v>135</v>
      </c>
      <c r="C56" s="121">
        <f>+[1]TESORERIA!L56</f>
        <v>0</v>
      </c>
      <c r="D56" s="121">
        <f>+[1]TESORERIA!M56</f>
        <v>0</v>
      </c>
      <c r="E56" s="121">
        <f>+[1]TESORERIA!N56</f>
        <v>0</v>
      </c>
      <c r="F56" s="121">
        <f>+[1]TESORERIA!O56</f>
        <v>0</v>
      </c>
      <c r="G56" s="121">
        <f>+[1]TESORERIA!P56</f>
        <v>0</v>
      </c>
      <c r="H56" s="121">
        <f>+[1]TESORERIA!Q56</f>
        <v>0</v>
      </c>
      <c r="I56" s="121">
        <f>+[1]TESORERIA!R56</f>
        <v>0</v>
      </c>
      <c r="J56" s="121">
        <f>+[1]TESORERIA!S56</f>
        <v>0</v>
      </c>
      <c r="K56" s="157">
        <f t="shared" si="27"/>
        <v>0</v>
      </c>
      <c r="L56" s="186">
        <v>0</v>
      </c>
      <c r="M56" s="186">
        <v>0</v>
      </c>
      <c r="N56" s="186">
        <v>0</v>
      </c>
      <c r="O56" s="186">
        <v>0</v>
      </c>
      <c r="P56" s="186">
        <v>0</v>
      </c>
      <c r="Q56" s="186">
        <v>0</v>
      </c>
      <c r="R56" s="186">
        <v>0</v>
      </c>
      <c r="S56" s="186">
        <v>0</v>
      </c>
      <c r="T56" s="157">
        <f t="shared" si="28"/>
        <v>0</v>
      </c>
      <c r="U56" s="157">
        <v>0</v>
      </c>
      <c r="V56" s="154"/>
      <c r="W56" s="154"/>
      <c r="X56" s="154"/>
      <c r="AA56" s="140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</row>
    <row r="57" spans="1:53" ht="18" customHeight="1">
      <c r="A57" s="70"/>
      <c r="B57" s="155" t="s">
        <v>64</v>
      </c>
      <c r="C57" s="187">
        <f>+[1]TESORERIA!L57</f>
        <v>0</v>
      </c>
      <c r="D57" s="187">
        <f>+[1]TESORERIA!M57</f>
        <v>0</v>
      </c>
      <c r="E57" s="187">
        <f>+[1]TESORERIA!N57</f>
        <v>0</v>
      </c>
      <c r="F57" s="187">
        <f>+[1]TESORERIA!O57</f>
        <v>0</v>
      </c>
      <c r="G57" s="187">
        <f>+[1]TESORERIA!P57</f>
        <v>0</v>
      </c>
      <c r="H57" s="187">
        <f>+[1]TESORERIA!Q57</f>
        <v>0</v>
      </c>
      <c r="I57" s="187">
        <f>+[1]TESORERIA!R57</f>
        <v>0</v>
      </c>
      <c r="J57" s="187">
        <f>+[1]TESORERIA!S57</f>
        <v>0</v>
      </c>
      <c r="K57" s="110">
        <f t="shared" si="27"/>
        <v>0</v>
      </c>
      <c r="L57" s="187">
        <v>0</v>
      </c>
      <c r="M57" s="187">
        <v>0</v>
      </c>
      <c r="N57" s="187">
        <v>0</v>
      </c>
      <c r="O57" s="187">
        <v>0</v>
      </c>
      <c r="P57" s="187">
        <v>0</v>
      </c>
      <c r="Q57" s="186">
        <v>0</v>
      </c>
      <c r="R57" s="186">
        <v>0</v>
      </c>
      <c r="S57" s="186">
        <v>0</v>
      </c>
      <c r="T57" s="110">
        <f t="shared" si="28"/>
        <v>0</v>
      </c>
      <c r="U57" s="157">
        <v>0</v>
      </c>
      <c r="V57" s="154"/>
      <c r="W57" s="154"/>
      <c r="X57" s="154"/>
      <c r="Y57" s="154"/>
      <c r="Z57" s="140"/>
      <c r="AA57" s="140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</row>
    <row r="58" spans="1:53" ht="18" customHeight="1">
      <c r="A58" s="70"/>
      <c r="B58" s="155" t="s">
        <v>67</v>
      </c>
      <c r="C58" s="187">
        <f>+[1]TESORERIA!L58</f>
        <v>0</v>
      </c>
      <c r="D58" s="187">
        <f>+[1]TESORERIA!M58</f>
        <v>0</v>
      </c>
      <c r="E58" s="187">
        <f>+[1]TESORERIA!N58</f>
        <v>0</v>
      </c>
      <c r="F58" s="187">
        <f>+[1]TESORERIA!O58</f>
        <v>0</v>
      </c>
      <c r="G58" s="187">
        <f>+[1]TESORERIA!P58</f>
        <v>0</v>
      </c>
      <c r="H58" s="187">
        <f>+[1]TESORERIA!Q58</f>
        <v>0</v>
      </c>
      <c r="I58" s="187">
        <f>+[1]TESORERIA!R58</f>
        <v>0</v>
      </c>
      <c r="J58" s="187">
        <f>+[1]TESORERIA!S58</f>
        <v>0</v>
      </c>
      <c r="K58" s="110">
        <f t="shared" si="27"/>
        <v>0</v>
      </c>
      <c r="L58" s="106">
        <v>0</v>
      </c>
      <c r="M58" s="107">
        <v>0</v>
      </c>
      <c r="N58" s="107">
        <v>0</v>
      </c>
      <c r="O58" s="107">
        <v>0</v>
      </c>
      <c r="P58" s="107">
        <v>0</v>
      </c>
      <c r="Q58" s="186">
        <v>0</v>
      </c>
      <c r="R58" s="186">
        <v>0</v>
      </c>
      <c r="S58" s="186">
        <v>0</v>
      </c>
      <c r="T58" s="110">
        <f t="shared" si="28"/>
        <v>0</v>
      </c>
      <c r="U58" s="157">
        <v>0</v>
      </c>
      <c r="V58" s="154"/>
      <c r="W58" s="154"/>
      <c r="X58" s="154"/>
      <c r="Y58" s="154"/>
      <c r="Z58" s="140"/>
      <c r="AA58" s="140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</row>
    <row r="59" spans="1:53" ht="18" customHeight="1">
      <c r="A59" s="70"/>
      <c r="B59" s="155" t="s">
        <v>68</v>
      </c>
      <c r="C59" s="187">
        <f>+[1]TESORERIA!L59</f>
        <v>0</v>
      </c>
      <c r="D59" s="187">
        <f>+[1]TESORERIA!M59</f>
        <v>0</v>
      </c>
      <c r="E59" s="187">
        <f>+[1]TESORERIA!N59</f>
        <v>1462.4</v>
      </c>
      <c r="F59" s="187">
        <f>+[1]TESORERIA!O59</f>
        <v>0</v>
      </c>
      <c r="G59" s="187">
        <f>+[1]TESORERIA!P59</f>
        <v>0</v>
      </c>
      <c r="H59" s="187">
        <f>+[1]TESORERIA!Q59</f>
        <v>0</v>
      </c>
      <c r="I59" s="187">
        <f>+[1]TESORERIA!R59</f>
        <v>0</v>
      </c>
      <c r="J59" s="187">
        <f>+[1]TESORERIA!S59</f>
        <v>0</v>
      </c>
      <c r="K59" s="110">
        <f t="shared" si="27"/>
        <v>1462.4</v>
      </c>
      <c r="L59" s="23">
        <v>0</v>
      </c>
      <c r="M59" s="117">
        <v>0</v>
      </c>
      <c r="N59" s="117">
        <v>1462.4</v>
      </c>
      <c r="O59" s="117">
        <v>0</v>
      </c>
      <c r="P59" s="117">
        <v>0</v>
      </c>
      <c r="Q59" s="186">
        <v>0</v>
      </c>
      <c r="R59" s="186">
        <v>0</v>
      </c>
      <c r="S59" s="186">
        <v>0</v>
      </c>
      <c r="T59" s="110">
        <f t="shared" si="28"/>
        <v>1462.4</v>
      </c>
      <c r="U59" s="157">
        <v>0</v>
      </c>
      <c r="V59" s="154"/>
      <c r="W59" s="154"/>
      <c r="X59" s="154"/>
      <c r="Y59" s="154"/>
      <c r="Z59" s="154"/>
      <c r="AA59" s="140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</row>
    <row r="60" spans="1:53" ht="18" customHeight="1">
      <c r="A60" s="70"/>
      <c r="B60" s="170" t="s">
        <v>70</v>
      </c>
      <c r="C60" s="89">
        <f>+C61+C62</f>
        <v>5.7</v>
      </c>
      <c r="D60" s="89">
        <f t="shared" ref="D60:J60" si="29">+D61+D62</f>
        <v>1603.5</v>
      </c>
      <c r="E60" s="89">
        <f t="shared" si="29"/>
        <v>803.3</v>
      </c>
      <c r="F60" s="89">
        <f t="shared" si="29"/>
        <v>1309.4000000000001</v>
      </c>
      <c r="G60" s="89">
        <f t="shared" si="29"/>
        <v>825</v>
      </c>
      <c r="H60" s="89">
        <f t="shared" si="29"/>
        <v>859.7</v>
      </c>
      <c r="I60" s="89">
        <f t="shared" si="29"/>
        <v>874</v>
      </c>
      <c r="J60" s="89">
        <f t="shared" si="29"/>
        <v>877.2</v>
      </c>
      <c r="K60" s="110">
        <f t="shared" si="27"/>
        <v>7157.7999999999993</v>
      </c>
      <c r="L60" s="89">
        <f t="shared" ref="L60:N60" si="30">+L61+L62</f>
        <v>829.6</v>
      </c>
      <c r="M60" s="89">
        <f t="shared" si="30"/>
        <v>829.80000000000007</v>
      </c>
      <c r="N60" s="89">
        <f t="shared" si="30"/>
        <v>824.6</v>
      </c>
      <c r="O60" s="89">
        <f>+O61+O62</f>
        <v>1324.2</v>
      </c>
      <c r="P60" s="89">
        <f>+P61+P62</f>
        <v>824.2</v>
      </c>
      <c r="Q60" s="89">
        <f>+Q61+Q62</f>
        <v>824.2</v>
      </c>
      <c r="R60" s="89">
        <f>+R61+R62</f>
        <v>824.2</v>
      </c>
      <c r="S60" s="89">
        <f>+S61+S62</f>
        <v>874</v>
      </c>
      <c r="T60" s="110">
        <f t="shared" si="28"/>
        <v>7154.7999999999993</v>
      </c>
      <c r="U60" s="157">
        <f t="shared" si="23"/>
        <v>100.04192989321854</v>
      </c>
      <c r="V60" s="154"/>
      <c r="W60" s="154"/>
      <c r="X60" s="154"/>
      <c r="Y60" s="154"/>
      <c r="Z60" s="154"/>
      <c r="AA60" s="140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</row>
    <row r="61" spans="1:53" ht="18" customHeight="1">
      <c r="A61" s="70"/>
      <c r="B61" s="188" t="s">
        <v>136</v>
      </c>
      <c r="C61" s="121">
        <f>+[1]TESORERIA!L61</f>
        <v>5.7</v>
      </c>
      <c r="D61" s="121">
        <f>+[1]TESORERIA!M61</f>
        <v>5.7</v>
      </c>
      <c r="E61" s="121">
        <f>+[1]TESORERIA!N61</f>
        <v>0</v>
      </c>
      <c r="F61" s="121">
        <f>+[1]TESORERIA!O61</f>
        <v>0</v>
      </c>
      <c r="G61" s="121">
        <f>+[1]TESORERIA!P61</f>
        <v>0</v>
      </c>
      <c r="H61" s="121">
        <f>+[1]TESORERIA!Q61</f>
        <v>0</v>
      </c>
      <c r="I61" s="121">
        <f>+[1]TESORERIA!R61</f>
        <v>0</v>
      </c>
      <c r="J61" s="121">
        <f>+[1]TESORERIA!S61</f>
        <v>0</v>
      </c>
      <c r="K61" s="157">
        <f t="shared" si="27"/>
        <v>11.4</v>
      </c>
      <c r="L61" s="122">
        <f>+'[1]PP (EST)'!L92</f>
        <v>5.4</v>
      </c>
      <c r="M61" s="122">
        <f>+'[1]PP (EST)'!M92</f>
        <v>5.6</v>
      </c>
      <c r="N61" s="122">
        <f>+'[1]PP (EST)'!N92</f>
        <v>0.4</v>
      </c>
      <c r="O61" s="122">
        <f>+'[1]PP (EST)'!O92</f>
        <v>0</v>
      </c>
      <c r="P61" s="122">
        <f>+'[1]PP (EST)'!P92</f>
        <v>0</v>
      </c>
      <c r="Q61" s="122">
        <f>+'[1]PP (EST)'!Q92</f>
        <v>0</v>
      </c>
      <c r="R61" s="122">
        <f>+'[1]PP (EST)'!R92</f>
        <v>0</v>
      </c>
      <c r="S61" s="122">
        <f>+'[1]PP (EST)'!S92</f>
        <v>0</v>
      </c>
      <c r="T61" s="157">
        <f t="shared" si="28"/>
        <v>11.4</v>
      </c>
      <c r="U61" s="157">
        <v>0</v>
      </c>
      <c r="V61" s="154"/>
      <c r="W61" s="154"/>
      <c r="X61" s="154"/>
      <c r="Y61" s="154"/>
      <c r="Z61" s="140"/>
      <c r="AA61" s="140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</row>
    <row r="62" spans="1:53" ht="18" customHeight="1">
      <c r="A62" s="70"/>
      <c r="B62" s="188" t="s">
        <v>137</v>
      </c>
      <c r="C62" s="121">
        <f>+[1]TESORERIA!L62</f>
        <v>0</v>
      </c>
      <c r="D62" s="121">
        <f>+[1]TESORERIA!M62</f>
        <v>1597.8</v>
      </c>
      <c r="E62" s="121">
        <f>+[1]TESORERIA!N62</f>
        <v>803.3</v>
      </c>
      <c r="F62" s="121">
        <f>+[1]TESORERIA!O62</f>
        <v>1309.4000000000001</v>
      </c>
      <c r="G62" s="121">
        <f>+[1]TESORERIA!P62</f>
        <v>825</v>
      </c>
      <c r="H62" s="121">
        <f>+[1]TESORERIA!Q62</f>
        <v>859.7</v>
      </c>
      <c r="I62" s="121">
        <f>+[1]TESORERIA!R62</f>
        <v>874</v>
      </c>
      <c r="J62" s="121">
        <f>+[1]TESORERIA!S62</f>
        <v>877.2</v>
      </c>
      <c r="K62" s="157">
        <f t="shared" si="27"/>
        <v>7146.4</v>
      </c>
      <c r="L62" s="122">
        <f>+'[1]PP (EST)'!L93</f>
        <v>824.2</v>
      </c>
      <c r="M62" s="122">
        <f>+'[1]PP (EST)'!M93</f>
        <v>824.2</v>
      </c>
      <c r="N62" s="122">
        <f>+'[1]PP (EST)'!N93</f>
        <v>824.2</v>
      </c>
      <c r="O62" s="122">
        <f>+'[1]PP (EST)'!O93</f>
        <v>1324.2</v>
      </c>
      <c r="P62" s="122">
        <f>+'[1]PP (EST)'!P93</f>
        <v>824.2</v>
      </c>
      <c r="Q62" s="122">
        <f>+'[1]PP (EST)'!Q93</f>
        <v>824.2</v>
      </c>
      <c r="R62" s="122">
        <f>+'[1]PP (EST)'!R93</f>
        <v>824.2</v>
      </c>
      <c r="S62" s="122">
        <f>+'[1]PP (EST)'!S93</f>
        <v>874</v>
      </c>
      <c r="T62" s="157">
        <f t="shared" si="28"/>
        <v>7143.4</v>
      </c>
      <c r="U62" s="157">
        <f t="shared" si="23"/>
        <v>100.04199680824257</v>
      </c>
      <c r="V62" s="154"/>
      <c r="W62" s="154"/>
      <c r="X62" s="154"/>
      <c r="Y62" s="154"/>
      <c r="Z62" s="140"/>
      <c r="AA62" s="140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</row>
    <row r="63" spans="1:53" ht="27.75" customHeight="1" thickBot="1">
      <c r="A63" s="70"/>
      <c r="B63" s="189" t="s">
        <v>138</v>
      </c>
      <c r="C63" s="190">
        <f t="shared" ref="C63:T63" si="31">+C60+C8</f>
        <v>2713.6</v>
      </c>
      <c r="D63" s="190">
        <f t="shared" si="31"/>
        <v>3606.1</v>
      </c>
      <c r="E63" s="190">
        <f t="shared" si="31"/>
        <v>5288.9000000000005</v>
      </c>
      <c r="F63" s="190">
        <f t="shared" si="31"/>
        <v>13691.9</v>
      </c>
      <c r="G63" s="190">
        <f t="shared" si="31"/>
        <v>2502.3000000000002</v>
      </c>
      <c r="H63" s="190">
        <f t="shared" si="31"/>
        <v>2492.7000000000003</v>
      </c>
      <c r="I63" s="190">
        <f t="shared" si="31"/>
        <v>3212.9</v>
      </c>
      <c r="J63" s="190">
        <f t="shared" si="31"/>
        <v>3199.1000000000004</v>
      </c>
      <c r="K63" s="190">
        <f t="shared" si="31"/>
        <v>36707.5</v>
      </c>
      <c r="L63" s="190">
        <f t="shared" si="31"/>
        <v>3199.6</v>
      </c>
      <c r="M63" s="190">
        <f t="shared" si="31"/>
        <v>2628.688016218603</v>
      </c>
      <c r="N63" s="190">
        <f t="shared" si="31"/>
        <v>5445.3000000000011</v>
      </c>
      <c r="O63" s="190">
        <f t="shared" si="31"/>
        <v>13655.1</v>
      </c>
      <c r="P63" s="190">
        <f t="shared" si="31"/>
        <v>2550.4123898823909</v>
      </c>
      <c r="Q63" s="190">
        <f t="shared" si="31"/>
        <v>2465.2000000000003</v>
      </c>
      <c r="R63" s="190">
        <f t="shared" si="31"/>
        <v>3212.9000000000005</v>
      </c>
      <c r="S63" s="190">
        <f t="shared" si="31"/>
        <v>5683.7</v>
      </c>
      <c r="T63" s="190">
        <f t="shared" si="31"/>
        <v>38840.900406100991</v>
      </c>
      <c r="U63" s="190">
        <f>+K63/T63*100</f>
        <v>94.50733535063496</v>
      </c>
      <c r="V63" s="154"/>
      <c r="W63" s="154"/>
      <c r="X63" s="154"/>
      <c r="Y63" s="154"/>
      <c r="Z63" s="140"/>
      <c r="AA63" s="140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</row>
    <row r="64" spans="1:53" ht="18" customHeight="1" thickTop="1">
      <c r="A64" s="70"/>
      <c r="B64" s="56" t="s">
        <v>72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54"/>
      <c r="W64" s="154"/>
      <c r="X64" s="154"/>
      <c r="Y64" s="154"/>
      <c r="Z64" s="140"/>
      <c r="AA64" s="140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</row>
    <row r="65" spans="1:53" ht="15" customHeight="1">
      <c r="A65" s="70"/>
      <c r="B65" s="59" t="s">
        <v>73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140"/>
      <c r="W65" s="140"/>
      <c r="X65" s="140"/>
      <c r="Y65" s="140"/>
      <c r="Z65" s="140"/>
      <c r="AA65" s="140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</row>
    <row r="66" spans="1:53" ht="12" customHeight="1">
      <c r="A66" s="70"/>
      <c r="B66" s="63" t="s">
        <v>74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140"/>
      <c r="W66" s="140"/>
      <c r="X66" s="140"/>
      <c r="Y66" s="140"/>
      <c r="Z66" s="140"/>
      <c r="AA66" s="140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</row>
    <row r="67" spans="1:53" ht="12" customHeight="1">
      <c r="A67" s="70"/>
      <c r="B67" s="63" t="s">
        <v>139</v>
      </c>
      <c r="C67" s="192"/>
      <c r="D67" s="192"/>
      <c r="E67" s="192"/>
      <c r="F67" s="192"/>
      <c r="G67" s="192"/>
      <c r="H67" s="192"/>
      <c r="I67" s="192"/>
      <c r="J67" s="192"/>
      <c r="K67" s="84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40"/>
      <c r="W67" s="140"/>
      <c r="X67" s="140"/>
      <c r="Y67" s="140"/>
      <c r="Z67" s="140"/>
      <c r="AA67" s="140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</row>
    <row r="68" spans="1:53" ht="14.25">
      <c r="A68" s="70"/>
      <c r="B68" s="63" t="s">
        <v>140</v>
      </c>
      <c r="C68" s="193"/>
      <c r="D68" s="193"/>
      <c r="E68" s="193"/>
      <c r="F68" s="193"/>
      <c r="G68" s="193"/>
      <c r="H68" s="193"/>
      <c r="I68" s="193"/>
      <c r="J68" s="193"/>
      <c r="K68" s="8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</row>
    <row r="69" spans="1:53" ht="14.25">
      <c r="A69" s="70"/>
      <c r="B69" s="67" t="s">
        <v>77</v>
      </c>
      <c r="C69" s="65"/>
      <c r="D69" s="65"/>
      <c r="E69" s="65"/>
      <c r="F69" s="65"/>
      <c r="G69" s="65"/>
      <c r="H69" s="65"/>
      <c r="I69" s="65"/>
      <c r="J69" s="65"/>
      <c r="K69" s="84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</row>
    <row r="70" spans="1:53" ht="14.25">
      <c r="B70" s="194"/>
      <c r="C70" s="195"/>
      <c r="D70" s="195"/>
      <c r="E70" s="195"/>
      <c r="F70" s="195"/>
      <c r="G70" s="195"/>
      <c r="H70" s="195"/>
      <c r="I70" s="195"/>
      <c r="J70" s="195"/>
      <c r="K70" s="84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</row>
    <row r="71" spans="1:53" ht="16.5">
      <c r="B71" s="137"/>
      <c r="C71" s="196"/>
      <c r="D71" s="196"/>
      <c r="E71" s="196"/>
      <c r="F71" s="196"/>
      <c r="G71" s="196"/>
      <c r="H71" s="196"/>
      <c r="I71" s="196"/>
      <c r="J71" s="196"/>
      <c r="K71" s="196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</row>
    <row r="72" spans="1:53" ht="14.25">
      <c r="B72" s="137"/>
      <c r="C72" s="197"/>
      <c r="D72" s="197"/>
      <c r="E72" s="197"/>
      <c r="F72" s="197"/>
      <c r="G72" s="197"/>
      <c r="H72" s="197"/>
      <c r="I72" s="197"/>
      <c r="J72" s="19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</row>
    <row r="73" spans="1:53" ht="14.25">
      <c r="B73" s="198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</row>
    <row r="74" spans="1:53" ht="14.25">
      <c r="B74" s="198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</row>
    <row r="75" spans="1:53" ht="14.25">
      <c r="B75" s="198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</row>
    <row r="76" spans="1:53" ht="14.25">
      <c r="B76" s="198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</row>
    <row r="77" spans="1:53" ht="14.25">
      <c r="B77" s="198"/>
      <c r="C77" s="137"/>
      <c r="D77" s="137"/>
      <c r="E77" s="137"/>
      <c r="F77" s="137"/>
      <c r="G77" s="137"/>
      <c r="H77" s="137"/>
      <c r="I77" s="137"/>
      <c r="J77" s="137"/>
      <c r="K77" s="199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</row>
    <row r="78" spans="1:53" ht="14.2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</row>
    <row r="79" spans="1:53" ht="14.2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</row>
    <row r="80" spans="1:53" ht="14.2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</row>
    <row r="81" spans="2:53" ht="14.2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</row>
    <row r="82" spans="2:53" ht="14.2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</row>
    <row r="83" spans="2:53" ht="14.25">
      <c r="B83" s="198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</row>
    <row r="84" spans="2:53" ht="14.25">
      <c r="B84" s="198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</row>
    <row r="85" spans="2:53" ht="14.2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</row>
    <row r="86" spans="2:53" ht="14.25">
      <c r="B86" s="198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</row>
    <row r="87" spans="2:53" ht="14.25">
      <c r="B87" s="198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</row>
    <row r="88" spans="2:53" ht="14.25">
      <c r="B88" s="198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</row>
    <row r="89" spans="2:53" ht="14.2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</row>
    <row r="90" spans="2:53" ht="14.25">
      <c r="B90" s="198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</row>
    <row r="91" spans="2:53" ht="14.25">
      <c r="B91" s="198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</row>
    <row r="92" spans="2:53" ht="14.25">
      <c r="B92" s="198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</row>
    <row r="93" spans="2:53" ht="14.2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</row>
    <row r="94" spans="2:53" ht="14.25">
      <c r="B94" s="198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</row>
    <row r="95" spans="2:53" ht="14.25">
      <c r="B95" s="198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</row>
    <row r="96" spans="2:53" ht="14.25">
      <c r="B96" s="198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</row>
    <row r="97" spans="2:53" ht="14.25">
      <c r="B97" s="198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</row>
    <row r="98" spans="2:53" ht="14.2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</row>
    <row r="99" spans="2:53" ht="14.2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</row>
    <row r="100" spans="2:53" ht="14.2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</row>
    <row r="101" spans="2:53" ht="14.2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</row>
    <row r="102" spans="2:53" ht="14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</row>
    <row r="103" spans="2:53" ht="14.2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</row>
    <row r="104" spans="2:53" ht="14.2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</row>
    <row r="105" spans="2:53" ht="14.2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</row>
    <row r="106" spans="2:53" ht="14.2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</row>
    <row r="107" spans="2:53" ht="14.2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</row>
    <row r="108" spans="2:53" ht="14.2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</row>
    <row r="109" spans="2:53" ht="14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</row>
    <row r="110" spans="2:53" ht="14.2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</row>
    <row r="111" spans="2:53" ht="14.2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</row>
    <row r="112" spans="2:53" ht="14.2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</row>
    <row r="113" spans="2:53" ht="14.2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</row>
    <row r="114" spans="2:53" ht="14.2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</row>
    <row r="115" spans="2:53" ht="14.2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</row>
    <row r="116" spans="2:53" ht="14.2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</row>
    <row r="117" spans="2:53" ht="14.2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</row>
    <row r="118" spans="2:53" ht="14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</row>
    <row r="119" spans="2:53" ht="14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</row>
    <row r="120" spans="2:53" ht="14.2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</row>
    <row r="121" spans="2:53" ht="14.2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</row>
    <row r="122" spans="2:53" ht="14.2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</row>
    <row r="123" spans="2:53" ht="14.2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</row>
    <row r="124" spans="2:53" ht="14.2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</row>
    <row r="125" spans="2:53" ht="14.2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</row>
    <row r="126" spans="2:53" ht="14.2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</row>
    <row r="127" spans="2:53" ht="14.2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</row>
    <row r="128" spans="2:53" ht="14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</row>
    <row r="129" spans="2:53" ht="14.2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</row>
    <row r="130" spans="2:53" ht="14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</row>
    <row r="131" spans="2:53" ht="14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</row>
    <row r="132" spans="2:53" ht="14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</row>
    <row r="133" spans="2:53" ht="14.2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</row>
    <row r="134" spans="2:53" ht="14.2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</row>
    <row r="135" spans="2:53" ht="14.2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</row>
    <row r="136" spans="2:53" ht="14.2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</row>
    <row r="137" spans="2:53" ht="14.25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</row>
    <row r="138" spans="2:53" ht="14.2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</row>
    <row r="139" spans="2:53" ht="14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</row>
    <row r="140" spans="2:53" ht="14.2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</row>
    <row r="141" spans="2:53" ht="14.2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</row>
    <row r="142" spans="2:53" ht="14.2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</row>
    <row r="143" spans="2:53" ht="14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</row>
    <row r="144" spans="2:53" ht="14.2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</row>
    <row r="145" spans="2:53" ht="14.2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</row>
    <row r="146" spans="2:53" ht="14.25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</row>
    <row r="147" spans="2:53" ht="14.2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</row>
    <row r="148" spans="2:53" ht="14.25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</row>
    <row r="149" spans="2:53" ht="14.25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</row>
    <row r="150" spans="2:53" ht="14.25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</row>
    <row r="151" spans="2:53" ht="14.2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</row>
    <row r="152" spans="2:53" ht="14.25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</row>
    <row r="153" spans="2:53" ht="14.2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</row>
    <row r="154" spans="2:53" ht="14.25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</row>
    <row r="155" spans="2:53" ht="14.2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</row>
    <row r="156" spans="2:53" ht="14.2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</row>
    <row r="157" spans="2:53" ht="14.2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</row>
    <row r="158" spans="2:53" ht="14.2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</row>
    <row r="159" spans="2:53" ht="14.25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</row>
    <row r="160" spans="2:53" ht="14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</row>
    <row r="161" spans="2:53" ht="14.25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</row>
    <row r="162" spans="2:53" ht="14.25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</row>
    <row r="163" spans="2:53" ht="14.25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</row>
    <row r="164" spans="2:53" ht="14.25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</row>
    <row r="165" spans="2:53" ht="14.25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</row>
    <row r="166" spans="2:53" ht="14.25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</row>
    <row r="167" spans="2:53" ht="14.25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</row>
    <row r="168" spans="2:53" ht="14.25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</row>
    <row r="169" spans="2:53" ht="14.25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</row>
    <row r="170" spans="2:53" ht="14.25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</row>
    <row r="171" spans="2:53" ht="14.25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</row>
    <row r="172" spans="2:53" ht="14.25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</row>
    <row r="173" spans="2:53" ht="14.25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</row>
    <row r="174" spans="2:53" ht="14.25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</row>
    <row r="175" spans="2:53" ht="14.25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141"/>
      <c r="BA175" s="141"/>
    </row>
    <row r="176" spans="2:53" ht="14.25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</row>
    <row r="177" spans="2:53" ht="14.25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</row>
    <row r="178" spans="2:53" ht="14.25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</row>
    <row r="179" spans="2:53" ht="14.25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</row>
    <row r="180" spans="2:53" ht="14.25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</row>
    <row r="181" spans="2:53" ht="14.2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</row>
    <row r="182" spans="2:53" ht="14.25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</row>
    <row r="183" spans="2:53" ht="14.25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</row>
    <row r="184" spans="2:53" ht="14.25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</row>
    <row r="185" spans="2:53" ht="14.25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</row>
    <row r="186" spans="2:53" ht="14.25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</row>
    <row r="187" spans="2:53" ht="14.25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</row>
    <row r="188" spans="2:53" ht="14.25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</row>
    <row r="189" spans="2:53" ht="14.25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</row>
    <row r="190" spans="2:53" ht="14.25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</row>
    <row r="191" spans="2:53" ht="14.25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</row>
    <row r="192" spans="2:53" ht="14.25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</row>
    <row r="193" spans="2:53" ht="14.25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</row>
    <row r="194" spans="2:53" ht="14.25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</row>
    <row r="195" spans="2:53" ht="14.25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</row>
    <row r="196" spans="2:53" ht="14.25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</row>
    <row r="197" spans="2:53" ht="14.25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</row>
    <row r="198" spans="2:53" ht="14.25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</row>
    <row r="199" spans="2:53" ht="14.25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</row>
    <row r="200" spans="2:53" ht="14.25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</row>
    <row r="201" spans="2:53" ht="14.25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</row>
    <row r="202" spans="2:53" ht="14.2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</row>
    <row r="203" spans="2:53" ht="14.25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</row>
    <row r="204" spans="2:53" ht="14.25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</row>
    <row r="205" spans="2:53" ht="14.25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41"/>
      <c r="BA205" s="141"/>
    </row>
    <row r="206" spans="2:53" ht="14.25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1"/>
      <c r="AZ206" s="141"/>
      <c r="BA206" s="141"/>
    </row>
    <row r="207" spans="2:53" ht="14.25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</row>
    <row r="208" spans="2:53" ht="14.25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</row>
    <row r="209" spans="2:53" ht="14.25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141"/>
      <c r="BA209" s="141"/>
    </row>
    <row r="210" spans="2:53"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</row>
    <row r="211" spans="2:53"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</row>
    <row r="212" spans="2:53"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</row>
    <row r="213" spans="2:53"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</row>
    <row r="214" spans="2:53"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</row>
    <row r="215" spans="2:53"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</row>
    <row r="216" spans="2:53"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</row>
    <row r="217" spans="2:53"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</row>
    <row r="218" spans="2:53"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</row>
    <row r="219" spans="2:53"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</row>
    <row r="220" spans="2:53"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</row>
    <row r="221" spans="2:53"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</row>
    <row r="222" spans="2:53"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</row>
    <row r="223" spans="2:53"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</row>
    <row r="224" spans="2:53"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</row>
    <row r="225" spans="2:53"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</row>
    <row r="226" spans="2:53"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1"/>
      <c r="AZ226" s="141"/>
      <c r="BA226" s="141"/>
    </row>
    <row r="227" spans="2:53"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</row>
    <row r="228" spans="2:53"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</row>
    <row r="229" spans="2:53"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</row>
    <row r="230" spans="2:53"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</row>
    <row r="231" spans="2:5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</row>
    <row r="232" spans="2:5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</row>
    <row r="233" spans="2:5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</row>
    <row r="234" spans="2:5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</row>
    <row r="235" spans="2:5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</row>
    <row r="236" spans="2:5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</row>
    <row r="237" spans="2:5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</row>
    <row r="238" spans="2:5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</row>
    <row r="239" spans="2:5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</row>
    <row r="240" spans="2:5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</row>
    <row r="241" spans="2:5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</row>
    <row r="242" spans="2:5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</row>
    <row r="243" spans="2:5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</row>
    <row r="244" spans="2:5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</row>
    <row r="245" spans="2:5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41"/>
      <c r="BA245" s="141"/>
    </row>
    <row r="246" spans="2:53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40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</row>
    <row r="247" spans="2:53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40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</row>
    <row r="248" spans="2:53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140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</row>
    <row r="249" spans="2:53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40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</row>
    <row r="250" spans="2:53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140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</row>
    <row r="251" spans="2:53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40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141"/>
      <c r="AZ251" s="141"/>
      <c r="BA251" s="141"/>
    </row>
    <row r="252" spans="2:53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140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</row>
    <row r="253" spans="2:53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40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141"/>
      <c r="BA253" s="141"/>
    </row>
    <row r="254" spans="2:53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40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</row>
    <row r="255" spans="2:53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40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</row>
    <row r="256" spans="2:53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40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</row>
    <row r="257" spans="2:53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40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  <c r="AY257" s="141"/>
      <c r="AZ257" s="141"/>
      <c r="BA257" s="141"/>
    </row>
    <row r="258" spans="2:53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40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</row>
    <row r="259" spans="2:53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40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</row>
    <row r="260" spans="2:53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40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</row>
    <row r="261" spans="2:53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40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</row>
    <row r="262" spans="2:53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40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</row>
    <row r="263" spans="2:53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40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141"/>
      <c r="AZ263" s="141"/>
      <c r="BA263" s="141"/>
    </row>
    <row r="264" spans="2:53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140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</row>
    <row r="265" spans="2:53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40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  <c r="AY265" s="141"/>
      <c r="AZ265" s="141"/>
      <c r="BA265" s="141"/>
    </row>
    <row r="266" spans="2:53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40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</row>
    <row r="267" spans="2:53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40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1"/>
    </row>
    <row r="268" spans="2:53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40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1"/>
      <c r="AX268" s="141"/>
      <c r="AY268" s="141"/>
      <c r="AZ268" s="141"/>
      <c r="BA268" s="141"/>
    </row>
    <row r="269" spans="2:53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40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141"/>
      <c r="BA269" s="141"/>
    </row>
    <row r="270" spans="2:53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40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</row>
    <row r="271" spans="2:53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40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141"/>
      <c r="BA271" s="141"/>
    </row>
    <row r="272" spans="2:53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40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</row>
    <row r="273" spans="2:53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40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</row>
    <row r="274" spans="2:53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40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</row>
    <row r="275" spans="2:53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40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141"/>
      <c r="BA275" s="141"/>
    </row>
    <row r="276" spans="2:53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140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</row>
    <row r="277" spans="2:53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40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</row>
    <row r="278" spans="2:53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40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</row>
    <row r="279" spans="2:53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140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</row>
    <row r="280" spans="2:53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40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</row>
    <row r="281" spans="2:53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140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</row>
    <row r="282" spans="2:53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40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141"/>
      <c r="AZ282" s="141"/>
      <c r="BA282" s="141"/>
    </row>
    <row r="283" spans="2:53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40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141"/>
      <c r="AZ283" s="141"/>
      <c r="BA283" s="141"/>
    </row>
    <row r="284" spans="2:53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140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</row>
    <row r="285" spans="2:53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40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</row>
    <row r="286" spans="2:53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40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</row>
    <row r="287" spans="2:53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140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</row>
    <row r="288" spans="2:53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40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  <c r="AX288" s="141"/>
      <c r="AY288" s="141"/>
      <c r="AZ288" s="141"/>
      <c r="BA288" s="141"/>
    </row>
    <row r="289" spans="2:53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40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</row>
    <row r="290" spans="2:53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40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141"/>
      <c r="AZ290" s="141"/>
      <c r="BA290" s="141"/>
    </row>
    <row r="291" spans="2:53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140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  <c r="AY291" s="141"/>
      <c r="AZ291" s="141"/>
      <c r="BA291" s="141"/>
    </row>
    <row r="292" spans="2:53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140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</row>
    <row r="293" spans="2:53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40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</row>
    <row r="294" spans="2:53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40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</row>
    <row r="295" spans="2:53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40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141"/>
      <c r="BA295" s="141"/>
    </row>
    <row r="296" spans="2:53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40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  <c r="AR296" s="141"/>
      <c r="AS296" s="141"/>
      <c r="AT296" s="141"/>
      <c r="AU296" s="141"/>
      <c r="AV296" s="141"/>
      <c r="AW296" s="141"/>
      <c r="AX296" s="141"/>
      <c r="AY296" s="141"/>
      <c r="AZ296" s="141"/>
      <c r="BA296" s="141"/>
    </row>
    <row r="297" spans="2:53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40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141"/>
      <c r="AZ297" s="141"/>
      <c r="BA297" s="141"/>
    </row>
    <row r="298" spans="2:53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40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  <c r="AY298" s="141"/>
      <c r="AZ298" s="141"/>
      <c r="BA298" s="141"/>
    </row>
    <row r="299" spans="2:53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40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141"/>
      <c r="BA299" s="141"/>
    </row>
    <row r="300" spans="2:53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40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AX300" s="141"/>
      <c r="AY300" s="141"/>
      <c r="AZ300" s="141"/>
      <c r="BA300" s="141"/>
    </row>
    <row r="301" spans="2:53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140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141"/>
      <c r="AZ301" s="141"/>
      <c r="BA301" s="141"/>
    </row>
    <row r="302" spans="2:53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140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AX302" s="141"/>
      <c r="AY302" s="141"/>
      <c r="AZ302" s="141"/>
      <c r="BA302" s="141"/>
    </row>
    <row r="303" spans="2:53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140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141"/>
      <c r="BA303" s="141"/>
    </row>
    <row r="304" spans="2:53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140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  <c r="AY304" s="141"/>
      <c r="AZ304" s="141"/>
      <c r="BA304" s="141"/>
    </row>
    <row r="305" spans="2:53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40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141"/>
      <c r="AZ305" s="141"/>
      <c r="BA305" s="141"/>
    </row>
    <row r="306" spans="2:53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140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</row>
    <row r="307" spans="2:53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140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  <c r="AU307" s="141"/>
      <c r="AV307" s="141"/>
      <c r="AW307" s="141"/>
      <c r="AX307" s="141"/>
      <c r="AY307" s="141"/>
      <c r="AZ307" s="141"/>
      <c r="BA307" s="141"/>
    </row>
    <row r="308" spans="2:53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40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41"/>
      <c r="AV308" s="141"/>
      <c r="AW308" s="141"/>
      <c r="AX308" s="141"/>
      <c r="AY308" s="141"/>
      <c r="AZ308" s="141"/>
      <c r="BA308" s="141"/>
    </row>
    <row r="309" spans="2:53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140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141"/>
      <c r="AZ309" s="141"/>
      <c r="BA309" s="141"/>
    </row>
    <row r="310" spans="2:53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40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  <c r="AR310" s="141"/>
      <c r="AS310" s="141"/>
      <c r="AT310" s="141"/>
      <c r="AU310" s="141"/>
      <c r="AV310" s="141"/>
      <c r="AW310" s="141"/>
      <c r="AX310" s="141"/>
      <c r="AY310" s="141"/>
      <c r="AZ310" s="141"/>
      <c r="BA310" s="141"/>
    </row>
    <row r="311" spans="2:53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40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  <c r="AY311" s="141"/>
      <c r="AZ311" s="141"/>
      <c r="BA311" s="141"/>
    </row>
    <row r="312" spans="2:53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40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  <c r="AR312" s="141"/>
      <c r="AS312" s="141"/>
      <c r="AT312" s="141"/>
      <c r="AU312" s="141"/>
      <c r="AV312" s="141"/>
      <c r="AW312" s="141"/>
      <c r="AX312" s="141"/>
      <c r="AY312" s="141"/>
      <c r="AZ312" s="141"/>
      <c r="BA312" s="141"/>
    </row>
    <row r="313" spans="2:53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40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  <c r="AY313" s="141"/>
      <c r="AZ313" s="141"/>
      <c r="BA313" s="141"/>
    </row>
    <row r="314" spans="2:53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40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  <c r="AR314" s="141"/>
      <c r="AS314" s="141"/>
      <c r="AT314" s="141"/>
      <c r="AU314" s="141"/>
      <c r="AV314" s="141"/>
      <c r="AW314" s="141"/>
      <c r="AX314" s="141"/>
      <c r="AY314" s="141"/>
      <c r="AZ314" s="141"/>
      <c r="BA314" s="141"/>
    </row>
  </sheetData>
  <mergeCells count="10">
    <mergeCell ref="B1:U1"/>
    <mergeCell ref="B3:U3"/>
    <mergeCell ref="B4:U4"/>
    <mergeCell ref="B5:U5"/>
    <mergeCell ref="B6:B7"/>
    <mergeCell ref="C6:J6"/>
    <mergeCell ref="K6:K7"/>
    <mergeCell ref="L6:S6"/>
    <mergeCell ref="T6:T7"/>
    <mergeCell ref="U6:U7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 (EST)</vt:lpstr>
      <vt:lpstr>DGA (EST)</vt:lpstr>
      <vt:lpstr>TESORERIA (EST)</vt:lpstr>
      <vt:lpstr>'DGII (EST)'!Área_de_impresión</vt:lpstr>
      <vt:lpstr>'TESORERIA (EST)'!Área_de_impresión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2020-10-08T17:28:20Z</dcterms:created>
  <dcterms:modified xsi:type="dcterms:W3CDTF">2020-10-08T17:29:44Z</dcterms:modified>
</cp:coreProperties>
</file>