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835"/>
  </bookViews>
  <sheets>
    <sheet name="PP (EST)" sheetId="1" r:id="rId1"/>
  </sheets>
  <externalReferences>
    <externalReference r:id="rId2"/>
    <externalReference r:id="rId3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'PP (EST)'!$B$1:$K$99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'PP (EST)'!$1:$8</definedName>
  </definedNames>
  <calcPr calcId="145621"/>
</workbook>
</file>

<file path=xl/calcChain.xml><?xml version="1.0" encoding="utf-8"?>
<calcChain xmlns="http://schemas.openxmlformats.org/spreadsheetml/2006/main">
  <c r="K95" i="1" l="1"/>
  <c r="J94" i="1"/>
  <c r="E94" i="1"/>
  <c r="E92" i="1" s="1"/>
  <c r="D94" i="1"/>
  <c r="D92" i="1" s="1"/>
  <c r="C94" i="1"/>
  <c r="F94" i="1" s="1"/>
  <c r="K94" i="1" s="1"/>
  <c r="J93" i="1"/>
  <c r="E93" i="1"/>
  <c r="D93" i="1"/>
  <c r="C93" i="1"/>
  <c r="F93" i="1" s="1"/>
  <c r="J92" i="1"/>
  <c r="C92" i="1"/>
  <c r="J91" i="1"/>
  <c r="E91" i="1"/>
  <c r="D91" i="1"/>
  <c r="C91" i="1"/>
  <c r="F91" i="1" s="1"/>
  <c r="J90" i="1"/>
  <c r="E90" i="1"/>
  <c r="D90" i="1"/>
  <c r="C90" i="1"/>
  <c r="F90" i="1" s="1"/>
  <c r="K90" i="1" s="1"/>
  <c r="J89" i="1"/>
  <c r="E89" i="1"/>
  <c r="D89" i="1"/>
  <c r="C89" i="1"/>
  <c r="F89" i="1" s="1"/>
  <c r="K89" i="1" s="1"/>
  <c r="J88" i="1"/>
  <c r="F88" i="1"/>
  <c r="E88" i="1"/>
  <c r="D88" i="1"/>
  <c r="C88" i="1"/>
  <c r="J87" i="1"/>
  <c r="F87" i="1"/>
  <c r="K87" i="1" s="1"/>
  <c r="E87" i="1"/>
  <c r="D87" i="1"/>
  <c r="C87" i="1"/>
  <c r="J86" i="1"/>
  <c r="F86" i="1"/>
  <c r="E86" i="1"/>
  <c r="D86" i="1"/>
  <c r="C86" i="1"/>
  <c r="J85" i="1"/>
  <c r="E85" i="1"/>
  <c r="D85" i="1"/>
  <c r="F85" i="1" s="1"/>
  <c r="C85" i="1"/>
  <c r="J84" i="1"/>
  <c r="J82" i="1" s="1"/>
  <c r="J81" i="1" s="1"/>
  <c r="E84" i="1"/>
  <c r="D84" i="1"/>
  <c r="F84" i="1" s="1"/>
  <c r="K84" i="1" s="1"/>
  <c r="C84" i="1"/>
  <c r="J83" i="1"/>
  <c r="E83" i="1"/>
  <c r="E82" i="1" s="1"/>
  <c r="E81" i="1" s="1"/>
  <c r="D83" i="1"/>
  <c r="D82" i="1" s="1"/>
  <c r="D81" i="1" s="1"/>
  <c r="C83" i="1"/>
  <c r="F83" i="1" s="1"/>
  <c r="F82" i="1" s="1"/>
  <c r="I82" i="1"/>
  <c r="H82" i="1"/>
  <c r="H81" i="1" s="1"/>
  <c r="G82" i="1"/>
  <c r="G81" i="1" s="1"/>
  <c r="I81" i="1"/>
  <c r="J80" i="1"/>
  <c r="F80" i="1"/>
  <c r="K80" i="1" s="1"/>
  <c r="E80" i="1"/>
  <c r="D80" i="1"/>
  <c r="C80" i="1"/>
  <c r="J79" i="1"/>
  <c r="F79" i="1"/>
  <c r="E79" i="1"/>
  <c r="D79" i="1"/>
  <c r="D78" i="1" s="1"/>
  <c r="C79" i="1"/>
  <c r="C78" i="1" s="1"/>
  <c r="I78" i="1"/>
  <c r="H78" i="1"/>
  <c r="G78" i="1"/>
  <c r="J78" i="1" s="1"/>
  <c r="K78" i="1" s="1"/>
  <c r="F78" i="1"/>
  <c r="E78" i="1"/>
  <c r="J77" i="1"/>
  <c r="F77" i="1"/>
  <c r="K77" i="1" s="1"/>
  <c r="E77" i="1"/>
  <c r="D77" i="1"/>
  <c r="C77" i="1"/>
  <c r="J76" i="1"/>
  <c r="E76" i="1"/>
  <c r="F76" i="1" s="1"/>
  <c r="K76" i="1" s="1"/>
  <c r="D76" i="1"/>
  <c r="C76" i="1"/>
  <c r="J75" i="1"/>
  <c r="E75" i="1"/>
  <c r="E74" i="1" s="1"/>
  <c r="D75" i="1"/>
  <c r="C75" i="1"/>
  <c r="J74" i="1"/>
  <c r="I74" i="1"/>
  <c r="H74" i="1"/>
  <c r="G74" i="1"/>
  <c r="D74" i="1"/>
  <c r="C74" i="1"/>
  <c r="J73" i="1"/>
  <c r="E73" i="1"/>
  <c r="D73" i="1"/>
  <c r="C73" i="1"/>
  <c r="F73" i="1" s="1"/>
  <c r="K73" i="1" s="1"/>
  <c r="J72" i="1"/>
  <c r="E72" i="1"/>
  <c r="D72" i="1"/>
  <c r="C72" i="1"/>
  <c r="F72" i="1" s="1"/>
  <c r="K72" i="1" s="1"/>
  <c r="J71" i="1"/>
  <c r="E71" i="1"/>
  <c r="D71" i="1"/>
  <c r="D70" i="1" s="1"/>
  <c r="C71" i="1"/>
  <c r="F71" i="1" s="1"/>
  <c r="J70" i="1"/>
  <c r="I70" i="1"/>
  <c r="H70" i="1"/>
  <c r="G70" i="1"/>
  <c r="E70" i="1"/>
  <c r="J69" i="1"/>
  <c r="F69" i="1"/>
  <c r="K69" i="1" s="1"/>
  <c r="E69" i="1"/>
  <c r="D69" i="1"/>
  <c r="C69" i="1"/>
  <c r="J68" i="1"/>
  <c r="E68" i="1"/>
  <c r="F68" i="1" s="1"/>
  <c r="K68" i="1" s="1"/>
  <c r="D68" i="1"/>
  <c r="C68" i="1"/>
  <c r="J67" i="1"/>
  <c r="E67" i="1"/>
  <c r="F67" i="1" s="1"/>
  <c r="K67" i="1" s="1"/>
  <c r="D67" i="1"/>
  <c r="C67" i="1"/>
  <c r="J66" i="1"/>
  <c r="J65" i="1" s="1"/>
  <c r="J64" i="1" s="1"/>
  <c r="F66" i="1"/>
  <c r="K66" i="1" s="1"/>
  <c r="E66" i="1"/>
  <c r="E65" i="1" s="1"/>
  <c r="E64" i="1" s="1"/>
  <c r="D66" i="1"/>
  <c r="C66" i="1"/>
  <c r="I65" i="1"/>
  <c r="I64" i="1" s="1"/>
  <c r="I63" i="1" s="1"/>
  <c r="H65" i="1"/>
  <c r="H64" i="1" s="1"/>
  <c r="H63" i="1" s="1"/>
  <c r="G65" i="1"/>
  <c r="D65" i="1"/>
  <c r="D64" i="1" s="1"/>
  <c r="D63" i="1" s="1"/>
  <c r="C65" i="1"/>
  <c r="G64" i="1"/>
  <c r="G63" i="1" s="1"/>
  <c r="J62" i="1"/>
  <c r="E62" i="1"/>
  <c r="D62" i="1"/>
  <c r="C62" i="1"/>
  <c r="F62" i="1" s="1"/>
  <c r="K62" i="1" s="1"/>
  <c r="J61" i="1"/>
  <c r="E61" i="1"/>
  <c r="D61" i="1"/>
  <c r="C61" i="1"/>
  <c r="F61" i="1" s="1"/>
  <c r="J60" i="1"/>
  <c r="J59" i="1" s="1"/>
  <c r="J58" i="1" s="1"/>
  <c r="F60" i="1"/>
  <c r="E60" i="1"/>
  <c r="D60" i="1"/>
  <c r="C60" i="1"/>
  <c r="I59" i="1"/>
  <c r="I58" i="1" s="1"/>
  <c r="H59" i="1"/>
  <c r="G59" i="1"/>
  <c r="E59" i="1"/>
  <c r="E58" i="1" s="1"/>
  <c r="D59" i="1"/>
  <c r="D58" i="1" s="1"/>
  <c r="C59" i="1"/>
  <c r="C58" i="1" s="1"/>
  <c r="H58" i="1"/>
  <c r="G58" i="1"/>
  <c r="J57" i="1"/>
  <c r="F57" i="1"/>
  <c r="K57" i="1" s="1"/>
  <c r="E57" i="1"/>
  <c r="D57" i="1"/>
  <c r="C57" i="1"/>
  <c r="J56" i="1"/>
  <c r="F56" i="1"/>
  <c r="K56" i="1" s="1"/>
  <c r="E56" i="1"/>
  <c r="D56" i="1"/>
  <c r="C56" i="1"/>
  <c r="J55" i="1"/>
  <c r="F55" i="1"/>
  <c r="K55" i="1" s="1"/>
  <c r="E55" i="1"/>
  <c r="D55" i="1"/>
  <c r="C55" i="1"/>
  <c r="J54" i="1"/>
  <c r="F54" i="1"/>
  <c r="K54" i="1" s="1"/>
  <c r="E54" i="1"/>
  <c r="D54" i="1"/>
  <c r="C54" i="1"/>
  <c r="J53" i="1"/>
  <c r="F53" i="1"/>
  <c r="K53" i="1" s="1"/>
  <c r="E53" i="1"/>
  <c r="D53" i="1"/>
  <c r="C53" i="1"/>
  <c r="J52" i="1"/>
  <c r="J51" i="1" s="1"/>
  <c r="F52" i="1"/>
  <c r="K52" i="1" s="1"/>
  <c r="E52" i="1"/>
  <c r="D52" i="1"/>
  <c r="C52" i="1"/>
  <c r="I51" i="1"/>
  <c r="I46" i="1" s="1"/>
  <c r="H51" i="1"/>
  <c r="G51" i="1"/>
  <c r="E51" i="1"/>
  <c r="D51" i="1"/>
  <c r="C51" i="1"/>
  <c r="J50" i="1"/>
  <c r="E50" i="1"/>
  <c r="D50" i="1"/>
  <c r="C50" i="1"/>
  <c r="F50" i="1" s="1"/>
  <c r="J49" i="1"/>
  <c r="E49" i="1"/>
  <c r="D49" i="1"/>
  <c r="C49" i="1"/>
  <c r="F49" i="1" s="1"/>
  <c r="J48" i="1"/>
  <c r="E48" i="1"/>
  <c r="D48" i="1"/>
  <c r="C48" i="1"/>
  <c r="F48" i="1" s="1"/>
  <c r="J47" i="1"/>
  <c r="I47" i="1"/>
  <c r="H47" i="1"/>
  <c r="G47" i="1"/>
  <c r="E47" i="1"/>
  <c r="E46" i="1" s="1"/>
  <c r="D47" i="1"/>
  <c r="D46" i="1" s="1"/>
  <c r="H46" i="1"/>
  <c r="G46" i="1"/>
  <c r="G10" i="1" s="1"/>
  <c r="G9" i="1" s="1"/>
  <c r="G95" i="1" s="1"/>
  <c r="J45" i="1"/>
  <c r="E45" i="1"/>
  <c r="D45" i="1"/>
  <c r="C45" i="1"/>
  <c r="F45" i="1" s="1"/>
  <c r="K45" i="1" s="1"/>
  <c r="J44" i="1"/>
  <c r="E44" i="1"/>
  <c r="D44" i="1"/>
  <c r="C44" i="1"/>
  <c r="F44" i="1" s="1"/>
  <c r="K44" i="1" s="1"/>
  <c r="J43" i="1"/>
  <c r="E43" i="1"/>
  <c r="D43" i="1"/>
  <c r="C43" i="1"/>
  <c r="F43" i="1" s="1"/>
  <c r="K43" i="1" s="1"/>
  <c r="J42" i="1"/>
  <c r="F42" i="1"/>
  <c r="E42" i="1"/>
  <c r="D42" i="1"/>
  <c r="C42" i="1"/>
  <c r="J41" i="1"/>
  <c r="E41" i="1"/>
  <c r="F41" i="1" s="1"/>
  <c r="D41" i="1"/>
  <c r="C41" i="1"/>
  <c r="J40" i="1"/>
  <c r="E40" i="1"/>
  <c r="F40" i="1" s="1"/>
  <c r="K40" i="1" s="1"/>
  <c r="D40" i="1"/>
  <c r="C40" i="1"/>
  <c r="J39" i="1"/>
  <c r="E39" i="1"/>
  <c r="F39" i="1" s="1"/>
  <c r="K39" i="1" s="1"/>
  <c r="D39" i="1"/>
  <c r="C39" i="1"/>
  <c r="J38" i="1"/>
  <c r="J37" i="1" s="1"/>
  <c r="E38" i="1"/>
  <c r="F38" i="1" s="1"/>
  <c r="D38" i="1"/>
  <c r="C38" i="1"/>
  <c r="I37" i="1"/>
  <c r="H37" i="1"/>
  <c r="G37" i="1"/>
  <c r="D37" i="1"/>
  <c r="C37" i="1"/>
  <c r="J36" i="1"/>
  <c r="E36" i="1"/>
  <c r="D36" i="1"/>
  <c r="C36" i="1"/>
  <c r="F36" i="1" s="1"/>
  <c r="K36" i="1" s="1"/>
  <c r="J35" i="1"/>
  <c r="E35" i="1"/>
  <c r="D35" i="1"/>
  <c r="C35" i="1"/>
  <c r="F35" i="1" s="1"/>
  <c r="K35" i="1" s="1"/>
  <c r="J34" i="1"/>
  <c r="E34" i="1"/>
  <c r="D34" i="1"/>
  <c r="C34" i="1"/>
  <c r="F34" i="1" s="1"/>
  <c r="K34" i="1" s="1"/>
  <c r="J33" i="1"/>
  <c r="E33" i="1"/>
  <c r="D33" i="1"/>
  <c r="C33" i="1"/>
  <c r="F33" i="1" s="1"/>
  <c r="K33" i="1" s="1"/>
  <c r="J32" i="1"/>
  <c r="E32" i="1"/>
  <c r="D32" i="1"/>
  <c r="C32" i="1"/>
  <c r="F32" i="1" s="1"/>
  <c r="K32" i="1" s="1"/>
  <c r="J31" i="1"/>
  <c r="E31" i="1"/>
  <c r="D31" i="1"/>
  <c r="C31" i="1"/>
  <c r="F31" i="1" s="1"/>
  <c r="K31" i="1" s="1"/>
  <c r="J30" i="1"/>
  <c r="E30" i="1"/>
  <c r="D30" i="1"/>
  <c r="D29" i="1" s="1"/>
  <c r="C30" i="1"/>
  <c r="F30" i="1" s="1"/>
  <c r="J29" i="1"/>
  <c r="I29" i="1"/>
  <c r="H29" i="1"/>
  <c r="G29" i="1"/>
  <c r="E29" i="1"/>
  <c r="J28" i="1"/>
  <c r="E28" i="1"/>
  <c r="F28" i="1" s="1"/>
  <c r="K28" i="1" s="1"/>
  <c r="D28" i="1"/>
  <c r="C28" i="1"/>
  <c r="J27" i="1"/>
  <c r="J26" i="1" s="1"/>
  <c r="E27" i="1"/>
  <c r="E26" i="1" s="1"/>
  <c r="D27" i="1"/>
  <c r="C27" i="1"/>
  <c r="I26" i="1"/>
  <c r="I25" i="1" s="1"/>
  <c r="H26" i="1"/>
  <c r="H25" i="1" s="1"/>
  <c r="G26" i="1"/>
  <c r="D26" i="1"/>
  <c r="D25" i="1" s="1"/>
  <c r="C26" i="1"/>
  <c r="G25" i="1"/>
  <c r="J24" i="1"/>
  <c r="E24" i="1"/>
  <c r="F24" i="1" s="1"/>
  <c r="K24" i="1" s="1"/>
  <c r="D24" i="1"/>
  <c r="C24" i="1"/>
  <c r="J23" i="1"/>
  <c r="E23" i="1"/>
  <c r="F23" i="1" s="1"/>
  <c r="K23" i="1" s="1"/>
  <c r="D23" i="1"/>
  <c r="C23" i="1"/>
  <c r="J22" i="1"/>
  <c r="E22" i="1"/>
  <c r="F22" i="1" s="1"/>
  <c r="K22" i="1" s="1"/>
  <c r="D22" i="1"/>
  <c r="C22" i="1"/>
  <c r="J21" i="1"/>
  <c r="E21" i="1"/>
  <c r="F21" i="1" s="1"/>
  <c r="K21" i="1" s="1"/>
  <c r="D21" i="1"/>
  <c r="C21" i="1"/>
  <c r="J20" i="1"/>
  <c r="J17" i="1" s="1"/>
  <c r="J16" i="1" s="1"/>
  <c r="E20" i="1"/>
  <c r="F20" i="1" s="1"/>
  <c r="K20" i="1" s="1"/>
  <c r="D20" i="1"/>
  <c r="C20" i="1"/>
  <c r="J19" i="1"/>
  <c r="E19" i="1"/>
  <c r="F19" i="1" s="1"/>
  <c r="K19" i="1" s="1"/>
  <c r="D19" i="1"/>
  <c r="C19" i="1"/>
  <c r="J18" i="1"/>
  <c r="E18" i="1"/>
  <c r="E17" i="1" s="1"/>
  <c r="E16" i="1" s="1"/>
  <c r="D18" i="1"/>
  <c r="C18" i="1"/>
  <c r="I17" i="1"/>
  <c r="I16" i="1" s="1"/>
  <c r="H17" i="1"/>
  <c r="H16" i="1" s="1"/>
  <c r="G17" i="1"/>
  <c r="D17" i="1"/>
  <c r="D16" i="1" s="1"/>
  <c r="C17" i="1"/>
  <c r="C16" i="1" s="1"/>
  <c r="G16" i="1"/>
  <c r="J15" i="1"/>
  <c r="E15" i="1"/>
  <c r="F15" i="1" s="1"/>
  <c r="K15" i="1" s="1"/>
  <c r="D15" i="1"/>
  <c r="C15" i="1"/>
  <c r="J14" i="1"/>
  <c r="E14" i="1"/>
  <c r="F14" i="1" s="1"/>
  <c r="K14" i="1" s="1"/>
  <c r="D14" i="1"/>
  <c r="C14" i="1"/>
  <c r="J13" i="1"/>
  <c r="E13" i="1"/>
  <c r="F13" i="1" s="1"/>
  <c r="K13" i="1" s="1"/>
  <c r="D13" i="1"/>
  <c r="C13" i="1"/>
  <c r="J12" i="1"/>
  <c r="E12" i="1"/>
  <c r="E11" i="1" s="1"/>
  <c r="D12" i="1"/>
  <c r="C12" i="1"/>
  <c r="J11" i="1"/>
  <c r="I11" i="1"/>
  <c r="H11" i="1"/>
  <c r="H10" i="1" s="1"/>
  <c r="H9" i="1" s="1"/>
  <c r="H95" i="1" s="1"/>
  <c r="G11" i="1"/>
  <c r="D11" i="1"/>
  <c r="C11" i="1"/>
  <c r="I10" i="1" l="1"/>
  <c r="I9" i="1" s="1"/>
  <c r="I95" i="1" s="1"/>
  <c r="E25" i="1"/>
  <c r="E10" i="1" s="1"/>
  <c r="E9" i="1" s="1"/>
  <c r="E95" i="1" s="1"/>
  <c r="F59" i="1"/>
  <c r="E63" i="1"/>
  <c r="F47" i="1"/>
  <c r="K48" i="1"/>
  <c r="D10" i="1"/>
  <c r="D9" i="1" s="1"/>
  <c r="F70" i="1"/>
  <c r="K70" i="1" s="1"/>
  <c r="K71" i="1"/>
  <c r="D95" i="1"/>
  <c r="F81" i="1"/>
  <c r="K81" i="1" s="1"/>
  <c r="K82" i="1"/>
  <c r="J46" i="1"/>
  <c r="J25" i="1"/>
  <c r="J10" i="1" s="1"/>
  <c r="J9" i="1" s="1"/>
  <c r="J95" i="1" s="1"/>
  <c r="J63" i="1"/>
  <c r="F37" i="1"/>
  <c r="K37" i="1" s="1"/>
  <c r="K38" i="1"/>
  <c r="F92" i="1"/>
  <c r="F29" i="1"/>
  <c r="K29" i="1" s="1"/>
  <c r="K30" i="1"/>
  <c r="F12" i="1"/>
  <c r="F18" i="1"/>
  <c r="F27" i="1"/>
  <c r="E37" i="1"/>
  <c r="C29" i="1"/>
  <c r="C25" i="1" s="1"/>
  <c r="C10" i="1" s="1"/>
  <c r="C9" i="1" s="1"/>
  <c r="C95" i="1" s="1"/>
  <c r="F65" i="1"/>
  <c r="C70" i="1"/>
  <c r="C64" i="1" s="1"/>
  <c r="C63" i="1" s="1"/>
  <c r="F51" i="1"/>
  <c r="K51" i="1" s="1"/>
  <c r="C47" i="1"/>
  <c r="C46" i="1" s="1"/>
  <c r="F75" i="1"/>
  <c r="C82" i="1"/>
  <c r="C81" i="1" s="1"/>
  <c r="F26" i="1" l="1"/>
  <c r="K27" i="1"/>
  <c r="K18" i="1"/>
  <c r="F17" i="1"/>
  <c r="K92" i="1"/>
  <c r="F11" i="1"/>
  <c r="K12" i="1"/>
  <c r="K47" i="1"/>
  <c r="F46" i="1"/>
  <c r="K46" i="1" s="1"/>
  <c r="K65" i="1"/>
  <c r="F64" i="1"/>
  <c r="K75" i="1"/>
  <c r="F74" i="1"/>
  <c r="K74" i="1" s="1"/>
  <c r="F58" i="1"/>
  <c r="K58" i="1" s="1"/>
  <c r="K59" i="1"/>
  <c r="K26" i="1" l="1"/>
  <c r="F25" i="1"/>
  <c r="K25" i="1" s="1"/>
  <c r="K64" i="1"/>
  <c r="F63" i="1"/>
  <c r="K63" i="1" s="1"/>
  <c r="K11" i="1"/>
  <c r="F16" i="1"/>
  <c r="K16" i="1" s="1"/>
  <c r="K17" i="1"/>
  <c r="F10" i="1" l="1"/>
  <c r="K10" i="1" l="1"/>
  <c r="F9" i="1"/>
  <c r="K9" i="1" l="1"/>
  <c r="F95" i="1"/>
</calcChain>
</file>

<file path=xl/sharedStrings.xml><?xml version="1.0" encoding="utf-8"?>
<sst xmlns="http://schemas.openxmlformats.org/spreadsheetml/2006/main" count="108" uniqueCount="95">
  <si>
    <t>CUADRO No.1</t>
  </si>
  <si>
    <t>DIRECCION GENERAL DE POLITICA Y LEGISLACION TRIBUTARIA</t>
  </si>
  <si>
    <t>INGRESOS FISCALES COMPARADOS, SEGÚN PRINCIPALES PARTIDAS</t>
  </si>
  <si>
    <t>ENERO-MARZO  2021/ESTIMACION 2021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</si>
  <si>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</si>
  <si>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</si>
  <si>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RECAUDADO 2021</t>
  </si>
  <si>
    <t>ESTIMADO 2021</t>
  </si>
  <si>
    <t xml:space="preserve">% ALCANZADO </t>
  </si>
  <si>
    <t>ENERO</t>
  </si>
  <si>
    <t>FEBRERO</t>
  </si>
  <si>
    <t>MARZO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</si>
  <si>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</si>
  <si>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</si>
  <si>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</si>
  <si>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</si>
  <si>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</si>
  <si>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</si>
  <si>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</si>
  <si>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</si>
  <si>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</si>
  <si>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</si>
  <si>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</si>
  <si>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</si>
  <si>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</si>
  <si>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</si>
  <si>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</si>
  <si>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</si>
  <si>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</si>
  <si>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</si>
  <si>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</si>
  <si>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</si>
  <si>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</si>
  <si>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</si>
  <si>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</si>
  <si>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Bebidas Alcoholicas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</si>
  <si>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</si>
  <si>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</si>
  <si>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</si>
  <si>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</si>
  <si>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</si>
  <si>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</si>
  <si>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</si>
  <si>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</si>
  <si>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</si>
  <si>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Imp.especifico Bancas de Apuestas de Loteria  </t>
  </si>
  <si>
    <t>- Imp.especifico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</si>
  <si>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</si>
  <si>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</si>
  <si>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</si>
  <si>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</si>
  <si>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</si>
  <si>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</si>
  <si>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</si>
  <si>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</si>
  <si>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</si>
  <si>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</si>
  <si>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</si>
  <si>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</si>
  <si>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</si>
  <si>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</si>
  <si>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</si>
  <si>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</si>
  <si>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</si>
  <si>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</si>
  <si>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</si>
  <si>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</si>
  <si>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Servicios en la CUT</t>
  </si>
  <si>
    <t>- Otras Ventas</t>
  </si>
  <si>
    <t>- Ventas de Servicios del Estado</t>
  </si>
  <si>
    <t>- Otras Ventas de Servicios del Gobierno Central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</si>
  <si>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</si>
  <si>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</si>
  <si>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</si>
  <si>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</si>
  <si>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</si>
  <si>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</si>
  <si>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</si>
  <si>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</si>
  <si>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</si>
  <si>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</si>
  <si>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 xml:space="preserve">     - Recursos de Captación Directa de la Procuradoria General de la República ( multas de tránsito)</t>
  </si>
  <si>
    <t>- Ingresos Diversos</t>
  </si>
  <si>
    <t>- Ingresos por diferencial del gas licuado de petróleo</t>
  </si>
  <si>
    <t>- Ingresos TSS (Devolución)</t>
  </si>
  <si>
    <t>B)  INGRESOS DE CAPITAL</t>
  </si>
  <si>
    <t>- Ventas de Activos No Financieros</t>
  </si>
  <si>
    <t>- Transferencias Capital</t>
  </si>
  <si>
    <t>TOTAL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</si>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</sst>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#,##0.000000000000_);\(#,##0.000000000000\)"/>
    <numFmt numFmtId="170" formatCode="* _(#,##0.0_)\ _P_-;* \(#,##0.0\)\ _P_-;_-* &quot;-&quot;??\ _P_-;_-@_-"/>
    <numFmt numFmtId="171" formatCode="_ * #,##0.00_ ;_ * \-#,##0.00_ ;_ * &quot;-&quot;??_ ;_ @_ "/>
    <numFmt numFmtId="172" formatCode="_-* #,##0.00\ _€_-;\-* #,##0.00\ _€_-;_-* &quot;-&quot;??\ _€_-;_-@_-"/>
    <numFmt numFmtId="173" formatCode="_-* #,##0.00\ &quot;€&quot;_-;\-* #,##0.00\ &quot;€&quot;_-;_-* &quot;-&quot;??\ &quot;€&quot;_-;_-@_-"/>
    <numFmt numFmtId="174" formatCode="_([$€-2]* #,##0.00_);_([$€-2]* \(#,##0.00\);_([$€-2]* &quot;-&quot;??_)"/>
    <numFmt numFmtId="175" formatCode="_([$€]* #,##0.00_);_([$€]* \(#,##0.00\);_([$€]* &quot;-&quot;??_);_(@_)"/>
    <numFmt numFmtId="176" formatCode="_(&quot;RD$&quot;* #,##0.00_);_(&quot;RD$&quot;* \(#,##0.00\);_(&quot;RD$&quot;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Arial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5">
      <protection hidden="1"/>
    </xf>
    <xf numFmtId="0" fontId="22" fillId="25" borderId="5" applyNumberFormat="0" applyFont="0" applyBorder="0" applyAlignment="0" applyProtection="0">
      <protection hidden="1"/>
    </xf>
    <xf numFmtId="0" fontId="21" fillId="0" borderId="5">
      <protection hidden="1"/>
    </xf>
    <xf numFmtId="170" fontId="23" fillId="0" borderId="7" applyBorder="0">
      <alignment horizontal="center" vertical="center"/>
    </xf>
    <xf numFmtId="0" fontId="24" fillId="0" borderId="8" applyNumberFormat="0" applyFont="0" applyProtection="0">
      <alignment wrapText="1"/>
    </xf>
    <xf numFmtId="0" fontId="25" fillId="13" borderId="0" applyNumberFormat="0" applyBorder="0" applyAlignment="0" applyProtection="0"/>
    <xf numFmtId="0" fontId="26" fillId="25" borderId="9" applyNumberFormat="0" applyAlignment="0" applyProtection="0"/>
    <xf numFmtId="0" fontId="27" fillId="26" borderId="10" applyNumberFormat="0" applyAlignment="0" applyProtection="0"/>
    <xf numFmtId="0" fontId="28" fillId="0" borderId="11" applyNumberFormat="0" applyFill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30" borderId="0" applyNumberFormat="0" applyBorder="0" applyAlignment="0" applyProtection="0"/>
    <xf numFmtId="0" fontId="30" fillId="16" borderId="9" applyNumberForma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12" applyNumberFormat="0" applyProtection="0">
      <alignment wrapText="1"/>
    </xf>
    <xf numFmtId="0" fontId="31" fillId="0" borderId="13" applyNumberFormat="0" applyProtection="0">
      <alignment wrapText="1"/>
    </xf>
    <xf numFmtId="0" fontId="32" fillId="0" borderId="0" applyNumberFormat="0" applyFill="0" applyBorder="0" applyAlignment="0" applyProtection="0">
      <alignment vertical="top"/>
      <protection locked="0"/>
    </xf>
    <xf numFmtId="0" fontId="33" fillId="12" borderId="0" applyNumberFormat="0" applyBorder="0" applyAlignment="0" applyProtection="0"/>
    <xf numFmtId="0" fontId="34" fillId="0" borderId="5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top"/>
    </xf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39" fontId="3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" fillId="32" borderId="14" applyNumberFormat="0" applyFont="0" applyAlignment="0" applyProtection="0"/>
    <xf numFmtId="0" fontId="31" fillId="0" borderId="15" applyNumberFormat="0" applyProtection="0">
      <alignment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5" applyNumberFormat="0" applyFill="0" applyBorder="0" applyAlignment="0" applyProtection="0">
      <protection hidden="1"/>
    </xf>
    <xf numFmtId="0" fontId="39" fillId="25" borderId="16" applyNumberFormat="0" applyAlignment="0" applyProtection="0"/>
    <xf numFmtId="0" fontId="40" fillId="0" borderId="0" applyNumberFormat="0" applyProtection="0">
      <alignment horizontal="lef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29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5"/>
    <xf numFmtId="0" fontId="47" fillId="0" borderId="20" applyNumberFormat="0" applyFill="0" applyAlignment="0" applyProtection="0"/>
  </cellStyleXfs>
  <cellXfs count="109">
    <xf numFmtId="0" fontId="0" fillId="0" borderId="0" xfId="0"/>
    <xf numFmtId="0" fontId="4" fillId="0" borderId="0" xfId="2" applyFont="1" applyFill="1" applyAlignment="1" applyProtection="1">
      <alignment horizontal="center"/>
    </xf>
    <xf numFmtId="0" fontId="3" fillId="0" borderId="0" xfId="2" applyFont="1" applyFill="1"/>
    <xf numFmtId="0" fontId="3" fillId="0" borderId="0" xfId="2" applyFill="1"/>
    <xf numFmtId="0" fontId="4" fillId="0" borderId="0" xfId="2" applyFont="1" applyFill="1" applyAlignment="1" applyProtection="1">
      <alignment horizontal="center"/>
    </xf>
    <xf numFmtId="0" fontId="4" fillId="8" borderId="0" xfId="2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6" fillId="0" borderId="0" xfId="2" applyFont="1" applyFill="1" applyAlignment="1" applyProtection="1">
      <alignment horizontal="center"/>
    </xf>
    <xf numFmtId="0" fontId="8" fillId="9" borderId="1" xfId="2" applyFont="1" applyFill="1" applyBorder="1" applyAlignment="1" applyProtection="1">
      <alignment horizontal="center" vertical="center"/>
    </xf>
    <xf numFmtId="0" fontId="8" fillId="9" borderId="2" xfId="2" applyFont="1" applyFill="1" applyBorder="1" applyAlignment="1" applyProtection="1">
      <alignment horizontal="center" vertical="center"/>
    </xf>
    <xf numFmtId="0" fontId="8" fillId="9" borderId="3" xfId="2" applyFont="1" applyFill="1" applyBorder="1" applyAlignment="1" applyProtection="1">
      <alignment horizontal="center" vertical="center"/>
    </xf>
    <xf numFmtId="0" fontId="8" fillId="9" borderId="4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/>
    <xf numFmtId="0" fontId="9" fillId="0" borderId="5" xfId="3" applyFont="1" applyFill="1" applyBorder="1" applyAlignment="1" applyProtection="1"/>
    <xf numFmtId="164" fontId="9" fillId="0" borderId="6" xfId="4" applyNumberFormat="1" applyFont="1" applyFill="1" applyBorder="1"/>
    <xf numFmtId="164" fontId="9" fillId="8" borderId="6" xfId="4" applyNumberFormat="1" applyFont="1" applyFill="1" applyBorder="1"/>
    <xf numFmtId="43" fontId="3" fillId="0" borderId="0" xfId="1" applyFont="1" applyFill="1" applyBorder="1"/>
    <xf numFmtId="164" fontId="3" fillId="0" borderId="0" xfId="4" applyNumberFormat="1"/>
    <xf numFmtId="164" fontId="3" fillId="0" borderId="0" xfId="2" applyNumberFormat="1" applyFont="1" applyFill="1"/>
    <xf numFmtId="49" fontId="9" fillId="0" borderId="5" xfId="4" applyNumberFormat="1" applyFont="1" applyFill="1" applyBorder="1" applyAlignment="1" applyProtection="1">
      <alignment horizontal="left"/>
    </xf>
    <xf numFmtId="164" fontId="9" fillId="0" borderId="6" xfId="4" applyNumberFormat="1" applyFont="1" applyFill="1" applyBorder="1" applyProtection="1"/>
    <xf numFmtId="164" fontId="9" fillId="8" borderId="6" xfId="4" applyNumberFormat="1" applyFont="1" applyFill="1" applyBorder="1" applyProtection="1"/>
    <xf numFmtId="49" fontId="10" fillId="0" borderId="5" xfId="4" applyNumberFormat="1" applyFont="1" applyFill="1" applyBorder="1" applyAlignment="1" applyProtection="1">
      <alignment horizontal="left" indent="1"/>
    </xf>
    <xf numFmtId="164" fontId="10" fillId="0" borderId="6" xfId="4" applyNumberFormat="1" applyFont="1" applyFill="1" applyBorder="1" applyProtection="1"/>
    <xf numFmtId="164" fontId="10" fillId="8" borderId="6" xfId="4" applyNumberFormat="1" applyFont="1" applyFill="1" applyBorder="1" applyProtection="1"/>
    <xf numFmtId="164" fontId="9" fillId="0" borderId="6" xfId="3" applyNumberFormat="1" applyFont="1" applyFill="1" applyBorder="1" applyProtection="1"/>
    <xf numFmtId="164" fontId="9" fillId="8" borderId="6" xfId="3" applyNumberFormat="1" applyFont="1" applyFill="1" applyBorder="1" applyProtection="1"/>
    <xf numFmtId="0" fontId="3" fillId="8" borderId="0" xfId="2" applyFill="1"/>
    <xf numFmtId="49" fontId="9" fillId="0" borderId="5" xfId="3" applyNumberFormat="1" applyFont="1" applyFill="1" applyBorder="1" applyAlignment="1" applyProtection="1">
      <alignment horizontal="left" indent="1"/>
    </xf>
    <xf numFmtId="0" fontId="3" fillId="0" borderId="0" xfId="2"/>
    <xf numFmtId="49" fontId="10" fillId="0" borderId="5" xfId="3" applyNumberFormat="1" applyFont="1" applyFill="1" applyBorder="1" applyAlignment="1" applyProtection="1">
      <alignment horizontal="left" indent="2"/>
    </xf>
    <xf numFmtId="164" fontId="10" fillId="0" borderId="6" xfId="3" applyNumberFormat="1" applyFont="1" applyFill="1" applyBorder="1" applyProtection="1"/>
    <xf numFmtId="165" fontId="10" fillId="0" borderId="6" xfId="4" applyNumberFormat="1" applyFont="1" applyFill="1" applyBorder="1" applyProtection="1"/>
    <xf numFmtId="0" fontId="3" fillId="8" borderId="0" xfId="2" applyFill="1" applyBorder="1"/>
    <xf numFmtId="49" fontId="10" fillId="0" borderId="5" xfId="2" applyNumberFormat="1" applyFont="1" applyFill="1" applyBorder="1" applyAlignment="1" applyProtection="1">
      <alignment horizontal="left" indent="2"/>
    </xf>
    <xf numFmtId="49" fontId="9" fillId="0" borderId="5" xfId="4" applyNumberFormat="1" applyFont="1" applyFill="1" applyBorder="1" applyAlignment="1" applyProtection="1">
      <alignment horizontal="left" indent="2"/>
    </xf>
    <xf numFmtId="49" fontId="10" fillId="0" borderId="5" xfId="4" applyNumberFormat="1" applyFont="1" applyFill="1" applyBorder="1" applyAlignment="1" applyProtection="1">
      <alignment horizontal="left" indent="3"/>
    </xf>
    <xf numFmtId="0" fontId="9" fillId="0" borderId="5" xfId="3" applyFont="1" applyFill="1" applyBorder="1" applyAlignment="1" applyProtection="1">
      <alignment horizontal="left" indent="2"/>
    </xf>
    <xf numFmtId="0" fontId="3" fillId="0" borderId="0" xfId="2" applyFont="1"/>
    <xf numFmtId="49" fontId="9" fillId="0" borderId="5" xfId="4" applyNumberFormat="1" applyFont="1" applyFill="1" applyBorder="1" applyAlignment="1" applyProtection="1">
      <alignment horizontal="left" indent="3"/>
    </xf>
    <xf numFmtId="164" fontId="10" fillId="0" borderId="5" xfId="4" applyNumberFormat="1" applyFont="1" applyFill="1" applyBorder="1" applyAlignment="1" applyProtection="1">
      <alignment horizontal="left" indent="5"/>
    </xf>
    <xf numFmtId="43" fontId="10" fillId="0" borderId="6" xfId="1" applyFont="1" applyFill="1" applyBorder="1" applyProtection="1"/>
    <xf numFmtId="164" fontId="10" fillId="10" borderId="5" xfId="4" applyNumberFormat="1" applyFont="1" applyFill="1" applyBorder="1" applyAlignment="1" applyProtection="1">
      <alignment horizontal="left" indent="5"/>
    </xf>
    <xf numFmtId="164" fontId="10" fillId="10" borderId="6" xfId="4" applyNumberFormat="1" applyFont="1" applyFill="1" applyBorder="1" applyProtection="1"/>
    <xf numFmtId="43" fontId="10" fillId="10" borderId="6" xfId="1" applyFont="1" applyFill="1" applyBorder="1" applyProtection="1"/>
    <xf numFmtId="43" fontId="3" fillId="0" borderId="0" xfId="1" applyFill="1"/>
    <xf numFmtId="164" fontId="10" fillId="0" borderId="6" xfId="4" applyNumberFormat="1" applyFont="1" applyFill="1" applyBorder="1"/>
    <xf numFmtId="43" fontId="9" fillId="0" borderId="6" xfId="1" applyFont="1" applyFill="1" applyBorder="1" applyProtection="1"/>
    <xf numFmtId="0" fontId="11" fillId="0" borderId="0" xfId="2" applyFont="1" applyFill="1"/>
    <xf numFmtId="49" fontId="9" fillId="0" borderId="5" xfId="4" applyNumberFormat="1" applyFont="1" applyFill="1" applyBorder="1" applyAlignment="1" applyProtection="1">
      <alignment horizontal="left" indent="1"/>
    </xf>
    <xf numFmtId="0" fontId="3" fillId="8" borderId="0" xfId="2" applyFont="1" applyFill="1"/>
    <xf numFmtId="49" fontId="10" fillId="10" borderId="5" xfId="3" applyNumberFormat="1" applyFont="1" applyFill="1" applyBorder="1" applyAlignment="1" applyProtection="1">
      <alignment horizontal="left" indent="3"/>
    </xf>
    <xf numFmtId="164" fontId="10" fillId="10" borderId="6" xfId="4" applyNumberFormat="1" applyFont="1" applyFill="1" applyBorder="1"/>
    <xf numFmtId="43" fontId="10" fillId="10" borderId="6" xfId="1" applyFont="1" applyFill="1" applyBorder="1"/>
    <xf numFmtId="0" fontId="3" fillId="10" borderId="0" xfId="2" applyFont="1" applyFill="1"/>
    <xf numFmtId="49" fontId="10" fillId="0" borderId="5" xfId="3" applyNumberFormat="1" applyFont="1" applyFill="1" applyBorder="1" applyAlignment="1" applyProtection="1">
      <alignment horizontal="left" indent="3"/>
    </xf>
    <xf numFmtId="164" fontId="10" fillId="8" borderId="6" xfId="4" applyNumberFormat="1" applyFont="1" applyFill="1" applyBorder="1"/>
    <xf numFmtId="49" fontId="9" fillId="0" borderId="5" xfId="4" applyNumberFormat="1" applyFont="1" applyFill="1" applyBorder="1"/>
    <xf numFmtId="49" fontId="10" fillId="0" borderId="5" xfId="4" applyNumberFormat="1" applyFont="1" applyFill="1" applyBorder="1" applyAlignment="1" applyProtection="1">
      <alignment horizontal="left" indent="2"/>
    </xf>
    <xf numFmtId="164" fontId="10" fillId="0" borderId="6" xfId="3" applyNumberFormat="1" applyFont="1" applyFill="1" applyBorder="1" applyAlignment="1" applyProtection="1"/>
    <xf numFmtId="166" fontId="3" fillId="0" borderId="0" xfId="1" applyNumberFormat="1" applyFont="1" applyFill="1" applyBorder="1"/>
    <xf numFmtId="49" fontId="10" fillId="10" borderId="5" xfId="4" applyNumberFormat="1" applyFont="1" applyFill="1" applyBorder="1" applyAlignment="1" applyProtection="1">
      <alignment horizontal="left" indent="2"/>
    </xf>
    <xf numFmtId="164" fontId="10" fillId="10" borderId="6" xfId="3" applyNumberFormat="1" applyFont="1" applyFill="1" applyBorder="1" applyAlignment="1" applyProtection="1"/>
    <xf numFmtId="49" fontId="10" fillId="10" borderId="5" xfId="3" applyNumberFormat="1" applyFont="1" applyFill="1" applyBorder="1" applyAlignment="1" applyProtection="1">
      <alignment horizontal="left" indent="2"/>
    </xf>
    <xf numFmtId="164" fontId="10" fillId="10" borderId="6" xfId="4" applyNumberFormat="1" applyFont="1" applyFill="1" applyBorder="1" applyAlignment="1" applyProtection="1">
      <alignment vertical="center"/>
    </xf>
    <xf numFmtId="49" fontId="12" fillId="0" borderId="5" xfId="4" applyNumberFormat="1" applyFont="1" applyFill="1" applyBorder="1" applyAlignment="1" applyProtection="1">
      <alignment horizontal="left" indent="2"/>
    </xf>
    <xf numFmtId="43" fontId="10" fillId="0" borderId="6" xfId="1" applyFont="1" applyFill="1" applyBorder="1"/>
    <xf numFmtId="49" fontId="10" fillId="10" borderId="5" xfId="4" applyNumberFormat="1" applyFont="1" applyFill="1" applyBorder="1" applyAlignment="1" applyProtection="1">
      <alignment horizontal="left"/>
    </xf>
    <xf numFmtId="164" fontId="3" fillId="0" borderId="0" xfId="4" applyNumberFormat="1" applyFont="1"/>
    <xf numFmtId="49" fontId="9" fillId="0" borderId="5" xfId="4" applyNumberFormat="1" applyFont="1" applyFill="1" applyBorder="1" applyAlignment="1">
      <alignment horizontal="left" indent="1"/>
    </xf>
    <xf numFmtId="49" fontId="10" fillId="0" borderId="5" xfId="4" applyNumberFormat="1" applyFont="1" applyFill="1" applyBorder="1" applyAlignment="1">
      <alignment horizontal="left" indent="2"/>
    </xf>
    <xf numFmtId="49" fontId="13" fillId="0" borderId="5" xfId="4" applyNumberFormat="1" applyFont="1" applyFill="1" applyBorder="1" applyAlignment="1" applyProtection="1">
      <alignment horizontal="left" indent="2"/>
    </xf>
    <xf numFmtId="49" fontId="9" fillId="0" borderId="5" xfId="4" applyNumberFormat="1" applyFont="1" applyFill="1" applyBorder="1" applyAlignment="1" applyProtection="1"/>
    <xf numFmtId="167" fontId="3" fillId="0" borderId="0" xfId="1" applyNumberFormat="1" applyFont="1" applyFill="1" applyBorder="1"/>
    <xf numFmtId="164" fontId="14" fillId="0" borderId="0" xfId="2" applyNumberFormat="1" applyFont="1"/>
    <xf numFmtId="164" fontId="9" fillId="0" borderId="0" xfId="4" applyNumberFormat="1" applyFont="1" applyFill="1" applyBorder="1" applyAlignment="1" applyProtection="1">
      <alignment vertical="center"/>
    </xf>
    <xf numFmtId="164" fontId="9" fillId="8" borderId="0" xfId="4" applyNumberFormat="1" applyFont="1" applyFill="1" applyBorder="1" applyAlignment="1" applyProtection="1">
      <alignment vertical="center"/>
    </xf>
    <xf numFmtId="165" fontId="13" fillId="0" borderId="0" xfId="1" applyNumberFormat="1" applyFont="1"/>
    <xf numFmtId="49" fontId="15" fillId="0" borderId="0" xfId="2" applyNumberFormat="1" applyFont="1" applyFill="1" applyBorder="1" applyAlignment="1" applyProtection="1"/>
    <xf numFmtId="164" fontId="3" fillId="0" borderId="0" xfId="2" applyNumberFormat="1"/>
    <xf numFmtId="164" fontId="3" fillId="8" borderId="0" xfId="2" applyNumberFormat="1" applyFill="1"/>
    <xf numFmtId="164" fontId="13" fillId="8" borderId="0" xfId="2" applyNumberFormat="1" applyFont="1" applyFill="1"/>
    <xf numFmtId="0" fontId="16" fillId="0" borderId="0" xfId="2" applyFont="1" applyFill="1" applyAlignment="1" applyProtection="1"/>
    <xf numFmtId="164" fontId="16" fillId="8" borderId="0" xfId="2" applyNumberFormat="1" applyFont="1" applyFill="1" applyBorder="1"/>
    <xf numFmtId="165" fontId="3" fillId="8" borderId="0" xfId="1" applyNumberFormat="1" applyFill="1"/>
    <xf numFmtId="168" fontId="17" fillId="0" borderId="0" xfId="2" applyNumberFormat="1" applyFont="1" applyFill="1" applyBorder="1"/>
    <xf numFmtId="0" fontId="16" fillId="0" borderId="0" xfId="2" applyFont="1" applyFill="1" applyAlignment="1" applyProtection="1">
      <alignment horizontal="left" indent="1"/>
    </xf>
    <xf numFmtId="164" fontId="17" fillId="0" borderId="0" xfId="2" applyNumberFormat="1" applyFont="1" applyFill="1" applyBorder="1"/>
    <xf numFmtId="49" fontId="17" fillId="0" borderId="0" xfId="2" applyNumberFormat="1" applyFont="1" applyFill="1" applyBorder="1"/>
    <xf numFmtId="164" fontId="17" fillId="8" borderId="0" xfId="2" applyNumberFormat="1" applyFont="1" applyFill="1" applyBorder="1"/>
    <xf numFmtId="49" fontId="16" fillId="0" borderId="0" xfId="2" applyNumberFormat="1" applyFont="1" applyFill="1" applyBorder="1" applyAlignment="1" applyProtection="1"/>
    <xf numFmtId="165" fontId="13" fillId="8" borderId="0" xfId="1" applyNumberFormat="1" applyFont="1" applyFill="1"/>
    <xf numFmtId="4" fontId="17" fillId="0" borderId="0" xfId="2" applyNumberFormat="1" applyFont="1" applyFill="1" applyBorder="1"/>
    <xf numFmtId="164" fontId="13" fillId="0" borderId="0" xfId="2" applyNumberFormat="1" applyFont="1"/>
    <xf numFmtId="0" fontId="17" fillId="0" borderId="0" xfId="2" applyFont="1" applyFill="1" applyBorder="1"/>
    <xf numFmtId="165" fontId="13" fillId="0" borderId="0" xfId="1" applyNumberFormat="1" applyFont="1" applyFill="1"/>
    <xf numFmtId="0" fontId="17" fillId="8" borderId="0" xfId="2" applyFont="1" applyFill="1" applyBorder="1"/>
    <xf numFmtId="165" fontId="17" fillId="8" borderId="0" xfId="1" applyNumberFormat="1" applyFont="1" applyFill="1" applyBorder="1"/>
    <xf numFmtId="0" fontId="17" fillId="0" borderId="0" xfId="2" applyFont="1"/>
    <xf numFmtId="169" fontId="17" fillId="8" borderId="0" xfId="2" applyNumberFormat="1" applyFont="1" applyFill="1"/>
    <xf numFmtId="0" fontId="17" fillId="8" borderId="0" xfId="2" applyFont="1" applyFill="1"/>
    <xf numFmtId="0" fontId="18" fillId="0" borderId="0" xfId="2" applyFont="1"/>
    <xf numFmtId="0" fontId="18" fillId="8" borderId="0" xfId="2" applyFont="1" applyFill="1"/>
    <xf numFmtId="0" fontId="8" fillId="9" borderId="22" xfId="2" applyFont="1" applyFill="1" applyBorder="1" applyAlignment="1" applyProtection="1">
      <alignment horizontal="center" vertical="center"/>
    </xf>
    <xf numFmtId="0" fontId="8" fillId="9" borderId="21" xfId="2" applyFont="1" applyFill="1" applyBorder="1" applyAlignment="1" applyProtection="1">
      <alignment horizontal="center" vertical="center"/>
    </xf>
    <xf numFmtId="0" fontId="8" fillId="9" borderId="23" xfId="2" applyFont="1" applyFill="1" applyBorder="1" applyAlignment="1" applyProtection="1">
      <alignment horizontal="center" vertical="center" wrapText="1"/>
    </xf>
    <xf numFmtId="49" fontId="8" fillId="9" borderId="21" xfId="4" applyNumberFormat="1" applyFont="1" applyFill="1" applyBorder="1" applyAlignment="1" applyProtection="1">
      <alignment horizontal="left" vertical="center"/>
    </xf>
    <xf numFmtId="164" fontId="8" fillId="9" borderId="24" xfId="4" applyNumberFormat="1" applyFont="1" applyFill="1" applyBorder="1" applyAlignment="1" applyProtection="1">
      <alignment vertical="center"/>
    </xf>
    <xf numFmtId="164" fontId="8" fillId="9" borderId="21" xfId="4" applyNumberFormat="1" applyFont="1" applyFill="1" applyBorder="1" applyAlignment="1" applyProtection="1">
      <alignment vertical="center"/>
    </xf>
  </cellXfs>
  <cellStyles count="438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60% - Énfasis1 2" xfId="23"/>
    <cellStyle name="60% - Énfasis2 2" xfId="24"/>
    <cellStyle name="60% - Énfasis3 2" xfId="25"/>
    <cellStyle name="60% - Énfasis4 2" xfId="26"/>
    <cellStyle name="60% - Énfasis5 2" xfId="27"/>
    <cellStyle name="60% - Énfasis6 2" xfId="28"/>
    <cellStyle name="Array" xfId="29"/>
    <cellStyle name="Array Enter" xfId="30"/>
    <cellStyle name="Array_Sheet1" xfId="31"/>
    <cellStyle name="base paren" xfId="32"/>
    <cellStyle name="Body: normal cell" xfId="33"/>
    <cellStyle name="Buena 2" xfId="34"/>
    <cellStyle name="Cálculo 2" xfId="35"/>
    <cellStyle name="Celda de comprobación 2" xfId="36"/>
    <cellStyle name="Celda vinculada 2" xfId="37"/>
    <cellStyle name="Comma 10" xfId="38"/>
    <cellStyle name="Comma 10 2" xfId="39"/>
    <cellStyle name="Comma 2" xfId="40"/>
    <cellStyle name="Comma 2 2" xfId="41"/>
    <cellStyle name="Comma 2 2 2" xfId="42"/>
    <cellStyle name="Comma 2 2 3" xfId="43"/>
    <cellStyle name="Comma 2 3" xfId="44"/>
    <cellStyle name="Comma 2 3 2" xfId="45"/>
    <cellStyle name="Comma 2 3 3" xfId="46"/>
    <cellStyle name="Comma 2 3 4" xfId="47"/>
    <cellStyle name="Comma 2 4" xfId="48"/>
    <cellStyle name="Comma 2 5" xfId="49"/>
    <cellStyle name="Comma 2_Sheet1" xfId="50"/>
    <cellStyle name="Comma 3" xfId="51"/>
    <cellStyle name="Comma 3 2" xfId="52"/>
    <cellStyle name="Comma 3 3" xfId="53"/>
    <cellStyle name="Comma 3 4" xfId="54"/>
    <cellStyle name="Comma 3 5" xfId="55"/>
    <cellStyle name="Comma 4" xfId="56"/>
    <cellStyle name="Comma 4 2" xfId="57"/>
    <cellStyle name="Comma 4 2 2" xfId="58"/>
    <cellStyle name="Comma 4 2 3" xfId="59"/>
    <cellStyle name="Comma 4 3" xfId="60"/>
    <cellStyle name="Comma 4 3 2" xfId="61"/>
    <cellStyle name="Comma 4 3 3" xfId="62"/>
    <cellStyle name="Comma 5" xfId="63"/>
    <cellStyle name="Comma 5 2" xfId="64"/>
    <cellStyle name="Comma 5 3" xfId="65"/>
    <cellStyle name="Comma 6" xfId="66"/>
    <cellStyle name="Comma 6 2" xfId="67"/>
    <cellStyle name="Comma 6 3" xfId="68"/>
    <cellStyle name="Comma 7" xfId="69"/>
    <cellStyle name="Comma 7 2" xfId="70"/>
    <cellStyle name="Comma 7 3" xfId="71"/>
    <cellStyle name="Comma 8" xfId="72"/>
    <cellStyle name="Comma 8 2" xfId="73"/>
    <cellStyle name="Comma 8 3" xfId="74"/>
    <cellStyle name="Comma 9" xfId="75"/>
    <cellStyle name="Comma 9 2" xfId="76"/>
    <cellStyle name="Comma 9 2 2" xfId="77"/>
    <cellStyle name="Comma 9 2 3" xfId="78"/>
    <cellStyle name="Comma 9 3" xfId="79"/>
    <cellStyle name="Comma 9 4" xfId="80"/>
    <cellStyle name="Currency 2" xfId="81"/>
    <cellStyle name="Currency 2 2" xfId="82"/>
    <cellStyle name="Encabezado 4 2" xfId="83"/>
    <cellStyle name="Énfasis1 2" xfId="84"/>
    <cellStyle name="Énfasis2 2" xfId="85"/>
    <cellStyle name="Énfasis3 2" xfId="86"/>
    <cellStyle name="Énfasis4 2" xfId="87"/>
    <cellStyle name="Énfasis5 2" xfId="88"/>
    <cellStyle name="Énfasis6 2" xfId="89"/>
    <cellStyle name="Entrada 2" xfId="90"/>
    <cellStyle name="Euro" xfId="91"/>
    <cellStyle name="Euro 2" xfId="92"/>
    <cellStyle name="Euro 3" xfId="93"/>
    <cellStyle name="Euro 4" xfId="94"/>
    <cellStyle name="Font: Calibri, 9pt regular" xfId="95"/>
    <cellStyle name="Footnotes: top row" xfId="96"/>
    <cellStyle name="Header: bottom row" xfId="97"/>
    <cellStyle name="Hipervínculo 2" xfId="98"/>
    <cellStyle name="Incorrecto 2" xfId="99"/>
    <cellStyle name="MacroCode" xfId="100"/>
    <cellStyle name="Millares" xfId="1" builtinId="3"/>
    <cellStyle name="Millares 10" xfId="101"/>
    <cellStyle name="Millares 10 10" xfId="102"/>
    <cellStyle name="Millares 10 10 2" xfId="103"/>
    <cellStyle name="Millares 10 10 3" xfId="104"/>
    <cellStyle name="Millares 10 11" xfId="105"/>
    <cellStyle name="Millares 10 11 2" xfId="106"/>
    <cellStyle name="Millares 10 11 3" xfId="107"/>
    <cellStyle name="Millares 10 11 4" xfId="108"/>
    <cellStyle name="Millares 10 11 5" xfId="109"/>
    <cellStyle name="Millares 10 2" xfId="110"/>
    <cellStyle name="Millares 10 2 2" xfId="111"/>
    <cellStyle name="Millares 10 2 3" xfId="112"/>
    <cellStyle name="Millares 10 2 4" xfId="113"/>
    <cellStyle name="Millares 10 3" xfId="114"/>
    <cellStyle name="Millares 10 3 2" xfId="115"/>
    <cellStyle name="Millares 10 3 3" xfId="116"/>
    <cellStyle name="Millares 10 4" xfId="117"/>
    <cellStyle name="Millares 10 5" xfId="118"/>
    <cellStyle name="Millares 10 5 2" xfId="119"/>
    <cellStyle name="Millares 10 6" xfId="120"/>
    <cellStyle name="Millares 10 6 2" xfId="121"/>
    <cellStyle name="Millares 10 6 3" xfId="122"/>
    <cellStyle name="Millares 10 7" xfId="123"/>
    <cellStyle name="Millares 10 7 2" xfId="124"/>
    <cellStyle name="Millares 10 7 3" xfId="125"/>
    <cellStyle name="Millares 10 8" xfId="126"/>
    <cellStyle name="Millares 10 8 2" xfId="127"/>
    <cellStyle name="Millares 10 8 3" xfId="128"/>
    <cellStyle name="Millares 10 9" xfId="129"/>
    <cellStyle name="Millares 10 9 2" xfId="130"/>
    <cellStyle name="Millares 10 9 3" xfId="131"/>
    <cellStyle name="Millares 11" xfId="132"/>
    <cellStyle name="Millares 11 2" xfId="133"/>
    <cellStyle name="Millares 11 2 2" xfId="134"/>
    <cellStyle name="Millares 11 2 3" xfId="135"/>
    <cellStyle name="Millares 11 3" xfId="136"/>
    <cellStyle name="Millares 11 4" xfId="137"/>
    <cellStyle name="Millares 12" xfId="138"/>
    <cellStyle name="Millares 12 2" xfId="139"/>
    <cellStyle name="Millares 13" xfId="140"/>
    <cellStyle name="Millares 13 2" xfId="141"/>
    <cellStyle name="Millares 14" xfId="142"/>
    <cellStyle name="Millares 14 2" xfId="143"/>
    <cellStyle name="Millares 15" xfId="144"/>
    <cellStyle name="Millares 15 2" xfId="145"/>
    <cellStyle name="Millares 15 3" xfId="146"/>
    <cellStyle name="Millares 16" xfId="147"/>
    <cellStyle name="Millares 16 2" xfId="148"/>
    <cellStyle name="Millares 16 3" xfId="149"/>
    <cellStyle name="Millares 16 4" xfId="150"/>
    <cellStyle name="Millares 17" xfId="151"/>
    <cellStyle name="Millares 17 2" xfId="152"/>
    <cellStyle name="Millares 18" xfId="153"/>
    <cellStyle name="Millares 18 2" xfId="154"/>
    <cellStyle name="Millares 18 3" xfId="155"/>
    <cellStyle name="Millares 19" xfId="156"/>
    <cellStyle name="Millares 19 2" xfId="157"/>
    <cellStyle name="Millares 19 3" xfId="158"/>
    <cellStyle name="Millares 2" xfId="159"/>
    <cellStyle name="Millares 2 2" xfId="160"/>
    <cellStyle name="Millares 2 2 2" xfId="161"/>
    <cellStyle name="Millares 2 2 2 2" xfId="162"/>
    <cellStyle name="Millares 2 2 2 3" xfId="163"/>
    <cellStyle name="Millares 2 2 3" xfId="164"/>
    <cellStyle name="Millares 2 2 3 2" xfId="165"/>
    <cellStyle name="Millares 2 2 3 3" xfId="166"/>
    <cellStyle name="Millares 2 2 4" xfId="167"/>
    <cellStyle name="Millares 2 2 5" xfId="168"/>
    <cellStyle name="Millares 2 3" xfId="169"/>
    <cellStyle name="Millares 2 3 2" xfId="170"/>
    <cellStyle name="Millares 2 4" xfId="171"/>
    <cellStyle name="Millares 2 5" xfId="172"/>
    <cellStyle name="Millares 2 5 2" xfId="173"/>
    <cellStyle name="Millares 2 5 3" xfId="174"/>
    <cellStyle name="Millares 2_DGA" xfId="175"/>
    <cellStyle name="Millares 3" xfId="176"/>
    <cellStyle name="Millares 3 2" xfId="177"/>
    <cellStyle name="Millares 3 2 2" xfId="178"/>
    <cellStyle name="Millares 3 2 2 2" xfId="179"/>
    <cellStyle name="Millares 3 2 3" xfId="180"/>
    <cellStyle name="Millares 3 2 3 2" xfId="181"/>
    <cellStyle name="Millares 3 2 3 3" xfId="182"/>
    <cellStyle name="Millares 3 3" xfId="183"/>
    <cellStyle name="Millares 3 3 2" xfId="184"/>
    <cellStyle name="Millares 3 3 3" xfId="185"/>
    <cellStyle name="Millares 3 4" xfId="186"/>
    <cellStyle name="Millares 3 4 2" xfId="187"/>
    <cellStyle name="Millares 3 4 3" xfId="188"/>
    <cellStyle name="Millares 3 5" xfId="189"/>
    <cellStyle name="Millares 3 5 2" xfId="190"/>
    <cellStyle name="Millares 3 5 3" xfId="191"/>
    <cellStyle name="Millares 3_DGA" xfId="192"/>
    <cellStyle name="Millares 4" xfId="193"/>
    <cellStyle name="Millares 4 2" xfId="194"/>
    <cellStyle name="Millares 4 2 2" xfId="195"/>
    <cellStyle name="Millares 4 2 3" xfId="196"/>
    <cellStyle name="Millares 4 3" xfId="197"/>
    <cellStyle name="Millares 4 3 2" xfId="198"/>
    <cellStyle name="Millares 4 3 3" xfId="199"/>
    <cellStyle name="Millares 4 4" xfId="200"/>
    <cellStyle name="Millares 4 4 2" xfId="201"/>
    <cellStyle name="Millares 4 4 3" xfId="202"/>
    <cellStyle name="Millares 4 5" xfId="203"/>
    <cellStyle name="Millares 4 5 2" xfId="204"/>
    <cellStyle name="Millares 4 5 3" xfId="205"/>
    <cellStyle name="Millares 4 6" xfId="206"/>
    <cellStyle name="Millares 4 6 2" xfId="207"/>
    <cellStyle name="Millares 4 6 3" xfId="208"/>
    <cellStyle name="Millares 4 7" xfId="209"/>
    <cellStyle name="Millares 4 8" xfId="210"/>
    <cellStyle name="Millares 4_DGA" xfId="211"/>
    <cellStyle name="Millares 5" xfId="212"/>
    <cellStyle name="Millares 5 2" xfId="213"/>
    <cellStyle name="Millares 5 2 2" xfId="214"/>
    <cellStyle name="Millares 5 2 3" xfId="215"/>
    <cellStyle name="Millares 5 3" xfId="216"/>
    <cellStyle name="Millares 5 3 2" xfId="217"/>
    <cellStyle name="Millares 5 3 3" xfId="218"/>
    <cellStyle name="Millares 5 4" xfId="219"/>
    <cellStyle name="Millares 5 5" xfId="220"/>
    <cellStyle name="Millares 5_DGA" xfId="221"/>
    <cellStyle name="Millares 6" xfId="222"/>
    <cellStyle name="Millares 6 2" xfId="223"/>
    <cellStyle name="Millares 6 3" xfId="224"/>
    <cellStyle name="Millares 7" xfId="225"/>
    <cellStyle name="Millares 7 2" xfId="226"/>
    <cellStyle name="Millares 7 2 2" xfId="227"/>
    <cellStyle name="Millares 7 2 3" xfId="228"/>
    <cellStyle name="Millares 7 3" xfId="229"/>
    <cellStyle name="Millares 7 4" xfId="230"/>
    <cellStyle name="Millares 8" xfId="231"/>
    <cellStyle name="Millares 8 2" xfId="232"/>
    <cellStyle name="Millares 8 2 2" xfId="233"/>
    <cellStyle name="Millares 8 2 3" xfId="234"/>
    <cellStyle name="Millares 8 3" xfId="235"/>
    <cellStyle name="Millares 8 3 2" xfId="236"/>
    <cellStyle name="Millares 8 3 3" xfId="237"/>
    <cellStyle name="Millares 8 4" xfId="238"/>
    <cellStyle name="Millares 9" xfId="239"/>
    <cellStyle name="Millares 9 2" xfId="240"/>
    <cellStyle name="Millares 9 2 2" xfId="241"/>
    <cellStyle name="Millares 9 2 3" xfId="242"/>
    <cellStyle name="Millares 9 2 4" xfId="243"/>
    <cellStyle name="Millares 9 3" xfId="244"/>
    <cellStyle name="Millares 9 3 2" xfId="245"/>
    <cellStyle name="Millares 9 3 3" xfId="246"/>
    <cellStyle name="Millares 9 4" xfId="247"/>
    <cellStyle name="Millares 9 5" xfId="248"/>
    <cellStyle name="Millares 9 5 2" xfId="249"/>
    <cellStyle name="Millares 9 5 3" xfId="250"/>
    <cellStyle name="Millares 9 6" xfId="251"/>
    <cellStyle name="Millares 9 6 2" xfId="252"/>
    <cellStyle name="Millares 9 6 3" xfId="253"/>
    <cellStyle name="Millares 9 7" xfId="254"/>
    <cellStyle name="Millares 9 8" xfId="255"/>
    <cellStyle name="Moneda 2" xfId="256"/>
    <cellStyle name="Moneda 2 2" xfId="257"/>
    <cellStyle name="Moneda 3" xfId="258"/>
    <cellStyle name="Moneda 4" xfId="259"/>
    <cellStyle name="Moneda 4 2" xfId="260"/>
    <cellStyle name="Moneda 4 3" xfId="261"/>
    <cellStyle name="Moneda 5" xfId="262"/>
    <cellStyle name="Moneda 5 2" xfId="263"/>
    <cellStyle name="Moneda 5 3" xfId="264"/>
    <cellStyle name="Moneda 5 3 2" xfId="265"/>
    <cellStyle name="Neutral 2" xfId="266"/>
    <cellStyle name="Normal" xfId="0" builtinId="0"/>
    <cellStyle name="Normal 10" xfId="267"/>
    <cellStyle name="Normal 10 2" xfId="2"/>
    <cellStyle name="Normal 10 3" xfId="268"/>
    <cellStyle name="Normal 10 3 2" xfId="269"/>
    <cellStyle name="Normal 10 4" xfId="270"/>
    <cellStyle name="Normal 11" xfId="271"/>
    <cellStyle name="Normal 11 2" xfId="272"/>
    <cellStyle name="Normal 12" xfId="273"/>
    <cellStyle name="Normal 12 2" xfId="274"/>
    <cellStyle name="Normal 13" xfId="275"/>
    <cellStyle name="Normal 13 2" xfId="276"/>
    <cellStyle name="Normal 14" xfId="277"/>
    <cellStyle name="Normal 14 2" xfId="278"/>
    <cellStyle name="Normal 15" xfId="279"/>
    <cellStyle name="Normal 15 2" xfId="280"/>
    <cellStyle name="Normal 16" xfId="281"/>
    <cellStyle name="Normal 17" xfId="282"/>
    <cellStyle name="Normal 2" xfId="283"/>
    <cellStyle name="Normal 2 2" xfId="284"/>
    <cellStyle name="Normal 2 2 2" xfId="285"/>
    <cellStyle name="Normal 2 2 2 2" xfId="4"/>
    <cellStyle name="Normal 2 2 3" xfId="286"/>
    <cellStyle name="Normal 2 3" xfId="287"/>
    <cellStyle name="Normal 2 3 2" xfId="288"/>
    <cellStyle name="Normal 2 4" xfId="289"/>
    <cellStyle name="Normal 2_DGA" xfId="290"/>
    <cellStyle name="Normal 26" xfId="291"/>
    <cellStyle name="Normal 3" xfId="292"/>
    <cellStyle name="Normal 3 2" xfId="293"/>
    <cellStyle name="Normal 3 2 2" xfId="294"/>
    <cellStyle name="Normal 3 2 3" xfId="295"/>
    <cellStyle name="Normal 3 3" xfId="296"/>
    <cellStyle name="Normal 3 4" xfId="297"/>
    <cellStyle name="Normal 3 4 2" xfId="298"/>
    <cellStyle name="Normal 3 4 3" xfId="299"/>
    <cellStyle name="Normal 3 5" xfId="300"/>
    <cellStyle name="Normal 3 6" xfId="301"/>
    <cellStyle name="Normal 3_Sheet1" xfId="302"/>
    <cellStyle name="Normal 30" xfId="303"/>
    <cellStyle name="Normal 4" xfId="304"/>
    <cellStyle name="Normal 4 2" xfId="305"/>
    <cellStyle name="Normal 4 2 2" xfId="306"/>
    <cellStyle name="Normal 4 2 3" xfId="307"/>
    <cellStyle name="Normal 4 3" xfId="308"/>
    <cellStyle name="Normal 5" xfId="309"/>
    <cellStyle name="Normal 5 2" xfId="310"/>
    <cellStyle name="Normal 5 2 2" xfId="311"/>
    <cellStyle name="Normal 5 2 3" xfId="312"/>
    <cellStyle name="Normal 5 3" xfId="313"/>
    <cellStyle name="Normal 5 3 2" xfId="314"/>
    <cellStyle name="Normal 5 3 3" xfId="315"/>
    <cellStyle name="Normal 5 3 4" xfId="316"/>
    <cellStyle name="Normal 5 4" xfId="317"/>
    <cellStyle name="Normal 5 4 2" xfId="318"/>
    <cellStyle name="Normal 5 4 3" xfId="319"/>
    <cellStyle name="Normal 5 5" xfId="320"/>
    <cellStyle name="Normal 5 6" xfId="321"/>
    <cellStyle name="Normal 6" xfId="322"/>
    <cellStyle name="Normal 6 2" xfId="323"/>
    <cellStyle name="Normal 6 2 2" xfId="324"/>
    <cellStyle name="Normal 6 2 2 2" xfId="325"/>
    <cellStyle name="Normal 6 2 2 3" xfId="326"/>
    <cellStyle name="Normal 6 2 3" xfId="327"/>
    <cellStyle name="Normal 6 2 4" xfId="328"/>
    <cellStyle name="Normal 6 2 5" xfId="329"/>
    <cellStyle name="Normal 6 3" xfId="330"/>
    <cellStyle name="Normal 6 3 2" xfId="331"/>
    <cellStyle name="Normal 6 3 3" xfId="332"/>
    <cellStyle name="Normal 6 4" xfId="333"/>
    <cellStyle name="Normal 6 5" xfId="334"/>
    <cellStyle name="Normal 6 6" xfId="335"/>
    <cellStyle name="Normal 7" xfId="336"/>
    <cellStyle name="Normal 7 2" xfId="337"/>
    <cellStyle name="Normal 7 2 2" xfId="338"/>
    <cellStyle name="Normal 7 2 3" xfId="339"/>
    <cellStyle name="Normal 7 2 4" xfId="340"/>
    <cellStyle name="Normal 7 3" xfId="341"/>
    <cellStyle name="Normal 7 3 2" xfId="342"/>
    <cellStyle name="Normal 7 3 3" xfId="343"/>
    <cellStyle name="Normal 7 4" xfId="344"/>
    <cellStyle name="Normal 7 4 2" xfId="345"/>
    <cellStyle name="Normal 7 4 3" xfId="346"/>
    <cellStyle name="Normal 7 5" xfId="347"/>
    <cellStyle name="Normal 7 6" xfId="348"/>
    <cellStyle name="Normal 7 7" xfId="349"/>
    <cellStyle name="Normal 8" xfId="350"/>
    <cellStyle name="Normal 8 2" xfId="351"/>
    <cellStyle name="Normal 8 2 2" xfId="352"/>
    <cellStyle name="Normal 8 2 3" xfId="353"/>
    <cellStyle name="Normal 8 3" xfId="354"/>
    <cellStyle name="Normal 8 3 2" xfId="355"/>
    <cellStyle name="Normal 8 3 3" xfId="356"/>
    <cellStyle name="Normal 8 4" xfId="357"/>
    <cellStyle name="Normal 8 5" xfId="358"/>
    <cellStyle name="Normal 9" xfId="359"/>
    <cellStyle name="Normal 9 2" xfId="360"/>
    <cellStyle name="Normal 9 2 2" xfId="361"/>
    <cellStyle name="Normal 9 2 3" xfId="362"/>
    <cellStyle name="Normal 9 3" xfId="363"/>
    <cellStyle name="Normal 9 3 2" xfId="364"/>
    <cellStyle name="Normal 9 3 3" xfId="365"/>
    <cellStyle name="Normal 9 4" xfId="366"/>
    <cellStyle name="Normal 9 5" xfId="367"/>
    <cellStyle name="Normal_COMPARACION 2002-2001 2" xfId="3"/>
    <cellStyle name="Notas 2" xfId="368"/>
    <cellStyle name="Notas 2 2" xfId="369"/>
    <cellStyle name="Notas 2 2 2" xfId="370"/>
    <cellStyle name="Notas 2 2 3" xfId="371"/>
    <cellStyle name="Notas 2 3" xfId="372"/>
    <cellStyle name="Notas 2 4" xfId="373"/>
    <cellStyle name="Notas 2_Sheet1" xfId="374"/>
    <cellStyle name="Parent row" xfId="375"/>
    <cellStyle name="Percent 2" xfId="376"/>
    <cellStyle name="Percent 2 2" xfId="377"/>
    <cellStyle name="Percent 2 2 2" xfId="378"/>
    <cellStyle name="Percent 2 2 3" xfId="379"/>
    <cellStyle name="Percent 2 3" xfId="380"/>
    <cellStyle name="Percent 2 4" xfId="381"/>
    <cellStyle name="Percent 3" xfId="382"/>
    <cellStyle name="Percent 3 2" xfId="383"/>
    <cellStyle name="Percent 3 3" xfId="384"/>
    <cellStyle name="Percent 4" xfId="385"/>
    <cellStyle name="Percent 4 2" xfId="386"/>
    <cellStyle name="Percent 4 3" xfId="387"/>
    <cellStyle name="Percent 5" xfId="388"/>
    <cellStyle name="Percent 5 2" xfId="389"/>
    <cellStyle name="Percent 5 3" xfId="390"/>
    <cellStyle name="Percent 6" xfId="391"/>
    <cellStyle name="Percent 6 2" xfId="392"/>
    <cellStyle name="Percent 6 3" xfId="393"/>
    <cellStyle name="Percent 7" xfId="394"/>
    <cellStyle name="Percent 7 2" xfId="395"/>
    <cellStyle name="Percent 7 2 2" xfId="396"/>
    <cellStyle name="Percent 7 2 3" xfId="397"/>
    <cellStyle name="Percent 7 3" xfId="398"/>
    <cellStyle name="Percent 7 4" xfId="399"/>
    <cellStyle name="Porcentaje 2" xfId="400"/>
    <cellStyle name="Porcentaje 3" xfId="401"/>
    <cellStyle name="Porcentual 2" xfId="402"/>
    <cellStyle name="Porcentual 2 2" xfId="403"/>
    <cellStyle name="Porcentual 2 2 2" xfId="404"/>
    <cellStyle name="Porcentual 2 2 3" xfId="405"/>
    <cellStyle name="Porcentual 2 3" xfId="406"/>
    <cellStyle name="Porcentual 2 4" xfId="407"/>
    <cellStyle name="Porcentual 2 5" xfId="408"/>
    <cellStyle name="Porcentual 3" xfId="409"/>
    <cellStyle name="Porcentual 3 2" xfId="410"/>
    <cellStyle name="Porcentual 3 2 2" xfId="411"/>
    <cellStyle name="Porcentual 3 2 3" xfId="412"/>
    <cellStyle name="Porcentual 3 3" xfId="413"/>
    <cellStyle name="Porcentual 4" xfId="414"/>
    <cellStyle name="Porcentual 4 2" xfId="415"/>
    <cellStyle name="Porcentual 4 3" xfId="416"/>
    <cellStyle name="Porcentual 4 4" xfId="417"/>
    <cellStyle name="Porcentual 4 5" xfId="418"/>
    <cellStyle name="Porcentual 5" xfId="419"/>
    <cellStyle name="Porcentual 6" xfId="420"/>
    <cellStyle name="Porcentual 6 2" xfId="421"/>
    <cellStyle name="Porcentual 7" xfId="422"/>
    <cellStyle name="Porcentual 7 2" xfId="423"/>
    <cellStyle name="Porcentual 8" xfId="424"/>
    <cellStyle name="Porcentual 8 2" xfId="425"/>
    <cellStyle name="Porcentual 9" xfId="426"/>
    <cellStyle name="Red Text" xfId="427"/>
    <cellStyle name="Salida 2" xfId="428"/>
    <cellStyle name="Table title" xfId="429"/>
    <cellStyle name="Texto de advertencia 2" xfId="430"/>
    <cellStyle name="Texto explicativo 2" xfId="431"/>
    <cellStyle name="Título 1 2" xfId="432"/>
    <cellStyle name="Título 2 2" xfId="433"/>
    <cellStyle name="Título 3 2" xfId="434"/>
    <cellStyle name="Título 4" xfId="435"/>
    <cellStyle name="TopGrey" xfId="436"/>
    <cellStyle name="Total 2" xfId="4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1/INGRESOS%20ENERO-MARZ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0-2021"/>
      <sheetName val="FINANCIERO (2021 Est. 2021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1 (REC)"/>
      <sheetName val="2021 (RESUMEN"/>
      <sheetName val="2021 REC- EST "/>
      <sheetName val="2021 REC-EST RESUMEN"/>
      <sheetName val="2021 REC-EST RESUMEN (2)"/>
    </sheetNames>
    <sheetDataSet>
      <sheetData sheetId="0"/>
      <sheetData sheetId="1"/>
      <sheetData sheetId="2"/>
      <sheetData sheetId="3">
        <row r="11">
          <cell r="G11">
            <v>6347.1</v>
          </cell>
          <cell r="H11">
            <v>5866.4</v>
          </cell>
          <cell r="I11">
            <v>6287.3</v>
          </cell>
        </row>
        <row r="12">
          <cell r="G12">
            <v>11336.3</v>
          </cell>
          <cell r="H12">
            <v>11432.6</v>
          </cell>
          <cell r="I12">
            <v>6592.9</v>
          </cell>
        </row>
        <row r="13">
          <cell r="G13">
            <v>4044</v>
          </cell>
          <cell r="H13">
            <v>2100.1999999999998</v>
          </cell>
          <cell r="I13">
            <v>2215.3000000000002</v>
          </cell>
        </row>
        <row r="14">
          <cell r="G14">
            <v>75.8</v>
          </cell>
          <cell r="H14">
            <v>66.3</v>
          </cell>
          <cell r="I14">
            <v>84.3</v>
          </cell>
        </row>
        <row r="17">
          <cell r="G17">
            <v>116.3</v>
          </cell>
          <cell r="H17">
            <v>270.7</v>
          </cell>
          <cell r="I17">
            <v>1198.3</v>
          </cell>
        </row>
        <row r="18">
          <cell r="G18">
            <v>248.2</v>
          </cell>
          <cell r="H18">
            <v>181.9</v>
          </cell>
          <cell r="I18">
            <v>264.8</v>
          </cell>
        </row>
        <row r="19">
          <cell r="G19">
            <v>515.29999999999995</v>
          </cell>
          <cell r="H19">
            <v>901.1</v>
          </cell>
          <cell r="I19">
            <v>1133.2</v>
          </cell>
        </row>
        <row r="20">
          <cell r="G20">
            <v>105.3</v>
          </cell>
          <cell r="H20">
            <v>159.6</v>
          </cell>
          <cell r="I20">
            <v>187.4</v>
          </cell>
        </row>
        <row r="21">
          <cell r="G21">
            <v>773.8</v>
          </cell>
          <cell r="H21">
            <v>777.5</v>
          </cell>
          <cell r="I21">
            <v>795.8</v>
          </cell>
        </row>
        <row r="22">
          <cell r="G22">
            <v>51.7</v>
          </cell>
          <cell r="H22">
            <v>128.4</v>
          </cell>
          <cell r="I22">
            <v>206.1</v>
          </cell>
        </row>
        <row r="23">
          <cell r="G23">
            <v>56.1</v>
          </cell>
          <cell r="H23">
            <v>80.2</v>
          </cell>
          <cell r="I23">
            <v>94.4</v>
          </cell>
        </row>
        <row r="26">
          <cell r="G26">
            <v>12113.5</v>
          </cell>
          <cell r="H26">
            <v>9274.2000000000007</v>
          </cell>
          <cell r="I26">
            <v>9410.5</v>
          </cell>
        </row>
        <row r="27">
          <cell r="G27">
            <v>7976.4</v>
          </cell>
          <cell r="H27">
            <v>8538.7999999999993</v>
          </cell>
          <cell r="I27">
            <v>9628.4</v>
          </cell>
        </row>
        <row r="29">
          <cell r="G29">
            <v>3073.3</v>
          </cell>
          <cell r="H29">
            <v>3024.6</v>
          </cell>
          <cell r="I29">
            <v>3906</v>
          </cell>
        </row>
        <row r="30">
          <cell r="G30">
            <v>1429.9</v>
          </cell>
          <cell r="H30">
            <v>1585.9</v>
          </cell>
          <cell r="I30">
            <v>2115.8000000000002</v>
          </cell>
        </row>
        <row r="31">
          <cell r="G31">
            <v>3756.5</v>
          </cell>
          <cell r="H31">
            <v>2404.9</v>
          </cell>
          <cell r="I31">
            <v>2793.8</v>
          </cell>
        </row>
        <row r="32">
          <cell r="G32">
            <v>346.4</v>
          </cell>
          <cell r="H32">
            <v>234.9</v>
          </cell>
          <cell r="I32">
            <v>258.7</v>
          </cell>
        </row>
        <row r="33">
          <cell r="G33">
            <v>670.1</v>
          </cell>
          <cell r="H33">
            <v>660.3</v>
          </cell>
          <cell r="I33">
            <v>657.5</v>
          </cell>
        </row>
        <row r="34">
          <cell r="G34">
            <v>710.6</v>
          </cell>
          <cell r="H34">
            <v>543.6</v>
          </cell>
          <cell r="I34">
            <v>689.7</v>
          </cell>
        </row>
        <row r="35">
          <cell r="G35">
            <v>284.39999999999998</v>
          </cell>
          <cell r="H35">
            <v>379.9</v>
          </cell>
          <cell r="I35">
            <v>481.2</v>
          </cell>
        </row>
        <row r="37">
          <cell r="G37">
            <v>797.8</v>
          </cell>
          <cell r="H37">
            <v>1147.8</v>
          </cell>
          <cell r="I37">
            <v>1420.9</v>
          </cell>
        </row>
        <row r="38">
          <cell r="G38">
            <v>781.9</v>
          </cell>
          <cell r="H38">
            <v>779.4</v>
          </cell>
          <cell r="I38">
            <v>148.6</v>
          </cell>
        </row>
        <row r="39">
          <cell r="G39">
            <v>1.7</v>
          </cell>
          <cell r="H39">
            <v>1.6</v>
          </cell>
          <cell r="I39">
            <v>24.9</v>
          </cell>
        </row>
        <row r="40">
          <cell r="G40">
            <v>0</v>
          </cell>
          <cell r="H40">
            <v>0</v>
          </cell>
          <cell r="I40">
            <v>20.9</v>
          </cell>
        </row>
        <row r="41">
          <cell r="G41">
            <v>1.7</v>
          </cell>
          <cell r="H41">
            <v>1.6</v>
          </cell>
          <cell r="I41">
            <v>4</v>
          </cell>
        </row>
        <row r="42">
          <cell r="G42">
            <v>82.2</v>
          </cell>
          <cell r="H42">
            <v>72.5</v>
          </cell>
          <cell r="I42">
            <v>80.900000000000006</v>
          </cell>
        </row>
        <row r="43">
          <cell r="G43">
            <v>25.7</v>
          </cell>
          <cell r="H43">
            <v>25.8</v>
          </cell>
          <cell r="I43">
            <v>26.9</v>
          </cell>
        </row>
        <row r="44">
          <cell r="G44">
            <v>89.7</v>
          </cell>
          <cell r="H44">
            <v>125.2</v>
          </cell>
          <cell r="I44">
            <v>81.599999999999994</v>
          </cell>
        </row>
        <row r="47">
          <cell r="G47">
            <v>2709.6</v>
          </cell>
          <cell r="H47">
            <v>2948.2</v>
          </cell>
          <cell r="I47">
            <v>3251.2</v>
          </cell>
        </row>
        <row r="48">
          <cell r="G48">
            <v>0</v>
          </cell>
          <cell r="H48">
            <v>0</v>
          </cell>
          <cell r="I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</row>
        <row r="51">
          <cell r="G51">
            <v>356.8</v>
          </cell>
          <cell r="H51">
            <v>322.3</v>
          </cell>
          <cell r="I51">
            <v>287.10000000000002</v>
          </cell>
        </row>
        <row r="52">
          <cell r="G52">
            <v>5</v>
          </cell>
          <cell r="H52">
            <v>5.7</v>
          </cell>
          <cell r="I52">
            <v>6.2</v>
          </cell>
        </row>
        <row r="53">
          <cell r="G53">
            <v>31.4</v>
          </cell>
          <cell r="H53">
            <v>20.7</v>
          </cell>
          <cell r="I53">
            <v>24.1</v>
          </cell>
        </row>
        <row r="54">
          <cell r="G54">
            <v>56.4</v>
          </cell>
          <cell r="H54">
            <v>83.9</v>
          </cell>
          <cell r="I54">
            <v>101.7</v>
          </cell>
        </row>
        <row r="55">
          <cell r="G55">
            <v>0</v>
          </cell>
          <cell r="H55">
            <v>0.2</v>
          </cell>
          <cell r="I55">
            <v>0.1</v>
          </cell>
        </row>
        <row r="56">
          <cell r="G56">
            <v>179.7</v>
          </cell>
          <cell r="H56">
            <v>204.5</v>
          </cell>
          <cell r="I56">
            <v>203.5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1">
          <cell r="I61">
            <v>11.8</v>
          </cell>
        </row>
        <row r="63">
          <cell r="G63">
            <v>1648.9</v>
          </cell>
          <cell r="H63">
            <v>0.2</v>
          </cell>
          <cell r="I63">
            <v>330</v>
          </cell>
        </row>
        <row r="67">
          <cell r="G67">
            <v>74.900000000000006</v>
          </cell>
          <cell r="H67">
            <v>91.8</v>
          </cell>
          <cell r="I67">
            <v>100.7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1.9</v>
          </cell>
          <cell r="H69">
            <v>0</v>
          </cell>
          <cell r="I69">
            <v>7.1</v>
          </cell>
        </row>
        <row r="70">
          <cell r="G70">
            <v>0.1</v>
          </cell>
          <cell r="H70">
            <v>0.1</v>
          </cell>
          <cell r="I70">
            <v>1.3</v>
          </cell>
        </row>
        <row r="72">
          <cell r="G72">
            <v>23.2</v>
          </cell>
          <cell r="H72">
            <v>30.7</v>
          </cell>
          <cell r="I72">
            <v>28.4</v>
          </cell>
        </row>
        <row r="73">
          <cell r="G73">
            <v>1042.7</v>
          </cell>
          <cell r="H73">
            <v>839.5</v>
          </cell>
          <cell r="I73">
            <v>890.2</v>
          </cell>
        </row>
        <row r="74">
          <cell r="G74">
            <v>286.5</v>
          </cell>
          <cell r="H74">
            <v>251.7</v>
          </cell>
          <cell r="I74">
            <v>145.4</v>
          </cell>
        </row>
        <row r="76">
          <cell r="G76">
            <v>184.5</v>
          </cell>
          <cell r="H76">
            <v>175.3</v>
          </cell>
          <cell r="I76">
            <v>198.8</v>
          </cell>
        </row>
        <row r="77">
          <cell r="G77">
            <v>57.9</v>
          </cell>
          <cell r="H77">
            <v>59</v>
          </cell>
          <cell r="I77">
            <v>78.400000000000006</v>
          </cell>
        </row>
        <row r="78">
          <cell r="G78">
            <v>1.6</v>
          </cell>
          <cell r="H78">
            <v>2.5</v>
          </cell>
          <cell r="I78">
            <v>2.8</v>
          </cell>
        </row>
        <row r="80">
          <cell r="G80">
            <v>2</v>
          </cell>
          <cell r="H80">
            <v>2.4</v>
          </cell>
          <cell r="I80">
            <v>3.3</v>
          </cell>
          <cell r="J80">
            <v>7.7</v>
          </cell>
        </row>
        <row r="81">
          <cell r="G81">
            <v>3.7</v>
          </cell>
          <cell r="H81">
            <v>4</v>
          </cell>
          <cell r="I81">
            <v>5.3</v>
          </cell>
          <cell r="J81">
            <v>13</v>
          </cell>
        </row>
        <row r="84">
          <cell r="G84">
            <v>0</v>
          </cell>
          <cell r="H84">
            <v>0</v>
          </cell>
          <cell r="I84">
            <v>0</v>
          </cell>
        </row>
        <row r="85">
          <cell r="G85">
            <v>4087.7</v>
          </cell>
          <cell r="H85">
            <v>2246.1999999999998</v>
          </cell>
          <cell r="I85">
            <v>183.8</v>
          </cell>
        </row>
        <row r="86">
          <cell r="G86">
            <v>360.1</v>
          </cell>
          <cell r="H86">
            <v>0</v>
          </cell>
          <cell r="I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</row>
        <row r="88">
          <cell r="G88">
            <v>112.2</v>
          </cell>
          <cell r="H88">
            <v>85.8</v>
          </cell>
          <cell r="I88">
            <v>92.7</v>
          </cell>
        </row>
        <row r="89">
          <cell r="G89">
            <v>76.900000000000006</v>
          </cell>
          <cell r="H89">
            <v>56.7</v>
          </cell>
          <cell r="I89">
            <v>71.900000000000006</v>
          </cell>
        </row>
        <row r="90">
          <cell r="G90">
            <v>701.5</v>
          </cell>
          <cell r="H90">
            <v>725.8</v>
          </cell>
          <cell r="I90">
            <v>820.8</v>
          </cell>
        </row>
        <row r="91">
          <cell r="G91">
            <v>694.6</v>
          </cell>
          <cell r="H91">
            <v>721.7</v>
          </cell>
          <cell r="I91">
            <v>794.3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4">
          <cell r="G94">
            <v>0</v>
          </cell>
          <cell r="H94">
            <v>0</v>
          </cell>
          <cell r="I94">
            <v>23.5</v>
          </cell>
        </row>
        <row r="95">
          <cell r="G95">
            <v>0</v>
          </cell>
          <cell r="H95">
            <v>1743.4</v>
          </cell>
          <cell r="I95">
            <v>860.4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J245"/>
  <sheetViews>
    <sheetView showGridLines="0" tabSelected="1" topLeftCell="C69" zoomScaleNormal="100" workbookViewId="0">
      <selection activeCell="O77" sqref="O77"/>
    </sheetView>
  </sheetViews>
  <sheetFormatPr baseColWidth="10" defaultColWidth="11.42578125" defaultRowHeight="12.75"/>
  <cols>
    <col min="1" max="1" width="1.5703125" style="27" customWidth="1"/>
    <col min="2" max="2" width="80" style="29" customWidth="1"/>
    <col min="3" max="5" width="10.7109375" style="29" customWidth="1"/>
    <col min="6" max="6" width="12.85546875" style="29" customWidth="1"/>
    <col min="7" max="8" width="10.5703125" style="27" customWidth="1"/>
    <col min="9" max="9" width="10.28515625" style="27" customWidth="1"/>
    <col min="10" max="10" width="10.42578125" style="27" customWidth="1"/>
    <col min="11" max="11" width="13.42578125" style="29" customWidth="1"/>
    <col min="12" max="12" width="12.28515625" style="3" customWidth="1"/>
    <col min="13" max="48" width="11.42578125" style="3"/>
    <col min="49" max="16384" width="11.42578125" style="29"/>
  </cols>
  <sheetData>
    <row r="1" spans="2:23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9.75" customHeight="1">
      <c r="B2" s="4"/>
      <c r="C2" s="4"/>
      <c r="D2" s="4"/>
      <c r="E2" s="4"/>
      <c r="F2" s="4"/>
      <c r="G2" s="5"/>
      <c r="H2" s="5"/>
      <c r="I2" s="5"/>
      <c r="J2" s="5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20.25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15.7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5.75" customHeight="1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t="15.75" customHeight="1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24" customHeight="1">
      <c r="B7" s="8" t="s">
        <v>5</v>
      </c>
      <c r="C7" s="9">
        <v>2021</v>
      </c>
      <c r="D7" s="10"/>
      <c r="E7" s="10"/>
      <c r="F7" s="11" t="s">
        <v>6</v>
      </c>
      <c r="G7" s="9">
        <v>2021</v>
      </c>
      <c r="H7" s="10"/>
      <c r="I7" s="10"/>
      <c r="J7" s="11" t="s">
        <v>7</v>
      </c>
      <c r="K7" s="11" t="s">
        <v>8</v>
      </c>
      <c r="L7" s="12"/>
      <c r="M7" s="1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ht="25.5" customHeight="1">
      <c r="B8" s="103"/>
      <c r="C8" s="104" t="s">
        <v>9</v>
      </c>
      <c r="D8" s="104" t="s">
        <v>10</v>
      </c>
      <c r="E8" s="104" t="s">
        <v>11</v>
      </c>
      <c r="F8" s="105"/>
      <c r="G8" s="104" t="s">
        <v>9</v>
      </c>
      <c r="H8" s="104" t="s">
        <v>10</v>
      </c>
      <c r="I8" s="104" t="s">
        <v>11</v>
      </c>
      <c r="J8" s="105"/>
      <c r="K8" s="105"/>
      <c r="L8" s="12"/>
      <c r="M8" s="1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ht="18" customHeight="1">
      <c r="B9" s="13" t="s">
        <v>12</v>
      </c>
      <c r="C9" s="14">
        <f t="shared" ref="C9:J9" si="0">+C10+C57+C58+C63+C81</f>
        <v>67738.3</v>
      </c>
      <c r="D9" s="14">
        <f t="shared" si="0"/>
        <v>58864.800000000003</v>
      </c>
      <c r="E9" s="14">
        <f t="shared" si="0"/>
        <v>57559.9</v>
      </c>
      <c r="F9" s="14">
        <f t="shared" si="0"/>
        <v>184163</v>
      </c>
      <c r="G9" s="14">
        <f t="shared" si="0"/>
        <v>54051.799999999988</v>
      </c>
      <c r="H9" s="14">
        <f t="shared" si="0"/>
        <v>50307.199999999997</v>
      </c>
      <c r="I9" s="14">
        <f t="shared" si="0"/>
        <v>48428.700000000004</v>
      </c>
      <c r="J9" s="15">
        <f t="shared" si="0"/>
        <v>152787.70000000001</v>
      </c>
      <c r="K9" s="14">
        <f t="shared" ref="K9:K40" si="1">+F9/J9*100</f>
        <v>120.53522633039178</v>
      </c>
      <c r="L9" s="16"/>
      <c r="M9" s="17"/>
      <c r="N9" s="18"/>
      <c r="O9" s="2"/>
      <c r="P9" s="2"/>
      <c r="Q9" s="2"/>
      <c r="R9" s="2"/>
      <c r="S9" s="2"/>
      <c r="T9" s="2"/>
      <c r="U9" s="2"/>
      <c r="V9" s="2"/>
      <c r="W9" s="2"/>
    </row>
    <row r="10" spans="2:23" ht="18" customHeight="1">
      <c r="B10" s="13" t="s">
        <v>13</v>
      </c>
      <c r="C10" s="14">
        <f>+C11+C16+C25+C46+C55+C56</f>
        <v>58969.200000000004</v>
      </c>
      <c r="D10" s="14">
        <f>+D11+D16+D25+D46+D55+D56</f>
        <v>54145.3</v>
      </c>
      <c r="E10" s="14">
        <f>+E11+E16+E25+E46+E55+E56</f>
        <v>54455.6</v>
      </c>
      <c r="F10" s="14">
        <f t="shared" ref="F10:I10" si="2">+F11+F16+F25+F46+F55+F56</f>
        <v>167570.09999999998</v>
      </c>
      <c r="G10" s="14">
        <f t="shared" si="2"/>
        <v>51528.099999999991</v>
      </c>
      <c r="H10" s="14">
        <f t="shared" si="2"/>
        <v>47648.7</v>
      </c>
      <c r="I10" s="14">
        <f t="shared" si="2"/>
        <v>45412.5</v>
      </c>
      <c r="J10" s="15">
        <f>+J11+J16+J25+J46+J55+J56</f>
        <v>144589.30000000002</v>
      </c>
      <c r="K10" s="14">
        <f t="shared" si="1"/>
        <v>115.89384553352147</v>
      </c>
      <c r="L10" s="16"/>
      <c r="M10" s="17"/>
      <c r="N10" s="18"/>
      <c r="O10" s="2"/>
      <c r="P10" s="2"/>
      <c r="Q10" s="2"/>
      <c r="R10" s="2"/>
      <c r="S10" s="2"/>
      <c r="T10" s="2"/>
      <c r="U10" s="2"/>
      <c r="V10" s="2"/>
      <c r="W10" s="2"/>
    </row>
    <row r="11" spans="2:23" ht="18" customHeight="1">
      <c r="B11" s="19" t="s">
        <v>14</v>
      </c>
      <c r="C11" s="20">
        <f>SUM(C12:C15)</f>
        <v>21803.200000000001</v>
      </c>
      <c r="D11" s="20">
        <f>SUM(D12:D15)</f>
        <v>19465.5</v>
      </c>
      <c r="E11" s="20">
        <f>SUM(E12:E15)</f>
        <v>15179.8</v>
      </c>
      <c r="F11" s="20">
        <f t="shared" ref="F11:I11" si="3">SUM(F12:F15)</f>
        <v>56448.500000000007</v>
      </c>
      <c r="G11" s="20">
        <f t="shared" si="3"/>
        <v>16765.3</v>
      </c>
      <c r="H11" s="20">
        <f t="shared" si="3"/>
        <v>17968.8</v>
      </c>
      <c r="I11" s="20">
        <f t="shared" si="3"/>
        <v>12905.5</v>
      </c>
      <c r="J11" s="21">
        <f>SUM(J12:J15)</f>
        <v>47639.6</v>
      </c>
      <c r="K11" s="20">
        <f t="shared" si="1"/>
        <v>118.49070940981873</v>
      </c>
      <c r="L11" s="16"/>
      <c r="M11" s="17"/>
      <c r="N11" s="18"/>
      <c r="O11" s="2"/>
      <c r="P11" s="2"/>
      <c r="Q11" s="2"/>
      <c r="R11" s="2"/>
      <c r="S11" s="2"/>
      <c r="T11" s="2"/>
      <c r="U11" s="2"/>
      <c r="V11" s="2"/>
      <c r="W11" s="2"/>
    </row>
    <row r="12" spans="2:23" ht="18" customHeight="1">
      <c r="B12" s="22" t="s">
        <v>15</v>
      </c>
      <c r="C12" s="23">
        <f>+[1]PP!G11</f>
        <v>6347.1</v>
      </c>
      <c r="D12" s="23">
        <f>+[1]PP!H11</f>
        <v>5866.4</v>
      </c>
      <c r="E12" s="23">
        <f>+[1]PP!I11</f>
        <v>6287.3</v>
      </c>
      <c r="F12" s="23">
        <f>SUM(C12:E12)</f>
        <v>18500.8</v>
      </c>
      <c r="G12" s="23">
        <v>4820.3</v>
      </c>
      <c r="H12" s="23">
        <v>4739.1000000000004</v>
      </c>
      <c r="I12" s="23">
        <v>4732.8999999999996</v>
      </c>
      <c r="J12" s="24">
        <f>SUM(G12:I12)</f>
        <v>14292.300000000001</v>
      </c>
      <c r="K12" s="23">
        <f t="shared" si="1"/>
        <v>129.44592542837751</v>
      </c>
      <c r="L12" s="16"/>
      <c r="M12" s="17"/>
      <c r="N12" s="18"/>
      <c r="O12" s="2"/>
      <c r="P12" s="2"/>
      <c r="Q12" s="2"/>
      <c r="R12" s="2"/>
      <c r="S12" s="2"/>
      <c r="T12" s="2"/>
      <c r="U12" s="2"/>
      <c r="V12" s="2"/>
      <c r="W12" s="2"/>
    </row>
    <row r="13" spans="2:23" ht="18" customHeight="1">
      <c r="B13" s="22" t="s">
        <v>16</v>
      </c>
      <c r="C13" s="23">
        <f>+[1]PP!G12</f>
        <v>11336.3</v>
      </c>
      <c r="D13" s="23">
        <f>+[1]PP!H12</f>
        <v>11432.6</v>
      </c>
      <c r="E13" s="23">
        <f>+[1]PP!I12</f>
        <v>6592.9</v>
      </c>
      <c r="F13" s="23">
        <f>SUM(C13:E13)</f>
        <v>29361.800000000003</v>
      </c>
      <c r="G13" s="23">
        <v>9049.5</v>
      </c>
      <c r="H13" s="23">
        <v>10157.1</v>
      </c>
      <c r="I13" s="23">
        <v>5309.6</v>
      </c>
      <c r="J13" s="24">
        <f>SUM(G13:I13)</f>
        <v>24516.199999999997</v>
      </c>
      <c r="K13" s="23">
        <f t="shared" si="1"/>
        <v>119.76489015426537</v>
      </c>
      <c r="L13" s="16"/>
      <c r="M13" s="17"/>
      <c r="N13" s="18"/>
      <c r="O13" s="2"/>
      <c r="P13" s="2"/>
      <c r="Q13" s="2"/>
      <c r="R13" s="2"/>
      <c r="S13" s="2"/>
      <c r="T13" s="2"/>
      <c r="U13" s="2"/>
      <c r="V13" s="2"/>
      <c r="W13" s="2"/>
    </row>
    <row r="14" spans="2:23" ht="18" customHeight="1">
      <c r="B14" s="22" t="s">
        <v>17</v>
      </c>
      <c r="C14" s="23">
        <f>+[1]PP!G13</f>
        <v>4044</v>
      </c>
      <c r="D14" s="23">
        <f>+[1]PP!H13</f>
        <v>2100.1999999999998</v>
      </c>
      <c r="E14" s="23">
        <f>+[1]PP!I13</f>
        <v>2215.3000000000002</v>
      </c>
      <c r="F14" s="23">
        <f>SUM(C14:E14)</f>
        <v>8359.5</v>
      </c>
      <c r="G14" s="23">
        <v>2858.8</v>
      </c>
      <c r="H14" s="23">
        <v>3045.6</v>
      </c>
      <c r="I14" s="23">
        <v>2810.7</v>
      </c>
      <c r="J14" s="24">
        <f>SUM(G14:I14)</f>
        <v>8715.0999999999985</v>
      </c>
      <c r="K14" s="23">
        <f t="shared" si="1"/>
        <v>95.919725533843575</v>
      </c>
      <c r="L14" s="16"/>
      <c r="M14" s="17"/>
      <c r="N14" s="18"/>
      <c r="O14" s="2"/>
      <c r="P14" s="2"/>
      <c r="Q14" s="2"/>
      <c r="R14" s="2"/>
      <c r="S14" s="2"/>
      <c r="T14" s="2"/>
      <c r="U14" s="2"/>
      <c r="V14" s="2"/>
      <c r="W14" s="2"/>
    </row>
    <row r="15" spans="2:23" ht="18" customHeight="1">
      <c r="B15" s="22" t="s">
        <v>18</v>
      </c>
      <c r="C15" s="23">
        <f>+[1]PP!G14</f>
        <v>75.8</v>
      </c>
      <c r="D15" s="23">
        <f>+[1]PP!H14</f>
        <v>66.3</v>
      </c>
      <c r="E15" s="23">
        <f>+[1]PP!I14</f>
        <v>84.3</v>
      </c>
      <c r="F15" s="23">
        <f>SUM(C15:E15)</f>
        <v>226.39999999999998</v>
      </c>
      <c r="G15" s="23">
        <v>36.700000000000003</v>
      </c>
      <c r="H15" s="23">
        <v>27</v>
      </c>
      <c r="I15" s="23">
        <v>52.3</v>
      </c>
      <c r="J15" s="24">
        <f>SUM(G15:I15)</f>
        <v>116</v>
      </c>
      <c r="K15" s="23">
        <f t="shared" si="1"/>
        <v>195.17241379310343</v>
      </c>
      <c r="L15" s="16"/>
      <c r="M15" s="17"/>
      <c r="N15" s="18"/>
      <c r="O15" s="2"/>
      <c r="P15" s="2"/>
      <c r="Q15" s="2"/>
      <c r="R15" s="2"/>
      <c r="S15" s="2"/>
      <c r="T15" s="2"/>
      <c r="U15" s="2"/>
      <c r="V15" s="2"/>
      <c r="W15" s="2"/>
    </row>
    <row r="16" spans="2:23" ht="18" customHeight="1">
      <c r="B16" s="13" t="s">
        <v>19</v>
      </c>
      <c r="C16" s="25">
        <f>+C17+C24</f>
        <v>1866.6999999999998</v>
      </c>
      <c r="D16" s="25">
        <f>+D17+D24</f>
        <v>2499.4</v>
      </c>
      <c r="E16" s="25">
        <f>+E17+E24</f>
        <v>3880</v>
      </c>
      <c r="F16" s="25">
        <f t="shared" ref="F16:I16" si="4">+F17+F24</f>
        <v>8246.1</v>
      </c>
      <c r="G16" s="25">
        <f t="shared" si="4"/>
        <v>1831.4000000000003</v>
      </c>
      <c r="H16" s="25">
        <f t="shared" si="4"/>
        <v>1994.8000000000002</v>
      </c>
      <c r="I16" s="25">
        <f t="shared" si="4"/>
        <v>3398.6</v>
      </c>
      <c r="J16" s="26">
        <f>+J17+J24</f>
        <v>7224.7999999999993</v>
      </c>
      <c r="K16" s="25">
        <f t="shared" si="1"/>
        <v>114.13603144723731</v>
      </c>
      <c r="L16" s="16"/>
      <c r="M16" s="17"/>
      <c r="N16" s="18"/>
      <c r="O16" s="2"/>
      <c r="P16" s="2"/>
      <c r="Q16" s="2"/>
      <c r="R16" s="2"/>
      <c r="S16" s="2"/>
      <c r="T16" s="2"/>
      <c r="U16" s="2"/>
      <c r="V16" s="2"/>
      <c r="W16" s="2"/>
    </row>
    <row r="17" spans="1:62" ht="18" customHeight="1">
      <c r="B17" s="28" t="s">
        <v>20</v>
      </c>
      <c r="C17" s="25">
        <f>SUM(C18:C23)</f>
        <v>1810.6</v>
      </c>
      <c r="D17" s="25">
        <f>SUM(D18:D23)</f>
        <v>2419.2000000000003</v>
      </c>
      <c r="E17" s="25">
        <f>SUM(E18:E23)</f>
        <v>3785.6</v>
      </c>
      <c r="F17" s="25">
        <f t="shared" ref="F17:I17" si="5">SUM(F18:F23)</f>
        <v>8015.4000000000005</v>
      </c>
      <c r="G17" s="25">
        <f t="shared" si="5"/>
        <v>1754.2000000000003</v>
      </c>
      <c r="H17" s="25">
        <f t="shared" si="5"/>
        <v>1914.4</v>
      </c>
      <c r="I17" s="25">
        <f t="shared" si="5"/>
        <v>3304.6</v>
      </c>
      <c r="J17" s="26">
        <f>SUM(J18:J23)</f>
        <v>6973.1999999999989</v>
      </c>
      <c r="K17" s="25">
        <f t="shared" si="1"/>
        <v>114.94579246257102</v>
      </c>
      <c r="L17" s="16"/>
      <c r="M17" s="17"/>
      <c r="N17" s="18"/>
      <c r="O17" s="2"/>
      <c r="P17" s="2"/>
      <c r="Q17" s="2"/>
      <c r="R17" s="2"/>
      <c r="S17" s="2"/>
      <c r="T17" s="2"/>
      <c r="U17" s="2"/>
      <c r="V17" s="2"/>
      <c r="W17" s="2"/>
    </row>
    <row r="18" spans="1:62" ht="18" customHeight="1">
      <c r="B18" s="30" t="s">
        <v>21</v>
      </c>
      <c r="C18" s="31">
        <f>+[1]PP!G17</f>
        <v>116.3</v>
      </c>
      <c r="D18" s="31">
        <f>+[1]PP!H17</f>
        <v>270.7</v>
      </c>
      <c r="E18" s="31">
        <f>+[1]PP!I17</f>
        <v>1198.3</v>
      </c>
      <c r="F18" s="23">
        <f t="shared" ref="F18:F24" si="6">SUM(C18:E18)</f>
        <v>1585.3</v>
      </c>
      <c r="G18" s="32">
        <v>106.8</v>
      </c>
      <c r="H18" s="32">
        <v>278</v>
      </c>
      <c r="I18" s="32">
        <v>1248.0999999999999</v>
      </c>
      <c r="J18" s="24">
        <f t="shared" ref="J18:J24" si="7">SUM(G18:I18)</f>
        <v>1632.8999999999999</v>
      </c>
      <c r="K18" s="23">
        <f t="shared" si="1"/>
        <v>97.084940902688473</v>
      </c>
      <c r="L18" s="16"/>
      <c r="M18" s="17"/>
      <c r="N18" s="18"/>
      <c r="O18" s="2"/>
      <c r="P18" s="2"/>
      <c r="Q18" s="2"/>
      <c r="R18" s="2"/>
      <c r="S18" s="2"/>
      <c r="T18" s="2"/>
      <c r="U18" s="2"/>
      <c r="V18" s="2"/>
      <c r="W18" s="2"/>
    </row>
    <row r="19" spans="1:62" ht="18" customHeight="1">
      <c r="B19" s="30" t="s">
        <v>22</v>
      </c>
      <c r="C19" s="31">
        <f>+[1]PP!G18</f>
        <v>248.2</v>
      </c>
      <c r="D19" s="31">
        <f>+[1]PP!H18</f>
        <v>181.9</v>
      </c>
      <c r="E19" s="31">
        <f>+[1]PP!I18</f>
        <v>264.8</v>
      </c>
      <c r="F19" s="23">
        <f t="shared" si="6"/>
        <v>694.90000000000009</v>
      </c>
      <c r="G19" s="32">
        <v>174.3</v>
      </c>
      <c r="H19" s="32">
        <v>140.5</v>
      </c>
      <c r="I19" s="32">
        <v>193</v>
      </c>
      <c r="J19" s="24">
        <f t="shared" si="7"/>
        <v>507.8</v>
      </c>
      <c r="K19" s="23">
        <f t="shared" si="1"/>
        <v>136.8452146514376</v>
      </c>
      <c r="L19" s="16"/>
      <c r="M19" s="17"/>
      <c r="N19" s="18"/>
      <c r="O19" s="2"/>
      <c r="P19" s="2"/>
      <c r="Q19" s="2"/>
      <c r="R19" s="2"/>
      <c r="S19" s="2"/>
      <c r="T19" s="2"/>
      <c r="U19" s="2"/>
      <c r="V19" s="2"/>
      <c r="W19" s="2"/>
    </row>
    <row r="20" spans="1:62" ht="18" customHeight="1">
      <c r="B20" s="30" t="s">
        <v>23</v>
      </c>
      <c r="C20" s="31">
        <f>+[1]PP!G19</f>
        <v>515.29999999999995</v>
      </c>
      <c r="D20" s="31">
        <f>+[1]PP!H19</f>
        <v>901.1</v>
      </c>
      <c r="E20" s="31">
        <f>+[1]PP!I19</f>
        <v>1133.2</v>
      </c>
      <c r="F20" s="23">
        <f t="shared" si="6"/>
        <v>2549.6000000000004</v>
      </c>
      <c r="G20" s="32">
        <v>534.1</v>
      </c>
      <c r="H20" s="32">
        <v>564.5</v>
      </c>
      <c r="I20" s="32">
        <v>776</v>
      </c>
      <c r="J20" s="24">
        <f t="shared" si="7"/>
        <v>1874.6</v>
      </c>
      <c r="K20" s="23">
        <f t="shared" si="1"/>
        <v>136.00768163874963</v>
      </c>
      <c r="L20" s="16"/>
      <c r="M20" s="17"/>
      <c r="N20" s="18"/>
      <c r="O20" s="2"/>
      <c r="P20" s="2"/>
      <c r="Q20" s="2"/>
      <c r="R20" s="2"/>
      <c r="S20" s="2"/>
      <c r="T20" s="2"/>
      <c r="U20" s="2"/>
      <c r="V20" s="2"/>
      <c r="W20" s="2"/>
    </row>
    <row r="21" spans="1:62" ht="18" customHeight="1">
      <c r="A21" s="33"/>
      <c r="B21" s="34" t="s">
        <v>24</v>
      </c>
      <c r="C21" s="31">
        <f>+[1]PP!G20</f>
        <v>105.3</v>
      </c>
      <c r="D21" s="31">
        <f>+[1]PP!H20</f>
        <v>159.6</v>
      </c>
      <c r="E21" s="31">
        <f>+[1]PP!I20</f>
        <v>187.4</v>
      </c>
      <c r="F21" s="23">
        <f t="shared" si="6"/>
        <v>452.29999999999995</v>
      </c>
      <c r="G21" s="23">
        <v>107.4</v>
      </c>
      <c r="H21" s="23">
        <v>113.4</v>
      </c>
      <c r="I21" s="23">
        <v>118.3</v>
      </c>
      <c r="J21" s="24">
        <f t="shared" si="7"/>
        <v>339.1</v>
      </c>
      <c r="K21" s="23">
        <f t="shared" si="1"/>
        <v>133.38248304335002</v>
      </c>
      <c r="L21" s="16"/>
      <c r="M21" s="17"/>
      <c r="N21" s="18"/>
      <c r="O21" s="2"/>
      <c r="P21" s="2"/>
      <c r="Q21" s="2"/>
      <c r="R21" s="2"/>
      <c r="S21" s="2"/>
      <c r="T21" s="2"/>
      <c r="U21" s="2"/>
      <c r="V21" s="2"/>
      <c r="W21" s="2"/>
    </row>
    <row r="22" spans="1:62" ht="18" customHeight="1">
      <c r="B22" s="30" t="s">
        <v>25</v>
      </c>
      <c r="C22" s="31">
        <f>+[1]PP!G21</f>
        <v>773.8</v>
      </c>
      <c r="D22" s="31">
        <f>+[1]PP!H21</f>
        <v>777.5</v>
      </c>
      <c r="E22" s="31">
        <f>+[1]PP!I21</f>
        <v>795.8</v>
      </c>
      <c r="F22" s="23">
        <f t="shared" si="6"/>
        <v>2347.1</v>
      </c>
      <c r="G22" s="23">
        <v>748.7</v>
      </c>
      <c r="H22" s="23">
        <v>718.1</v>
      </c>
      <c r="I22" s="23">
        <v>870.1</v>
      </c>
      <c r="J22" s="24">
        <f t="shared" si="7"/>
        <v>2336.9</v>
      </c>
      <c r="K22" s="23">
        <f t="shared" si="1"/>
        <v>100.43647567289999</v>
      </c>
      <c r="L22" s="16"/>
      <c r="M22" s="17"/>
      <c r="N22" s="18"/>
      <c r="O22" s="2"/>
      <c r="P22" s="2"/>
      <c r="Q22" s="2"/>
      <c r="R22" s="2"/>
      <c r="S22" s="2"/>
      <c r="T22" s="2"/>
      <c r="U22" s="2"/>
      <c r="V22" s="2"/>
      <c r="W22" s="2"/>
    </row>
    <row r="23" spans="1:62" ht="18" customHeight="1">
      <c r="B23" s="34" t="s">
        <v>26</v>
      </c>
      <c r="C23" s="31">
        <f>+[1]PP!G22</f>
        <v>51.7</v>
      </c>
      <c r="D23" s="31">
        <f>+[1]PP!H22</f>
        <v>128.4</v>
      </c>
      <c r="E23" s="31">
        <f>+[1]PP!I22</f>
        <v>206.1</v>
      </c>
      <c r="F23" s="23">
        <f t="shared" si="6"/>
        <v>386.20000000000005</v>
      </c>
      <c r="G23" s="23">
        <v>82.9</v>
      </c>
      <c r="H23" s="23">
        <v>99.9</v>
      </c>
      <c r="I23" s="23">
        <v>99.1</v>
      </c>
      <c r="J23" s="24">
        <f t="shared" si="7"/>
        <v>281.89999999999998</v>
      </c>
      <c r="K23" s="23">
        <f t="shared" si="1"/>
        <v>136.99893579283437</v>
      </c>
      <c r="L23" s="16"/>
      <c r="M23" s="17"/>
      <c r="N23" s="18"/>
      <c r="O23" s="2"/>
      <c r="P23" s="2"/>
      <c r="Q23" s="2"/>
      <c r="R23" s="2"/>
      <c r="S23" s="2"/>
      <c r="T23" s="2"/>
      <c r="U23" s="2"/>
      <c r="V23" s="2"/>
      <c r="W23" s="2"/>
    </row>
    <row r="24" spans="1:62" ht="18" customHeight="1">
      <c r="B24" s="28" t="s">
        <v>27</v>
      </c>
      <c r="C24" s="25">
        <f>+[1]PP!G23</f>
        <v>56.1</v>
      </c>
      <c r="D24" s="25">
        <f>+[1]PP!H23</f>
        <v>80.2</v>
      </c>
      <c r="E24" s="25">
        <f>+[1]PP!I23</f>
        <v>94.4</v>
      </c>
      <c r="F24" s="20">
        <f t="shared" si="6"/>
        <v>230.70000000000002</v>
      </c>
      <c r="G24" s="20">
        <v>77.2</v>
      </c>
      <c r="H24" s="20">
        <v>80.400000000000006</v>
      </c>
      <c r="I24" s="20">
        <v>94</v>
      </c>
      <c r="J24" s="21">
        <f t="shared" si="7"/>
        <v>251.60000000000002</v>
      </c>
      <c r="K24" s="20">
        <f t="shared" si="1"/>
        <v>91.693163751987285</v>
      </c>
      <c r="L24" s="16"/>
      <c r="M24" s="17"/>
      <c r="N24" s="18"/>
      <c r="O24" s="2"/>
      <c r="P24" s="2"/>
      <c r="Q24" s="2"/>
      <c r="R24" s="2"/>
      <c r="S24" s="2"/>
      <c r="T24" s="2"/>
      <c r="U24" s="2"/>
      <c r="V24" s="2"/>
      <c r="W24" s="2"/>
    </row>
    <row r="25" spans="1:62" ht="18" customHeight="1">
      <c r="B25" s="19" t="s">
        <v>28</v>
      </c>
      <c r="C25" s="20">
        <f>+C26+C29+C37+C45</f>
        <v>32140.100000000002</v>
      </c>
      <c r="D25" s="20">
        <f>+D26+D29+D37+D45</f>
        <v>28799.399999999998</v>
      </c>
      <c r="E25" s="20">
        <f>+E26+E29+E37+E45</f>
        <v>31725.400000000005</v>
      </c>
      <c r="F25" s="20">
        <f t="shared" ref="F25:I25" si="8">+F26+F29+F37+F45</f>
        <v>92664.900000000009</v>
      </c>
      <c r="G25" s="20">
        <f t="shared" si="8"/>
        <v>30179.599999999995</v>
      </c>
      <c r="H25" s="20">
        <f t="shared" si="8"/>
        <v>24972.5</v>
      </c>
      <c r="I25" s="20">
        <f t="shared" si="8"/>
        <v>26302.899999999998</v>
      </c>
      <c r="J25" s="21">
        <f>+J26+J29+J37+J45</f>
        <v>81455.000000000015</v>
      </c>
      <c r="K25" s="20">
        <f t="shared" si="1"/>
        <v>113.76207722055121</v>
      </c>
      <c r="L25" s="16"/>
      <c r="M25" s="17"/>
      <c r="N25" s="18"/>
      <c r="O25" s="2"/>
      <c r="P25" s="2"/>
      <c r="Q25" s="2"/>
      <c r="R25" s="2"/>
      <c r="S25" s="2"/>
      <c r="T25" s="2"/>
      <c r="U25" s="2"/>
      <c r="V25" s="2"/>
      <c r="W25" s="2"/>
    </row>
    <row r="26" spans="1:62" ht="18" customHeight="1">
      <c r="B26" s="35" t="s">
        <v>29</v>
      </c>
      <c r="C26" s="20">
        <f>+C27+C28</f>
        <v>20089.900000000001</v>
      </c>
      <c r="D26" s="20">
        <f>+D27+D28</f>
        <v>17813</v>
      </c>
      <c r="E26" s="20">
        <f>+E27+E28</f>
        <v>19038.900000000001</v>
      </c>
      <c r="F26" s="20">
        <f t="shared" ref="F26:I26" si="9">+F27+F28</f>
        <v>56941.8</v>
      </c>
      <c r="G26" s="20">
        <f t="shared" si="9"/>
        <v>18987.099999999999</v>
      </c>
      <c r="H26" s="20">
        <f t="shared" si="9"/>
        <v>15546</v>
      </c>
      <c r="I26" s="20">
        <f t="shared" si="9"/>
        <v>16425.699999999997</v>
      </c>
      <c r="J26" s="21">
        <f>+J27+J28</f>
        <v>50958.8</v>
      </c>
      <c r="K26" s="20">
        <f t="shared" si="1"/>
        <v>111.74085732003107</v>
      </c>
      <c r="L26" s="16"/>
      <c r="M26" s="17"/>
      <c r="N26" s="18"/>
      <c r="O26" s="2"/>
      <c r="P26" s="2"/>
      <c r="Q26" s="2"/>
      <c r="R26" s="2"/>
      <c r="S26" s="2"/>
      <c r="T26" s="2"/>
      <c r="U26" s="2"/>
      <c r="V26" s="2"/>
      <c r="W26" s="2"/>
    </row>
    <row r="27" spans="1:62" ht="18" customHeight="1">
      <c r="B27" s="36" t="s">
        <v>30</v>
      </c>
      <c r="C27" s="23">
        <f>+[1]PP!G26</f>
        <v>12113.5</v>
      </c>
      <c r="D27" s="23">
        <f>+[1]PP!H26</f>
        <v>9274.2000000000007</v>
      </c>
      <c r="E27" s="23">
        <f>+[1]PP!I26</f>
        <v>9410.5</v>
      </c>
      <c r="F27" s="23">
        <f>SUM(C27:E27)</f>
        <v>30798.2</v>
      </c>
      <c r="G27" s="23">
        <v>12501.7</v>
      </c>
      <c r="H27" s="23">
        <v>9743.7000000000007</v>
      </c>
      <c r="I27" s="23">
        <v>9589.7999999999993</v>
      </c>
      <c r="J27" s="24">
        <f>SUM(G27:I27)</f>
        <v>31835.200000000001</v>
      </c>
      <c r="K27" s="23">
        <f t="shared" si="1"/>
        <v>96.742599386842244</v>
      </c>
      <c r="L27" s="16"/>
      <c r="M27" s="17"/>
      <c r="N27" s="18"/>
      <c r="O27" s="2"/>
      <c r="P27" s="2"/>
      <c r="Q27" s="2"/>
      <c r="R27" s="2"/>
      <c r="S27" s="2"/>
      <c r="T27" s="2"/>
      <c r="U27" s="2"/>
      <c r="V27" s="2"/>
      <c r="W27" s="2"/>
    </row>
    <row r="28" spans="1:62" ht="18" customHeight="1">
      <c r="B28" s="36" t="s">
        <v>31</v>
      </c>
      <c r="C28" s="23">
        <f>+[1]PP!G27</f>
        <v>7976.4</v>
      </c>
      <c r="D28" s="23">
        <f>+[1]PP!H27</f>
        <v>8538.7999999999993</v>
      </c>
      <c r="E28" s="23">
        <f>+[1]PP!I27</f>
        <v>9628.4</v>
      </c>
      <c r="F28" s="23">
        <f>SUM(C28:E28)</f>
        <v>26143.599999999999</v>
      </c>
      <c r="G28" s="23">
        <v>6485.4</v>
      </c>
      <c r="H28" s="23">
        <v>5802.3</v>
      </c>
      <c r="I28" s="23">
        <v>6835.9</v>
      </c>
      <c r="J28" s="24">
        <f>SUM(G28:I28)</f>
        <v>19123.599999999999</v>
      </c>
      <c r="K28" s="23">
        <f t="shared" si="1"/>
        <v>136.70856951619987</v>
      </c>
      <c r="L28" s="16"/>
      <c r="M28" s="17"/>
      <c r="N28" s="18"/>
      <c r="O28" s="2"/>
      <c r="P28" s="2"/>
      <c r="Q28" s="2"/>
      <c r="R28" s="2"/>
      <c r="S28" s="2"/>
      <c r="T28" s="2"/>
      <c r="U28" s="2"/>
      <c r="V28" s="2"/>
      <c r="W28" s="2"/>
    </row>
    <row r="29" spans="1:62" ht="18" customHeight="1">
      <c r="B29" s="37" t="s">
        <v>32</v>
      </c>
      <c r="C29" s="20">
        <f>SUM(C30:C36)</f>
        <v>10271.200000000001</v>
      </c>
      <c r="D29" s="20">
        <f>SUM(D30:D36)</f>
        <v>8834.0999999999985</v>
      </c>
      <c r="E29" s="20">
        <f>SUM(E30:E36)</f>
        <v>10902.700000000003</v>
      </c>
      <c r="F29" s="20">
        <f t="shared" ref="F29:I29" si="10">SUM(F30:F36)</f>
        <v>30008.000000000004</v>
      </c>
      <c r="G29" s="20">
        <f t="shared" si="10"/>
        <v>9368.0999999999985</v>
      </c>
      <c r="H29" s="20">
        <f t="shared" si="10"/>
        <v>8325.9</v>
      </c>
      <c r="I29" s="20">
        <f t="shared" si="10"/>
        <v>8697.9</v>
      </c>
      <c r="J29" s="21">
        <f>SUM(J30:J36)</f>
        <v>26391.9</v>
      </c>
      <c r="K29" s="20">
        <f t="shared" si="1"/>
        <v>113.70155237023481</v>
      </c>
      <c r="L29" s="16"/>
      <c r="M29" s="17"/>
      <c r="N29" s="18"/>
      <c r="O29" s="2"/>
      <c r="P29" s="2"/>
      <c r="Q29" s="2"/>
      <c r="R29" s="2"/>
      <c r="S29" s="2"/>
      <c r="T29" s="2"/>
      <c r="U29" s="2"/>
      <c r="V29" s="2"/>
      <c r="W29" s="2"/>
    </row>
    <row r="30" spans="1:62" ht="18" customHeight="1">
      <c r="B30" s="36" t="s">
        <v>33</v>
      </c>
      <c r="C30" s="23">
        <f>+[1]PP!G29</f>
        <v>3073.3</v>
      </c>
      <c r="D30" s="23">
        <f>+[1]PP!H29</f>
        <v>3024.6</v>
      </c>
      <c r="E30" s="23">
        <f>+[1]PP!I29</f>
        <v>3906</v>
      </c>
      <c r="F30" s="23">
        <f t="shared" ref="F30:F36" si="11">SUM(C30:E30)</f>
        <v>10003.9</v>
      </c>
      <c r="G30" s="32">
        <v>3035.7</v>
      </c>
      <c r="H30" s="32">
        <v>2944.8</v>
      </c>
      <c r="I30" s="32">
        <v>3127.8</v>
      </c>
      <c r="J30" s="24">
        <f t="shared" ref="J30:J36" si="12">SUM(G30:I30)</f>
        <v>9108.2999999999993</v>
      </c>
      <c r="K30" s="23">
        <f t="shared" si="1"/>
        <v>109.832789872973</v>
      </c>
      <c r="L30" s="16"/>
      <c r="M30" s="17"/>
      <c r="N30" s="18"/>
      <c r="O30" s="2"/>
      <c r="P30" s="2"/>
      <c r="Q30" s="2"/>
      <c r="R30" s="2"/>
      <c r="S30" s="2"/>
      <c r="T30" s="2"/>
      <c r="U30" s="2"/>
      <c r="V30" s="2"/>
      <c r="W30" s="2"/>
    </row>
    <row r="31" spans="1:62" ht="18" customHeight="1">
      <c r="B31" s="36" t="s">
        <v>34</v>
      </c>
      <c r="C31" s="23">
        <f>+[1]PP!G30</f>
        <v>1429.9</v>
      </c>
      <c r="D31" s="23">
        <f>+[1]PP!H30</f>
        <v>1585.9</v>
      </c>
      <c r="E31" s="23">
        <f>+[1]PP!I30</f>
        <v>2115.8000000000002</v>
      </c>
      <c r="F31" s="23">
        <f t="shared" si="11"/>
        <v>5131.6000000000004</v>
      </c>
      <c r="G31" s="32">
        <v>1260.7</v>
      </c>
      <c r="H31" s="32">
        <v>1222.7</v>
      </c>
      <c r="I31" s="32">
        <v>1377.6</v>
      </c>
      <c r="J31" s="24">
        <f t="shared" si="12"/>
        <v>3861</v>
      </c>
      <c r="K31" s="23">
        <f t="shared" si="1"/>
        <v>132.90857290857292</v>
      </c>
      <c r="L31" s="16"/>
      <c r="M31" s="17"/>
      <c r="N31" s="18"/>
      <c r="O31" s="2"/>
      <c r="P31" s="2"/>
      <c r="Q31" s="2"/>
      <c r="R31" s="2"/>
      <c r="S31" s="2"/>
      <c r="T31" s="2"/>
      <c r="U31" s="2"/>
      <c r="V31" s="2"/>
      <c r="W31" s="2"/>
    </row>
    <row r="32" spans="1:62" ht="18" customHeight="1">
      <c r="B32" s="36" t="s">
        <v>35</v>
      </c>
      <c r="C32" s="23">
        <f>+[1]PP!G31</f>
        <v>3756.5</v>
      </c>
      <c r="D32" s="23">
        <f>+[1]PP!H31</f>
        <v>2404.9</v>
      </c>
      <c r="E32" s="23">
        <f>+[1]PP!I31</f>
        <v>2793.8</v>
      </c>
      <c r="F32" s="23">
        <f t="shared" si="11"/>
        <v>8955.2000000000007</v>
      </c>
      <c r="G32" s="23">
        <v>3117.2</v>
      </c>
      <c r="H32" s="23">
        <v>2212.6</v>
      </c>
      <c r="I32" s="23">
        <v>2228.9</v>
      </c>
      <c r="J32" s="24">
        <f t="shared" si="12"/>
        <v>7558.6999999999989</v>
      </c>
      <c r="K32" s="23">
        <f t="shared" si="1"/>
        <v>118.4753992088587</v>
      </c>
      <c r="L32" s="16"/>
      <c r="M32" s="17"/>
      <c r="N32" s="1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</row>
    <row r="33" spans="2:62" ht="18" customHeight="1">
      <c r="B33" s="36" t="s">
        <v>36</v>
      </c>
      <c r="C33" s="23">
        <f>+[1]PP!G32</f>
        <v>346.4</v>
      </c>
      <c r="D33" s="23">
        <f>+[1]PP!H32</f>
        <v>234.9</v>
      </c>
      <c r="E33" s="23">
        <f>+[1]PP!I32</f>
        <v>258.7</v>
      </c>
      <c r="F33" s="23">
        <f t="shared" si="11"/>
        <v>840</v>
      </c>
      <c r="G33" s="23">
        <v>277.89999999999998</v>
      </c>
      <c r="H33" s="23">
        <v>250.2</v>
      </c>
      <c r="I33" s="23">
        <v>310.7</v>
      </c>
      <c r="J33" s="24">
        <f t="shared" si="12"/>
        <v>838.8</v>
      </c>
      <c r="K33" s="23">
        <f t="shared" si="1"/>
        <v>100.14306151645206</v>
      </c>
      <c r="L33" s="16"/>
      <c r="M33" s="17"/>
      <c r="N33" s="1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</row>
    <row r="34" spans="2:62" ht="18" customHeight="1">
      <c r="B34" s="36" t="s">
        <v>37</v>
      </c>
      <c r="C34" s="23">
        <f>+[1]PP!G33</f>
        <v>670.1</v>
      </c>
      <c r="D34" s="23">
        <f>+[1]PP!H33</f>
        <v>660.3</v>
      </c>
      <c r="E34" s="23">
        <f>+[1]PP!I33</f>
        <v>657.5</v>
      </c>
      <c r="F34" s="23">
        <f t="shared" si="11"/>
        <v>1987.9</v>
      </c>
      <c r="G34" s="23">
        <v>697.3</v>
      </c>
      <c r="H34" s="23">
        <v>665.2</v>
      </c>
      <c r="I34" s="23">
        <v>653.79999999999995</v>
      </c>
      <c r="J34" s="24">
        <f t="shared" si="12"/>
        <v>2016.3</v>
      </c>
      <c r="K34" s="23">
        <f t="shared" si="1"/>
        <v>98.591479442543289</v>
      </c>
      <c r="L34" s="16"/>
      <c r="M34" s="17"/>
      <c r="N34" s="1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</row>
    <row r="35" spans="2:62" ht="18" customHeight="1">
      <c r="B35" s="36" t="s">
        <v>38</v>
      </c>
      <c r="C35" s="23">
        <f>+[1]PP!G34</f>
        <v>710.6</v>
      </c>
      <c r="D35" s="23">
        <f>+[1]PP!H34</f>
        <v>543.6</v>
      </c>
      <c r="E35" s="23">
        <f>+[1]PP!I34</f>
        <v>689.7</v>
      </c>
      <c r="F35" s="23">
        <f t="shared" si="11"/>
        <v>1943.9</v>
      </c>
      <c r="G35" s="23">
        <v>661.5</v>
      </c>
      <c r="H35" s="23">
        <v>602.9</v>
      </c>
      <c r="I35" s="23">
        <v>568.5</v>
      </c>
      <c r="J35" s="24">
        <f t="shared" si="12"/>
        <v>1832.9</v>
      </c>
      <c r="K35" s="23">
        <f t="shared" si="1"/>
        <v>106.05597686725955</v>
      </c>
      <c r="L35" s="16"/>
      <c r="M35" s="17"/>
      <c r="N35" s="1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</row>
    <row r="36" spans="2:62" ht="18" customHeight="1">
      <c r="B36" s="36" t="s">
        <v>26</v>
      </c>
      <c r="C36" s="23">
        <f>+[1]PP!G35</f>
        <v>284.39999999999998</v>
      </c>
      <c r="D36" s="23">
        <f>+[1]PP!H35</f>
        <v>379.9</v>
      </c>
      <c r="E36" s="23">
        <f>+[1]PP!I35</f>
        <v>481.2</v>
      </c>
      <c r="F36" s="23">
        <f t="shared" si="11"/>
        <v>1145.5</v>
      </c>
      <c r="G36" s="23">
        <v>317.8</v>
      </c>
      <c r="H36" s="23">
        <v>427.5</v>
      </c>
      <c r="I36" s="23">
        <v>430.6</v>
      </c>
      <c r="J36" s="24">
        <f t="shared" si="12"/>
        <v>1175.9000000000001</v>
      </c>
      <c r="K36" s="23">
        <f t="shared" si="1"/>
        <v>97.414746151883662</v>
      </c>
      <c r="L36" s="16"/>
      <c r="M36" s="17"/>
      <c r="N36" s="1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</row>
    <row r="37" spans="2:62" ht="18" customHeight="1">
      <c r="B37" s="35" t="s">
        <v>39</v>
      </c>
      <c r="C37" s="20">
        <f>+C38+C39+C40+C43+C44</f>
        <v>1689.3</v>
      </c>
      <c r="D37" s="20">
        <f>+D38+D39+D40+D43+D44</f>
        <v>2027.0999999999997</v>
      </c>
      <c r="E37" s="20">
        <f>+E38+E39+E40+E43+E44</f>
        <v>1702.2000000000003</v>
      </c>
      <c r="F37" s="20">
        <f>+F38+F39+F40+F43+F44</f>
        <v>5418.5999999999995</v>
      </c>
      <c r="G37" s="20">
        <f>+G38+G39+G40+G43+G44</f>
        <v>1720.3</v>
      </c>
      <c r="H37" s="20">
        <f t="shared" ref="H37:I37" si="13">+H38+H39+H40+H43+H44</f>
        <v>995.8</v>
      </c>
      <c r="I37" s="20">
        <f t="shared" si="13"/>
        <v>1044.0999999999999</v>
      </c>
      <c r="J37" s="21">
        <f>+J38+J39+J40+J43+J44</f>
        <v>3760.2</v>
      </c>
      <c r="K37" s="20">
        <f t="shared" si="1"/>
        <v>144.10403701930747</v>
      </c>
      <c r="L37" s="16"/>
      <c r="M37" s="17"/>
      <c r="N37" s="18"/>
      <c r="O37" s="2"/>
      <c r="P37" s="2"/>
      <c r="Q37" s="2"/>
      <c r="R37" s="2"/>
      <c r="S37" s="2"/>
      <c r="T37" s="2"/>
      <c r="U37" s="2"/>
      <c r="V37" s="2"/>
      <c r="W37" s="2"/>
    </row>
    <row r="38" spans="2:62" ht="18" customHeight="1">
      <c r="B38" s="36" t="s">
        <v>40</v>
      </c>
      <c r="C38" s="23">
        <f>+[1]PP!G37</f>
        <v>797.8</v>
      </c>
      <c r="D38" s="23">
        <f>+[1]PP!H37</f>
        <v>1147.8</v>
      </c>
      <c r="E38" s="23">
        <f>+[1]PP!I37</f>
        <v>1420.9</v>
      </c>
      <c r="F38" s="23">
        <f t="shared" ref="F38:F45" si="14">SUM(C38:E38)</f>
        <v>3366.5</v>
      </c>
      <c r="G38" s="23">
        <v>666.3</v>
      </c>
      <c r="H38" s="23">
        <v>674.8</v>
      </c>
      <c r="I38" s="23">
        <v>868.8</v>
      </c>
      <c r="J38" s="24">
        <f t="shared" ref="J38:J45" si="15">SUM(G38:I38)</f>
        <v>2209.8999999999996</v>
      </c>
      <c r="K38" s="23">
        <f t="shared" si="1"/>
        <v>152.33720982849906</v>
      </c>
      <c r="L38" s="16"/>
      <c r="M38" s="17"/>
      <c r="N38" s="18"/>
      <c r="O38" s="2"/>
      <c r="P38" s="2"/>
      <c r="Q38" s="2"/>
      <c r="R38" s="2"/>
      <c r="S38" s="2"/>
      <c r="T38" s="2"/>
      <c r="U38" s="2"/>
      <c r="V38" s="2"/>
      <c r="W38" s="2"/>
    </row>
    <row r="39" spans="2:62" ht="18" customHeight="1">
      <c r="B39" s="36" t="s">
        <v>41</v>
      </c>
      <c r="C39" s="23">
        <f>+[1]PP!G38</f>
        <v>781.9</v>
      </c>
      <c r="D39" s="23">
        <f>+[1]PP!H38</f>
        <v>779.4</v>
      </c>
      <c r="E39" s="23">
        <f>+[1]PP!I38</f>
        <v>148.6</v>
      </c>
      <c r="F39" s="23">
        <f t="shared" si="14"/>
        <v>1709.8999999999999</v>
      </c>
      <c r="G39" s="23">
        <v>928.2</v>
      </c>
      <c r="H39" s="23">
        <v>198.7</v>
      </c>
      <c r="I39" s="23">
        <v>45.5</v>
      </c>
      <c r="J39" s="24">
        <f t="shared" si="15"/>
        <v>1172.4000000000001</v>
      </c>
      <c r="K39" s="23">
        <f t="shared" si="1"/>
        <v>145.84612760150117</v>
      </c>
      <c r="L39" s="16"/>
      <c r="M39" s="17"/>
      <c r="N39" s="18"/>
      <c r="O39" s="2"/>
      <c r="P39" s="2"/>
      <c r="Q39" s="2"/>
      <c r="R39" s="2"/>
      <c r="S39" s="2"/>
      <c r="T39" s="2"/>
      <c r="U39" s="2"/>
      <c r="V39" s="2"/>
      <c r="W39" s="2"/>
    </row>
    <row r="40" spans="2:62" ht="18" customHeight="1">
      <c r="B40" s="39" t="s">
        <v>42</v>
      </c>
      <c r="C40" s="20">
        <f>+[1]PP!G39</f>
        <v>1.7</v>
      </c>
      <c r="D40" s="20">
        <f>+[1]PP!H39</f>
        <v>1.6</v>
      </c>
      <c r="E40" s="20">
        <f>+[1]PP!I39</f>
        <v>24.9</v>
      </c>
      <c r="F40" s="20">
        <f t="shared" si="14"/>
        <v>28.2</v>
      </c>
      <c r="G40" s="20">
        <v>15</v>
      </c>
      <c r="H40" s="20">
        <v>11.3</v>
      </c>
      <c r="I40" s="20">
        <v>16.5</v>
      </c>
      <c r="J40" s="21">
        <f t="shared" si="15"/>
        <v>42.8</v>
      </c>
      <c r="K40" s="20">
        <f t="shared" si="1"/>
        <v>65.887850467289724</v>
      </c>
      <c r="L40" s="16"/>
      <c r="M40" s="17"/>
      <c r="N40" s="18"/>
      <c r="O40" s="2"/>
      <c r="P40" s="2"/>
      <c r="Q40" s="2"/>
      <c r="R40" s="2"/>
      <c r="S40" s="2"/>
      <c r="T40" s="2"/>
      <c r="U40" s="2"/>
      <c r="V40" s="2"/>
      <c r="W40" s="2"/>
    </row>
    <row r="41" spans="2:62" ht="18" customHeight="1">
      <c r="B41" s="40" t="s">
        <v>43</v>
      </c>
      <c r="C41" s="23">
        <f>+[1]PP!G40</f>
        <v>0</v>
      </c>
      <c r="D41" s="23">
        <f>+[1]PP!H40</f>
        <v>0</v>
      </c>
      <c r="E41" s="23">
        <f>+[1]PP!I40</f>
        <v>20.9</v>
      </c>
      <c r="F41" s="23">
        <f t="shared" si="14"/>
        <v>20.9</v>
      </c>
      <c r="G41" s="23">
        <v>15</v>
      </c>
      <c r="H41" s="23">
        <v>11.3</v>
      </c>
      <c r="I41" s="23">
        <v>16.5</v>
      </c>
      <c r="J41" s="24">
        <f t="shared" si="15"/>
        <v>42.8</v>
      </c>
      <c r="K41" s="41">
        <v>0</v>
      </c>
      <c r="L41" s="16"/>
      <c r="M41" s="17"/>
      <c r="N41" s="18"/>
      <c r="O41" s="2"/>
      <c r="P41" s="2"/>
      <c r="Q41" s="2"/>
      <c r="R41" s="2"/>
      <c r="S41" s="2"/>
      <c r="T41" s="2"/>
      <c r="U41" s="2"/>
      <c r="V41" s="2"/>
      <c r="W41" s="2"/>
    </row>
    <row r="42" spans="2:62" ht="18" customHeight="1">
      <c r="B42" s="42" t="s">
        <v>44</v>
      </c>
      <c r="C42" s="43">
        <f>+[1]PP!G41</f>
        <v>1.7</v>
      </c>
      <c r="D42" s="43">
        <f>+[1]PP!H41</f>
        <v>1.6</v>
      </c>
      <c r="E42" s="43">
        <f>+[1]PP!I41</f>
        <v>4</v>
      </c>
      <c r="F42" s="43">
        <f t="shared" si="14"/>
        <v>7.3</v>
      </c>
      <c r="G42" s="43">
        <v>0</v>
      </c>
      <c r="H42" s="43">
        <v>0</v>
      </c>
      <c r="I42" s="43">
        <v>0</v>
      </c>
      <c r="J42" s="43">
        <f t="shared" si="15"/>
        <v>0</v>
      </c>
      <c r="K42" s="44">
        <v>0</v>
      </c>
      <c r="M42" s="17"/>
      <c r="N42" s="18"/>
      <c r="O42" s="2"/>
      <c r="P42" s="2"/>
      <c r="Q42" s="2"/>
      <c r="R42" s="2"/>
      <c r="S42" s="2"/>
      <c r="T42" s="2"/>
      <c r="U42" s="2"/>
      <c r="V42" s="2"/>
      <c r="W42" s="2"/>
    </row>
    <row r="43" spans="2:62" ht="18" customHeight="1">
      <c r="B43" s="36" t="s">
        <v>45</v>
      </c>
      <c r="C43" s="23">
        <f>+[1]PP!G42</f>
        <v>82.2</v>
      </c>
      <c r="D43" s="23">
        <f>+[1]PP!H42</f>
        <v>72.5</v>
      </c>
      <c r="E43" s="23">
        <f>+[1]PP!I42</f>
        <v>80.900000000000006</v>
      </c>
      <c r="F43" s="23">
        <f t="shared" si="14"/>
        <v>235.6</v>
      </c>
      <c r="G43" s="23">
        <v>86.1</v>
      </c>
      <c r="H43" s="23">
        <v>86.4</v>
      </c>
      <c r="I43" s="23">
        <v>88.1</v>
      </c>
      <c r="J43" s="24">
        <f t="shared" si="15"/>
        <v>260.60000000000002</v>
      </c>
      <c r="K43" s="23">
        <f t="shared" ref="K43:K48" si="16">+F43/J43*100</f>
        <v>90.406753645433596</v>
      </c>
      <c r="L43" s="45"/>
      <c r="M43" s="17"/>
      <c r="N43" s="18"/>
      <c r="O43" s="2"/>
      <c r="P43" s="2"/>
      <c r="Q43" s="2"/>
      <c r="R43" s="2"/>
      <c r="S43" s="2"/>
      <c r="T43" s="2"/>
      <c r="U43" s="2"/>
      <c r="V43" s="2"/>
      <c r="W43" s="2"/>
    </row>
    <row r="44" spans="2:62" ht="18" customHeight="1">
      <c r="B44" s="36" t="s">
        <v>46</v>
      </c>
      <c r="C44" s="23">
        <f>+[1]PP!G43</f>
        <v>25.7</v>
      </c>
      <c r="D44" s="23">
        <f>+[1]PP!H43</f>
        <v>25.8</v>
      </c>
      <c r="E44" s="23">
        <f>+[1]PP!I43</f>
        <v>26.9</v>
      </c>
      <c r="F44" s="23">
        <f t="shared" si="14"/>
        <v>78.400000000000006</v>
      </c>
      <c r="G44" s="23">
        <v>24.7</v>
      </c>
      <c r="H44" s="23">
        <v>24.6</v>
      </c>
      <c r="I44" s="23">
        <v>25.2</v>
      </c>
      <c r="J44" s="24">
        <f t="shared" si="15"/>
        <v>74.5</v>
      </c>
      <c r="K44" s="23">
        <f t="shared" si="16"/>
        <v>105.23489932885907</v>
      </c>
      <c r="L44" s="45"/>
      <c r="M44" s="17"/>
      <c r="N44" s="18"/>
      <c r="O44" s="2"/>
      <c r="P44" s="2"/>
      <c r="Q44" s="2"/>
      <c r="R44" s="2"/>
      <c r="S44" s="2"/>
      <c r="T44" s="2"/>
      <c r="U44" s="2"/>
      <c r="V44" s="2"/>
      <c r="W44" s="2"/>
    </row>
    <row r="45" spans="2:62" ht="18" customHeight="1">
      <c r="B45" s="35" t="s">
        <v>47</v>
      </c>
      <c r="C45" s="20">
        <f>+[1]PP!G44</f>
        <v>89.7</v>
      </c>
      <c r="D45" s="20">
        <f>+[1]PP!H44</f>
        <v>125.2</v>
      </c>
      <c r="E45" s="20">
        <f>+[1]PP!I44</f>
        <v>81.599999999999994</v>
      </c>
      <c r="F45" s="20">
        <f t="shared" si="14"/>
        <v>296.5</v>
      </c>
      <c r="G45" s="20">
        <v>104.1</v>
      </c>
      <c r="H45" s="20">
        <v>104.8</v>
      </c>
      <c r="I45" s="20">
        <v>135.19999999999999</v>
      </c>
      <c r="J45" s="21">
        <f t="shared" si="15"/>
        <v>344.09999999999997</v>
      </c>
      <c r="K45" s="20">
        <f t="shared" si="16"/>
        <v>86.166811973263592</v>
      </c>
      <c r="L45" s="16"/>
      <c r="M45" s="17"/>
      <c r="N45" s="18"/>
      <c r="O45" s="2"/>
      <c r="P45" s="2"/>
      <c r="Q45" s="2"/>
      <c r="R45" s="2"/>
      <c r="S45" s="2"/>
      <c r="T45" s="2"/>
      <c r="U45" s="2"/>
      <c r="V45" s="2"/>
      <c r="W45" s="2"/>
    </row>
    <row r="46" spans="2:62" ht="18" customHeight="1">
      <c r="B46" s="19" t="s">
        <v>48</v>
      </c>
      <c r="C46" s="20">
        <f>+C47+C50+C51</f>
        <v>3102.7999999999997</v>
      </c>
      <c r="D46" s="20">
        <f>+D47+D50+D51</f>
        <v>3296.8999999999996</v>
      </c>
      <c r="E46" s="20">
        <f>+E47+E50+E51</f>
        <v>3568.6</v>
      </c>
      <c r="F46" s="20">
        <f t="shared" ref="F46:I46" si="17">+F47+F50+F51</f>
        <v>9968.2999999999993</v>
      </c>
      <c r="G46" s="20">
        <f t="shared" si="17"/>
        <v>2698.1</v>
      </c>
      <c r="H46" s="20">
        <f t="shared" si="17"/>
        <v>2656.8</v>
      </c>
      <c r="I46" s="20">
        <f t="shared" si="17"/>
        <v>2748.1000000000004</v>
      </c>
      <c r="J46" s="21">
        <f>+J47+J50+J51</f>
        <v>8103</v>
      </c>
      <c r="K46" s="20">
        <f t="shared" si="16"/>
        <v>123.01986918425274</v>
      </c>
      <c r="L46" s="16"/>
      <c r="M46" s="17"/>
      <c r="N46" s="18"/>
      <c r="O46" s="2"/>
      <c r="P46" s="2"/>
      <c r="Q46" s="2"/>
      <c r="R46" s="2"/>
      <c r="S46" s="2"/>
      <c r="T46" s="2"/>
      <c r="U46" s="2"/>
      <c r="V46" s="2"/>
      <c r="W46" s="2"/>
    </row>
    <row r="47" spans="2:62" ht="18" customHeight="1">
      <c r="B47" s="35" t="s">
        <v>49</v>
      </c>
      <c r="C47" s="20">
        <f>SUM(C48:C49)</f>
        <v>2709.6</v>
      </c>
      <c r="D47" s="20">
        <f>SUM(D48:D49)</f>
        <v>2948.2</v>
      </c>
      <c r="E47" s="20">
        <f>SUM(E48:E49)</f>
        <v>3251.2</v>
      </c>
      <c r="F47" s="20">
        <f t="shared" ref="F47:I47" si="18">SUM(F48:F49)</f>
        <v>8909</v>
      </c>
      <c r="G47" s="20">
        <f t="shared" si="18"/>
        <v>2474</v>
      </c>
      <c r="H47" s="20">
        <f t="shared" si="18"/>
        <v>2394.9</v>
      </c>
      <c r="I47" s="20">
        <f t="shared" si="18"/>
        <v>2464.3000000000002</v>
      </c>
      <c r="J47" s="21">
        <f>SUM(J48:J49)</f>
        <v>7333.2</v>
      </c>
      <c r="K47" s="20">
        <f t="shared" si="16"/>
        <v>121.48857251950037</v>
      </c>
      <c r="L47" s="16"/>
      <c r="M47" s="17"/>
      <c r="N47" s="18"/>
      <c r="O47" s="2"/>
      <c r="P47" s="2"/>
      <c r="Q47" s="2"/>
      <c r="R47" s="2"/>
      <c r="S47" s="2"/>
      <c r="T47" s="2"/>
      <c r="U47" s="2"/>
      <c r="V47" s="2"/>
      <c r="W47" s="2"/>
    </row>
    <row r="48" spans="2:62" ht="18" customHeight="1">
      <c r="B48" s="36" t="s">
        <v>50</v>
      </c>
      <c r="C48" s="46">
        <f>+[1]PP!G47</f>
        <v>2709.6</v>
      </c>
      <c r="D48" s="46">
        <f>+[1]PP!H47</f>
        <v>2948.2</v>
      </c>
      <c r="E48" s="46">
        <f>+[1]PP!I47</f>
        <v>3251.2</v>
      </c>
      <c r="F48" s="23">
        <f>SUM(C48:E48)</f>
        <v>8909</v>
      </c>
      <c r="G48" s="23">
        <v>2474</v>
      </c>
      <c r="H48" s="23">
        <v>2394.9</v>
      </c>
      <c r="I48" s="23">
        <v>2464.3000000000002</v>
      </c>
      <c r="J48" s="24">
        <f>SUM(G48:I48)</f>
        <v>7333.2</v>
      </c>
      <c r="K48" s="23">
        <f t="shared" si="16"/>
        <v>121.48857251950037</v>
      </c>
      <c r="L48" s="16"/>
      <c r="M48" s="17"/>
      <c r="N48" s="18"/>
      <c r="O48" s="2"/>
      <c r="P48" s="2"/>
      <c r="Q48" s="2"/>
      <c r="R48" s="2"/>
      <c r="S48" s="2"/>
      <c r="T48" s="2"/>
      <c r="U48" s="2"/>
      <c r="V48" s="2"/>
      <c r="W48" s="2"/>
    </row>
    <row r="49" spans="1:48" ht="18" customHeight="1">
      <c r="B49" s="36" t="s">
        <v>26</v>
      </c>
      <c r="C49" s="46">
        <f>+[1]PP!G48</f>
        <v>0</v>
      </c>
      <c r="D49" s="46">
        <f>+[1]PP!H48</f>
        <v>0</v>
      </c>
      <c r="E49" s="46">
        <f>+[1]PP!I48</f>
        <v>0</v>
      </c>
      <c r="F49" s="23">
        <f>SUM(C49:E49)</f>
        <v>0</v>
      </c>
      <c r="G49" s="23">
        <v>0</v>
      </c>
      <c r="H49" s="23">
        <v>0</v>
      </c>
      <c r="I49" s="23">
        <v>0</v>
      </c>
      <c r="J49" s="24">
        <f>SUM(G49:I49)</f>
        <v>0</v>
      </c>
      <c r="K49" s="47">
        <v>0</v>
      </c>
      <c r="L49" s="16"/>
      <c r="M49" s="17"/>
      <c r="N49" s="18"/>
      <c r="O49" s="2"/>
      <c r="P49" s="2"/>
      <c r="Q49" s="2"/>
      <c r="R49" s="2"/>
      <c r="S49" s="2"/>
      <c r="T49" s="2"/>
      <c r="U49" s="2"/>
      <c r="V49" s="2"/>
      <c r="W49" s="2"/>
    </row>
    <row r="50" spans="1:48" ht="18" customHeight="1">
      <c r="B50" s="35" t="s">
        <v>51</v>
      </c>
      <c r="C50" s="14">
        <f>+[1]PP!G49</f>
        <v>0</v>
      </c>
      <c r="D50" s="14">
        <f>+[1]PP!H49</f>
        <v>0</v>
      </c>
      <c r="E50" s="14">
        <f>+[1]PP!I49</f>
        <v>0</v>
      </c>
      <c r="F50" s="20">
        <f>SUM(C50:E50)</f>
        <v>0</v>
      </c>
      <c r="G50" s="20">
        <v>0</v>
      </c>
      <c r="H50" s="20">
        <v>0</v>
      </c>
      <c r="I50" s="20">
        <v>0</v>
      </c>
      <c r="J50" s="21">
        <f>SUM(G50:I50)</f>
        <v>0</v>
      </c>
      <c r="K50" s="47">
        <v>0</v>
      </c>
      <c r="L50" s="16"/>
      <c r="M50" s="17"/>
      <c r="N50" s="18"/>
      <c r="O50" s="48"/>
      <c r="P50" s="2"/>
      <c r="Q50" s="2"/>
      <c r="R50" s="2"/>
      <c r="S50" s="2"/>
      <c r="T50" s="2"/>
      <c r="U50" s="2"/>
      <c r="V50" s="2"/>
      <c r="W50" s="2"/>
    </row>
    <row r="51" spans="1:48" ht="18" customHeight="1">
      <c r="B51" s="35" t="s">
        <v>52</v>
      </c>
      <c r="C51" s="20">
        <f>SUM(C52:C54)</f>
        <v>393.2</v>
      </c>
      <c r="D51" s="20">
        <f>SUM(D52:D54)</f>
        <v>348.7</v>
      </c>
      <c r="E51" s="20">
        <f>SUM(E52:E54)</f>
        <v>317.40000000000003</v>
      </c>
      <c r="F51" s="20">
        <f>SUM(F52:F54)</f>
        <v>1059.3</v>
      </c>
      <c r="G51" s="20">
        <f t="shared" ref="G51:I51" si="19">+G52+G53+G54</f>
        <v>224.10000000000002</v>
      </c>
      <c r="H51" s="20">
        <f t="shared" si="19"/>
        <v>261.89999999999998</v>
      </c>
      <c r="I51" s="20">
        <f t="shared" si="19"/>
        <v>283.8</v>
      </c>
      <c r="J51" s="21">
        <f>SUM(J52:J54)</f>
        <v>769.8</v>
      </c>
      <c r="K51" s="20">
        <f t="shared" ref="K51:K78" si="20">+F51/J51*100</f>
        <v>137.60717069368667</v>
      </c>
      <c r="L51" s="16"/>
      <c r="M51" s="17"/>
      <c r="N51" s="18"/>
      <c r="O51" s="48"/>
      <c r="P51" s="2"/>
      <c r="Q51" s="2"/>
      <c r="R51" s="2"/>
      <c r="S51" s="2"/>
      <c r="T51" s="2"/>
      <c r="U51" s="2"/>
      <c r="V51" s="2"/>
      <c r="W51" s="2"/>
    </row>
    <row r="52" spans="1:48" ht="18" customHeight="1">
      <c r="B52" s="36" t="s">
        <v>53</v>
      </c>
      <c r="C52" s="46">
        <f>+[1]PP!G51</f>
        <v>356.8</v>
      </c>
      <c r="D52" s="46">
        <f>+[1]PP!H51</f>
        <v>322.3</v>
      </c>
      <c r="E52" s="46">
        <f>+[1]PP!I51</f>
        <v>287.10000000000002</v>
      </c>
      <c r="F52" s="23">
        <f t="shared" ref="F52:F57" si="21">SUM(C52:E52)</f>
        <v>966.2</v>
      </c>
      <c r="G52" s="23">
        <v>197</v>
      </c>
      <c r="H52" s="23">
        <v>236.6</v>
      </c>
      <c r="I52" s="23">
        <v>256</v>
      </c>
      <c r="J52" s="24">
        <f t="shared" ref="J52:J57" si="22">SUM(G52:I52)</f>
        <v>689.6</v>
      </c>
      <c r="K52" s="23">
        <f t="shared" si="20"/>
        <v>140.11020881670532</v>
      </c>
      <c r="L52" s="16"/>
      <c r="M52" s="17"/>
      <c r="N52" s="18"/>
      <c r="O52" s="2"/>
      <c r="P52" s="2"/>
      <c r="Q52" s="2"/>
      <c r="R52" s="2"/>
      <c r="S52" s="2"/>
      <c r="T52" s="2"/>
      <c r="U52" s="2"/>
      <c r="V52" s="2"/>
      <c r="W52" s="2"/>
    </row>
    <row r="53" spans="1:48" ht="18" customHeight="1">
      <c r="B53" s="36" t="s">
        <v>54</v>
      </c>
      <c r="C53" s="46">
        <f>+[1]PP!G52</f>
        <v>5</v>
      </c>
      <c r="D53" s="46">
        <f>+[1]PP!H52</f>
        <v>5.7</v>
      </c>
      <c r="E53" s="46">
        <f>+[1]PP!I52</f>
        <v>6.2</v>
      </c>
      <c r="F53" s="23">
        <f t="shared" si="21"/>
        <v>16.899999999999999</v>
      </c>
      <c r="G53" s="23">
        <v>12.8</v>
      </c>
      <c r="H53" s="23">
        <v>13.5</v>
      </c>
      <c r="I53" s="23">
        <v>15</v>
      </c>
      <c r="J53" s="24">
        <f t="shared" si="22"/>
        <v>41.3</v>
      </c>
      <c r="K53" s="23">
        <f t="shared" si="20"/>
        <v>40.92009685230024</v>
      </c>
      <c r="L53" s="16"/>
      <c r="M53" s="17"/>
      <c r="N53" s="18"/>
      <c r="O53" s="2"/>
      <c r="P53" s="2"/>
      <c r="Q53" s="2"/>
      <c r="R53" s="2"/>
      <c r="S53" s="2"/>
      <c r="T53" s="2"/>
      <c r="U53" s="2"/>
      <c r="V53" s="2"/>
      <c r="W53" s="2"/>
    </row>
    <row r="54" spans="1:48" ht="18" customHeight="1">
      <c r="B54" s="36" t="s">
        <v>26</v>
      </c>
      <c r="C54" s="46">
        <f>+[1]PP!G53</f>
        <v>31.4</v>
      </c>
      <c r="D54" s="46">
        <f>+[1]PP!H53</f>
        <v>20.7</v>
      </c>
      <c r="E54" s="46">
        <f>+[1]PP!I53</f>
        <v>24.1</v>
      </c>
      <c r="F54" s="23">
        <f t="shared" si="21"/>
        <v>76.199999999999989</v>
      </c>
      <c r="G54" s="23">
        <v>14.3</v>
      </c>
      <c r="H54" s="23">
        <v>11.8</v>
      </c>
      <c r="I54" s="23">
        <v>12.8</v>
      </c>
      <c r="J54" s="24">
        <f t="shared" si="22"/>
        <v>38.900000000000006</v>
      </c>
      <c r="K54" s="23">
        <f t="shared" si="20"/>
        <v>195.88688946015418</v>
      </c>
      <c r="L54" s="16"/>
      <c r="M54" s="17"/>
      <c r="N54" s="18"/>
      <c r="O54" s="2"/>
      <c r="P54" s="2"/>
      <c r="Q54" s="2"/>
      <c r="R54" s="2"/>
      <c r="S54" s="2"/>
      <c r="T54" s="2"/>
      <c r="U54" s="2"/>
      <c r="V54" s="2"/>
      <c r="W54" s="2"/>
    </row>
    <row r="55" spans="1:48" ht="18" customHeight="1">
      <c r="B55" s="19" t="s">
        <v>55</v>
      </c>
      <c r="C55" s="14">
        <f>+[1]PP!G54</f>
        <v>56.4</v>
      </c>
      <c r="D55" s="14">
        <f>+[1]PP!H54</f>
        <v>83.9</v>
      </c>
      <c r="E55" s="14">
        <f>+[1]PP!I54</f>
        <v>101.7</v>
      </c>
      <c r="F55" s="20">
        <f t="shared" si="21"/>
        <v>242</v>
      </c>
      <c r="G55" s="20">
        <v>53.6</v>
      </c>
      <c r="H55" s="20">
        <v>55.7</v>
      </c>
      <c r="I55" s="20">
        <v>57.3</v>
      </c>
      <c r="J55" s="21">
        <f t="shared" si="22"/>
        <v>166.60000000000002</v>
      </c>
      <c r="K55" s="20">
        <f t="shared" si="20"/>
        <v>145.25810324129648</v>
      </c>
      <c r="L55" s="16"/>
      <c r="M55" s="17"/>
      <c r="N55" s="18"/>
      <c r="O55" s="2"/>
      <c r="P55" s="2"/>
      <c r="Q55" s="2"/>
      <c r="R55" s="2"/>
      <c r="S55" s="2"/>
      <c r="T55" s="2"/>
      <c r="U55" s="2"/>
      <c r="V55" s="2"/>
      <c r="W55" s="2"/>
    </row>
    <row r="56" spans="1:48" ht="18" customHeight="1">
      <c r="B56" s="19" t="s">
        <v>56</v>
      </c>
      <c r="C56" s="14">
        <f>+[1]PP!G55</f>
        <v>0</v>
      </c>
      <c r="D56" s="14">
        <f>+[1]PP!H55</f>
        <v>0.2</v>
      </c>
      <c r="E56" s="14">
        <f>+[1]PP!I55</f>
        <v>0.1</v>
      </c>
      <c r="F56" s="20">
        <f t="shared" si="21"/>
        <v>0.30000000000000004</v>
      </c>
      <c r="G56" s="20">
        <v>0.1</v>
      </c>
      <c r="H56" s="20">
        <v>0.1</v>
      </c>
      <c r="I56" s="20">
        <v>0.1</v>
      </c>
      <c r="J56" s="21">
        <f t="shared" si="22"/>
        <v>0.30000000000000004</v>
      </c>
      <c r="K56" s="20">
        <f t="shared" si="20"/>
        <v>100</v>
      </c>
      <c r="L56" s="16"/>
      <c r="M56" s="17"/>
      <c r="N56" s="18"/>
      <c r="O56" s="2"/>
      <c r="P56" s="2"/>
      <c r="Q56" s="2"/>
      <c r="R56" s="2"/>
      <c r="S56" s="2"/>
      <c r="T56" s="2"/>
      <c r="U56" s="2"/>
      <c r="V56" s="2"/>
      <c r="W56" s="2"/>
    </row>
    <row r="57" spans="1:48" ht="18" customHeight="1">
      <c r="B57" s="19" t="s">
        <v>57</v>
      </c>
      <c r="C57" s="14">
        <f>+[1]PP!G56</f>
        <v>179.7</v>
      </c>
      <c r="D57" s="14">
        <f>+[1]PP!H56</f>
        <v>204.5</v>
      </c>
      <c r="E57" s="14">
        <f>+[1]PP!I56</f>
        <v>203.5</v>
      </c>
      <c r="F57" s="20">
        <f t="shared" si="21"/>
        <v>587.70000000000005</v>
      </c>
      <c r="G57" s="20">
        <v>206.2</v>
      </c>
      <c r="H57" s="20">
        <v>216.8</v>
      </c>
      <c r="I57" s="20">
        <v>229.3</v>
      </c>
      <c r="J57" s="21">
        <f t="shared" si="22"/>
        <v>652.29999999999995</v>
      </c>
      <c r="K57" s="20">
        <f t="shared" si="20"/>
        <v>90.096581327610011</v>
      </c>
      <c r="L57" s="16"/>
      <c r="M57" s="17"/>
      <c r="N57" s="18"/>
      <c r="O57" s="2"/>
      <c r="P57" s="2"/>
      <c r="Q57" s="2"/>
      <c r="R57" s="2"/>
      <c r="S57" s="2"/>
      <c r="T57" s="2"/>
      <c r="U57" s="2"/>
      <c r="V57" s="2"/>
      <c r="W57" s="2"/>
    </row>
    <row r="58" spans="1:48" ht="18" customHeight="1">
      <c r="B58" s="19" t="s">
        <v>58</v>
      </c>
      <c r="C58" s="14">
        <f>+C59</f>
        <v>1648.9</v>
      </c>
      <c r="D58" s="14">
        <f t="shared" ref="D58:J58" si="23">+D59</f>
        <v>0.2</v>
      </c>
      <c r="E58" s="14">
        <f t="shared" si="23"/>
        <v>341.8</v>
      </c>
      <c r="F58" s="14">
        <f t="shared" si="23"/>
        <v>1990.9</v>
      </c>
      <c r="G58" s="14">
        <f t="shared" si="23"/>
        <v>0.3</v>
      </c>
      <c r="H58" s="14">
        <f t="shared" si="23"/>
        <v>0.2</v>
      </c>
      <c r="I58" s="14">
        <f t="shared" si="23"/>
        <v>330.2</v>
      </c>
      <c r="J58" s="14">
        <f t="shared" si="23"/>
        <v>330.7</v>
      </c>
      <c r="K58" s="20">
        <f t="shared" si="20"/>
        <v>602.0260054429998</v>
      </c>
      <c r="L58" s="16"/>
      <c r="M58" s="17"/>
      <c r="N58" s="18"/>
      <c r="O58" s="2"/>
      <c r="P58" s="2"/>
      <c r="Q58" s="2"/>
      <c r="R58" s="2"/>
      <c r="S58" s="2"/>
      <c r="T58" s="2"/>
      <c r="U58" s="2"/>
      <c r="V58" s="2"/>
      <c r="W58" s="2"/>
    </row>
    <row r="59" spans="1:48" ht="18" customHeight="1">
      <c r="B59" s="49" t="s">
        <v>59</v>
      </c>
      <c r="C59" s="14">
        <f t="shared" ref="C59:J59" si="24">SUM(C60:C62)</f>
        <v>1648.9</v>
      </c>
      <c r="D59" s="14">
        <f t="shared" si="24"/>
        <v>0.2</v>
      </c>
      <c r="E59" s="14">
        <f t="shared" si="24"/>
        <v>341.8</v>
      </c>
      <c r="F59" s="14">
        <f t="shared" si="24"/>
        <v>1990.9</v>
      </c>
      <c r="G59" s="14">
        <f>SUM(G60:G62)</f>
        <v>0.3</v>
      </c>
      <c r="H59" s="14">
        <f t="shared" si="24"/>
        <v>0.2</v>
      </c>
      <c r="I59" s="14">
        <f t="shared" si="24"/>
        <v>330.2</v>
      </c>
      <c r="J59" s="14">
        <f t="shared" si="24"/>
        <v>330.7</v>
      </c>
      <c r="K59" s="20">
        <f t="shared" si="20"/>
        <v>602.0260054429998</v>
      </c>
      <c r="L59" s="16"/>
      <c r="M59" s="17"/>
      <c r="N59" s="18"/>
      <c r="O59" s="2"/>
      <c r="P59" s="2"/>
      <c r="Q59" s="2"/>
      <c r="R59" s="2"/>
      <c r="S59" s="2"/>
      <c r="T59" s="2"/>
      <c r="U59" s="2"/>
      <c r="V59" s="2"/>
      <c r="W59" s="2"/>
    </row>
    <row r="60" spans="1:48" s="54" customFormat="1" ht="18" customHeight="1">
      <c r="A60" s="50"/>
      <c r="B60" s="51" t="s">
        <v>60</v>
      </c>
      <c r="C60" s="52">
        <f>+[1]PP!G59</f>
        <v>0</v>
      </c>
      <c r="D60" s="52">
        <f>+[1]PP!H59</f>
        <v>0</v>
      </c>
      <c r="E60" s="52">
        <f>+[1]PP!I59</f>
        <v>0</v>
      </c>
      <c r="F60" s="52">
        <f>SUM(C60:E60)</f>
        <v>0</v>
      </c>
      <c r="G60" s="52">
        <v>0</v>
      </c>
      <c r="H60" s="52">
        <v>0</v>
      </c>
      <c r="I60" s="52">
        <v>0</v>
      </c>
      <c r="J60" s="52">
        <f>SUM(G60:I60)</f>
        <v>0</v>
      </c>
      <c r="K60" s="53">
        <v>0</v>
      </c>
      <c r="L60" s="16"/>
      <c r="M60" s="17"/>
      <c r="N60" s="1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s="50" customFormat="1" ht="18" customHeight="1">
      <c r="B61" s="55" t="s">
        <v>61</v>
      </c>
      <c r="C61" s="46">
        <f>+[1]PP!G60</f>
        <v>0</v>
      </c>
      <c r="D61" s="46">
        <f>+[1]PP!H60</f>
        <v>0</v>
      </c>
      <c r="E61" s="46">
        <f>+[1]PP!I60</f>
        <v>0</v>
      </c>
      <c r="F61" s="46">
        <f>SUM(C61:E61)</f>
        <v>0</v>
      </c>
      <c r="G61" s="46">
        <v>0</v>
      </c>
      <c r="H61" s="46">
        <v>0</v>
      </c>
      <c r="I61" s="46">
        <v>0</v>
      </c>
      <c r="J61" s="56">
        <f>SUM(G61:I61)</f>
        <v>0</v>
      </c>
      <c r="K61" s="41">
        <v>0</v>
      </c>
      <c r="M61" s="17"/>
      <c r="N61" s="1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s="50" customFormat="1" ht="18" customHeight="1">
      <c r="B62" s="55" t="s">
        <v>26</v>
      </c>
      <c r="C62" s="46">
        <f>+[1]PP!G63</f>
        <v>1648.9</v>
      </c>
      <c r="D62" s="46">
        <f>+[1]PP!H63</f>
        <v>0.2</v>
      </c>
      <c r="E62" s="46">
        <f>+[1]PP!I63+[1]PP!I61</f>
        <v>341.8</v>
      </c>
      <c r="F62" s="46">
        <f>SUM(C62:E62)</f>
        <v>1990.9</v>
      </c>
      <c r="G62" s="46">
        <v>0.3</v>
      </c>
      <c r="H62" s="46">
        <v>0.2</v>
      </c>
      <c r="I62" s="46">
        <v>330.2</v>
      </c>
      <c r="J62" s="56">
        <f>SUM(G62:I62)</f>
        <v>330.7</v>
      </c>
      <c r="K62" s="23">
        <f t="shared" si="20"/>
        <v>602.0260054429998</v>
      </c>
      <c r="M62" s="17"/>
      <c r="N62" s="1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8" customHeight="1">
      <c r="B63" s="57" t="s">
        <v>62</v>
      </c>
      <c r="C63" s="20">
        <f>+C64+C74+C78</f>
        <v>1679.0000000000002</v>
      </c>
      <c r="D63" s="20">
        <f>+D64+D74+D78</f>
        <v>1457.0000000000002</v>
      </c>
      <c r="E63" s="20">
        <f>+E64+E74+E78</f>
        <v>1461.6999999999998</v>
      </c>
      <c r="F63" s="20">
        <f t="shared" ref="F63:I63" si="25">+F64+F74+F78</f>
        <v>4597.7</v>
      </c>
      <c r="G63" s="20">
        <f t="shared" si="25"/>
        <v>1664.1</v>
      </c>
      <c r="H63" s="20">
        <f t="shared" si="25"/>
        <v>1707.9999999999998</v>
      </c>
      <c r="I63" s="20">
        <f t="shared" si="25"/>
        <v>1650.4</v>
      </c>
      <c r="J63" s="21">
        <f>+J64+J74+J78</f>
        <v>5022.5</v>
      </c>
      <c r="K63" s="20">
        <f t="shared" si="20"/>
        <v>91.542060726729716</v>
      </c>
      <c r="L63" s="16"/>
      <c r="M63" s="17"/>
      <c r="N63" s="18"/>
      <c r="O63" s="2"/>
      <c r="P63" s="2"/>
      <c r="Q63" s="2"/>
      <c r="R63" s="2"/>
      <c r="S63" s="2"/>
      <c r="T63" s="2"/>
      <c r="U63" s="2"/>
      <c r="V63" s="2"/>
      <c r="W63" s="2"/>
    </row>
    <row r="64" spans="1:48" ht="18" customHeight="1">
      <c r="B64" s="49" t="s">
        <v>63</v>
      </c>
      <c r="C64" s="20">
        <f>+C65+C70</f>
        <v>1429.3000000000002</v>
      </c>
      <c r="D64" s="20">
        <f>+D65+D70</f>
        <v>1213.8000000000002</v>
      </c>
      <c r="E64" s="20">
        <f>+E65+E70</f>
        <v>1173.0999999999999</v>
      </c>
      <c r="F64" s="20">
        <f t="shared" ref="F64:I64" si="26">+F65+F70</f>
        <v>3816.2000000000003</v>
      </c>
      <c r="G64" s="20">
        <f t="shared" si="26"/>
        <v>1486.5</v>
      </c>
      <c r="H64" s="20">
        <f t="shared" si="26"/>
        <v>1519.8999999999999</v>
      </c>
      <c r="I64" s="20">
        <f t="shared" si="26"/>
        <v>1447.4</v>
      </c>
      <c r="J64" s="21">
        <f>+J65+J70</f>
        <v>4453.8</v>
      </c>
      <c r="K64" s="20">
        <f t="shared" si="20"/>
        <v>85.68413489604383</v>
      </c>
      <c r="L64" s="16"/>
      <c r="M64" s="17"/>
      <c r="N64" s="18"/>
      <c r="O64" s="2"/>
      <c r="P64" s="2"/>
      <c r="Q64" s="2"/>
      <c r="R64" s="2"/>
      <c r="S64" s="2"/>
      <c r="T64" s="2"/>
      <c r="U64" s="2"/>
      <c r="V64" s="2"/>
      <c r="W64" s="2"/>
    </row>
    <row r="65" spans="2:23" ht="18" customHeight="1">
      <c r="B65" s="49" t="s">
        <v>64</v>
      </c>
      <c r="C65" s="20">
        <f>SUM(C66:C69)</f>
        <v>76.900000000000006</v>
      </c>
      <c r="D65" s="20">
        <f>SUM(D66:D69)</f>
        <v>91.899999999999991</v>
      </c>
      <c r="E65" s="20">
        <f>SUM(E66:E69)</f>
        <v>109.1</v>
      </c>
      <c r="F65" s="20">
        <f t="shared" ref="F65:I65" si="27">SUM(F66:F69)</f>
        <v>277.89999999999998</v>
      </c>
      <c r="G65" s="20">
        <f t="shared" si="27"/>
        <v>90.59999999999998</v>
      </c>
      <c r="H65" s="20">
        <f t="shared" si="27"/>
        <v>111.5</v>
      </c>
      <c r="I65" s="20">
        <f t="shared" si="27"/>
        <v>108.4</v>
      </c>
      <c r="J65" s="21">
        <f>SUM(J66:J69)</f>
        <v>310.5</v>
      </c>
      <c r="K65" s="20">
        <f t="shared" si="20"/>
        <v>89.500805152979055</v>
      </c>
      <c r="L65" s="16"/>
      <c r="M65" s="17"/>
      <c r="N65" s="18"/>
      <c r="O65" s="2"/>
      <c r="P65" s="2"/>
      <c r="Q65" s="2"/>
      <c r="R65" s="2"/>
      <c r="S65" s="2"/>
      <c r="T65" s="2"/>
      <c r="U65" s="2"/>
      <c r="V65" s="2"/>
      <c r="W65" s="2"/>
    </row>
    <row r="66" spans="2:23" ht="18" customHeight="1">
      <c r="B66" s="58" t="s">
        <v>65</v>
      </c>
      <c r="C66" s="59">
        <f>+[1]PP!G67</f>
        <v>74.900000000000006</v>
      </c>
      <c r="D66" s="59">
        <f>+[1]PP!H67</f>
        <v>91.8</v>
      </c>
      <c r="E66" s="59">
        <f>+[1]PP!I67</f>
        <v>100.7</v>
      </c>
      <c r="F66" s="23">
        <f>SUM(C66:E66)</f>
        <v>267.39999999999998</v>
      </c>
      <c r="G66" s="23">
        <v>86.6</v>
      </c>
      <c r="H66" s="23">
        <v>89.2</v>
      </c>
      <c r="I66" s="23">
        <v>95</v>
      </c>
      <c r="J66" s="24">
        <f>SUM(G66:I66)</f>
        <v>270.8</v>
      </c>
      <c r="K66" s="23">
        <f t="shared" si="20"/>
        <v>98.744460856720821</v>
      </c>
      <c r="L66" s="60"/>
      <c r="M66" s="17"/>
      <c r="N66" s="18"/>
      <c r="O66" s="2"/>
      <c r="P66" s="2"/>
      <c r="Q66" s="2"/>
      <c r="R66" s="2"/>
      <c r="S66" s="2"/>
      <c r="T66" s="2"/>
      <c r="U66" s="2"/>
      <c r="V66" s="2"/>
      <c r="W66" s="2"/>
    </row>
    <row r="67" spans="2:23" ht="18" customHeight="1">
      <c r="B67" s="58" t="s">
        <v>66</v>
      </c>
      <c r="C67" s="59">
        <f>+[1]PP!G68</f>
        <v>0</v>
      </c>
      <c r="D67" s="59">
        <f>+[1]PP!H68</f>
        <v>0</v>
      </c>
      <c r="E67" s="59">
        <f>+[1]PP!I68</f>
        <v>0</v>
      </c>
      <c r="F67" s="23">
        <f>SUM(C67:E67)</f>
        <v>0</v>
      </c>
      <c r="G67" s="23">
        <v>1.3</v>
      </c>
      <c r="H67" s="23">
        <v>1.9</v>
      </c>
      <c r="I67" s="23">
        <v>2.5</v>
      </c>
      <c r="J67" s="24">
        <f>SUM(G67:I67)</f>
        <v>5.7</v>
      </c>
      <c r="K67" s="23">
        <f t="shared" si="20"/>
        <v>0</v>
      </c>
      <c r="L67" s="60"/>
      <c r="M67" s="17"/>
      <c r="N67" s="18"/>
      <c r="O67" s="2"/>
      <c r="P67" s="2"/>
      <c r="Q67" s="2"/>
      <c r="R67" s="2"/>
      <c r="S67" s="2"/>
      <c r="T67" s="2"/>
      <c r="U67" s="2"/>
      <c r="V67" s="2"/>
      <c r="W67" s="2"/>
    </row>
    <row r="68" spans="2:23" ht="18" customHeight="1">
      <c r="B68" s="61" t="s">
        <v>67</v>
      </c>
      <c r="C68" s="62">
        <f>+[1]PP!G69</f>
        <v>1.9</v>
      </c>
      <c r="D68" s="62">
        <f>+[1]PP!H69</f>
        <v>0</v>
      </c>
      <c r="E68" s="62">
        <f>+[1]PP!I69</f>
        <v>7.1</v>
      </c>
      <c r="F68" s="43">
        <f>SUM(C68:E68)</f>
        <v>9</v>
      </c>
      <c r="G68" s="43">
        <v>2.6</v>
      </c>
      <c r="H68" s="43">
        <v>20.399999999999999</v>
      </c>
      <c r="I68" s="43">
        <v>10.9</v>
      </c>
      <c r="J68" s="43">
        <f>SUM(G68:I68)</f>
        <v>33.9</v>
      </c>
      <c r="K68" s="43">
        <f t="shared" si="20"/>
        <v>26.548672566371685</v>
      </c>
      <c r="L68" s="60"/>
      <c r="M68" s="17"/>
      <c r="N68" s="18"/>
      <c r="O68" s="2"/>
      <c r="P68" s="2"/>
      <c r="Q68" s="2"/>
      <c r="R68" s="2"/>
      <c r="S68" s="2"/>
      <c r="T68" s="2"/>
      <c r="U68" s="2"/>
      <c r="V68" s="2"/>
      <c r="W68" s="2"/>
    </row>
    <row r="69" spans="2:23" ht="18" customHeight="1">
      <c r="B69" s="58" t="s">
        <v>68</v>
      </c>
      <c r="C69" s="59">
        <f>+[1]PP!G70</f>
        <v>0.1</v>
      </c>
      <c r="D69" s="59">
        <f>+[1]PP!H70</f>
        <v>0.1</v>
      </c>
      <c r="E69" s="59">
        <f>+[1]PP!I70</f>
        <v>1.3</v>
      </c>
      <c r="F69" s="23">
        <f>SUM(C69:E69)</f>
        <v>1.5</v>
      </c>
      <c r="G69" s="23">
        <v>0.1</v>
      </c>
      <c r="H69" s="23">
        <v>0</v>
      </c>
      <c r="I69" s="23">
        <v>0</v>
      </c>
      <c r="J69" s="24">
        <f>SUM(G69:I69)</f>
        <v>0.1</v>
      </c>
      <c r="K69" s="23">
        <f t="shared" si="20"/>
        <v>1500</v>
      </c>
      <c r="L69" s="60"/>
      <c r="M69" s="17"/>
      <c r="N69" s="18"/>
      <c r="O69" s="2"/>
      <c r="P69" s="2"/>
      <c r="Q69" s="2"/>
      <c r="R69" s="2"/>
      <c r="S69" s="2"/>
      <c r="T69" s="2"/>
      <c r="U69" s="2"/>
      <c r="V69" s="2"/>
      <c r="W69" s="2"/>
    </row>
    <row r="70" spans="2:23" ht="18" customHeight="1">
      <c r="B70" s="49" t="s">
        <v>69</v>
      </c>
      <c r="C70" s="20">
        <f>SUM(C71:C73)</f>
        <v>1352.4</v>
      </c>
      <c r="D70" s="20">
        <f>SUM(D71:D73)</f>
        <v>1121.9000000000001</v>
      </c>
      <c r="E70" s="20">
        <f>SUM(E71:E73)</f>
        <v>1064</v>
      </c>
      <c r="F70" s="20">
        <f t="shared" ref="F70:I70" si="28">SUM(F71:F73)</f>
        <v>3538.3</v>
      </c>
      <c r="G70" s="20">
        <f t="shared" si="28"/>
        <v>1395.9</v>
      </c>
      <c r="H70" s="20">
        <f t="shared" si="28"/>
        <v>1408.3999999999999</v>
      </c>
      <c r="I70" s="20">
        <f t="shared" si="28"/>
        <v>1339</v>
      </c>
      <c r="J70" s="21">
        <f>SUM(J71:J73)</f>
        <v>4143.3</v>
      </c>
      <c r="K70" s="20">
        <f t="shared" si="20"/>
        <v>85.398112615548001</v>
      </c>
      <c r="L70" s="16"/>
      <c r="M70" s="17"/>
      <c r="N70" s="18"/>
      <c r="O70" s="2"/>
      <c r="P70" s="2"/>
      <c r="Q70" s="2"/>
      <c r="R70" s="2"/>
      <c r="S70" s="2"/>
      <c r="T70" s="2"/>
      <c r="U70" s="2"/>
      <c r="V70" s="2"/>
      <c r="W70" s="2"/>
    </row>
    <row r="71" spans="2:23" ht="18" customHeight="1">
      <c r="B71" s="30" t="s">
        <v>70</v>
      </c>
      <c r="C71" s="46">
        <f>+[1]PP!G72:G72</f>
        <v>23.2</v>
      </c>
      <c r="D71" s="46">
        <f>+[1]PP!H72:H72</f>
        <v>30.7</v>
      </c>
      <c r="E71" s="46">
        <f>+[1]PP!I72:I72</f>
        <v>28.4</v>
      </c>
      <c r="F71" s="23">
        <f>SUM(C71:E71)</f>
        <v>82.3</v>
      </c>
      <c r="G71" s="23">
        <v>24.9</v>
      </c>
      <c r="H71" s="23">
        <v>29.8</v>
      </c>
      <c r="I71" s="23">
        <v>25.1</v>
      </c>
      <c r="J71" s="24">
        <f>SUM(G71:I71)</f>
        <v>79.800000000000011</v>
      </c>
      <c r="K71" s="23">
        <f t="shared" si="20"/>
        <v>103.13283208020047</v>
      </c>
      <c r="L71" s="45"/>
      <c r="M71" s="17"/>
      <c r="N71" s="18"/>
      <c r="O71" s="2"/>
      <c r="P71" s="2"/>
      <c r="Q71" s="2"/>
      <c r="R71" s="2"/>
      <c r="S71" s="2"/>
      <c r="T71" s="2"/>
      <c r="U71" s="2"/>
      <c r="V71" s="2"/>
      <c r="W71" s="2"/>
    </row>
    <row r="72" spans="2:23" ht="18" customHeight="1">
      <c r="B72" s="63" t="s">
        <v>67</v>
      </c>
      <c r="C72" s="52">
        <f>+[1]PP!G73:G73</f>
        <v>1042.7</v>
      </c>
      <c r="D72" s="52">
        <f>+[1]PP!H73:H73</f>
        <v>839.5</v>
      </c>
      <c r="E72" s="52">
        <f>+[1]PP!I73:I73</f>
        <v>890.2</v>
      </c>
      <c r="F72" s="43">
        <f>SUM(C72:E72)</f>
        <v>2772.4</v>
      </c>
      <c r="G72" s="64">
        <v>1273.2</v>
      </c>
      <c r="H72" s="64">
        <v>1296.5</v>
      </c>
      <c r="I72" s="64">
        <v>1222.9000000000001</v>
      </c>
      <c r="J72" s="43">
        <f>SUM(G72:I72)</f>
        <v>3792.6</v>
      </c>
      <c r="K72" s="43">
        <f t="shared" si="20"/>
        <v>73.100247851078421</v>
      </c>
      <c r="L72" s="45"/>
      <c r="M72" s="17"/>
      <c r="N72" s="18"/>
      <c r="O72" s="2"/>
      <c r="P72" s="2"/>
      <c r="Q72" s="2"/>
      <c r="R72" s="2"/>
      <c r="S72" s="2"/>
      <c r="T72" s="2"/>
      <c r="U72" s="2"/>
      <c r="V72" s="2"/>
      <c r="W72" s="2"/>
    </row>
    <row r="73" spans="2:23" ht="18" customHeight="1">
      <c r="B73" s="30" t="s">
        <v>26</v>
      </c>
      <c r="C73" s="46">
        <f>+[1]PP!G74:G74</f>
        <v>286.5</v>
      </c>
      <c r="D73" s="46">
        <f>+[1]PP!H74:H74</f>
        <v>251.7</v>
      </c>
      <c r="E73" s="46">
        <f>+[1]PP!I74:I74</f>
        <v>145.4</v>
      </c>
      <c r="F73" s="23">
        <f>SUM(C73:E73)</f>
        <v>683.6</v>
      </c>
      <c r="G73" s="23">
        <v>97.8</v>
      </c>
      <c r="H73" s="23">
        <v>82.1</v>
      </c>
      <c r="I73" s="23">
        <v>91</v>
      </c>
      <c r="J73" s="24">
        <f>SUM(G73:I73)</f>
        <v>270.89999999999998</v>
      </c>
      <c r="K73" s="23">
        <f t="shared" si="20"/>
        <v>252.34403839055005</v>
      </c>
      <c r="L73" s="45"/>
      <c r="M73" s="17"/>
      <c r="N73" s="18"/>
      <c r="O73" s="2"/>
      <c r="P73" s="2"/>
      <c r="Q73" s="2"/>
      <c r="R73" s="2"/>
      <c r="S73" s="2"/>
      <c r="T73" s="2"/>
      <c r="U73" s="2"/>
      <c r="V73" s="2"/>
      <c r="W73" s="2"/>
    </row>
    <row r="74" spans="2:23" ht="18" customHeight="1">
      <c r="B74" s="49" t="s">
        <v>71</v>
      </c>
      <c r="C74" s="14">
        <f t="shared" ref="C74:I74" si="29">SUM(C75:C77)</f>
        <v>244</v>
      </c>
      <c r="D74" s="14">
        <f t="shared" si="29"/>
        <v>236.8</v>
      </c>
      <c r="E74" s="14">
        <f t="shared" si="29"/>
        <v>280.00000000000006</v>
      </c>
      <c r="F74" s="14">
        <f t="shared" si="29"/>
        <v>760.80000000000007</v>
      </c>
      <c r="G74" s="14">
        <f t="shared" si="29"/>
        <v>152.10000000000002</v>
      </c>
      <c r="H74" s="14">
        <f t="shared" si="29"/>
        <v>162.89999999999998</v>
      </c>
      <c r="I74" s="14">
        <f t="shared" si="29"/>
        <v>179</v>
      </c>
      <c r="J74" s="15">
        <f>SUM(J75:J77)</f>
        <v>494</v>
      </c>
      <c r="K74" s="14">
        <f t="shared" si="20"/>
        <v>154.0080971659919</v>
      </c>
      <c r="L74" s="16"/>
      <c r="M74" s="17"/>
      <c r="N74" s="18"/>
      <c r="O74" s="2"/>
      <c r="P74" s="2"/>
      <c r="Q74" s="2"/>
      <c r="R74" s="2"/>
      <c r="S74" s="2"/>
      <c r="T74" s="2"/>
      <c r="U74" s="2"/>
      <c r="V74" s="2"/>
      <c r="W74" s="2"/>
    </row>
    <row r="75" spans="2:23" ht="18" customHeight="1">
      <c r="B75" s="58" t="s">
        <v>72</v>
      </c>
      <c r="C75" s="46">
        <f>+[1]PP!G76</f>
        <v>184.5</v>
      </c>
      <c r="D75" s="46">
        <f>+[1]PP!H76</f>
        <v>175.3</v>
      </c>
      <c r="E75" s="46">
        <f>+[1]PP!I76</f>
        <v>198.8</v>
      </c>
      <c r="F75" s="23">
        <f>SUM(C75:E75)</f>
        <v>558.6</v>
      </c>
      <c r="G75" s="23">
        <v>91.6</v>
      </c>
      <c r="H75" s="23">
        <v>101.6</v>
      </c>
      <c r="I75" s="23">
        <v>113.8</v>
      </c>
      <c r="J75" s="24">
        <f t="shared" ref="J75:J80" si="30">SUM(G75:I75)</f>
        <v>307</v>
      </c>
      <c r="K75" s="23">
        <f t="shared" si="20"/>
        <v>181.95439739413681</v>
      </c>
      <c r="L75" s="16"/>
      <c r="M75" s="17"/>
      <c r="N75" s="18"/>
      <c r="O75" s="2"/>
      <c r="P75" s="2"/>
      <c r="Q75" s="2"/>
      <c r="R75" s="2"/>
      <c r="S75" s="2"/>
      <c r="T75" s="2"/>
      <c r="U75" s="2"/>
      <c r="V75" s="2"/>
      <c r="W75" s="2"/>
    </row>
    <row r="76" spans="2:23" ht="18" customHeight="1">
      <c r="B76" s="58" t="s">
        <v>73</v>
      </c>
      <c r="C76" s="46">
        <f>+[1]PP!G77</f>
        <v>57.9</v>
      </c>
      <c r="D76" s="46">
        <f>+[1]PP!H77</f>
        <v>59</v>
      </c>
      <c r="E76" s="46">
        <f>+[1]PP!I77</f>
        <v>78.400000000000006</v>
      </c>
      <c r="F76" s="23">
        <f>SUM(C76:E76)</f>
        <v>195.3</v>
      </c>
      <c r="G76" s="23">
        <v>57.7</v>
      </c>
      <c r="H76" s="23">
        <v>58.6</v>
      </c>
      <c r="I76" s="23">
        <v>62.3</v>
      </c>
      <c r="J76" s="24">
        <f t="shared" si="30"/>
        <v>178.60000000000002</v>
      </c>
      <c r="K76" s="23">
        <f t="shared" si="20"/>
        <v>109.35050391937288</v>
      </c>
      <c r="L76" s="16"/>
      <c r="M76" s="17"/>
      <c r="N76" s="18"/>
      <c r="O76" s="2"/>
      <c r="P76" s="2"/>
      <c r="Q76" s="2"/>
      <c r="R76" s="2"/>
      <c r="S76" s="2"/>
      <c r="T76" s="2"/>
      <c r="U76" s="2"/>
      <c r="V76" s="2"/>
      <c r="W76" s="2"/>
    </row>
    <row r="77" spans="2:23" ht="18" customHeight="1">
      <c r="B77" s="58" t="s">
        <v>26</v>
      </c>
      <c r="C77" s="46">
        <f>+[1]PP!G78</f>
        <v>1.6</v>
      </c>
      <c r="D77" s="46">
        <f>+[1]PP!H78</f>
        <v>2.5</v>
      </c>
      <c r="E77" s="46">
        <f>+[1]PP!I78</f>
        <v>2.8</v>
      </c>
      <c r="F77" s="23">
        <f>SUM(C77:E77)</f>
        <v>6.8999999999999995</v>
      </c>
      <c r="G77" s="23">
        <v>2.8</v>
      </c>
      <c r="H77" s="23">
        <v>2.7</v>
      </c>
      <c r="I77" s="23">
        <v>2.9</v>
      </c>
      <c r="J77" s="24">
        <f t="shared" si="30"/>
        <v>8.4</v>
      </c>
      <c r="K77" s="23">
        <f t="shared" si="20"/>
        <v>82.142857142857125</v>
      </c>
      <c r="L77" s="16"/>
      <c r="M77" s="17"/>
      <c r="N77" s="18"/>
      <c r="O77" s="2"/>
      <c r="P77" s="2"/>
      <c r="Q77" s="2"/>
      <c r="R77" s="2"/>
      <c r="S77" s="2"/>
      <c r="T77" s="2"/>
      <c r="U77" s="2"/>
      <c r="V77" s="2"/>
      <c r="W77" s="2"/>
    </row>
    <row r="78" spans="2:23" ht="18" customHeight="1">
      <c r="B78" s="49" t="s">
        <v>74</v>
      </c>
      <c r="C78" s="14">
        <f>+C79+C80</f>
        <v>5.7</v>
      </c>
      <c r="D78" s="14">
        <f>+D79+D80</f>
        <v>6.4</v>
      </c>
      <c r="E78" s="14">
        <f>+E79+E80</f>
        <v>8.6</v>
      </c>
      <c r="F78" s="14">
        <f t="shared" ref="F78" si="31">+F79+F80</f>
        <v>20.7</v>
      </c>
      <c r="G78" s="14">
        <f>+G79+G80</f>
        <v>25.5</v>
      </c>
      <c r="H78" s="14">
        <f>+H79+H80</f>
        <v>25.2</v>
      </c>
      <c r="I78" s="14">
        <f>+I79+I80</f>
        <v>24</v>
      </c>
      <c r="J78" s="21">
        <f t="shared" si="30"/>
        <v>74.7</v>
      </c>
      <c r="K78" s="23">
        <f t="shared" si="20"/>
        <v>27.710843373493976</v>
      </c>
      <c r="L78" s="16"/>
      <c r="M78" s="17"/>
      <c r="N78" s="18"/>
      <c r="O78" s="2"/>
      <c r="P78" s="2"/>
      <c r="Q78" s="2"/>
      <c r="R78" s="2"/>
      <c r="S78" s="2"/>
      <c r="T78" s="2"/>
      <c r="U78" s="2"/>
      <c r="V78" s="2"/>
      <c r="W78" s="2"/>
    </row>
    <row r="79" spans="2:23" ht="18" customHeight="1">
      <c r="B79" s="61" t="s">
        <v>67</v>
      </c>
      <c r="C79" s="52">
        <f>+[1]PP!G80</f>
        <v>2</v>
      </c>
      <c r="D79" s="52">
        <f>+[1]PP!H80</f>
        <v>2.4</v>
      </c>
      <c r="E79" s="52">
        <f>+[1]PP!I80</f>
        <v>3.3</v>
      </c>
      <c r="F79" s="52">
        <f>+[1]PP!J80</f>
        <v>7.7</v>
      </c>
      <c r="G79" s="43">
        <v>0</v>
      </c>
      <c r="H79" s="52">
        <v>0</v>
      </c>
      <c r="I79" s="52">
        <v>0</v>
      </c>
      <c r="J79" s="43">
        <f t="shared" si="30"/>
        <v>0</v>
      </c>
      <c r="K79" s="43">
        <v>0</v>
      </c>
      <c r="L79" s="16"/>
      <c r="M79" s="17"/>
      <c r="N79" s="18"/>
      <c r="O79" s="2"/>
      <c r="P79" s="2"/>
      <c r="Q79" s="2"/>
      <c r="R79" s="2"/>
      <c r="S79" s="2"/>
      <c r="T79" s="2"/>
      <c r="U79" s="2"/>
      <c r="V79" s="2"/>
      <c r="W79" s="2"/>
    </row>
    <row r="80" spans="2:23" ht="18" customHeight="1">
      <c r="B80" s="65" t="s">
        <v>26</v>
      </c>
      <c r="C80" s="46">
        <f>+[1]PP!G81</f>
        <v>3.7</v>
      </c>
      <c r="D80" s="46">
        <f>+[1]PP!H81</f>
        <v>4</v>
      </c>
      <c r="E80" s="46">
        <f>+[1]PP!I81</f>
        <v>5.3</v>
      </c>
      <c r="F80" s="46">
        <f>+[1]PP!J81</f>
        <v>13</v>
      </c>
      <c r="G80" s="23">
        <v>25.5</v>
      </c>
      <c r="H80" s="23">
        <v>25.2</v>
      </c>
      <c r="I80" s="23">
        <v>24</v>
      </c>
      <c r="J80" s="24">
        <f t="shared" si="30"/>
        <v>74.7</v>
      </c>
      <c r="K80" s="23">
        <f>+F80/J80*100</f>
        <v>17.402945113788487</v>
      </c>
      <c r="L80" s="16"/>
      <c r="M80" s="17"/>
      <c r="N80" s="18"/>
      <c r="O80" s="2"/>
      <c r="P80" s="2"/>
      <c r="Q80" s="2"/>
      <c r="R80" s="2"/>
      <c r="S80" s="2"/>
      <c r="T80" s="2"/>
      <c r="U80" s="2"/>
      <c r="V80" s="2"/>
      <c r="W80" s="2"/>
    </row>
    <row r="81" spans="2:23" ht="18" customHeight="1">
      <c r="B81" s="19" t="s">
        <v>75</v>
      </c>
      <c r="C81" s="14">
        <f>+C82+C87+C89</f>
        <v>5261.5</v>
      </c>
      <c r="D81" s="14">
        <f>+D82+D87+D89</f>
        <v>3057.8</v>
      </c>
      <c r="E81" s="14">
        <f>+E82+E87+E89</f>
        <v>1097.3</v>
      </c>
      <c r="F81" s="14">
        <f t="shared" ref="F81:I81" si="32">+F82+F87+F89</f>
        <v>9416.6</v>
      </c>
      <c r="G81" s="14">
        <f t="shared" si="32"/>
        <v>653.09999999999991</v>
      </c>
      <c r="H81" s="14">
        <f t="shared" si="32"/>
        <v>733.5</v>
      </c>
      <c r="I81" s="14">
        <f t="shared" si="32"/>
        <v>806.30000000000007</v>
      </c>
      <c r="J81" s="15">
        <f>+J82+J87+J89</f>
        <v>2192.9000000000005</v>
      </c>
      <c r="K81" s="14">
        <f>+F81/J81*100</f>
        <v>429.41310593278297</v>
      </c>
      <c r="L81" s="16"/>
      <c r="M81" s="17"/>
      <c r="N81" s="18"/>
      <c r="O81" s="2"/>
      <c r="P81" s="2"/>
      <c r="Q81" s="2"/>
      <c r="R81" s="2"/>
      <c r="S81" s="2"/>
      <c r="T81" s="2"/>
      <c r="U81" s="2"/>
      <c r="V81" s="2"/>
      <c r="W81" s="2"/>
    </row>
    <row r="82" spans="2:23" ht="18" customHeight="1">
      <c r="B82" s="49" t="s">
        <v>76</v>
      </c>
      <c r="C82" s="14">
        <f>SUM(C83:C86)</f>
        <v>4447.8</v>
      </c>
      <c r="D82" s="14">
        <f>SUM(D83:D86)</f>
        <v>2246.1999999999998</v>
      </c>
      <c r="E82" s="14">
        <f>SUM(E83:E86)</f>
        <v>183.8</v>
      </c>
      <c r="F82" s="14">
        <f t="shared" ref="F82:I82" si="33">SUM(F83:F86)</f>
        <v>6877.8</v>
      </c>
      <c r="G82" s="14">
        <f t="shared" si="33"/>
        <v>0</v>
      </c>
      <c r="H82" s="14">
        <f t="shared" si="33"/>
        <v>7.3</v>
      </c>
      <c r="I82" s="14">
        <f t="shared" si="33"/>
        <v>7.9</v>
      </c>
      <c r="J82" s="15">
        <f>SUM(J83:J86)</f>
        <v>15.2</v>
      </c>
      <c r="K82" s="14">
        <f>+F82/J82*100</f>
        <v>45248.68421052632</v>
      </c>
      <c r="L82" s="16"/>
      <c r="M82" s="17"/>
      <c r="N82" s="18"/>
      <c r="O82" s="2"/>
      <c r="P82" s="2"/>
      <c r="Q82" s="2"/>
      <c r="R82" s="2"/>
      <c r="S82" s="2"/>
      <c r="T82" s="2"/>
      <c r="U82" s="2"/>
      <c r="V82" s="2"/>
      <c r="W82" s="2"/>
    </row>
    <row r="83" spans="2:23" ht="18" customHeight="1">
      <c r="B83" s="58" t="s">
        <v>77</v>
      </c>
      <c r="C83" s="23">
        <f>+[1]PP!G84</f>
        <v>0</v>
      </c>
      <c r="D83" s="23">
        <f>+[1]PP!H84</f>
        <v>0</v>
      </c>
      <c r="E83" s="23">
        <f>+[1]PP!I84</f>
        <v>0</v>
      </c>
      <c r="F83" s="23">
        <f t="shared" ref="F83:F91" si="34">SUM(C83:E83)</f>
        <v>0</v>
      </c>
      <c r="G83" s="23">
        <v>0</v>
      </c>
      <c r="H83" s="23">
        <v>0</v>
      </c>
      <c r="I83" s="23">
        <v>0</v>
      </c>
      <c r="J83" s="24">
        <f t="shared" ref="J83:J91" si="35">SUM(G83:I83)</f>
        <v>0</v>
      </c>
      <c r="K83" s="66">
        <v>0</v>
      </c>
      <c r="L83" s="45"/>
      <c r="M83" s="17"/>
      <c r="N83" s="18"/>
      <c r="O83" s="2"/>
      <c r="P83" s="2"/>
      <c r="Q83" s="2"/>
      <c r="R83" s="2"/>
      <c r="S83" s="2"/>
      <c r="T83" s="2"/>
      <c r="U83" s="2"/>
      <c r="V83" s="2"/>
      <c r="W83" s="2"/>
    </row>
    <row r="84" spans="2:23" ht="18" customHeight="1">
      <c r="B84" s="58" t="s">
        <v>78</v>
      </c>
      <c r="C84" s="23">
        <f>+[1]PP!G85</f>
        <v>4087.7</v>
      </c>
      <c r="D84" s="23">
        <f>+[1]PP!H85</f>
        <v>2246.1999999999998</v>
      </c>
      <c r="E84" s="23">
        <f>+[1]PP!I85</f>
        <v>183.8</v>
      </c>
      <c r="F84" s="23">
        <f t="shared" si="34"/>
        <v>6517.7</v>
      </c>
      <c r="G84" s="23">
        <v>0</v>
      </c>
      <c r="H84" s="23">
        <v>7.3</v>
      </c>
      <c r="I84" s="23">
        <v>7.9</v>
      </c>
      <c r="J84" s="24">
        <f t="shared" si="35"/>
        <v>15.2</v>
      </c>
      <c r="K84" s="46">
        <f>+F84/J84*100</f>
        <v>42879.605263157893</v>
      </c>
      <c r="L84" s="45"/>
      <c r="M84" s="17"/>
      <c r="N84" s="18"/>
      <c r="O84" s="2"/>
      <c r="P84" s="2"/>
      <c r="Q84" s="2"/>
      <c r="R84" s="2"/>
      <c r="S84" s="2"/>
      <c r="T84" s="2"/>
      <c r="U84" s="2"/>
      <c r="V84" s="2"/>
      <c r="W84" s="2"/>
    </row>
    <row r="85" spans="2:23" ht="18" customHeight="1">
      <c r="B85" s="58" t="s">
        <v>79</v>
      </c>
      <c r="C85" s="23">
        <f>+[1]PP!G86</f>
        <v>360.1</v>
      </c>
      <c r="D85" s="23">
        <f>+[1]PP!H86</f>
        <v>0</v>
      </c>
      <c r="E85" s="23">
        <f>+[1]PP!I86</f>
        <v>0</v>
      </c>
      <c r="F85" s="23">
        <f t="shared" si="34"/>
        <v>360.1</v>
      </c>
      <c r="G85" s="23">
        <v>0</v>
      </c>
      <c r="H85" s="23">
        <v>0</v>
      </c>
      <c r="I85" s="23">
        <v>0</v>
      </c>
      <c r="J85" s="24">
        <f t="shared" si="35"/>
        <v>0</v>
      </c>
      <c r="K85" s="23">
        <v>0</v>
      </c>
      <c r="L85" s="45"/>
      <c r="M85" s="17"/>
      <c r="N85" s="18"/>
      <c r="O85" s="2"/>
      <c r="P85" s="2"/>
      <c r="Q85" s="2"/>
      <c r="R85" s="2"/>
      <c r="S85" s="2"/>
      <c r="T85" s="2"/>
      <c r="U85" s="2"/>
      <c r="V85" s="2"/>
      <c r="W85" s="2"/>
    </row>
    <row r="86" spans="2:23" ht="18" customHeight="1">
      <c r="B86" s="58" t="s">
        <v>26</v>
      </c>
      <c r="C86" s="23">
        <f>+[1]PP!G87</f>
        <v>0</v>
      </c>
      <c r="D86" s="23">
        <f>+[1]PP!H87</f>
        <v>0</v>
      </c>
      <c r="E86" s="23">
        <f>+[1]PP!I87</f>
        <v>0</v>
      </c>
      <c r="F86" s="23">
        <f t="shared" si="34"/>
        <v>0</v>
      </c>
      <c r="G86" s="23">
        <v>0</v>
      </c>
      <c r="H86" s="23">
        <v>0</v>
      </c>
      <c r="I86" s="23">
        <v>0</v>
      </c>
      <c r="J86" s="24">
        <f t="shared" si="35"/>
        <v>0</v>
      </c>
      <c r="K86" s="41">
        <v>0</v>
      </c>
      <c r="L86" s="45"/>
      <c r="M86" s="17"/>
      <c r="N86" s="18"/>
      <c r="O86" s="2"/>
      <c r="P86" s="2"/>
      <c r="Q86" s="2"/>
      <c r="R86" s="2"/>
      <c r="S86" s="2"/>
      <c r="T86" s="2"/>
      <c r="U86" s="2"/>
      <c r="V86" s="2"/>
      <c r="W86" s="2"/>
    </row>
    <row r="87" spans="2:23" ht="18" customHeight="1">
      <c r="B87" s="49" t="s">
        <v>80</v>
      </c>
      <c r="C87" s="20">
        <f>+[1]PP!G88</f>
        <v>112.2</v>
      </c>
      <c r="D87" s="20">
        <f>+[1]PP!H88</f>
        <v>85.8</v>
      </c>
      <c r="E87" s="20">
        <f>+[1]PP!I88</f>
        <v>92.7</v>
      </c>
      <c r="F87" s="20">
        <f t="shared" si="34"/>
        <v>290.7</v>
      </c>
      <c r="G87" s="20">
        <v>2.2999999999999998</v>
      </c>
      <c r="H87" s="20">
        <v>8.6</v>
      </c>
      <c r="I87" s="20">
        <v>2.7</v>
      </c>
      <c r="J87" s="21">
        <f t="shared" si="35"/>
        <v>13.599999999999998</v>
      </c>
      <c r="K87" s="20">
        <f t="shared" ref="K87:K95" si="36">+F87/J87*100</f>
        <v>2137.5000000000005</v>
      </c>
      <c r="L87" s="16"/>
      <c r="M87" s="17"/>
      <c r="N87" s="18"/>
      <c r="O87" s="2"/>
      <c r="P87" s="2"/>
      <c r="Q87" s="2"/>
      <c r="R87" s="2"/>
      <c r="S87" s="2"/>
      <c r="T87" s="2"/>
      <c r="U87" s="2"/>
      <c r="V87" s="2"/>
      <c r="W87" s="2"/>
    </row>
    <row r="88" spans="2:23" ht="18" customHeight="1">
      <c r="B88" s="67" t="s">
        <v>81</v>
      </c>
      <c r="C88" s="43">
        <f>+[1]PP!G89</f>
        <v>76.900000000000006</v>
      </c>
      <c r="D88" s="43">
        <f>+[1]PP!H89</f>
        <v>56.7</v>
      </c>
      <c r="E88" s="43">
        <f>+[1]PP!I89</f>
        <v>71.900000000000006</v>
      </c>
      <c r="F88" s="43">
        <f t="shared" si="34"/>
        <v>205.50000000000003</v>
      </c>
      <c r="G88" s="43">
        <v>0</v>
      </c>
      <c r="H88" s="43">
        <v>0</v>
      </c>
      <c r="I88" s="43">
        <v>0</v>
      </c>
      <c r="J88" s="43">
        <f t="shared" si="35"/>
        <v>0</v>
      </c>
      <c r="K88" s="43">
        <v>0</v>
      </c>
      <c r="L88" s="16"/>
      <c r="M88" s="68"/>
      <c r="N88" s="18"/>
      <c r="O88" s="2"/>
      <c r="P88" s="2"/>
      <c r="Q88" s="2"/>
      <c r="R88" s="2"/>
      <c r="S88" s="2"/>
      <c r="T88" s="2"/>
      <c r="U88" s="2"/>
      <c r="V88" s="2"/>
      <c r="W88" s="2"/>
    </row>
    <row r="89" spans="2:23" ht="18" customHeight="1">
      <c r="B89" s="69" t="s">
        <v>82</v>
      </c>
      <c r="C89" s="20">
        <f>+[1]PP!G90</f>
        <v>701.5</v>
      </c>
      <c r="D89" s="20">
        <f>+[1]PP!H90</f>
        <v>725.8</v>
      </c>
      <c r="E89" s="20">
        <f>+[1]PP!I90</f>
        <v>820.8</v>
      </c>
      <c r="F89" s="20">
        <f t="shared" si="34"/>
        <v>2248.1</v>
      </c>
      <c r="G89" s="20">
        <v>650.79999999999995</v>
      </c>
      <c r="H89" s="20">
        <v>717.6</v>
      </c>
      <c r="I89" s="20">
        <v>795.7</v>
      </c>
      <c r="J89" s="21">
        <f t="shared" si="35"/>
        <v>2164.1000000000004</v>
      </c>
      <c r="K89" s="20">
        <f t="shared" si="36"/>
        <v>103.88152118663645</v>
      </c>
      <c r="L89" s="16"/>
      <c r="M89" s="17"/>
      <c r="N89" s="18"/>
      <c r="O89" s="2"/>
      <c r="P89" s="2"/>
      <c r="Q89" s="2"/>
      <c r="R89" s="2"/>
      <c r="S89" s="2"/>
      <c r="T89" s="2"/>
      <c r="U89" s="2"/>
      <c r="V89" s="2"/>
      <c r="W89" s="2"/>
    </row>
    <row r="90" spans="2:23" ht="18" customHeight="1">
      <c r="B90" s="70" t="s">
        <v>83</v>
      </c>
      <c r="C90" s="23">
        <f>+[1]PP!G91</f>
        <v>694.6</v>
      </c>
      <c r="D90" s="23">
        <f>+[1]PP!H91</f>
        <v>721.7</v>
      </c>
      <c r="E90" s="23">
        <f>+[1]PP!I91</f>
        <v>794.3</v>
      </c>
      <c r="F90" s="23">
        <f t="shared" si="34"/>
        <v>2210.6000000000004</v>
      </c>
      <c r="G90" s="23">
        <v>646.1</v>
      </c>
      <c r="H90" s="23">
        <v>713.9</v>
      </c>
      <c r="I90" s="23">
        <v>784.4</v>
      </c>
      <c r="J90" s="24">
        <f t="shared" si="35"/>
        <v>2144.4</v>
      </c>
      <c r="K90" s="23">
        <f t="shared" si="36"/>
        <v>103.08711061369149</v>
      </c>
      <c r="L90" s="16"/>
      <c r="M90" s="17"/>
      <c r="N90" s="18"/>
      <c r="O90" s="2"/>
      <c r="P90" s="2"/>
      <c r="Q90" s="2"/>
      <c r="R90" s="2"/>
      <c r="S90" s="2"/>
      <c r="T90" s="2"/>
      <c r="U90" s="2"/>
      <c r="V90" s="2"/>
      <c r="W90" s="2"/>
    </row>
    <row r="91" spans="2:23" ht="18" customHeight="1">
      <c r="B91" s="71" t="s">
        <v>84</v>
      </c>
      <c r="C91" s="23">
        <f>+[1]PP!G92</f>
        <v>0</v>
      </c>
      <c r="D91" s="23">
        <f>+[1]PP!H92</f>
        <v>0</v>
      </c>
      <c r="E91" s="23">
        <f>+[1]PP!I92</f>
        <v>0</v>
      </c>
      <c r="F91" s="23">
        <f t="shared" si="34"/>
        <v>0</v>
      </c>
      <c r="G91" s="23">
        <v>0</v>
      </c>
      <c r="H91" s="23">
        <v>0</v>
      </c>
      <c r="I91" s="23">
        <v>0</v>
      </c>
      <c r="J91" s="24">
        <f t="shared" si="35"/>
        <v>0</v>
      </c>
      <c r="K91" s="23">
        <v>0</v>
      </c>
      <c r="L91" s="16"/>
      <c r="M91" s="17"/>
      <c r="N91" s="18"/>
      <c r="O91" s="2"/>
      <c r="P91" s="2"/>
      <c r="Q91" s="2"/>
      <c r="R91" s="2"/>
      <c r="S91" s="2"/>
      <c r="T91" s="2"/>
      <c r="U91" s="2"/>
      <c r="V91" s="2"/>
      <c r="W91" s="2"/>
    </row>
    <row r="92" spans="2:23" ht="18" customHeight="1">
      <c r="B92" s="72" t="s">
        <v>85</v>
      </c>
      <c r="C92" s="20">
        <f>+C93+C94</f>
        <v>0</v>
      </c>
      <c r="D92" s="20">
        <f>+D93+D94</f>
        <v>1743.4</v>
      </c>
      <c r="E92" s="20">
        <f>+E93+E94</f>
        <v>883.9</v>
      </c>
      <c r="F92" s="20">
        <f t="shared" ref="F92:J92" si="37">+F93+F94</f>
        <v>2627.3</v>
      </c>
      <c r="G92" s="20">
        <v>803</v>
      </c>
      <c r="H92" s="20">
        <v>803</v>
      </c>
      <c r="I92" s="20">
        <v>803</v>
      </c>
      <c r="J92" s="21">
        <f t="shared" si="37"/>
        <v>2409</v>
      </c>
      <c r="K92" s="20">
        <f t="shared" si="36"/>
        <v>109.06185139061853</v>
      </c>
      <c r="L92" s="73"/>
      <c r="M92" s="17"/>
      <c r="N92" s="18"/>
      <c r="O92" s="2"/>
      <c r="P92" s="2"/>
      <c r="Q92" s="2"/>
      <c r="R92" s="2"/>
      <c r="S92" s="2"/>
      <c r="T92" s="2"/>
      <c r="U92" s="2"/>
      <c r="V92" s="2"/>
      <c r="W92" s="2"/>
    </row>
    <row r="93" spans="2:23" ht="18" customHeight="1">
      <c r="B93" s="22" t="s">
        <v>86</v>
      </c>
      <c r="C93" s="23">
        <f>+[1]PP!G94</f>
        <v>0</v>
      </c>
      <c r="D93" s="23">
        <f>+[1]PP!H94</f>
        <v>0</v>
      </c>
      <c r="E93" s="23">
        <f>+[1]PP!I94</f>
        <v>23.5</v>
      </c>
      <c r="F93" s="23">
        <f>SUM(C93:E93)</f>
        <v>23.5</v>
      </c>
      <c r="G93" s="23">
        <v>0</v>
      </c>
      <c r="H93" s="23">
        <v>0</v>
      </c>
      <c r="I93" s="23">
        <v>0</v>
      </c>
      <c r="J93" s="24">
        <f>SUM(G93:I93)</f>
        <v>0</v>
      </c>
      <c r="K93" s="23">
        <v>0</v>
      </c>
      <c r="L93" s="73"/>
      <c r="M93" s="17"/>
      <c r="N93" s="18"/>
      <c r="O93" s="2"/>
      <c r="P93" s="2"/>
      <c r="Q93" s="2"/>
      <c r="R93" s="2"/>
      <c r="S93" s="2"/>
      <c r="T93" s="2"/>
      <c r="U93" s="2"/>
      <c r="V93" s="2"/>
      <c r="W93" s="2"/>
    </row>
    <row r="94" spans="2:23" ht="18" customHeight="1">
      <c r="B94" s="22" t="s">
        <v>87</v>
      </c>
      <c r="C94" s="23">
        <f>+[1]PP!G95</f>
        <v>0</v>
      </c>
      <c r="D94" s="23">
        <f>+[1]PP!H95</f>
        <v>1743.4</v>
      </c>
      <c r="E94" s="23">
        <f>+[1]PP!I95</f>
        <v>860.4</v>
      </c>
      <c r="F94" s="23">
        <f>SUM(C94:E94)</f>
        <v>2603.8000000000002</v>
      </c>
      <c r="G94" s="23">
        <v>803</v>
      </c>
      <c r="H94" s="23">
        <v>803</v>
      </c>
      <c r="I94" s="23">
        <v>803</v>
      </c>
      <c r="J94" s="24">
        <f>SUM(G94:I94)</f>
        <v>2409</v>
      </c>
      <c r="K94" s="23">
        <f t="shared" si="36"/>
        <v>108.08634288086343</v>
      </c>
      <c r="L94" s="73"/>
      <c r="M94" s="17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22.5" customHeight="1">
      <c r="B95" s="106" t="s">
        <v>88</v>
      </c>
      <c r="C95" s="107">
        <f t="shared" ref="C95:J95" si="38">+C92+C9</f>
        <v>67738.3</v>
      </c>
      <c r="D95" s="107">
        <f t="shared" si="38"/>
        <v>60608.200000000004</v>
      </c>
      <c r="E95" s="107">
        <f t="shared" si="38"/>
        <v>58443.8</v>
      </c>
      <c r="F95" s="107">
        <f t="shared" si="38"/>
        <v>186790.3</v>
      </c>
      <c r="G95" s="107">
        <f t="shared" si="38"/>
        <v>54854.799999999988</v>
      </c>
      <c r="H95" s="107">
        <f t="shared" si="38"/>
        <v>51110.2</v>
      </c>
      <c r="I95" s="107">
        <f t="shared" si="38"/>
        <v>49231.700000000004</v>
      </c>
      <c r="J95" s="108">
        <f t="shared" si="38"/>
        <v>155196.70000000001</v>
      </c>
      <c r="K95" s="107">
        <f t="shared" si="36"/>
        <v>120.35713388235703</v>
      </c>
      <c r="L95" s="73"/>
      <c r="M95" s="17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8" customHeight="1">
      <c r="B96" s="74" t="s">
        <v>89</v>
      </c>
      <c r="C96" s="75"/>
      <c r="D96" s="75"/>
      <c r="E96" s="75"/>
      <c r="F96" s="75"/>
      <c r="G96" s="76"/>
      <c r="H96" s="76"/>
      <c r="I96" s="76"/>
      <c r="J96" s="76"/>
      <c r="K96" s="77"/>
      <c r="L96" s="73"/>
      <c r="M96" s="17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35" ht="15" customHeight="1">
      <c r="B97" s="78" t="s">
        <v>90</v>
      </c>
      <c r="C97" s="79"/>
      <c r="D97" s="79"/>
      <c r="E97" s="79"/>
      <c r="F97" s="79"/>
      <c r="G97" s="80"/>
      <c r="H97" s="80"/>
      <c r="I97" s="80"/>
      <c r="J97" s="80"/>
      <c r="K97" s="81"/>
      <c r="L97" s="60"/>
      <c r="M97" s="1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ht="12" customHeight="1">
      <c r="B98" s="82" t="s">
        <v>91</v>
      </c>
      <c r="F98" s="80"/>
      <c r="G98" s="76"/>
      <c r="H98" s="76"/>
      <c r="I98" s="76"/>
      <c r="J98" s="80"/>
      <c r="K98" s="83"/>
      <c r="L98" s="12"/>
      <c r="M98" s="17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35" ht="12" customHeight="1">
      <c r="B99" s="82" t="s">
        <v>92</v>
      </c>
      <c r="F99" s="80"/>
      <c r="G99" s="76"/>
      <c r="H99" s="76"/>
      <c r="I99" s="76"/>
      <c r="J99" s="76"/>
      <c r="K99" s="80"/>
      <c r="L99" s="12"/>
      <c r="M99" s="17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35">
      <c r="B100" s="82" t="s">
        <v>93</v>
      </c>
      <c r="G100" s="84"/>
      <c r="H100" s="84"/>
      <c r="I100" s="84"/>
      <c r="J100" s="84"/>
      <c r="K100" s="85"/>
      <c r="L100" s="12"/>
      <c r="M100" s="1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35">
      <c r="B101" s="86" t="s">
        <v>94</v>
      </c>
      <c r="G101" s="84"/>
      <c r="H101" s="84"/>
      <c r="I101" s="84"/>
      <c r="J101" s="84"/>
      <c r="K101" s="87"/>
      <c r="L101" s="12"/>
      <c r="M101" s="1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35">
      <c r="B102" s="88"/>
      <c r="C102" s="87"/>
      <c r="D102" s="87"/>
      <c r="E102" s="87"/>
      <c r="F102" s="87"/>
      <c r="G102" s="89"/>
      <c r="H102" s="89"/>
      <c r="I102" s="89"/>
      <c r="J102" s="89"/>
      <c r="K102" s="87"/>
      <c r="L102" s="12"/>
      <c r="M102" s="1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35" ht="14.25">
      <c r="B103" s="90"/>
      <c r="C103" s="77"/>
      <c r="D103" s="77"/>
      <c r="E103" s="77"/>
      <c r="F103" s="77"/>
      <c r="G103" s="91"/>
      <c r="H103" s="91"/>
      <c r="I103" s="91"/>
      <c r="J103" s="91"/>
      <c r="K103" s="92"/>
      <c r="L103" s="12"/>
      <c r="M103" s="1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35" ht="14.25">
      <c r="B104" s="90"/>
      <c r="C104" s="93"/>
      <c r="D104" s="93"/>
      <c r="E104" s="93"/>
      <c r="F104" s="93"/>
      <c r="G104" s="81"/>
      <c r="H104" s="81"/>
      <c r="I104" s="81"/>
      <c r="J104" s="81"/>
      <c r="K104" s="94"/>
      <c r="L104" s="12"/>
      <c r="M104" s="1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35">
      <c r="B105" s="88"/>
      <c r="C105" s="79"/>
      <c r="D105" s="79"/>
      <c r="E105" s="79"/>
      <c r="F105" s="79"/>
      <c r="K105" s="94"/>
      <c r="L105" s="12"/>
      <c r="M105" s="1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35" ht="14.25">
      <c r="B106" s="90"/>
      <c r="C106" s="93"/>
      <c r="D106" s="93"/>
      <c r="E106" s="93"/>
      <c r="F106" s="93"/>
      <c r="G106" s="91"/>
      <c r="H106" s="91"/>
      <c r="I106" s="91"/>
      <c r="J106" s="91"/>
      <c r="K106" s="77"/>
      <c r="L106" s="95"/>
      <c r="M106" s="95"/>
      <c r="N106" s="95"/>
      <c r="O106" s="95"/>
      <c r="P106" s="95"/>
      <c r="Q106" s="95"/>
      <c r="R106" s="95"/>
      <c r="S106" s="95"/>
      <c r="T106" s="2"/>
      <c r="U106" s="2"/>
      <c r="V106" s="2"/>
      <c r="W106" s="2"/>
    </row>
    <row r="107" spans="2:35" ht="14.25">
      <c r="B107" s="90"/>
      <c r="C107" s="87"/>
      <c r="D107" s="87"/>
      <c r="E107" s="87"/>
      <c r="F107" s="87"/>
      <c r="G107" s="81"/>
      <c r="H107" s="81"/>
      <c r="I107" s="81"/>
      <c r="J107" s="81"/>
      <c r="K107" s="94"/>
      <c r="L107" s="12"/>
      <c r="M107" s="1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35">
      <c r="B108" s="90"/>
      <c r="C108" s="94"/>
      <c r="D108" s="94"/>
      <c r="E108" s="94"/>
      <c r="F108" s="94"/>
      <c r="G108" s="89"/>
      <c r="H108" s="89"/>
      <c r="I108" s="89"/>
      <c r="J108" s="96"/>
      <c r="K108" s="94"/>
      <c r="L108" s="12"/>
      <c r="M108" s="1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35">
      <c r="B109" s="90"/>
      <c r="C109" s="94"/>
      <c r="D109" s="94"/>
      <c r="E109" s="94"/>
      <c r="F109" s="94"/>
      <c r="G109" s="96"/>
      <c r="H109" s="96"/>
      <c r="I109" s="96"/>
      <c r="J109" s="96"/>
      <c r="K109" s="94"/>
      <c r="L109" s="12"/>
      <c r="M109" s="1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35">
      <c r="B110" s="94"/>
      <c r="C110" s="94"/>
      <c r="D110" s="94"/>
      <c r="E110" s="94"/>
      <c r="F110" s="94"/>
      <c r="G110" s="97"/>
      <c r="H110" s="97"/>
      <c r="I110" s="96"/>
      <c r="J110" s="96"/>
      <c r="K110" s="94"/>
      <c r="L110" s="12"/>
      <c r="M110" s="1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35">
      <c r="B111" s="94"/>
      <c r="C111" s="94"/>
      <c r="D111" s="94"/>
      <c r="E111" s="94"/>
      <c r="F111" s="94"/>
      <c r="G111" s="97"/>
      <c r="H111" s="97"/>
      <c r="I111" s="96"/>
      <c r="J111" s="96"/>
      <c r="K111" s="94"/>
      <c r="L111" s="12"/>
      <c r="M111" s="1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35">
      <c r="B112" s="94"/>
      <c r="C112" s="94"/>
      <c r="D112" s="94"/>
      <c r="E112" s="94"/>
      <c r="F112" s="94"/>
      <c r="G112" s="97"/>
      <c r="H112" s="97"/>
      <c r="I112" s="97"/>
      <c r="J112" s="96"/>
      <c r="K112" s="94"/>
      <c r="L112" s="12"/>
      <c r="M112" s="1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>
      <c r="B113" s="98"/>
      <c r="C113" s="98"/>
      <c r="D113" s="98"/>
      <c r="E113" s="98"/>
      <c r="F113" s="98"/>
      <c r="G113" s="99"/>
      <c r="H113" s="99"/>
      <c r="I113" s="100"/>
      <c r="J113" s="100"/>
      <c r="K113" s="98"/>
      <c r="L113" s="12"/>
      <c r="M113" s="1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>
      <c r="B114" s="98"/>
      <c r="C114" s="98"/>
      <c r="D114" s="98"/>
      <c r="E114" s="98"/>
      <c r="F114" s="98"/>
      <c r="G114" s="100"/>
      <c r="H114" s="100"/>
      <c r="I114" s="100"/>
      <c r="J114" s="100"/>
      <c r="K114" s="98"/>
      <c r="L114" s="12"/>
      <c r="M114" s="1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>
      <c r="B115" s="98"/>
      <c r="C115" s="98"/>
      <c r="D115" s="98"/>
      <c r="E115" s="98"/>
      <c r="F115" s="98"/>
      <c r="G115" s="100"/>
      <c r="H115" s="100"/>
      <c r="I115" s="100"/>
      <c r="J115" s="100"/>
      <c r="K115" s="98"/>
      <c r="L115" s="12"/>
      <c r="M115" s="1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>
      <c r="B116" s="98"/>
      <c r="C116" s="98"/>
      <c r="D116" s="98"/>
      <c r="E116" s="98"/>
      <c r="F116" s="98"/>
      <c r="G116" s="100"/>
      <c r="H116" s="100"/>
      <c r="I116" s="100"/>
      <c r="J116" s="100"/>
      <c r="K116" s="98"/>
      <c r="L116" s="12"/>
      <c r="M116" s="1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>
      <c r="B117" s="98"/>
      <c r="C117" s="98"/>
      <c r="D117" s="98"/>
      <c r="E117" s="98"/>
      <c r="F117" s="98"/>
      <c r="G117" s="100"/>
      <c r="H117" s="100"/>
      <c r="I117" s="100"/>
      <c r="J117" s="100"/>
      <c r="K117" s="98"/>
      <c r="L117" s="12"/>
      <c r="M117" s="1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>
      <c r="B118" s="98"/>
      <c r="C118" s="98"/>
      <c r="D118" s="98"/>
      <c r="E118" s="98"/>
      <c r="F118" s="98"/>
      <c r="G118" s="100"/>
      <c r="H118" s="100"/>
      <c r="I118" s="100"/>
      <c r="J118" s="100"/>
      <c r="K118" s="98"/>
      <c r="L118" s="12"/>
      <c r="M118" s="1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>
      <c r="B119" s="98"/>
      <c r="C119" s="98"/>
      <c r="D119" s="98"/>
      <c r="E119" s="98"/>
      <c r="F119" s="98"/>
      <c r="G119" s="100"/>
      <c r="H119" s="100"/>
      <c r="I119" s="100"/>
      <c r="J119" s="100"/>
      <c r="K119" s="98"/>
      <c r="L119" s="12"/>
      <c r="M119" s="1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>
      <c r="B120" s="98"/>
      <c r="C120" s="98"/>
      <c r="D120" s="98"/>
      <c r="E120" s="98"/>
      <c r="F120" s="98"/>
      <c r="G120" s="100"/>
      <c r="H120" s="100"/>
      <c r="I120" s="100"/>
      <c r="J120" s="100"/>
      <c r="K120" s="98"/>
      <c r="L120" s="12"/>
      <c r="M120" s="1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>
      <c r="B121" s="98"/>
      <c r="C121" s="98"/>
      <c r="D121" s="98"/>
      <c r="E121" s="98"/>
      <c r="F121" s="98"/>
      <c r="G121" s="100"/>
      <c r="H121" s="100"/>
      <c r="I121" s="100"/>
      <c r="J121" s="100"/>
      <c r="K121" s="98"/>
      <c r="L121" s="12"/>
      <c r="M121" s="1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>
      <c r="B122" s="98"/>
      <c r="C122" s="98"/>
      <c r="D122" s="98"/>
      <c r="E122" s="98"/>
      <c r="F122" s="98"/>
      <c r="G122" s="100"/>
      <c r="H122" s="100"/>
      <c r="I122" s="100"/>
      <c r="J122" s="100"/>
      <c r="K122" s="98"/>
      <c r="L122" s="12"/>
      <c r="M122" s="1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>
      <c r="B123" s="98"/>
      <c r="C123" s="98"/>
      <c r="D123" s="98"/>
      <c r="E123" s="98"/>
      <c r="F123" s="98"/>
      <c r="G123" s="100"/>
      <c r="H123" s="100"/>
      <c r="I123" s="100"/>
      <c r="J123" s="100"/>
      <c r="K123" s="98"/>
      <c r="L123" s="12"/>
      <c r="M123" s="1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>
      <c r="B124" s="98"/>
      <c r="C124" s="98"/>
      <c r="D124" s="98"/>
      <c r="E124" s="98"/>
      <c r="F124" s="98"/>
      <c r="G124" s="100"/>
      <c r="H124" s="100"/>
      <c r="I124" s="100"/>
      <c r="J124" s="100"/>
      <c r="K124" s="98"/>
      <c r="L124" s="12"/>
      <c r="M124" s="1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>
      <c r="B125" s="98"/>
      <c r="C125" s="98"/>
      <c r="D125" s="98"/>
      <c r="E125" s="98"/>
      <c r="F125" s="98"/>
      <c r="G125" s="100"/>
      <c r="H125" s="100"/>
      <c r="I125" s="100"/>
      <c r="J125" s="100"/>
      <c r="K125" s="98"/>
      <c r="L125" s="12"/>
      <c r="M125" s="1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>
      <c r="B126" s="98"/>
      <c r="C126" s="98"/>
      <c r="D126" s="98"/>
      <c r="E126" s="98"/>
      <c r="F126" s="98"/>
      <c r="G126" s="100"/>
      <c r="H126" s="100"/>
      <c r="I126" s="100"/>
      <c r="J126" s="100"/>
      <c r="K126" s="98"/>
      <c r="L126" s="12"/>
      <c r="M126" s="1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>
      <c r="B127" s="98"/>
      <c r="C127" s="98"/>
      <c r="D127" s="98"/>
      <c r="E127" s="98"/>
      <c r="F127" s="98"/>
      <c r="G127" s="100"/>
      <c r="H127" s="100"/>
      <c r="I127" s="100"/>
      <c r="J127" s="100"/>
      <c r="K127" s="98"/>
      <c r="L127" s="12"/>
      <c r="M127" s="1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>
      <c r="B128" s="98"/>
      <c r="C128" s="98"/>
      <c r="D128" s="98"/>
      <c r="E128" s="98"/>
      <c r="F128" s="98"/>
      <c r="G128" s="100"/>
      <c r="H128" s="100"/>
      <c r="I128" s="100"/>
      <c r="J128" s="100"/>
      <c r="K128" s="98"/>
      <c r="L128" s="12"/>
      <c r="M128" s="1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>
      <c r="B129" s="98"/>
      <c r="C129" s="98"/>
      <c r="D129" s="98"/>
      <c r="E129" s="98"/>
      <c r="F129" s="98"/>
      <c r="G129" s="100"/>
      <c r="H129" s="100"/>
      <c r="I129" s="100"/>
      <c r="J129" s="100"/>
      <c r="K129" s="98"/>
      <c r="L129" s="12"/>
      <c r="M129" s="1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>
      <c r="B130" s="98"/>
      <c r="C130" s="98"/>
      <c r="D130" s="98"/>
      <c r="E130" s="98"/>
      <c r="F130" s="98"/>
      <c r="G130" s="100"/>
      <c r="H130" s="100"/>
      <c r="I130" s="100"/>
      <c r="J130" s="100"/>
      <c r="K130" s="98"/>
      <c r="L130" s="12"/>
      <c r="M130" s="1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>
      <c r="B131" s="98"/>
      <c r="C131" s="98"/>
      <c r="D131" s="98"/>
      <c r="E131" s="98"/>
      <c r="F131" s="98"/>
      <c r="G131" s="100"/>
      <c r="H131" s="100"/>
      <c r="I131" s="100"/>
      <c r="J131" s="100"/>
      <c r="K131" s="98"/>
      <c r="L131" s="12"/>
      <c r="M131" s="1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>
      <c r="B132" s="98"/>
      <c r="C132" s="98"/>
      <c r="D132" s="98"/>
      <c r="E132" s="98"/>
      <c r="F132" s="98"/>
      <c r="G132" s="100"/>
      <c r="H132" s="100"/>
      <c r="I132" s="100"/>
      <c r="J132" s="100"/>
      <c r="K132" s="98"/>
      <c r="L132" s="12"/>
      <c r="M132" s="1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>
      <c r="B133" s="98"/>
      <c r="C133" s="98"/>
      <c r="D133" s="98"/>
      <c r="E133" s="98"/>
      <c r="F133" s="98"/>
      <c r="G133" s="100"/>
      <c r="H133" s="100"/>
      <c r="I133" s="100"/>
      <c r="J133" s="100"/>
      <c r="K133" s="98"/>
      <c r="L133" s="12"/>
      <c r="M133" s="1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>
      <c r="B134" s="98"/>
      <c r="C134" s="98"/>
      <c r="D134" s="98"/>
      <c r="E134" s="98"/>
      <c r="F134" s="98"/>
      <c r="G134" s="100"/>
      <c r="H134" s="100"/>
      <c r="I134" s="100"/>
      <c r="J134" s="100"/>
      <c r="K134" s="98"/>
      <c r="L134" s="12"/>
      <c r="M134" s="1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>
      <c r="B135" s="98"/>
      <c r="C135" s="98"/>
      <c r="D135" s="98"/>
      <c r="E135" s="98"/>
      <c r="F135" s="98"/>
      <c r="G135" s="100"/>
      <c r="H135" s="100"/>
      <c r="I135" s="100"/>
      <c r="J135" s="100"/>
      <c r="K135" s="98"/>
      <c r="L135" s="12"/>
      <c r="M135" s="1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>
      <c r="B136" s="98"/>
      <c r="C136" s="98"/>
      <c r="D136" s="98"/>
      <c r="E136" s="98"/>
      <c r="F136" s="98"/>
      <c r="G136" s="100"/>
      <c r="H136" s="100"/>
      <c r="I136" s="100"/>
      <c r="J136" s="100"/>
      <c r="K136" s="98"/>
      <c r="L136" s="12"/>
      <c r="M136" s="1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>
      <c r="B137" s="98"/>
      <c r="C137" s="98"/>
      <c r="D137" s="98"/>
      <c r="E137" s="98"/>
      <c r="F137" s="98"/>
      <c r="G137" s="100"/>
      <c r="H137" s="100"/>
      <c r="I137" s="100"/>
      <c r="J137" s="100"/>
      <c r="K137" s="98"/>
      <c r="L137" s="12"/>
      <c r="M137" s="1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>
      <c r="B138" s="98"/>
      <c r="C138" s="98"/>
      <c r="D138" s="98"/>
      <c r="E138" s="98"/>
      <c r="F138" s="98"/>
      <c r="G138" s="100"/>
      <c r="H138" s="100"/>
      <c r="I138" s="100"/>
      <c r="J138" s="100"/>
      <c r="K138" s="98"/>
      <c r="L138" s="12"/>
      <c r="M138" s="1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>
      <c r="B139" s="98"/>
      <c r="C139" s="98"/>
      <c r="D139" s="98"/>
      <c r="E139" s="98"/>
      <c r="F139" s="98"/>
      <c r="G139" s="100"/>
      <c r="H139" s="100"/>
      <c r="I139" s="100"/>
      <c r="J139" s="100"/>
      <c r="K139" s="98"/>
      <c r="L139" s="12"/>
      <c r="M139" s="1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>
      <c r="B140" s="98"/>
      <c r="C140" s="98"/>
      <c r="D140" s="98"/>
      <c r="E140" s="98"/>
      <c r="F140" s="98"/>
      <c r="G140" s="100"/>
      <c r="H140" s="100"/>
      <c r="I140" s="100"/>
      <c r="J140" s="100"/>
      <c r="K140" s="98"/>
      <c r="L140" s="12"/>
      <c r="M140" s="1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>
      <c r="B141" s="98"/>
      <c r="C141" s="98"/>
      <c r="D141" s="98"/>
      <c r="E141" s="98"/>
      <c r="F141" s="98"/>
      <c r="G141" s="100"/>
      <c r="H141" s="100"/>
      <c r="I141" s="100"/>
      <c r="J141" s="100"/>
      <c r="K141" s="98"/>
      <c r="L141" s="12"/>
      <c r="M141" s="1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>
      <c r="B142" s="98"/>
      <c r="C142" s="98"/>
      <c r="D142" s="98"/>
      <c r="E142" s="98"/>
      <c r="F142" s="98"/>
      <c r="G142" s="100"/>
      <c r="H142" s="100"/>
      <c r="I142" s="100"/>
      <c r="J142" s="100"/>
      <c r="K142" s="98"/>
      <c r="L142" s="12"/>
      <c r="M142" s="1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>
      <c r="B143" s="98"/>
      <c r="C143" s="98"/>
      <c r="D143" s="98"/>
      <c r="E143" s="98"/>
      <c r="F143" s="98"/>
      <c r="G143" s="100"/>
      <c r="H143" s="100"/>
      <c r="I143" s="100"/>
      <c r="J143" s="100"/>
      <c r="K143" s="98"/>
      <c r="L143" s="12"/>
      <c r="M143" s="1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>
      <c r="B144" s="98"/>
      <c r="C144" s="98"/>
      <c r="D144" s="98"/>
      <c r="E144" s="98"/>
      <c r="F144" s="98"/>
      <c r="G144" s="100"/>
      <c r="H144" s="100"/>
      <c r="I144" s="100"/>
      <c r="J144" s="100"/>
      <c r="K144" s="98"/>
      <c r="L144" s="12"/>
      <c r="M144" s="1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>
      <c r="B145" s="98"/>
      <c r="C145" s="98"/>
      <c r="D145" s="98"/>
      <c r="E145" s="98"/>
      <c r="F145" s="98"/>
      <c r="G145" s="100"/>
      <c r="H145" s="100"/>
      <c r="I145" s="100"/>
      <c r="J145" s="100"/>
      <c r="K145" s="98"/>
      <c r="L145" s="12"/>
      <c r="M145" s="1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>
      <c r="B146" s="98"/>
      <c r="C146" s="98"/>
      <c r="D146" s="98"/>
      <c r="E146" s="98"/>
      <c r="F146" s="98"/>
      <c r="G146" s="100"/>
      <c r="H146" s="100"/>
      <c r="I146" s="100"/>
      <c r="J146" s="100"/>
      <c r="K146" s="98"/>
      <c r="L146" s="12"/>
      <c r="M146" s="1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>
      <c r="B147" s="98"/>
      <c r="C147" s="98"/>
      <c r="D147" s="98"/>
      <c r="E147" s="98"/>
      <c r="F147" s="98"/>
      <c r="G147" s="100"/>
      <c r="H147" s="100"/>
      <c r="I147" s="100"/>
      <c r="J147" s="100"/>
      <c r="K147" s="98"/>
      <c r="L147" s="12"/>
      <c r="M147" s="1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>
      <c r="B148" s="98"/>
      <c r="C148" s="98"/>
      <c r="D148" s="98"/>
      <c r="E148" s="98"/>
      <c r="F148" s="98"/>
      <c r="G148" s="100"/>
      <c r="H148" s="100"/>
      <c r="I148" s="100"/>
      <c r="J148" s="100"/>
      <c r="K148" s="98"/>
      <c r="L148" s="12"/>
      <c r="M148" s="1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>
      <c r="B149" s="98"/>
      <c r="C149" s="98"/>
      <c r="D149" s="98"/>
      <c r="E149" s="98"/>
      <c r="F149" s="98"/>
      <c r="G149" s="100"/>
      <c r="H149" s="100"/>
      <c r="I149" s="100"/>
      <c r="J149" s="100"/>
      <c r="K149" s="98"/>
      <c r="L149" s="12"/>
      <c r="M149" s="1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>
      <c r="B150" s="98"/>
      <c r="C150" s="98"/>
      <c r="D150" s="98"/>
      <c r="E150" s="98"/>
      <c r="F150" s="98"/>
      <c r="G150" s="100"/>
      <c r="H150" s="100"/>
      <c r="I150" s="100"/>
      <c r="J150" s="100"/>
      <c r="K150" s="98"/>
      <c r="L150" s="12"/>
      <c r="M150" s="1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>
      <c r="B151" s="98"/>
      <c r="C151" s="98"/>
      <c r="D151" s="98"/>
      <c r="E151" s="98"/>
      <c r="F151" s="98"/>
      <c r="G151" s="100"/>
      <c r="H151" s="100"/>
      <c r="I151" s="100"/>
      <c r="J151" s="100"/>
      <c r="K151" s="98"/>
      <c r="L151" s="12"/>
      <c r="M151" s="1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>
      <c r="B152" s="98"/>
      <c r="C152" s="98"/>
      <c r="D152" s="98"/>
      <c r="E152" s="98"/>
      <c r="F152" s="98"/>
      <c r="G152" s="100"/>
      <c r="H152" s="100"/>
      <c r="I152" s="100"/>
      <c r="J152" s="100"/>
      <c r="K152" s="98"/>
      <c r="L152" s="12"/>
      <c r="M152" s="1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>
      <c r="B153" s="98"/>
      <c r="C153" s="98"/>
      <c r="D153" s="98"/>
      <c r="E153" s="98"/>
      <c r="F153" s="98"/>
      <c r="G153" s="100"/>
      <c r="H153" s="100"/>
      <c r="I153" s="100"/>
      <c r="J153" s="100"/>
      <c r="K153" s="98"/>
      <c r="L153" s="12"/>
      <c r="M153" s="1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>
      <c r="B154" s="98"/>
      <c r="C154" s="98"/>
      <c r="D154" s="98"/>
      <c r="E154" s="98"/>
      <c r="F154" s="98"/>
      <c r="G154" s="100"/>
      <c r="H154" s="100"/>
      <c r="I154" s="100"/>
      <c r="J154" s="100"/>
      <c r="K154" s="98"/>
      <c r="L154" s="12"/>
      <c r="M154" s="1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>
      <c r="B155" s="98"/>
      <c r="C155" s="98"/>
      <c r="D155" s="98"/>
      <c r="E155" s="98"/>
      <c r="F155" s="98"/>
      <c r="G155" s="100"/>
      <c r="H155" s="100"/>
      <c r="I155" s="100"/>
      <c r="J155" s="100"/>
      <c r="K155" s="98"/>
      <c r="L155" s="12"/>
      <c r="M155" s="1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>
      <c r="B156" s="98"/>
      <c r="C156" s="98"/>
      <c r="D156" s="98"/>
      <c r="E156" s="98"/>
      <c r="F156" s="98"/>
      <c r="G156" s="100"/>
      <c r="H156" s="100"/>
      <c r="I156" s="100"/>
      <c r="J156" s="100"/>
      <c r="K156" s="98"/>
      <c r="L156" s="12"/>
      <c r="M156" s="1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>
      <c r="B157" s="98"/>
      <c r="C157" s="98"/>
      <c r="D157" s="98"/>
      <c r="E157" s="98"/>
      <c r="F157" s="98"/>
      <c r="G157" s="100"/>
      <c r="H157" s="100"/>
      <c r="I157" s="100"/>
      <c r="J157" s="100"/>
      <c r="K157" s="98"/>
      <c r="L157" s="12"/>
      <c r="M157" s="1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>
      <c r="B158" s="98"/>
      <c r="C158" s="98"/>
      <c r="D158" s="98"/>
      <c r="E158" s="98"/>
      <c r="F158" s="98"/>
      <c r="G158" s="100"/>
      <c r="H158" s="100"/>
      <c r="I158" s="100"/>
      <c r="J158" s="100"/>
      <c r="K158" s="98"/>
      <c r="L158" s="12"/>
      <c r="M158" s="1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>
      <c r="B159" s="98"/>
      <c r="C159" s="98"/>
      <c r="D159" s="98"/>
      <c r="E159" s="98"/>
      <c r="F159" s="98"/>
      <c r="G159" s="100"/>
      <c r="H159" s="100"/>
      <c r="I159" s="100"/>
      <c r="J159" s="100"/>
      <c r="K159" s="98"/>
      <c r="L159" s="12"/>
      <c r="M159" s="1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>
      <c r="B160" s="98"/>
      <c r="C160" s="98"/>
      <c r="D160" s="98"/>
      <c r="E160" s="98"/>
      <c r="F160" s="98"/>
      <c r="G160" s="100"/>
      <c r="H160" s="100"/>
      <c r="I160" s="100"/>
      <c r="J160" s="100"/>
      <c r="K160" s="98"/>
      <c r="L160" s="12"/>
      <c r="M160" s="1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>
      <c r="B161" s="98"/>
      <c r="C161" s="98"/>
      <c r="D161" s="98"/>
      <c r="E161" s="98"/>
      <c r="F161" s="98"/>
      <c r="G161" s="100"/>
      <c r="H161" s="100"/>
      <c r="I161" s="100"/>
      <c r="J161" s="100"/>
      <c r="K161" s="98"/>
      <c r="L161" s="12"/>
      <c r="M161" s="1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>
      <c r="B162" s="98"/>
      <c r="C162" s="98"/>
      <c r="D162" s="98"/>
      <c r="E162" s="98"/>
      <c r="F162" s="98"/>
      <c r="G162" s="100"/>
      <c r="H162" s="100"/>
      <c r="I162" s="100"/>
      <c r="J162" s="100"/>
      <c r="K162" s="98"/>
      <c r="L162" s="12"/>
      <c r="M162" s="1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>
      <c r="B163" s="98"/>
      <c r="C163" s="98"/>
      <c r="D163" s="98"/>
      <c r="E163" s="98"/>
      <c r="F163" s="98"/>
      <c r="G163" s="100"/>
      <c r="H163" s="100"/>
      <c r="I163" s="100"/>
      <c r="J163" s="100"/>
      <c r="K163" s="98"/>
      <c r="L163" s="12"/>
      <c r="M163" s="1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>
      <c r="B164" s="98"/>
      <c r="C164" s="98"/>
      <c r="D164" s="98"/>
      <c r="E164" s="98"/>
      <c r="F164" s="98"/>
      <c r="G164" s="100"/>
      <c r="H164" s="100"/>
      <c r="I164" s="100"/>
      <c r="J164" s="100"/>
      <c r="K164" s="98"/>
      <c r="L164" s="12"/>
      <c r="M164" s="1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>
      <c r="B165" s="98"/>
      <c r="C165" s="98"/>
      <c r="D165" s="98"/>
      <c r="E165" s="98"/>
      <c r="F165" s="98"/>
      <c r="G165" s="100"/>
      <c r="H165" s="100"/>
      <c r="I165" s="100"/>
      <c r="J165" s="100"/>
      <c r="K165" s="98"/>
      <c r="L165" s="12"/>
      <c r="M165" s="1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>
      <c r="B166" s="98"/>
      <c r="C166" s="98"/>
      <c r="D166" s="98"/>
      <c r="E166" s="98"/>
      <c r="F166" s="98"/>
      <c r="G166" s="100"/>
      <c r="H166" s="100"/>
      <c r="I166" s="100"/>
      <c r="J166" s="100"/>
      <c r="K166" s="98"/>
      <c r="L166" s="12"/>
      <c r="M166" s="1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>
      <c r="B167" s="98"/>
      <c r="C167" s="98"/>
      <c r="D167" s="98"/>
      <c r="E167" s="98"/>
      <c r="F167" s="98"/>
      <c r="G167" s="100"/>
      <c r="H167" s="100"/>
      <c r="I167" s="100"/>
      <c r="J167" s="100"/>
      <c r="K167" s="98"/>
      <c r="L167" s="12"/>
      <c r="M167" s="1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>
      <c r="B168" s="98"/>
      <c r="C168" s="98"/>
      <c r="D168" s="98"/>
      <c r="E168" s="98"/>
      <c r="F168" s="98"/>
      <c r="G168" s="100"/>
      <c r="H168" s="100"/>
      <c r="I168" s="100"/>
      <c r="J168" s="100"/>
      <c r="K168" s="98"/>
      <c r="L168" s="12"/>
      <c r="M168" s="1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>
      <c r="B169" s="98"/>
      <c r="C169" s="98"/>
      <c r="D169" s="98"/>
      <c r="E169" s="98"/>
      <c r="F169" s="98"/>
      <c r="G169" s="100"/>
      <c r="H169" s="100"/>
      <c r="I169" s="100"/>
      <c r="J169" s="100"/>
      <c r="K169" s="98"/>
      <c r="L169" s="12"/>
      <c r="M169" s="1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>
      <c r="B170" s="98"/>
      <c r="C170" s="98"/>
      <c r="D170" s="98"/>
      <c r="E170" s="98"/>
      <c r="F170" s="98"/>
      <c r="G170" s="100"/>
      <c r="H170" s="100"/>
      <c r="I170" s="100"/>
      <c r="J170" s="100"/>
      <c r="K170" s="98"/>
      <c r="L170" s="12"/>
      <c r="M170" s="1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>
      <c r="B171" s="98"/>
      <c r="C171" s="98"/>
      <c r="D171" s="98"/>
      <c r="E171" s="98"/>
      <c r="F171" s="98"/>
      <c r="G171" s="100"/>
      <c r="H171" s="100"/>
      <c r="I171" s="100"/>
      <c r="J171" s="100"/>
      <c r="K171" s="98"/>
      <c r="L171" s="12"/>
      <c r="M171" s="1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>
      <c r="B172" s="98"/>
      <c r="C172" s="98"/>
      <c r="D172" s="98"/>
      <c r="E172" s="98"/>
      <c r="F172" s="98"/>
      <c r="G172" s="100"/>
      <c r="H172" s="100"/>
      <c r="I172" s="100"/>
      <c r="J172" s="100"/>
      <c r="K172" s="98"/>
      <c r="L172" s="12"/>
      <c r="M172" s="1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>
      <c r="B173" s="98"/>
      <c r="C173" s="98"/>
      <c r="D173" s="98"/>
      <c r="E173" s="98"/>
      <c r="F173" s="98"/>
      <c r="G173" s="100"/>
      <c r="H173" s="100"/>
      <c r="I173" s="100"/>
      <c r="J173" s="100"/>
      <c r="K173" s="98"/>
      <c r="L173" s="12"/>
      <c r="M173" s="1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>
      <c r="B174" s="98"/>
      <c r="C174" s="98"/>
      <c r="D174" s="98"/>
      <c r="E174" s="98"/>
      <c r="F174" s="98"/>
      <c r="G174" s="100"/>
      <c r="H174" s="100"/>
      <c r="I174" s="100"/>
      <c r="J174" s="100"/>
      <c r="K174" s="98"/>
      <c r="L174" s="12"/>
      <c r="M174" s="1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>
      <c r="B175" s="98"/>
      <c r="C175" s="98"/>
      <c r="D175" s="98"/>
      <c r="E175" s="98"/>
      <c r="F175" s="98"/>
      <c r="G175" s="100"/>
      <c r="H175" s="100"/>
      <c r="I175" s="100"/>
      <c r="J175" s="100"/>
      <c r="K175" s="98"/>
      <c r="L175" s="12"/>
      <c r="M175" s="1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>
      <c r="B176" s="98"/>
      <c r="C176" s="98"/>
      <c r="D176" s="98"/>
      <c r="E176" s="98"/>
      <c r="F176" s="98"/>
      <c r="G176" s="100"/>
      <c r="H176" s="100"/>
      <c r="I176" s="100"/>
      <c r="J176" s="100"/>
      <c r="K176" s="98"/>
      <c r="L176" s="12"/>
      <c r="M176" s="1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>
      <c r="B177" s="98"/>
      <c r="C177" s="98"/>
      <c r="D177" s="98"/>
      <c r="E177" s="98"/>
      <c r="F177" s="98"/>
      <c r="G177" s="100"/>
      <c r="H177" s="100"/>
      <c r="I177" s="100"/>
      <c r="J177" s="100"/>
      <c r="K177" s="98"/>
      <c r="L177" s="12"/>
      <c r="M177" s="1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>
      <c r="B178" s="98"/>
      <c r="C178" s="98"/>
      <c r="D178" s="98"/>
      <c r="E178" s="98"/>
      <c r="F178" s="98"/>
      <c r="G178" s="100"/>
      <c r="H178" s="100"/>
      <c r="I178" s="100"/>
      <c r="J178" s="100"/>
      <c r="K178" s="98"/>
      <c r="L178" s="12"/>
      <c r="M178" s="1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>
      <c r="B179" s="98"/>
      <c r="C179" s="98"/>
      <c r="D179" s="98"/>
      <c r="E179" s="98"/>
      <c r="F179" s="98"/>
      <c r="G179" s="100"/>
      <c r="H179" s="100"/>
      <c r="I179" s="100"/>
      <c r="J179" s="100"/>
      <c r="K179" s="98"/>
      <c r="L179" s="12"/>
      <c r="M179" s="1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>
      <c r="B180" s="98"/>
      <c r="C180" s="98"/>
      <c r="D180" s="98"/>
      <c r="E180" s="98"/>
      <c r="F180" s="98"/>
      <c r="G180" s="100"/>
      <c r="H180" s="100"/>
      <c r="I180" s="100"/>
      <c r="J180" s="100"/>
      <c r="K180" s="98"/>
      <c r="L180" s="12"/>
      <c r="M180" s="1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>
      <c r="B181" s="98"/>
      <c r="C181" s="98"/>
      <c r="D181" s="98"/>
      <c r="E181" s="98"/>
      <c r="F181" s="98"/>
      <c r="G181" s="100"/>
      <c r="H181" s="100"/>
      <c r="I181" s="100"/>
      <c r="J181" s="100"/>
      <c r="K181" s="98"/>
      <c r="L181" s="12"/>
      <c r="M181" s="1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>
      <c r="B182" s="98"/>
      <c r="C182" s="98"/>
      <c r="D182" s="98"/>
      <c r="E182" s="98"/>
      <c r="F182" s="98"/>
      <c r="G182" s="100"/>
      <c r="H182" s="100"/>
      <c r="I182" s="100"/>
      <c r="J182" s="100"/>
      <c r="K182" s="98"/>
      <c r="L182" s="12"/>
      <c r="M182" s="1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>
      <c r="B183" s="98"/>
      <c r="C183" s="98"/>
      <c r="D183" s="98"/>
      <c r="E183" s="98"/>
      <c r="F183" s="98"/>
      <c r="G183" s="100"/>
      <c r="H183" s="100"/>
      <c r="I183" s="100"/>
      <c r="J183" s="100"/>
      <c r="K183" s="98"/>
      <c r="L183" s="12"/>
      <c r="M183" s="1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>
      <c r="B184" s="98"/>
      <c r="C184" s="98"/>
      <c r="D184" s="98"/>
      <c r="E184" s="98"/>
      <c r="F184" s="98"/>
      <c r="G184" s="100"/>
      <c r="H184" s="100"/>
      <c r="I184" s="100"/>
      <c r="J184" s="100"/>
      <c r="K184" s="98"/>
      <c r="L184" s="12"/>
      <c r="M184" s="1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>
      <c r="B185" s="98"/>
      <c r="C185" s="98"/>
      <c r="D185" s="98"/>
      <c r="E185" s="98"/>
      <c r="F185" s="98"/>
      <c r="G185" s="100"/>
      <c r="H185" s="100"/>
      <c r="I185" s="100"/>
      <c r="J185" s="100"/>
      <c r="K185" s="98"/>
      <c r="L185" s="12"/>
      <c r="M185" s="1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>
      <c r="B186" s="98"/>
      <c r="C186" s="98"/>
      <c r="D186" s="98"/>
      <c r="E186" s="98"/>
      <c r="F186" s="98"/>
      <c r="G186" s="100"/>
      <c r="H186" s="100"/>
      <c r="I186" s="100"/>
      <c r="J186" s="100"/>
      <c r="K186" s="98"/>
      <c r="L186" s="12"/>
      <c r="M186" s="1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>
      <c r="B187" s="98"/>
      <c r="C187" s="98"/>
      <c r="D187" s="98"/>
      <c r="E187" s="98"/>
      <c r="F187" s="98"/>
      <c r="G187" s="100"/>
      <c r="H187" s="100"/>
      <c r="I187" s="100"/>
      <c r="J187" s="100"/>
      <c r="K187" s="98"/>
      <c r="L187" s="12"/>
      <c r="M187" s="1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>
      <c r="B188" s="98"/>
      <c r="C188" s="98"/>
      <c r="D188" s="98"/>
      <c r="E188" s="98"/>
      <c r="F188" s="98"/>
      <c r="G188" s="100"/>
      <c r="H188" s="100"/>
      <c r="I188" s="100"/>
      <c r="J188" s="100"/>
      <c r="K188" s="98"/>
      <c r="L188" s="12"/>
      <c r="M188" s="1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>
      <c r="B189" s="98"/>
      <c r="C189" s="98"/>
      <c r="D189" s="98"/>
      <c r="E189" s="98"/>
      <c r="F189" s="98"/>
      <c r="G189" s="100"/>
      <c r="H189" s="100"/>
      <c r="I189" s="100"/>
      <c r="J189" s="100"/>
      <c r="K189" s="98"/>
      <c r="L189" s="12"/>
      <c r="M189" s="1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>
      <c r="B190" s="98"/>
      <c r="C190" s="98"/>
      <c r="D190" s="98"/>
      <c r="E190" s="98"/>
      <c r="F190" s="98"/>
      <c r="G190" s="100"/>
      <c r="H190" s="100"/>
      <c r="I190" s="100"/>
      <c r="J190" s="100"/>
      <c r="K190" s="98"/>
      <c r="L190" s="12"/>
      <c r="M190" s="1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>
      <c r="B191" s="98"/>
      <c r="C191" s="98"/>
      <c r="D191" s="98"/>
      <c r="E191" s="98"/>
      <c r="F191" s="98"/>
      <c r="G191" s="100"/>
      <c r="H191" s="100"/>
      <c r="I191" s="100"/>
      <c r="J191" s="100"/>
      <c r="K191" s="98"/>
      <c r="L191" s="12"/>
      <c r="M191" s="1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>
      <c r="B192" s="98"/>
      <c r="C192" s="98"/>
      <c r="D192" s="98"/>
      <c r="E192" s="98"/>
      <c r="F192" s="98"/>
      <c r="G192" s="100"/>
      <c r="H192" s="100"/>
      <c r="I192" s="100"/>
      <c r="J192" s="100"/>
      <c r="K192" s="98"/>
      <c r="L192" s="12"/>
      <c r="M192" s="1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23">
      <c r="B193" s="98"/>
      <c r="C193" s="98"/>
      <c r="D193" s="98"/>
      <c r="E193" s="98"/>
      <c r="F193" s="98"/>
      <c r="G193" s="100"/>
      <c r="H193" s="100"/>
      <c r="I193" s="100"/>
      <c r="J193" s="100"/>
      <c r="K193" s="98"/>
      <c r="L193" s="12"/>
      <c r="M193" s="1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2:23">
      <c r="B194" s="98"/>
      <c r="C194" s="98"/>
      <c r="D194" s="98"/>
      <c r="E194" s="98"/>
      <c r="F194" s="98"/>
      <c r="G194" s="100"/>
      <c r="H194" s="100"/>
      <c r="I194" s="100"/>
      <c r="J194" s="100"/>
      <c r="K194" s="98"/>
      <c r="L194" s="12"/>
      <c r="M194" s="1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2:23">
      <c r="B195" s="98"/>
      <c r="C195" s="98"/>
      <c r="D195" s="98"/>
      <c r="E195" s="98"/>
      <c r="F195" s="98"/>
      <c r="G195" s="100"/>
      <c r="H195" s="100"/>
      <c r="I195" s="100"/>
      <c r="J195" s="100"/>
      <c r="K195" s="98"/>
      <c r="L195" s="12"/>
      <c r="M195" s="1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2:23">
      <c r="B196" s="98"/>
      <c r="C196" s="98"/>
      <c r="D196" s="98"/>
      <c r="E196" s="98"/>
      <c r="F196" s="98"/>
      <c r="G196" s="100"/>
      <c r="H196" s="100"/>
      <c r="I196" s="100"/>
      <c r="J196" s="100"/>
      <c r="K196" s="98"/>
      <c r="L196" s="12"/>
      <c r="M196" s="1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2:23">
      <c r="B197" s="98"/>
      <c r="C197" s="98"/>
      <c r="D197" s="98"/>
      <c r="E197" s="98"/>
      <c r="F197" s="98"/>
      <c r="G197" s="100"/>
      <c r="H197" s="100"/>
      <c r="I197" s="100"/>
      <c r="J197" s="100"/>
      <c r="K197" s="98"/>
      <c r="L197" s="12"/>
      <c r="M197" s="1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2:23">
      <c r="B198" s="98"/>
      <c r="C198" s="98"/>
      <c r="D198" s="98"/>
      <c r="E198" s="98"/>
      <c r="F198" s="98"/>
      <c r="G198" s="100"/>
      <c r="H198" s="100"/>
      <c r="I198" s="100"/>
      <c r="J198" s="100"/>
      <c r="K198" s="98"/>
      <c r="L198" s="12"/>
      <c r="M198" s="1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2:23">
      <c r="B199" s="98"/>
      <c r="C199" s="98"/>
      <c r="D199" s="98"/>
      <c r="E199" s="98"/>
      <c r="F199" s="98"/>
      <c r="G199" s="100"/>
      <c r="H199" s="100"/>
      <c r="I199" s="100"/>
      <c r="J199" s="100"/>
      <c r="K199" s="98"/>
      <c r="L199" s="12"/>
      <c r="M199" s="1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2:23">
      <c r="B200" s="98"/>
      <c r="C200" s="98"/>
      <c r="D200" s="98"/>
      <c r="E200" s="98"/>
      <c r="F200" s="98"/>
      <c r="G200" s="100"/>
      <c r="H200" s="100"/>
      <c r="I200" s="100"/>
      <c r="J200" s="100"/>
      <c r="K200" s="98"/>
      <c r="L200" s="12"/>
      <c r="M200" s="1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2:23">
      <c r="B201" s="98"/>
      <c r="C201" s="98"/>
      <c r="D201" s="98"/>
      <c r="E201" s="98"/>
      <c r="F201" s="98"/>
      <c r="G201" s="100"/>
      <c r="H201" s="100"/>
      <c r="I201" s="100"/>
      <c r="J201" s="100"/>
      <c r="K201" s="98"/>
      <c r="L201" s="12"/>
      <c r="M201" s="1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2:23">
      <c r="B202" s="98"/>
      <c r="C202" s="98"/>
      <c r="D202" s="98"/>
      <c r="E202" s="98"/>
      <c r="F202" s="98"/>
      <c r="G202" s="100"/>
      <c r="H202" s="100"/>
      <c r="I202" s="100"/>
      <c r="J202" s="100"/>
      <c r="K202" s="98"/>
      <c r="L202" s="12"/>
      <c r="M202" s="1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2:23">
      <c r="B203" s="98"/>
      <c r="C203" s="98"/>
      <c r="D203" s="98"/>
      <c r="E203" s="98"/>
      <c r="F203" s="98"/>
      <c r="G203" s="100"/>
      <c r="H203" s="100"/>
      <c r="I203" s="100"/>
      <c r="J203" s="100"/>
      <c r="K203" s="98"/>
      <c r="L203" s="12"/>
      <c r="M203" s="1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2:23">
      <c r="B204" s="98"/>
      <c r="C204" s="98"/>
      <c r="D204" s="98"/>
      <c r="E204" s="98"/>
      <c r="F204" s="98"/>
      <c r="G204" s="100"/>
      <c r="H204" s="100"/>
      <c r="I204" s="100"/>
      <c r="J204" s="100"/>
      <c r="K204" s="98"/>
      <c r="L204" s="12"/>
      <c r="M204" s="1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2:23">
      <c r="B205" s="98"/>
      <c r="C205" s="98"/>
      <c r="D205" s="98"/>
      <c r="E205" s="98"/>
      <c r="F205" s="98"/>
      <c r="G205" s="100"/>
      <c r="H205" s="100"/>
      <c r="I205" s="100"/>
      <c r="J205" s="100"/>
      <c r="K205" s="98"/>
      <c r="L205" s="12"/>
      <c r="M205" s="1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2:23">
      <c r="B206" s="98"/>
      <c r="C206" s="98"/>
      <c r="D206" s="98"/>
      <c r="E206" s="98"/>
      <c r="F206" s="98"/>
      <c r="G206" s="100"/>
      <c r="H206" s="100"/>
      <c r="I206" s="100"/>
      <c r="J206" s="100"/>
      <c r="K206" s="98"/>
      <c r="L206" s="12"/>
      <c r="M206" s="1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2:23">
      <c r="B207" s="98"/>
      <c r="C207" s="98"/>
      <c r="D207" s="98"/>
      <c r="E207" s="98"/>
      <c r="F207" s="98"/>
      <c r="G207" s="100"/>
      <c r="H207" s="100"/>
      <c r="I207" s="100"/>
      <c r="J207" s="100"/>
      <c r="K207" s="98"/>
      <c r="L207" s="12"/>
      <c r="M207" s="12"/>
    </row>
    <row r="208" spans="2:23">
      <c r="B208" s="98"/>
      <c r="C208" s="98"/>
      <c r="D208" s="98"/>
      <c r="E208" s="98"/>
      <c r="F208" s="98"/>
      <c r="G208" s="100"/>
      <c r="H208" s="100"/>
      <c r="I208" s="100"/>
      <c r="J208" s="100"/>
      <c r="K208" s="98"/>
      <c r="L208" s="12"/>
      <c r="M208" s="12"/>
    </row>
    <row r="209" spans="2:13">
      <c r="B209" s="98"/>
      <c r="C209" s="98"/>
      <c r="D209" s="98"/>
      <c r="E209" s="98"/>
      <c r="F209" s="98"/>
      <c r="G209" s="100"/>
      <c r="H209" s="100"/>
      <c r="I209" s="100"/>
      <c r="J209" s="100"/>
      <c r="K209" s="98"/>
      <c r="L209" s="12"/>
      <c r="M209" s="12"/>
    </row>
    <row r="210" spans="2:13">
      <c r="B210" s="98"/>
      <c r="C210" s="98"/>
      <c r="D210" s="98"/>
      <c r="E210" s="98"/>
      <c r="F210" s="98"/>
      <c r="G210" s="100"/>
      <c r="H210" s="100"/>
      <c r="I210" s="100"/>
      <c r="J210" s="100"/>
      <c r="K210" s="98"/>
      <c r="L210" s="12"/>
      <c r="M210" s="12"/>
    </row>
    <row r="211" spans="2:13">
      <c r="B211" s="98"/>
      <c r="C211" s="98"/>
      <c r="D211" s="98"/>
      <c r="E211" s="98"/>
      <c r="F211" s="98"/>
      <c r="G211" s="100"/>
      <c r="H211" s="100"/>
      <c r="I211" s="100"/>
      <c r="J211" s="100"/>
      <c r="K211" s="98"/>
      <c r="L211" s="12"/>
      <c r="M211" s="12"/>
    </row>
    <row r="212" spans="2:13">
      <c r="B212" s="98"/>
      <c r="C212" s="98"/>
      <c r="D212" s="98"/>
      <c r="E212" s="98"/>
      <c r="F212" s="98"/>
      <c r="G212" s="100"/>
      <c r="H212" s="100"/>
      <c r="I212" s="100"/>
      <c r="J212" s="100"/>
      <c r="K212" s="98"/>
      <c r="L212" s="12"/>
      <c r="M212" s="12"/>
    </row>
    <row r="213" spans="2:13">
      <c r="B213" s="98"/>
      <c r="C213" s="98"/>
      <c r="D213" s="98"/>
      <c r="E213" s="98"/>
      <c r="F213" s="98"/>
      <c r="G213" s="100"/>
      <c r="H213" s="100"/>
      <c r="I213" s="100"/>
      <c r="J213" s="100"/>
      <c r="K213" s="98"/>
      <c r="L213" s="12"/>
      <c r="M213" s="12"/>
    </row>
    <row r="214" spans="2:13">
      <c r="B214" s="98"/>
      <c r="C214" s="98"/>
      <c r="D214" s="98"/>
      <c r="E214" s="98"/>
      <c r="F214" s="98"/>
      <c r="G214" s="100"/>
      <c r="H214" s="100"/>
      <c r="I214" s="100"/>
      <c r="J214" s="100"/>
      <c r="K214" s="98"/>
      <c r="L214" s="12"/>
      <c r="M214" s="12"/>
    </row>
    <row r="215" spans="2:13">
      <c r="B215" s="98"/>
      <c r="C215" s="98"/>
      <c r="D215" s="98"/>
      <c r="E215" s="98"/>
      <c r="F215" s="98"/>
      <c r="G215" s="100"/>
      <c r="H215" s="100"/>
      <c r="I215" s="100"/>
      <c r="J215" s="100"/>
      <c r="K215" s="98"/>
      <c r="L215" s="12"/>
      <c r="M215" s="12"/>
    </row>
    <row r="216" spans="2:13">
      <c r="B216" s="98"/>
      <c r="C216" s="98"/>
      <c r="D216" s="98"/>
      <c r="E216" s="98"/>
      <c r="F216" s="98"/>
      <c r="G216" s="100"/>
      <c r="H216" s="100"/>
      <c r="I216" s="100"/>
      <c r="J216" s="100"/>
      <c r="K216" s="98"/>
      <c r="L216" s="12"/>
      <c r="M216" s="12"/>
    </row>
    <row r="217" spans="2:13">
      <c r="B217" s="98"/>
      <c r="C217" s="98"/>
      <c r="D217" s="98"/>
      <c r="E217" s="98"/>
      <c r="F217" s="98"/>
      <c r="G217" s="100"/>
      <c r="H217" s="100"/>
      <c r="I217" s="100"/>
      <c r="J217" s="100"/>
      <c r="K217" s="98"/>
      <c r="L217" s="12"/>
      <c r="M217" s="12"/>
    </row>
    <row r="218" spans="2:13">
      <c r="B218" s="98"/>
      <c r="C218" s="98"/>
      <c r="D218" s="98"/>
      <c r="E218" s="98"/>
      <c r="F218" s="98"/>
      <c r="G218" s="100"/>
      <c r="H218" s="100"/>
      <c r="I218" s="100"/>
      <c r="J218" s="100"/>
      <c r="K218" s="98"/>
      <c r="L218" s="12"/>
      <c r="M218" s="12"/>
    </row>
    <row r="219" spans="2:13">
      <c r="B219" s="98"/>
      <c r="C219" s="98"/>
      <c r="D219" s="98"/>
      <c r="E219" s="98"/>
      <c r="F219" s="98"/>
      <c r="G219" s="100"/>
      <c r="H219" s="100"/>
      <c r="I219" s="100"/>
      <c r="J219" s="100"/>
      <c r="K219" s="98"/>
      <c r="L219" s="12"/>
      <c r="M219" s="12"/>
    </row>
    <row r="220" spans="2:13">
      <c r="B220" s="98"/>
      <c r="C220" s="98"/>
      <c r="D220" s="98"/>
      <c r="E220" s="98"/>
      <c r="F220" s="98"/>
      <c r="G220" s="100"/>
      <c r="H220" s="100"/>
      <c r="I220" s="100"/>
      <c r="J220" s="100"/>
      <c r="K220" s="98"/>
      <c r="L220" s="12"/>
      <c r="M220" s="12"/>
    </row>
    <row r="221" spans="2:13">
      <c r="B221" s="98"/>
      <c r="C221" s="98"/>
      <c r="D221" s="98"/>
      <c r="E221" s="98"/>
      <c r="F221" s="98"/>
      <c r="G221" s="100"/>
      <c r="H221" s="100"/>
      <c r="I221" s="100"/>
      <c r="J221" s="100"/>
      <c r="K221" s="98"/>
      <c r="L221" s="12"/>
      <c r="M221" s="12"/>
    </row>
    <row r="222" spans="2:13">
      <c r="B222" s="98"/>
      <c r="C222" s="98"/>
      <c r="D222" s="98"/>
      <c r="E222" s="98"/>
      <c r="F222" s="98"/>
      <c r="G222" s="100"/>
      <c r="H222" s="100"/>
      <c r="I222" s="100"/>
      <c r="J222" s="100"/>
      <c r="K222" s="98"/>
      <c r="L222" s="12"/>
      <c r="M222" s="12"/>
    </row>
    <row r="223" spans="2:13">
      <c r="B223" s="98"/>
      <c r="C223" s="98"/>
      <c r="D223" s="98"/>
      <c r="E223" s="98"/>
      <c r="F223" s="98"/>
      <c r="G223" s="100"/>
      <c r="H223" s="100"/>
      <c r="I223" s="100"/>
      <c r="J223" s="100"/>
      <c r="K223" s="98"/>
      <c r="L223" s="12"/>
      <c r="M223" s="12"/>
    </row>
    <row r="224" spans="2:13">
      <c r="B224" s="98"/>
      <c r="C224" s="98"/>
      <c r="D224" s="98"/>
      <c r="E224" s="98"/>
      <c r="F224" s="98"/>
      <c r="G224" s="100"/>
      <c r="H224" s="100"/>
      <c r="I224" s="100"/>
      <c r="J224" s="100"/>
      <c r="K224" s="98"/>
      <c r="L224" s="12"/>
      <c r="M224" s="12"/>
    </row>
    <row r="225" spans="2:13">
      <c r="B225" s="98"/>
      <c r="C225" s="98"/>
      <c r="D225" s="98"/>
      <c r="E225" s="98"/>
      <c r="F225" s="98"/>
      <c r="G225" s="100"/>
      <c r="H225" s="100"/>
      <c r="I225" s="100"/>
      <c r="J225" s="100"/>
      <c r="K225" s="98"/>
      <c r="L225" s="12"/>
      <c r="M225" s="12"/>
    </row>
    <row r="226" spans="2:13">
      <c r="B226" s="98"/>
      <c r="C226" s="98"/>
      <c r="D226" s="98"/>
      <c r="E226" s="98"/>
      <c r="F226" s="98"/>
      <c r="G226" s="100"/>
      <c r="H226" s="100"/>
      <c r="I226" s="100"/>
      <c r="J226" s="100"/>
      <c r="K226" s="98"/>
      <c r="L226" s="12"/>
      <c r="M226" s="12"/>
    </row>
    <row r="227" spans="2:13">
      <c r="B227" s="98"/>
      <c r="C227" s="98"/>
      <c r="D227" s="98"/>
      <c r="E227" s="98"/>
      <c r="F227" s="98"/>
      <c r="G227" s="100"/>
      <c r="H227" s="100"/>
      <c r="I227" s="100"/>
      <c r="J227" s="100"/>
      <c r="K227" s="98"/>
      <c r="L227" s="12"/>
      <c r="M227" s="12"/>
    </row>
    <row r="228" spans="2:13">
      <c r="B228" s="98"/>
      <c r="C228" s="98"/>
      <c r="D228" s="98"/>
      <c r="E228" s="98"/>
      <c r="F228" s="98"/>
      <c r="G228" s="100"/>
      <c r="H228" s="100"/>
      <c r="I228" s="100"/>
      <c r="J228" s="100"/>
      <c r="K228" s="98"/>
      <c r="L228" s="12"/>
      <c r="M228" s="12"/>
    </row>
    <row r="229" spans="2:13">
      <c r="B229" s="98"/>
      <c r="C229" s="98"/>
      <c r="D229" s="98"/>
      <c r="E229" s="98"/>
      <c r="F229" s="98"/>
      <c r="G229" s="100"/>
      <c r="H229" s="100"/>
      <c r="I229" s="100"/>
      <c r="J229" s="100"/>
      <c r="K229" s="98"/>
      <c r="L229" s="12"/>
      <c r="M229" s="12"/>
    </row>
    <row r="230" spans="2:13">
      <c r="B230" s="98"/>
      <c r="C230" s="98"/>
      <c r="D230" s="98"/>
      <c r="E230" s="98"/>
      <c r="F230" s="98"/>
      <c r="G230" s="100"/>
      <c r="H230" s="100"/>
      <c r="I230" s="100"/>
      <c r="J230" s="100"/>
      <c r="K230" s="98"/>
      <c r="L230" s="12"/>
      <c r="M230" s="12"/>
    </row>
    <row r="231" spans="2:13">
      <c r="B231" s="98"/>
      <c r="C231" s="98"/>
      <c r="D231" s="98"/>
      <c r="E231" s="98"/>
      <c r="F231" s="98"/>
      <c r="G231" s="100"/>
      <c r="H231" s="100"/>
      <c r="I231" s="100"/>
      <c r="J231" s="100"/>
      <c r="K231" s="98"/>
      <c r="L231" s="12"/>
      <c r="M231" s="12"/>
    </row>
    <row r="232" spans="2:13">
      <c r="B232" s="98"/>
      <c r="C232" s="98"/>
      <c r="D232" s="98"/>
      <c r="E232" s="98"/>
      <c r="F232" s="98"/>
      <c r="G232" s="100"/>
      <c r="H232" s="100"/>
      <c r="I232" s="100"/>
      <c r="J232" s="100"/>
      <c r="K232" s="98"/>
      <c r="L232" s="12"/>
      <c r="M232" s="12"/>
    </row>
    <row r="233" spans="2:13">
      <c r="B233" s="98"/>
      <c r="C233" s="98"/>
      <c r="D233" s="98"/>
      <c r="E233" s="98"/>
      <c r="F233" s="98"/>
      <c r="G233" s="100"/>
      <c r="H233" s="100"/>
      <c r="I233" s="100"/>
      <c r="J233" s="100"/>
      <c r="K233" s="98"/>
      <c r="L233" s="12"/>
      <c r="M233" s="12"/>
    </row>
    <row r="234" spans="2:13">
      <c r="B234" s="98"/>
      <c r="C234" s="98"/>
      <c r="D234" s="98"/>
      <c r="E234" s="98"/>
      <c r="F234" s="98"/>
      <c r="G234" s="100"/>
      <c r="H234" s="100"/>
      <c r="I234" s="100"/>
      <c r="J234" s="100"/>
      <c r="K234" s="98"/>
      <c r="L234" s="12"/>
      <c r="M234" s="12"/>
    </row>
    <row r="235" spans="2:13">
      <c r="B235" s="98"/>
      <c r="C235" s="98"/>
      <c r="D235" s="98"/>
      <c r="E235" s="98"/>
      <c r="F235" s="98"/>
      <c r="G235" s="100"/>
      <c r="H235" s="100"/>
      <c r="I235" s="100"/>
      <c r="J235" s="100"/>
      <c r="K235" s="98"/>
      <c r="L235" s="12"/>
      <c r="M235" s="12"/>
    </row>
    <row r="236" spans="2:13">
      <c r="B236" s="98"/>
      <c r="C236" s="98"/>
      <c r="D236" s="98"/>
      <c r="E236" s="98"/>
      <c r="F236" s="98"/>
      <c r="G236" s="100"/>
      <c r="H236" s="100"/>
      <c r="I236" s="100"/>
      <c r="J236" s="100"/>
      <c r="K236" s="98"/>
      <c r="L236" s="12"/>
      <c r="M236" s="12"/>
    </row>
    <row r="237" spans="2:13">
      <c r="B237" s="98"/>
      <c r="C237" s="98"/>
      <c r="D237" s="98"/>
      <c r="E237" s="98"/>
      <c r="F237" s="98"/>
      <c r="G237" s="100"/>
      <c r="H237" s="100"/>
      <c r="I237" s="100"/>
      <c r="J237" s="100"/>
      <c r="K237" s="98"/>
      <c r="L237" s="12"/>
      <c r="M237" s="12"/>
    </row>
    <row r="238" spans="2:13">
      <c r="B238" s="98"/>
      <c r="C238" s="98"/>
      <c r="D238" s="98"/>
      <c r="E238" s="98"/>
      <c r="F238" s="98"/>
      <c r="G238" s="100"/>
      <c r="H238" s="100"/>
      <c r="I238" s="100"/>
      <c r="J238" s="100"/>
      <c r="K238" s="98"/>
      <c r="L238" s="12"/>
      <c r="M238" s="12"/>
    </row>
    <row r="239" spans="2:13">
      <c r="B239" s="98"/>
      <c r="C239" s="98"/>
      <c r="D239" s="98"/>
      <c r="E239" s="98"/>
      <c r="F239" s="98"/>
      <c r="G239" s="100"/>
      <c r="H239" s="100"/>
      <c r="I239" s="100"/>
      <c r="J239" s="100"/>
      <c r="K239" s="98"/>
    </row>
    <row r="240" spans="2:13">
      <c r="B240" s="101"/>
      <c r="C240" s="101"/>
      <c r="D240" s="101"/>
      <c r="E240" s="101"/>
      <c r="F240" s="101"/>
      <c r="G240" s="102"/>
      <c r="H240" s="102"/>
      <c r="I240" s="102"/>
      <c r="J240" s="102"/>
      <c r="K240" s="101"/>
    </row>
    <row r="241" spans="2:11">
      <c r="B241" s="101"/>
      <c r="C241" s="101"/>
      <c r="D241" s="101"/>
      <c r="E241" s="101"/>
      <c r="F241" s="101"/>
      <c r="G241" s="102"/>
      <c r="H241" s="102"/>
      <c r="I241" s="102"/>
      <c r="J241" s="102"/>
      <c r="K241" s="101"/>
    </row>
    <row r="242" spans="2:11">
      <c r="B242" s="101"/>
      <c r="C242" s="101"/>
      <c r="D242" s="101"/>
      <c r="E242" s="101"/>
      <c r="F242" s="101"/>
      <c r="G242" s="102"/>
      <c r="H242" s="102"/>
      <c r="I242" s="102"/>
      <c r="J242" s="102"/>
      <c r="K242" s="101"/>
    </row>
    <row r="243" spans="2:11">
      <c r="B243" s="101"/>
      <c r="C243" s="101"/>
      <c r="D243" s="101"/>
      <c r="E243" s="101"/>
      <c r="F243" s="101"/>
      <c r="G243" s="102"/>
      <c r="H243" s="102"/>
      <c r="I243" s="102"/>
      <c r="J243" s="102"/>
      <c r="K243" s="101"/>
    </row>
    <row r="244" spans="2:11">
      <c r="B244" s="101"/>
      <c r="C244" s="101"/>
      <c r="D244" s="101"/>
      <c r="E244" s="101"/>
      <c r="F244" s="101"/>
      <c r="G244" s="102"/>
      <c r="H244" s="102"/>
      <c r="I244" s="102"/>
      <c r="J244" s="102"/>
      <c r="K244" s="101"/>
    </row>
    <row r="245" spans="2:11">
      <c r="B245" s="101"/>
      <c r="C245" s="101"/>
      <c r="D245" s="101"/>
      <c r="E245" s="101"/>
      <c r="F245" s="101"/>
      <c r="G245" s="102"/>
      <c r="H245" s="102"/>
      <c r="I245" s="102"/>
      <c r="J245" s="102"/>
      <c r="K245" s="101"/>
    </row>
  </sheetData>
  <mergeCells count="11">
    <mergeCell ref="K7:K8"/>
    <mergeCell ref="B1:K1"/>
    <mergeCell ref="B3:K3"/>
    <mergeCell ref="B4:K4"/>
    <mergeCell ref="B5:K5"/>
    <mergeCell ref="B6:K6"/>
    <mergeCell ref="B7:B8"/>
    <mergeCell ref="C7:E7"/>
    <mergeCell ref="F7:F8"/>
    <mergeCell ref="G7:I7"/>
    <mergeCell ref="J7:J8"/>
  </mergeCells>
  <printOptions horizontalCentered="1"/>
  <pageMargins left="0" right="0" top="0" bottom="0" header="0" footer="0"/>
  <pageSetup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(EST)</vt:lpstr>
      <vt:lpstr>'PP (EST)'!Área_de_impresión</vt:lpstr>
      <vt:lpstr>'PP (EST)'!Títulos_a_imprimir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2021-04-28T22:00:25Z</dcterms:created>
  <dcterms:modified xsi:type="dcterms:W3CDTF">2021-04-28T22:04:56Z</dcterms:modified>
</cp:coreProperties>
</file>