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perez\Desktop\2021\INGRESOS FISCALES PARA INTERNET\"/>
    </mc:Choice>
  </mc:AlternateContent>
  <bookViews>
    <workbookView xWindow="0" yWindow="0" windowWidth="19200" windowHeight="11490"/>
  </bookViews>
  <sheets>
    <sheet name="PP" sheetId="1" r:id="rId1"/>
  </sheets>
  <externalReferences>
    <externalReference r:id="rId2"/>
    <externalReference r:id="rId3"/>
  </externalReferences>
  <definedNames>
    <definedName name="_________ROS1">#N/A</definedName>
    <definedName name="_________ROS2">#N/A</definedName>
    <definedName name="_________ROS3">#N/A</definedName>
    <definedName name="_________ROS4">#N/A</definedName>
    <definedName name="________ROS1">#N/A</definedName>
    <definedName name="________ROS2">#N/A</definedName>
    <definedName name="________ROS3">#N/A</definedName>
    <definedName name="________ROS4">#N/A</definedName>
    <definedName name="_______ROS1">#N/A</definedName>
    <definedName name="_______ROS2">#N/A</definedName>
    <definedName name="_______ROS3">#N/A</definedName>
    <definedName name="_______ROS4">#N/A</definedName>
    <definedName name="______ROS1">#N/A</definedName>
    <definedName name="______ROS2">#N/A</definedName>
    <definedName name="______ROS3">#N/A</definedName>
    <definedName name="______ROS4">#N/A</definedName>
    <definedName name="_____ROS1">#N/A</definedName>
    <definedName name="_____ROS2">#N/A</definedName>
    <definedName name="_____ROS3">#N/A</definedName>
    <definedName name="_____ROS4">#N/A</definedName>
    <definedName name="____ROS1">#N/A</definedName>
    <definedName name="____ROS2">#N/A</definedName>
    <definedName name="____ROS3">#N/A</definedName>
    <definedName name="____ROS4">#N/A</definedName>
    <definedName name="___ROS1">#N/A</definedName>
    <definedName name="___ROS2">#N/A</definedName>
    <definedName name="___ROS3">#N/A</definedName>
    <definedName name="___ROS4">#N/A</definedName>
    <definedName name="__123Graph_B" hidden="1">[1]FLUJO!$B$7929:$C$7929</definedName>
    <definedName name="__123Graph_C" hidden="1">[1]FLUJO!$B$7936:$C$7936</definedName>
    <definedName name="__123Graph_D" hidden="1">[1]FLUJO!$B$7942:$C$7942</definedName>
    <definedName name="__123Graph_X" hidden="1">[1]FLUJO!$B$7906:$C$7906</definedName>
    <definedName name="__ROS1">#N/A</definedName>
    <definedName name="__ROS2">#N/A</definedName>
    <definedName name="__ROS3">#N/A</definedName>
    <definedName name="__ROS4">#N/A</definedName>
    <definedName name="_1">#N/A</definedName>
    <definedName name="_1987">#N/A</definedName>
    <definedName name="_Order1" hidden="1">255</definedName>
    <definedName name="_ROS1">#N/A</definedName>
    <definedName name="_ROS2">#N/A</definedName>
    <definedName name="_ROS3">#N/A</definedName>
    <definedName name="_ROS4">#N/A</definedName>
    <definedName name="AccessDatabase" hidden="1">"\\De2kp-42538\BOLETIN\Claga\CLAGA2000.mdb"</definedName>
    <definedName name="ACUMULADO">#N/A</definedName>
    <definedName name="_xlnm.Print_Area" localSheetId="0">PP!$B$1:$R$128</definedName>
    <definedName name="Button_13">"CLAGA2000_Consolidado_2001_List"</definedName>
    <definedName name="FORMATO">#N/A</definedName>
    <definedName name="FUENTE">#REF!</definedName>
    <definedName name="OCTUBRE">#N/A</definedName>
    <definedName name="ROS">#N/A</definedName>
    <definedName name="_xlnm.Print_Titles" localSheetId="0">PP!$1:$7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7" i="1" l="1"/>
  <c r="N127" i="1"/>
  <c r="M127" i="1"/>
  <c r="L127" i="1"/>
  <c r="K127" i="1"/>
  <c r="J127" i="1"/>
  <c r="H127" i="1"/>
  <c r="G127" i="1"/>
  <c r="F127" i="1"/>
  <c r="E127" i="1"/>
  <c r="D127" i="1"/>
  <c r="C127" i="1"/>
  <c r="I127" i="1" s="1"/>
  <c r="Q125" i="1"/>
  <c r="R125" i="1" s="1"/>
  <c r="P125" i="1"/>
  <c r="I125" i="1"/>
  <c r="P124" i="1"/>
  <c r="I124" i="1"/>
  <c r="Q123" i="1"/>
  <c r="R123" i="1" s="1"/>
  <c r="I123" i="1"/>
  <c r="P122" i="1"/>
  <c r="Q122" i="1" s="1"/>
  <c r="R122" i="1" s="1"/>
  <c r="I122" i="1"/>
  <c r="Q121" i="1"/>
  <c r="P121" i="1"/>
  <c r="I121" i="1"/>
  <c r="Q120" i="1"/>
  <c r="R120" i="1" s="1"/>
  <c r="P120" i="1"/>
  <c r="I120" i="1"/>
  <c r="O119" i="1"/>
  <c r="N119" i="1"/>
  <c r="M119" i="1"/>
  <c r="L119" i="1"/>
  <c r="K119" i="1"/>
  <c r="J119" i="1"/>
  <c r="H119" i="1"/>
  <c r="G119" i="1"/>
  <c r="F119" i="1"/>
  <c r="E119" i="1"/>
  <c r="D119" i="1"/>
  <c r="C119" i="1"/>
  <c r="I119" i="1" s="1"/>
  <c r="Q117" i="1"/>
  <c r="R117" i="1" s="1"/>
  <c r="P117" i="1"/>
  <c r="P116" i="1" s="1"/>
  <c r="I117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Q115" i="1"/>
  <c r="R115" i="1" s="1"/>
  <c r="P115" i="1"/>
  <c r="I115" i="1"/>
  <c r="P114" i="1"/>
  <c r="I114" i="1"/>
  <c r="O113" i="1"/>
  <c r="N113" i="1"/>
  <c r="N111" i="1" s="1"/>
  <c r="N106" i="1" s="1"/>
  <c r="N103" i="1" s="1"/>
  <c r="N99" i="1" s="1"/>
  <c r="M113" i="1"/>
  <c r="I113" i="1"/>
  <c r="F113" i="1"/>
  <c r="F111" i="1" s="1"/>
  <c r="E113" i="1"/>
  <c r="D113" i="1"/>
  <c r="C113" i="1"/>
  <c r="C111" i="1" s="1"/>
  <c r="P112" i="1"/>
  <c r="Q112" i="1" s="1"/>
  <c r="I112" i="1"/>
  <c r="I111" i="1" s="1"/>
  <c r="O111" i="1"/>
  <c r="M111" i="1"/>
  <c r="L111" i="1"/>
  <c r="K111" i="1"/>
  <c r="J111" i="1"/>
  <c r="H111" i="1"/>
  <c r="G111" i="1"/>
  <c r="E111" i="1"/>
  <c r="D111" i="1"/>
  <c r="D106" i="1" s="1"/>
  <c r="Q110" i="1"/>
  <c r="P110" i="1"/>
  <c r="I110" i="1"/>
  <c r="Q109" i="1"/>
  <c r="R109" i="1" s="1"/>
  <c r="P109" i="1"/>
  <c r="P108" i="1" s="1"/>
  <c r="I109" i="1"/>
  <c r="O108" i="1"/>
  <c r="O106" i="1" s="1"/>
  <c r="N108" i="1"/>
  <c r="M108" i="1"/>
  <c r="M106" i="1" s="1"/>
  <c r="L108" i="1"/>
  <c r="L106" i="1" s="1"/>
  <c r="L103" i="1" s="1"/>
  <c r="K108" i="1"/>
  <c r="J108" i="1"/>
  <c r="I108" i="1"/>
  <c r="I106" i="1" s="1"/>
  <c r="H108" i="1"/>
  <c r="G108" i="1"/>
  <c r="G106" i="1" s="1"/>
  <c r="F108" i="1"/>
  <c r="F106" i="1" s="1"/>
  <c r="F103" i="1" s="1"/>
  <c r="E108" i="1"/>
  <c r="D108" i="1"/>
  <c r="C108" i="1"/>
  <c r="C106" i="1" s="1"/>
  <c r="P107" i="1"/>
  <c r="Q107" i="1" s="1"/>
  <c r="I107" i="1"/>
  <c r="K106" i="1"/>
  <c r="J106" i="1"/>
  <c r="H106" i="1"/>
  <c r="E106" i="1"/>
  <c r="Q105" i="1"/>
  <c r="Q104" i="1" s="1"/>
  <c r="P105" i="1"/>
  <c r="I105" i="1"/>
  <c r="P104" i="1"/>
  <c r="O104" i="1"/>
  <c r="N104" i="1"/>
  <c r="M104" i="1"/>
  <c r="M103" i="1" s="1"/>
  <c r="L104" i="1"/>
  <c r="K104" i="1"/>
  <c r="J104" i="1"/>
  <c r="J103" i="1" s="1"/>
  <c r="I104" i="1"/>
  <c r="H104" i="1"/>
  <c r="G104" i="1"/>
  <c r="G103" i="1" s="1"/>
  <c r="F104" i="1"/>
  <c r="E104" i="1"/>
  <c r="D104" i="1"/>
  <c r="C104" i="1"/>
  <c r="K103" i="1"/>
  <c r="H103" i="1"/>
  <c r="H99" i="1" s="1"/>
  <c r="E103" i="1"/>
  <c r="Q102" i="1"/>
  <c r="P102" i="1"/>
  <c r="I102" i="1"/>
  <c r="P101" i="1"/>
  <c r="I101" i="1"/>
  <c r="I100" i="1" s="1"/>
  <c r="P100" i="1"/>
  <c r="O100" i="1"/>
  <c r="N100" i="1"/>
  <c r="M100" i="1"/>
  <c r="L100" i="1"/>
  <c r="L99" i="1" s="1"/>
  <c r="K100" i="1"/>
  <c r="J100" i="1"/>
  <c r="H100" i="1"/>
  <c r="G100" i="1"/>
  <c r="F100" i="1"/>
  <c r="E100" i="1"/>
  <c r="D100" i="1"/>
  <c r="C100" i="1"/>
  <c r="K99" i="1"/>
  <c r="E99" i="1"/>
  <c r="P98" i="1"/>
  <c r="I98" i="1"/>
  <c r="Q96" i="1"/>
  <c r="R96" i="1" s="1"/>
  <c r="P96" i="1"/>
  <c r="I96" i="1"/>
  <c r="P95" i="1"/>
  <c r="I95" i="1"/>
  <c r="P94" i="1"/>
  <c r="O94" i="1"/>
  <c r="N94" i="1"/>
  <c r="M94" i="1"/>
  <c r="L94" i="1"/>
  <c r="K94" i="1"/>
  <c r="J94" i="1"/>
  <c r="H94" i="1"/>
  <c r="G94" i="1"/>
  <c r="F94" i="1"/>
  <c r="E94" i="1"/>
  <c r="D94" i="1"/>
  <c r="C94" i="1"/>
  <c r="P93" i="1"/>
  <c r="Q93" i="1" s="1"/>
  <c r="I93" i="1"/>
  <c r="R92" i="1"/>
  <c r="Q92" i="1"/>
  <c r="P92" i="1"/>
  <c r="I92" i="1"/>
  <c r="P91" i="1"/>
  <c r="Q91" i="1" s="1"/>
  <c r="R91" i="1" s="1"/>
  <c r="I91" i="1"/>
  <c r="P90" i="1"/>
  <c r="I90" i="1"/>
  <c r="Q89" i="1"/>
  <c r="R89" i="1" s="1"/>
  <c r="P89" i="1"/>
  <c r="I89" i="1"/>
  <c r="P88" i="1"/>
  <c r="Q88" i="1" s="1"/>
  <c r="I88" i="1"/>
  <c r="R87" i="1"/>
  <c r="Q87" i="1"/>
  <c r="P87" i="1"/>
  <c r="I87" i="1"/>
  <c r="P86" i="1"/>
  <c r="Q86" i="1" s="1"/>
  <c r="R86" i="1" s="1"/>
  <c r="I86" i="1"/>
  <c r="P85" i="1"/>
  <c r="Q85" i="1" s="1"/>
  <c r="I85" i="1"/>
  <c r="I84" i="1" s="1"/>
  <c r="I83" i="1" s="1"/>
  <c r="O84" i="1"/>
  <c r="N84" i="1"/>
  <c r="M84" i="1"/>
  <c r="M83" i="1" s="1"/>
  <c r="L84" i="1"/>
  <c r="K84" i="1"/>
  <c r="J84" i="1"/>
  <c r="J83" i="1" s="1"/>
  <c r="H84" i="1"/>
  <c r="G84" i="1"/>
  <c r="G83" i="1" s="1"/>
  <c r="F84" i="1"/>
  <c r="E84" i="1"/>
  <c r="D84" i="1"/>
  <c r="D83" i="1" s="1"/>
  <c r="C84" i="1"/>
  <c r="O83" i="1"/>
  <c r="N83" i="1"/>
  <c r="L83" i="1"/>
  <c r="K83" i="1"/>
  <c r="H83" i="1"/>
  <c r="F83" i="1"/>
  <c r="E83" i="1"/>
  <c r="C83" i="1"/>
  <c r="P82" i="1"/>
  <c r="I82" i="1"/>
  <c r="P81" i="1"/>
  <c r="I81" i="1"/>
  <c r="P80" i="1"/>
  <c r="O80" i="1"/>
  <c r="N80" i="1"/>
  <c r="M80" i="1"/>
  <c r="L80" i="1"/>
  <c r="K80" i="1"/>
  <c r="J80" i="1"/>
  <c r="H80" i="1"/>
  <c r="G80" i="1"/>
  <c r="F80" i="1"/>
  <c r="E80" i="1"/>
  <c r="D80" i="1"/>
  <c r="C80" i="1"/>
  <c r="R79" i="1"/>
  <c r="Q79" i="1"/>
  <c r="P79" i="1"/>
  <c r="I79" i="1"/>
  <c r="P78" i="1"/>
  <c r="Q78" i="1" s="1"/>
  <c r="R78" i="1" s="1"/>
  <c r="I78" i="1"/>
  <c r="I76" i="1" s="1"/>
  <c r="P77" i="1"/>
  <c r="I77" i="1"/>
  <c r="O76" i="1"/>
  <c r="N76" i="1"/>
  <c r="M76" i="1"/>
  <c r="L76" i="1"/>
  <c r="K76" i="1"/>
  <c r="J76" i="1"/>
  <c r="H76" i="1"/>
  <c r="G76" i="1"/>
  <c r="F76" i="1"/>
  <c r="E76" i="1"/>
  <c r="D76" i="1"/>
  <c r="C76" i="1"/>
  <c r="R75" i="1"/>
  <c r="P75" i="1"/>
  <c r="Q75" i="1" s="1"/>
  <c r="I75" i="1"/>
  <c r="P74" i="1"/>
  <c r="I74" i="1"/>
  <c r="R73" i="1"/>
  <c r="Q73" i="1"/>
  <c r="P73" i="1"/>
  <c r="I73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P71" i="1"/>
  <c r="Q71" i="1" s="1"/>
  <c r="R71" i="1" s="1"/>
  <c r="I71" i="1"/>
  <c r="R70" i="1"/>
  <c r="Q70" i="1"/>
  <c r="P70" i="1"/>
  <c r="I70" i="1"/>
  <c r="R69" i="1"/>
  <c r="P69" i="1"/>
  <c r="Q69" i="1" s="1"/>
  <c r="I69" i="1"/>
  <c r="I67" i="1" s="1"/>
  <c r="I66" i="1" s="1"/>
  <c r="P68" i="1"/>
  <c r="I68" i="1"/>
  <c r="O67" i="1"/>
  <c r="N67" i="1"/>
  <c r="N66" i="1" s="1"/>
  <c r="N65" i="1" s="1"/>
  <c r="M67" i="1"/>
  <c r="L67" i="1"/>
  <c r="K67" i="1"/>
  <c r="K66" i="1" s="1"/>
  <c r="K65" i="1" s="1"/>
  <c r="J67" i="1"/>
  <c r="H67" i="1"/>
  <c r="H66" i="1" s="1"/>
  <c r="H65" i="1" s="1"/>
  <c r="G67" i="1"/>
  <c r="F67" i="1"/>
  <c r="E67" i="1"/>
  <c r="E66" i="1" s="1"/>
  <c r="E65" i="1" s="1"/>
  <c r="D67" i="1"/>
  <c r="C67" i="1"/>
  <c r="O66" i="1"/>
  <c r="O65" i="1" s="1"/>
  <c r="M66" i="1"/>
  <c r="L66" i="1"/>
  <c r="L65" i="1" s="1"/>
  <c r="J66" i="1"/>
  <c r="G66" i="1"/>
  <c r="F66" i="1"/>
  <c r="F65" i="1" s="1"/>
  <c r="D66" i="1"/>
  <c r="C66" i="1"/>
  <c r="C65" i="1" s="1"/>
  <c r="M65" i="1"/>
  <c r="J65" i="1"/>
  <c r="G65" i="1"/>
  <c r="D65" i="1"/>
  <c r="Q64" i="1"/>
  <c r="P64" i="1"/>
  <c r="I64" i="1"/>
  <c r="P63" i="1"/>
  <c r="Q63" i="1" s="1"/>
  <c r="I63" i="1"/>
  <c r="Q62" i="1"/>
  <c r="P62" i="1"/>
  <c r="I62" i="1"/>
  <c r="P61" i="1"/>
  <c r="Q61" i="1" s="1"/>
  <c r="I61" i="1"/>
  <c r="R60" i="1"/>
  <c r="Q60" i="1"/>
  <c r="P60" i="1"/>
  <c r="I60" i="1"/>
  <c r="P59" i="1"/>
  <c r="Q59" i="1" s="1"/>
  <c r="R59" i="1" s="1"/>
  <c r="I59" i="1"/>
  <c r="I58" i="1" s="1"/>
  <c r="I57" i="1" s="1"/>
  <c r="O58" i="1"/>
  <c r="N58" i="1"/>
  <c r="M58" i="1"/>
  <c r="M57" i="1" s="1"/>
  <c r="L58" i="1"/>
  <c r="K58" i="1"/>
  <c r="J58" i="1"/>
  <c r="J57" i="1" s="1"/>
  <c r="H58" i="1"/>
  <c r="G58" i="1"/>
  <c r="G57" i="1" s="1"/>
  <c r="F58" i="1"/>
  <c r="E58" i="1"/>
  <c r="D58" i="1"/>
  <c r="D57" i="1" s="1"/>
  <c r="C58" i="1"/>
  <c r="O57" i="1"/>
  <c r="N57" i="1"/>
  <c r="L57" i="1"/>
  <c r="K57" i="1"/>
  <c r="H57" i="1"/>
  <c r="F57" i="1"/>
  <c r="E57" i="1"/>
  <c r="C57" i="1"/>
  <c r="P56" i="1"/>
  <c r="Q56" i="1" s="1"/>
  <c r="R56" i="1" s="1"/>
  <c r="I56" i="1"/>
  <c r="P55" i="1"/>
  <c r="Q55" i="1" s="1"/>
  <c r="R55" i="1" s="1"/>
  <c r="I55" i="1"/>
  <c r="R54" i="1"/>
  <c r="Q54" i="1"/>
  <c r="P54" i="1"/>
  <c r="I54" i="1"/>
  <c r="R53" i="1"/>
  <c r="P53" i="1"/>
  <c r="Q53" i="1" s="1"/>
  <c r="I53" i="1"/>
  <c r="P52" i="1"/>
  <c r="I52" i="1"/>
  <c r="Q51" i="1"/>
  <c r="R51" i="1" s="1"/>
  <c r="P51" i="1"/>
  <c r="I51" i="1"/>
  <c r="O50" i="1"/>
  <c r="N50" i="1"/>
  <c r="M50" i="1"/>
  <c r="L50" i="1"/>
  <c r="L45" i="1" s="1"/>
  <c r="K50" i="1"/>
  <c r="J50" i="1"/>
  <c r="I50" i="1"/>
  <c r="H50" i="1"/>
  <c r="G50" i="1"/>
  <c r="F50" i="1"/>
  <c r="E50" i="1"/>
  <c r="D50" i="1"/>
  <c r="C50" i="1"/>
  <c r="C45" i="1" s="1"/>
  <c r="P49" i="1"/>
  <c r="I49" i="1"/>
  <c r="Q49" i="1" s="1"/>
  <c r="P48" i="1"/>
  <c r="Q48" i="1" s="1"/>
  <c r="I48" i="1"/>
  <c r="I46" i="1" s="1"/>
  <c r="P47" i="1"/>
  <c r="I47" i="1"/>
  <c r="O46" i="1"/>
  <c r="N46" i="1"/>
  <c r="N45" i="1" s="1"/>
  <c r="M46" i="1"/>
  <c r="L46" i="1"/>
  <c r="K46" i="1"/>
  <c r="K45" i="1" s="1"/>
  <c r="J46" i="1"/>
  <c r="H46" i="1"/>
  <c r="H45" i="1" s="1"/>
  <c r="G46" i="1"/>
  <c r="F46" i="1"/>
  <c r="E46" i="1"/>
  <c r="E45" i="1" s="1"/>
  <c r="D46" i="1"/>
  <c r="C46" i="1"/>
  <c r="O45" i="1"/>
  <c r="M45" i="1"/>
  <c r="J45" i="1"/>
  <c r="G45" i="1"/>
  <c r="F45" i="1"/>
  <c r="D45" i="1"/>
  <c r="P44" i="1"/>
  <c r="Q44" i="1" s="1"/>
  <c r="R44" i="1" s="1"/>
  <c r="I44" i="1"/>
  <c r="Q43" i="1"/>
  <c r="R43" i="1" s="1"/>
  <c r="P43" i="1"/>
  <c r="I43" i="1"/>
  <c r="P42" i="1"/>
  <c r="I42" i="1"/>
  <c r="P41" i="1"/>
  <c r="Q41" i="1" s="1"/>
  <c r="R41" i="1" s="1"/>
  <c r="I41" i="1"/>
  <c r="Q40" i="1"/>
  <c r="R40" i="1" s="1"/>
  <c r="P40" i="1"/>
  <c r="I40" i="1"/>
  <c r="P39" i="1"/>
  <c r="O39" i="1"/>
  <c r="N39" i="1"/>
  <c r="M39" i="1"/>
  <c r="L39" i="1"/>
  <c r="L36" i="1" s="1"/>
  <c r="K39" i="1"/>
  <c r="J39" i="1"/>
  <c r="J36" i="1" s="1"/>
  <c r="J24" i="1" s="1"/>
  <c r="J9" i="1" s="1"/>
  <c r="J8" i="1" s="1"/>
  <c r="H39" i="1"/>
  <c r="G39" i="1"/>
  <c r="F39" i="1"/>
  <c r="F36" i="1" s="1"/>
  <c r="F24" i="1" s="1"/>
  <c r="E39" i="1"/>
  <c r="D39" i="1"/>
  <c r="D36" i="1" s="1"/>
  <c r="D24" i="1" s="1"/>
  <c r="C39" i="1"/>
  <c r="I39" i="1" s="1"/>
  <c r="I36" i="1" s="1"/>
  <c r="P38" i="1"/>
  <c r="Q38" i="1" s="1"/>
  <c r="R38" i="1" s="1"/>
  <c r="I38" i="1"/>
  <c r="Q37" i="1"/>
  <c r="R37" i="1" s="1"/>
  <c r="P37" i="1"/>
  <c r="I37" i="1"/>
  <c r="O36" i="1"/>
  <c r="N36" i="1"/>
  <c r="M36" i="1"/>
  <c r="K36" i="1"/>
  <c r="H36" i="1"/>
  <c r="G36" i="1"/>
  <c r="E36" i="1"/>
  <c r="C36" i="1"/>
  <c r="C24" i="1" s="1"/>
  <c r="C9" i="1" s="1"/>
  <c r="C8" i="1" s="1"/>
  <c r="P35" i="1"/>
  <c r="Q35" i="1" s="1"/>
  <c r="R35" i="1" s="1"/>
  <c r="I35" i="1"/>
  <c r="Q34" i="1"/>
  <c r="R34" i="1" s="1"/>
  <c r="P34" i="1"/>
  <c r="I34" i="1"/>
  <c r="P33" i="1"/>
  <c r="Q33" i="1" s="1"/>
  <c r="R33" i="1" s="1"/>
  <c r="I33" i="1"/>
  <c r="P32" i="1"/>
  <c r="Q32" i="1" s="1"/>
  <c r="R32" i="1" s="1"/>
  <c r="I32" i="1"/>
  <c r="Q31" i="1"/>
  <c r="R31" i="1" s="1"/>
  <c r="P31" i="1"/>
  <c r="I31" i="1"/>
  <c r="P30" i="1"/>
  <c r="I30" i="1"/>
  <c r="I28" i="1" s="1"/>
  <c r="P29" i="1"/>
  <c r="I29" i="1"/>
  <c r="O28" i="1"/>
  <c r="N28" i="1"/>
  <c r="M28" i="1"/>
  <c r="L28" i="1"/>
  <c r="K28" i="1"/>
  <c r="J28" i="1"/>
  <c r="H28" i="1"/>
  <c r="G28" i="1"/>
  <c r="F28" i="1"/>
  <c r="E28" i="1"/>
  <c r="D28" i="1"/>
  <c r="C28" i="1"/>
  <c r="P27" i="1"/>
  <c r="I27" i="1"/>
  <c r="I25" i="1" s="1"/>
  <c r="I24" i="1" s="1"/>
  <c r="P26" i="1"/>
  <c r="I26" i="1"/>
  <c r="O25" i="1"/>
  <c r="N25" i="1"/>
  <c r="N24" i="1" s="1"/>
  <c r="M25" i="1"/>
  <c r="L25" i="1"/>
  <c r="K25" i="1"/>
  <c r="K24" i="1" s="1"/>
  <c r="J25" i="1"/>
  <c r="H25" i="1"/>
  <c r="H24" i="1" s="1"/>
  <c r="G25" i="1"/>
  <c r="F25" i="1"/>
  <c r="E25" i="1"/>
  <c r="D25" i="1"/>
  <c r="C25" i="1"/>
  <c r="O24" i="1"/>
  <c r="M24" i="1"/>
  <c r="G24" i="1"/>
  <c r="P23" i="1"/>
  <c r="Q23" i="1" s="1"/>
  <c r="R23" i="1" s="1"/>
  <c r="I23" i="1"/>
  <c r="Q22" i="1"/>
  <c r="R22" i="1" s="1"/>
  <c r="P22" i="1"/>
  <c r="I22" i="1"/>
  <c r="P21" i="1"/>
  <c r="I21" i="1"/>
  <c r="P20" i="1"/>
  <c r="Q20" i="1" s="1"/>
  <c r="R20" i="1" s="1"/>
  <c r="I20" i="1"/>
  <c r="Q19" i="1"/>
  <c r="R19" i="1" s="1"/>
  <c r="P19" i="1"/>
  <c r="I19" i="1"/>
  <c r="P18" i="1"/>
  <c r="I18" i="1"/>
  <c r="P17" i="1"/>
  <c r="I17" i="1"/>
  <c r="O16" i="1"/>
  <c r="N16" i="1"/>
  <c r="M16" i="1"/>
  <c r="L16" i="1"/>
  <c r="K16" i="1"/>
  <c r="K15" i="1" s="1"/>
  <c r="J16" i="1"/>
  <c r="H16" i="1"/>
  <c r="G16" i="1"/>
  <c r="F16" i="1"/>
  <c r="E16" i="1"/>
  <c r="E15" i="1" s="1"/>
  <c r="D16" i="1"/>
  <c r="C16" i="1"/>
  <c r="O15" i="1"/>
  <c r="O9" i="1" s="1"/>
  <c r="O8" i="1" s="1"/>
  <c r="N15" i="1"/>
  <c r="N9" i="1" s="1"/>
  <c r="N8" i="1" s="1"/>
  <c r="M15" i="1"/>
  <c r="L15" i="1"/>
  <c r="J15" i="1"/>
  <c r="H15" i="1"/>
  <c r="G15" i="1"/>
  <c r="F15" i="1"/>
  <c r="F9" i="1" s="1"/>
  <c r="F8" i="1" s="1"/>
  <c r="D15" i="1"/>
  <c r="D9" i="1" s="1"/>
  <c r="D8" i="1" s="1"/>
  <c r="C15" i="1"/>
  <c r="P14" i="1"/>
  <c r="Q14" i="1" s="1"/>
  <c r="R14" i="1" s="1"/>
  <c r="I14" i="1"/>
  <c r="Q13" i="1"/>
  <c r="R13" i="1" s="1"/>
  <c r="P13" i="1"/>
  <c r="I13" i="1"/>
  <c r="P12" i="1"/>
  <c r="I12" i="1"/>
  <c r="I10" i="1" s="1"/>
  <c r="R11" i="1"/>
  <c r="P11" i="1"/>
  <c r="Q11" i="1" s="1"/>
  <c r="I11" i="1"/>
  <c r="P10" i="1"/>
  <c r="Q10" i="1" s="1"/>
  <c r="R10" i="1" s="1"/>
  <c r="O10" i="1"/>
  <c r="N10" i="1"/>
  <c r="M10" i="1"/>
  <c r="L10" i="1"/>
  <c r="K10" i="1"/>
  <c r="J10" i="1"/>
  <c r="H10" i="1"/>
  <c r="H9" i="1" s="1"/>
  <c r="H8" i="1" s="1"/>
  <c r="H97" i="1" s="1"/>
  <c r="G10" i="1"/>
  <c r="F10" i="1"/>
  <c r="E10" i="1"/>
  <c r="D10" i="1"/>
  <c r="C10" i="1"/>
  <c r="M9" i="1"/>
  <c r="G9" i="1"/>
  <c r="M8" i="1"/>
  <c r="M97" i="1" s="1"/>
  <c r="G8" i="1"/>
  <c r="G97" i="1" s="1"/>
  <c r="L24" i="1" l="1"/>
  <c r="L9" i="1" s="1"/>
  <c r="L8" i="1" s="1"/>
  <c r="L97" i="1" s="1"/>
  <c r="P25" i="1"/>
  <c r="Q26" i="1"/>
  <c r="R26" i="1" s="1"/>
  <c r="Q39" i="1"/>
  <c r="R39" i="1" s="1"/>
  <c r="Q82" i="1"/>
  <c r="R82" i="1" s="1"/>
  <c r="J99" i="1"/>
  <c r="H118" i="1"/>
  <c r="H126" i="1" s="1"/>
  <c r="K9" i="1"/>
  <c r="K8" i="1" s="1"/>
  <c r="K97" i="1" s="1"/>
  <c r="P16" i="1"/>
  <c r="Q17" i="1"/>
  <c r="R17" i="1" s="1"/>
  <c r="Q30" i="1"/>
  <c r="R30" i="1" s="1"/>
  <c r="P36" i="1"/>
  <c r="Q36" i="1" s="1"/>
  <c r="R36" i="1" s="1"/>
  <c r="Q42" i="1"/>
  <c r="R42" i="1" s="1"/>
  <c r="F97" i="1"/>
  <c r="I94" i="1"/>
  <c r="I16" i="1"/>
  <c r="I15" i="1" s="1"/>
  <c r="I9" i="1" s="1"/>
  <c r="P46" i="1"/>
  <c r="Q47" i="1"/>
  <c r="R47" i="1" s="1"/>
  <c r="I80" i="1"/>
  <c r="I65" i="1" s="1"/>
  <c r="N97" i="1"/>
  <c r="F99" i="1"/>
  <c r="M99" i="1"/>
  <c r="M118" i="1" s="1"/>
  <c r="P113" i="1"/>
  <c r="Q114" i="1"/>
  <c r="Q116" i="1"/>
  <c r="R116" i="1" s="1"/>
  <c r="D97" i="1"/>
  <c r="N118" i="1"/>
  <c r="N126" i="1" s="1"/>
  <c r="Q12" i="1"/>
  <c r="R12" i="1" s="1"/>
  <c r="Q27" i="1"/>
  <c r="R27" i="1" s="1"/>
  <c r="P50" i="1"/>
  <c r="Q50" i="1" s="1"/>
  <c r="R50" i="1" s="1"/>
  <c r="Q52" i="1"/>
  <c r="R52" i="1" s="1"/>
  <c r="P67" i="1"/>
  <c r="Q68" i="1"/>
  <c r="R68" i="1" s="1"/>
  <c r="Q98" i="1"/>
  <c r="R98" i="1" s="1"/>
  <c r="Q101" i="1"/>
  <c r="R101" i="1" s="1"/>
  <c r="P119" i="1"/>
  <c r="Q119" i="1" s="1"/>
  <c r="R119" i="1" s="1"/>
  <c r="Q18" i="1"/>
  <c r="R18" i="1" s="1"/>
  <c r="E24" i="1"/>
  <c r="E9" i="1" s="1"/>
  <c r="E8" i="1" s="1"/>
  <c r="E97" i="1" s="1"/>
  <c r="P127" i="1"/>
  <c r="Q127" i="1" s="1"/>
  <c r="R127" i="1" s="1"/>
  <c r="O97" i="1"/>
  <c r="G99" i="1"/>
  <c r="G118" i="1" s="1"/>
  <c r="G126" i="1" s="1"/>
  <c r="C103" i="1"/>
  <c r="C99" i="1" s="1"/>
  <c r="I103" i="1"/>
  <c r="I99" i="1" s="1"/>
  <c r="O103" i="1"/>
  <c r="O99" i="1" s="1"/>
  <c r="F118" i="1"/>
  <c r="F126" i="1" s="1"/>
  <c r="P58" i="1"/>
  <c r="C97" i="1"/>
  <c r="J97" i="1"/>
  <c r="D103" i="1"/>
  <c r="D99" i="1" s="1"/>
  <c r="D118" i="1" s="1"/>
  <c r="D126" i="1" s="1"/>
  <c r="P28" i="1"/>
  <c r="Q28" i="1" s="1"/>
  <c r="R28" i="1" s="1"/>
  <c r="Q29" i="1"/>
  <c r="R29" i="1" s="1"/>
  <c r="P76" i="1"/>
  <c r="Q76" i="1" s="1"/>
  <c r="R76" i="1" s="1"/>
  <c r="Q77" i="1"/>
  <c r="R77" i="1" s="1"/>
  <c r="Q21" i="1"/>
  <c r="R21" i="1" s="1"/>
  <c r="I45" i="1"/>
  <c r="P72" i="1"/>
  <c r="Q72" i="1" s="1"/>
  <c r="R72" i="1" s="1"/>
  <c r="Q74" i="1"/>
  <c r="R74" i="1" s="1"/>
  <c r="Q90" i="1"/>
  <c r="Q95" i="1"/>
  <c r="R95" i="1" s="1"/>
  <c r="Q100" i="1"/>
  <c r="R100" i="1" s="1"/>
  <c r="Q108" i="1"/>
  <c r="R108" i="1" s="1"/>
  <c r="C118" i="1"/>
  <c r="C126" i="1" s="1"/>
  <c r="P84" i="1"/>
  <c r="Q81" i="1"/>
  <c r="K118" i="1" l="1"/>
  <c r="I8" i="1"/>
  <c r="L118" i="1"/>
  <c r="E118" i="1"/>
  <c r="E126" i="1" s="1"/>
  <c r="Q25" i="1"/>
  <c r="R25" i="1" s="1"/>
  <c r="P24" i="1"/>
  <c r="Q24" i="1" s="1"/>
  <c r="R24" i="1" s="1"/>
  <c r="P83" i="1"/>
  <c r="Q83" i="1" s="1"/>
  <c r="R83" i="1" s="1"/>
  <c r="Q84" i="1"/>
  <c r="R84" i="1" s="1"/>
  <c r="P57" i="1"/>
  <c r="Q57" i="1" s="1"/>
  <c r="R57" i="1" s="1"/>
  <c r="Q58" i="1"/>
  <c r="R58" i="1" s="1"/>
  <c r="Q80" i="1"/>
  <c r="R80" i="1" s="1"/>
  <c r="Q113" i="1"/>
  <c r="R113" i="1" s="1"/>
  <c r="P111" i="1"/>
  <c r="J118" i="1"/>
  <c r="P66" i="1"/>
  <c r="Q67" i="1"/>
  <c r="R67" i="1" s="1"/>
  <c r="P45" i="1"/>
  <c r="Q45" i="1" s="1"/>
  <c r="R45" i="1" s="1"/>
  <c r="Q46" i="1"/>
  <c r="R46" i="1" s="1"/>
  <c r="Q94" i="1"/>
  <c r="R94" i="1" s="1"/>
  <c r="I97" i="1"/>
  <c r="I118" i="1" s="1"/>
  <c r="I126" i="1" s="1"/>
  <c r="Q16" i="1"/>
  <c r="R16" i="1" s="1"/>
  <c r="P15" i="1"/>
  <c r="O118" i="1"/>
  <c r="M126" i="1"/>
  <c r="Q111" i="1" l="1"/>
  <c r="R111" i="1" s="1"/>
  <c r="P106" i="1"/>
  <c r="Q15" i="1"/>
  <c r="R15" i="1" s="1"/>
  <c r="P9" i="1"/>
  <c r="Q66" i="1"/>
  <c r="R66" i="1" s="1"/>
  <c r="P65" i="1"/>
  <c r="Q65" i="1" s="1"/>
  <c r="R65" i="1" s="1"/>
  <c r="L126" i="1"/>
  <c r="O126" i="1"/>
  <c r="K126" i="1"/>
  <c r="J126" i="1"/>
  <c r="Q106" i="1" l="1"/>
  <c r="R106" i="1" s="1"/>
  <c r="P103" i="1"/>
  <c r="Q9" i="1"/>
  <c r="R9" i="1" s="1"/>
  <c r="P8" i="1"/>
  <c r="Q103" i="1" l="1"/>
  <c r="R103" i="1" s="1"/>
  <c r="P99" i="1"/>
  <c r="Q8" i="1"/>
  <c r="R8" i="1" s="1"/>
  <c r="P97" i="1"/>
  <c r="Q97" i="1" l="1"/>
  <c r="R97" i="1" s="1"/>
  <c r="Q99" i="1"/>
  <c r="R99" i="1" s="1"/>
  <c r="P118" i="1"/>
  <c r="Q118" i="1" l="1"/>
  <c r="R118" i="1" s="1"/>
  <c r="P126" i="1"/>
  <c r="Q126" i="1" l="1"/>
  <c r="R126" i="1" s="1"/>
</calcChain>
</file>

<file path=xl/sharedStrings.xml><?xml version="1.0" encoding="utf-8"?>
<sst xmlns="http://schemas.openxmlformats.org/spreadsheetml/2006/main" count="148" uniqueCount="130">
  <si>
    <t>CUADRO No.1</t>
  </si>
  <si>
    <t>INGRESOS FISCALES COMPARADOS, SEGÚN PRINCIPALES PARTIDAS</t>
  </si>
  <si>
    <t>ENERO-JUNIO 2021/2020</t>
  </si>
  <si>
    <r>
      <t>(En millones RD$)</t>
    </r>
    <r>
      <rPr>
        <i/>
        <vertAlign val="superscript"/>
        <sz val="11"/>
        <color indexed="8"/>
        <rFont val="Segoe UI"/>
        <family val="2"/>
      </rPr>
      <t xml:space="preserve"> </t>
    </r>
  </si>
  <si>
    <t>PARTIDAS</t>
  </si>
  <si>
    <t>VARIACION</t>
  </si>
  <si>
    <t>ENERO</t>
  </si>
  <si>
    <t>FEBRERO</t>
  </si>
  <si>
    <t>MARZO</t>
  </si>
  <si>
    <t>ABRIL</t>
  </si>
  <si>
    <t>MAYO</t>
  </si>
  <si>
    <t>JUNIO</t>
  </si>
  <si>
    <t>Abs.</t>
  </si>
  <si>
    <t>%</t>
  </si>
  <si>
    <t>A) INGRESOS CORRIENTES</t>
  </si>
  <si>
    <t>I) IMPUESTOS</t>
  </si>
  <si>
    <t>1) IMPUESTOS SOBRE LOS INGRESOS</t>
  </si>
  <si>
    <t>- Impuestos sobre la Renta de Personas Físicas</t>
  </si>
  <si>
    <t>- Impuestos sobre Los Ingresos de las Empresas y Otras Corporaciones</t>
  </si>
  <si>
    <t xml:space="preserve">- Impuestos sobre los Ingresos Aplicados sin Distinción de Persona </t>
  </si>
  <si>
    <t>- Accesorios sobre los Impuestos a  los Ingresos</t>
  </si>
  <si>
    <t>2)  IMPUESTOS SOBRE LA PROPIEDAD</t>
  </si>
  <si>
    <t>- Impuestos sobre la Propiedad y Transacciones Financieras y de Capital</t>
  </si>
  <si>
    <t>- Impuesto a la Propiedad Inmobiliaria (IPI) (Impuesto a las Viviendas Suntuarias IVSS)</t>
  </si>
  <si>
    <t>- Impuestos sobre Activos</t>
  </si>
  <si>
    <t>- Impuesto sobre Operaciones Inmobiliarias</t>
  </si>
  <si>
    <t>- Impuestos sobre Transferencias de Bienes Muebles</t>
  </si>
  <si>
    <t>- Impuesto sobre Cheques</t>
  </si>
  <si>
    <t>- Otros</t>
  </si>
  <si>
    <t>-  Accesorios sobre la Propiedad</t>
  </si>
  <si>
    <t>3) IMPUESTOS INTERNOS SOBRE MERCANCIAS Y SERVICIOS</t>
  </si>
  <si>
    <t>- Impuestos sobre los Bienes y Servicios</t>
  </si>
  <si>
    <t>- ITBIS Interno</t>
  </si>
  <si>
    <t>- ITBIS Externo</t>
  </si>
  <si>
    <t>- Impuestos Adicionales y Selectivos sobre Bienes y Servicios</t>
  </si>
  <si>
    <t>- Impuesto específico sobre los hidrocarburos</t>
  </si>
  <si>
    <t>- Impuesto selectivo Ad Valorem sobre hidrocarburos</t>
  </si>
  <si>
    <t>- Impuestos Selectivos a Bebidas Alcohólicas</t>
  </si>
  <si>
    <t>- Impuesto Selectivo al Tabaco y los Cigarrillos</t>
  </si>
  <si>
    <t>- Impuestos Selectivo a las Telecomunicaciones</t>
  </si>
  <si>
    <t>- Impuestos Selectivo a los Seguros</t>
  </si>
  <si>
    <t>- Impuestos Sobre el Uso de Bienes y Licencias</t>
  </si>
  <si>
    <t>- 17% Registro de Propiedad de vehículo</t>
  </si>
  <si>
    <t>- Derecho de Circulación Vehículos de Motor</t>
  </si>
  <si>
    <t>- Licencias para Portar Armas de Fuego</t>
  </si>
  <si>
    <t>Fondo General</t>
  </si>
  <si>
    <t xml:space="preserve">Recursos de Captación Directa del Ministerio de Interior y Policia </t>
  </si>
  <si>
    <t xml:space="preserve">- Imp. específico Bancas de Apuestas de Lotería  </t>
  </si>
  <si>
    <t>- Imp. específico Bancas de Apuestas  deportivas</t>
  </si>
  <si>
    <t>- Accesorios sobre Impuestos Internos a  Mercancías y  Servicios</t>
  </si>
  <si>
    <t>4) IMPUESTOS SOBRE EL COMERCIO Y LAS TRANSACCIONES/COMERCIO EXTERIOR</t>
  </si>
  <si>
    <t>Sobre las Importaciones</t>
  </si>
  <si>
    <t>- Arancel</t>
  </si>
  <si>
    <t>Sobre las Exportaciones</t>
  </si>
  <si>
    <t>Otros Impuestos sobre el Comercio Exterior</t>
  </si>
  <si>
    <t>- Impuesto a la Salida de Pasajeros al Exterior por Aeropuertos y Puertos</t>
  </si>
  <si>
    <t>- Derechos Consulares</t>
  </si>
  <si>
    <t>5) IMPUESTOS ECOLOGICOS</t>
  </si>
  <si>
    <t>6)  IMPUESTOS DIVERSOS</t>
  </si>
  <si>
    <t>II) CONTRIBUCIONES SOCIALES</t>
  </si>
  <si>
    <t xml:space="preserve">III) TRANSFERENCIAS </t>
  </si>
  <si>
    <t>- Transferencias Corrientes</t>
  </si>
  <si>
    <t>- Recursos de Captación Directa del Ministerio de Salud Pública</t>
  </si>
  <si>
    <t>- Fondo Protección Económica, Social, Laboral y  Salud de los  Trabajadores Dominicanos</t>
  </si>
  <si>
    <t>- Donaciones Pecunarias Privadas de Personas Fìsicas  y Juridicas por  COVID-19 (CONEP)</t>
  </si>
  <si>
    <t>- Transferencias Corrientes Rec. de Inst. Públicas Fin. No Monetarias (Superintendencia de Bancos)</t>
  </si>
  <si>
    <t>- De Instituciones  Públicas Descentralizadas o Autónomas</t>
  </si>
  <si>
    <t>IV) INGRESOS POR CONTRAPRESTACION</t>
  </si>
  <si>
    <t>- Ventas de Bienes y Servicios</t>
  </si>
  <si>
    <t>- Ventas de Mercancías del Estado</t>
  </si>
  <si>
    <t>- PROMESE</t>
  </si>
  <si>
    <t>- Otras Ventas de Mercancías del Gobierno Central</t>
  </si>
  <si>
    <t>- Ingresos de las Inst. Centralizadas en mercancías en la CUT</t>
  </si>
  <si>
    <t>- Otras Ventas</t>
  </si>
  <si>
    <t>- Ventas de Servicios del Estado</t>
  </si>
  <si>
    <t>- Otras Ventas de Servicios del Gobierno Central</t>
  </si>
  <si>
    <t>- Ingresos de las Inst. Centralizadas en Servicios en la CUT</t>
  </si>
  <si>
    <t>- Tasas</t>
  </si>
  <si>
    <t>- Tarjetas de Turismo</t>
  </si>
  <si>
    <t>- Expedición y Renovación de Pasaportes</t>
  </si>
  <si>
    <t>- Derechos Administrativos</t>
  </si>
  <si>
    <t>V) OTROS INGRESOS</t>
  </si>
  <si>
    <t>- Rentas de la Propiedad</t>
  </si>
  <si>
    <t>- Dividendos por Inversiones Empresariales</t>
  </si>
  <si>
    <t>- Intereses</t>
  </si>
  <si>
    <t>- Arriendo de Activos Tangibles No Producidos</t>
  </si>
  <si>
    <t>- Multas y Sanciones</t>
  </si>
  <si>
    <t xml:space="preserve">     - Recursos de Captación Directa de la Procuradoria General de la República ( multas de tránsito)</t>
  </si>
  <si>
    <t>- Ingresos Diversos</t>
  </si>
  <si>
    <t>- Ingresos por diferencial del gas licuado de petróleo</t>
  </si>
  <si>
    <t>- Ingresos TSS</t>
  </si>
  <si>
    <t>B)  INGRESOS DE CAPITAL</t>
  </si>
  <si>
    <t>- Ventas de Activos No Financieros</t>
  </si>
  <si>
    <t>- Transferencias Capital</t>
  </si>
  <si>
    <t>TOTAL</t>
  </si>
  <si>
    <t>DONACIONES</t>
  </si>
  <si>
    <t>FUENTES FINANCIERAS</t>
  </si>
  <si>
    <t>Disminución de Activos Financieros</t>
  </si>
  <si>
    <t>- Recuperación de Prestamos Internos</t>
  </si>
  <si>
    <t>- Disminución de otros activos financieros externos de largo plazo</t>
  </si>
  <si>
    <t>Incremento de Pasivos Financieros</t>
  </si>
  <si>
    <t>Incremento de Pasivos Corrientes</t>
  </si>
  <si>
    <t xml:space="preserve">- Obtención de Préstamos Internos a Corto Plazo </t>
  </si>
  <si>
    <t>Incremento de Pasivos No Corrientes</t>
  </si>
  <si>
    <t>Incremento de documentos por pagar Externo de largo plazo</t>
  </si>
  <si>
    <t>-</t>
  </si>
  <si>
    <t>Colocación de Títulos, Valores de la Deuda Pública a Largo Plazo</t>
  </si>
  <si>
    <t>- De la Deuda Pública Interna  a Largo Plazo</t>
  </si>
  <si>
    <t>- De la Deuda Pública Externa  a Largo Plazo</t>
  </si>
  <si>
    <t>Obtención de Préstamos de la Deuda Pública a Largo Plazo</t>
  </si>
  <si>
    <t>- De la Deuda Pública Interna a Largo Plazo</t>
  </si>
  <si>
    <t>- De la Deuda Pública Externa a Largo Plazo</t>
  </si>
  <si>
    <t>- PETROCARIBE</t>
  </si>
  <si>
    <t>APLICACIONES FINANCIERAS</t>
  </si>
  <si>
    <t>- Incremento de disponibilidades (Reintegros de cheques de periodos anteriores)</t>
  </si>
  <si>
    <t>Otros Ingresos:</t>
  </si>
  <si>
    <t>Depósitos a Cargo del Estado y Fondos Especiales y de Terceros</t>
  </si>
  <si>
    <t>Devolución de Recursos a empleados por Retenciones Excesivas por TSS.</t>
  </si>
  <si>
    <t>Devolución impuesto selectivo al consumo de combustibles</t>
  </si>
  <si>
    <t xml:space="preserve">Fondo para Registro y Devolución de los Depósitos en excesos en la Cuenta Única del Tesoro </t>
  </si>
  <si>
    <t>Ingresos de la CUT No Presupuestaria (Dividendos Banreservas y 15% pago de deudas)</t>
  </si>
  <si>
    <t>Ingresos de las Inst. Centralizadas en la CUT No Presupuestaria</t>
  </si>
  <si>
    <t>TOTAL DE INGRESOS REPORTADOS EN EL SIGEF</t>
  </si>
  <si>
    <t>Ingresos de las Inst. Centralizadas en la CUT Presupuestaria</t>
  </si>
  <si>
    <t>FUENTE: Ministerio de Hacienda, Sistema Integrado de Gestión Financiera (SIGEF), Informe de Ejecución de Ingresos.</t>
  </si>
  <si>
    <t xml:space="preserve">NOTAS: </t>
  </si>
  <si>
    <t xml:space="preserve">(1) Cifras sujetas a rectificación.  Incluye los dólares convertidos a la tasa oficial. </t>
  </si>
  <si>
    <t xml:space="preserve">     Excluye los Depósitos a Cargo del Estado, Fondos Especiales y de Terceros, ingresos de las instituciones centralizadas en la CUT no presupuestaria, </t>
  </si>
  <si>
    <t xml:space="preserve">     Fondo de devolución impuesto Selectivo al consumo de combustibles, los depósitos en exceso de las recaudadoras y TSS.  </t>
  </si>
  <si>
    <t>Las informaciones presentadas difieren de las presentadas en  Portal de Transparencia Fiscal,  ya que solo incluyen los ingresos presupuestarios.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</si>
</sst>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_(* #,##0.000_);_(* \(#,##0.000\);_(* &quot;-&quot;??_);_(@_)"/>
    <numFmt numFmtId="167" formatCode="0.0"/>
  </numFmts>
  <fonts count="26" x14ac:knownFonts="1">
    <font>
      <sz val="10"/>
      <name val="Arial"/>
    </font>
    <font>
      <b/>
      <i/>
      <sz val="12"/>
      <color indexed="8"/>
      <name val="Segoe UI"/>
      <family val="2"/>
    </font>
    <font>
      <b/>
      <sz val="12"/>
      <color indexed="8"/>
      <name val="Segoe UI"/>
      <family val="2"/>
    </font>
    <font>
      <i/>
      <sz val="11"/>
      <color indexed="8"/>
      <name val="Segoe UI"/>
      <family val="2"/>
    </font>
    <font>
      <i/>
      <vertAlign val="superscript"/>
      <sz val="11"/>
      <color indexed="8"/>
      <name val="Segoe UI"/>
      <family val="2"/>
    </font>
    <font>
      <b/>
      <sz val="10"/>
      <color theme="0"/>
      <name val="Segoe UI"/>
      <family val="2"/>
    </font>
    <font>
      <b/>
      <sz val="10"/>
      <color indexed="8"/>
      <name val="Segoe U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Segoe UI"/>
      <family val="2"/>
    </font>
    <font>
      <sz val="10"/>
      <color rgb="FFFF0000"/>
      <name val="Arial"/>
      <family val="2"/>
    </font>
    <font>
      <sz val="10"/>
      <name val="Segoe UI"/>
      <family val="2"/>
    </font>
    <font>
      <b/>
      <u/>
      <sz val="10"/>
      <color indexed="8"/>
      <name val="Segoe UI"/>
      <family val="2"/>
    </font>
    <font>
      <u/>
      <sz val="10"/>
      <color indexed="8"/>
      <name val="Segoe UI"/>
      <family val="2"/>
    </font>
    <font>
      <b/>
      <sz val="10"/>
      <name val="Segoe UI"/>
      <family val="2"/>
    </font>
    <font>
      <b/>
      <sz val="9"/>
      <name val="Segoe UI"/>
      <family val="2"/>
    </font>
    <font>
      <sz val="8"/>
      <color indexed="8"/>
      <name val="Segoe UI"/>
      <family val="2"/>
    </font>
    <font>
      <b/>
      <sz val="9"/>
      <color indexed="8"/>
      <name val="Segoe UI"/>
      <family val="2"/>
    </font>
    <font>
      <sz val="8"/>
      <name val="Segoe UI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9"/>
      <color indexed="8"/>
      <name val="Segoe UI"/>
      <family val="2"/>
    </font>
    <font>
      <b/>
      <sz val="10"/>
      <color rgb="FFFF0000"/>
      <name val="Arial"/>
      <family val="2"/>
    </font>
    <font>
      <sz val="11"/>
      <name val="Segoe UI"/>
      <family val="2"/>
    </font>
    <font>
      <sz val="8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</cellStyleXfs>
  <cellXfs count="195">
    <xf numFmtId="0" fontId="0" fillId="0" borderId="0" xfId="0"/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left" vertical="center"/>
    </xf>
    <xf numFmtId="164" fontId="6" fillId="0" borderId="11" xfId="2" applyNumberFormat="1" applyFont="1" applyFill="1" applyBorder="1"/>
    <xf numFmtId="164" fontId="6" fillId="0" borderId="12" xfId="2" applyNumberFormat="1" applyFont="1" applyFill="1" applyBorder="1"/>
    <xf numFmtId="0" fontId="6" fillId="0" borderId="12" xfId="3" applyFont="1" applyFill="1" applyBorder="1" applyAlignment="1" applyProtection="1"/>
    <xf numFmtId="49" fontId="6" fillId="0" borderId="12" xfId="2" applyNumberFormat="1" applyFont="1" applyFill="1" applyBorder="1" applyAlignment="1" applyProtection="1">
      <alignment horizontal="left"/>
    </xf>
    <xf numFmtId="164" fontId="6" fillId="0" borderId="11" xfId="2" applyNumberFormat="1" applyFont="1" applyFill="1" applyBorder="1" applyProtection="1"/>
    <xf numFmtId="164" fontId="6" fillId="0" borderId="12" xfId="2" applyNumberFormat="1" applyFont="1" applyFill="1" applyBorder="1" applyProtection="1"/>
    <xf numFmtId="43" fontId="8" fillId="0" borderId="0" xfId="1" applyFont="1"/>
    <xf numFmtId="49" fontId="9" fillId="0" borderId="12" xfId="2" applyNumberFormat="1" applyFont="1" applyFill="1" applyBorder="1" applyAlignment="1" applyProtection="1">
      <alignment horizontal="left" indent="1"/>
    </xf>
    <xf numFmtId="164" fontId="9" fillId="3" borderId="11" xfId="2" applyNumberFormat="1" applyFont="1" applyFill="1" applyBorder="1" applyProtection="1"/>
    <xf numFmtId="164" fontId="9" fillId="0" borderId="11" xfId="2" applyNumberFormat="1" applyFont="1" applyFill="1" applyBorder="1" applyProtection="1"/>
    <xf numFmtId="164" fontId="9" fillId="3" borderId="12" xfId="2" applyNumberFormat="1" applyFont="1" applyFill="1" applyBorder="1" applyProtection="1"/>
    <xf numFmtId="164" fontId="6" fillId="0" borderId="11" xfId="3" applyNumberFormat="1" applyFont="1" applyFill="1" applyBorder="1" applyProtection="1"/>
    <xf numFmtId="164" fontId="6" fillId="0" borderId="12" xfId="3" applyNumberFormat="1" applyFont="1" applyFill="1" applyBorder="1" applyProtection="1"/>
    <xf numFmtId="49" fontId="6" fillId="0" borderId="12" xfId="3" applyNumberFormat="1" applyFont="1" applyFill="1" applyBorder="1" applyAlignment="1" applyProtection="1">
      <alignment horizontal="left" indent="1"/>
    </xf>
    <xf numFmtId="49" fontId="9" fillId="0" borderId="12" xfId="3" applyNumberFormat="1" applyFont="1" applyFill="1" applyBorder="1" applyAlignment="1" applyProtection="1">
      <alignment horizontal="left" indent="2"/>
    </xf>
    <xf numFmtId="165" fontId="9" fillId="3" borderId="11" xfId="4" applyNumberFormat="1" applyFont="1" applyFill="1" applyBorder="1" applyProtection="1"/>
    <xf numFmtId="164" fontId="9" fillId="3" borderId="11" xfId="3" applyNumberFormat="1" applyFont="1" applyFill="1" applyBorder="1" applyProtection="1"/>
    <xf numFmtId="0" fontId="0" fillId="0" borderId="0" xfId="0" applyBorder="1"/>
    <xf numFmtId="49" fontId="9" fillId="0" borderId="12" xfId="0" applyNumberFormat="1" applyFont="1" applyFill="1" applyBorder="1" applyAlignment="1" applyProtection="1">
      <alignment horizontal="left" indent="2"/>
    </xf>
    <xf numFmtId="164" fontId="9" fillId="3" borderId="11" xfId="4" applyNumberFormat="1" applyFont="1" applyFill="1" applyBorder="1" applyProtection="1"/>
    <xf numFmtId="164" fontId="6" fillId="0" borderId="11" xfId="4" applyNumberFormat="1" applyFont="1" applyFill="1" applyBorder="1" applyProtection="1"/>
    <xf numFmtId="164" fontId="6" fillId="0" borderId="11" xfId="3" applyNumberFormat="1" applyFont="1" applyFill="1" applyBorder="1" applyAlignment="1" applyProtection="1"/>
    <xf numFmtId="49" fontId="6" fillId="0" borderId="12" xfId="2" applyNumberFormat="1" applyFont="1" applyFill="1" applyBorder="1" applyAlignment="1" applyProtection="1">
      <alignment horizontal="left" indent="2"/>
    </xf>
    <xf numFmtId="43" fontId="0" fillId="3" borderId="0" xfId="1" applyFont="1" applyFill="1"/>
    <xf numFmtId="43" fontId="0" fillId="0" borderId="0" xfId="0" applyNumberFormat="1" applyFill="1"/>
    <xf numFmtId="0" fontId="0" fillId="0" borderId="0" xfId="0" applyFill="1"/>
    <xf numFmtId="49" fontId="9" fillId="0" borderId="12" xfId="2" applyNumberFormat="1" applyFont="1" applyFill="1" applyBorder="1" applyAlignment="1" applyProtection="1">
      <alignment horizontal="left" indent="3"/>
    </xf>
    <xf numFmtId="165" fontId="8" fillId="0" borderId="0" xfId="1" applyNumberFormat="1" applyFont="1"/>
    <xf numFmtId="0" fontId="6" fillId="0" borderId="12" xfId="3" applyFont="1" applyFill="1" applyBorder="1" applyAlignment="1" applyProtection="1">
      <alignment horizontal="left" indent="2"/>
    </xf>
    <xf numFmtId="0" fontId="10" fillId="0" borderId="0" xfId="0" applyFont="1"/>
    <xf numFmtId="49" fontId="11" fillId="0" borderId="12" xfId="2" applyNumberFormat="1" applyFont="1" applyFill="1" applyBorder="1" applyAlignment="1" applyProtection="1">
      <alignment horizontal="left" indent="3"/>
    </xf>
    <xf numFmtId="165" fontId="11" fillId="0" borderId="11" xfId="4" applyNumberFormat="1" applyFont="1" applyFill="1" applyBorder="1" applyProtection="1"/>
    <xf numFmtId="165" fontId="11" fillId="0" borderId="11" xfId="2" applyNumberFormat="1" applyFont="1" applyFill="1" applyBorder="1" applyProtection="1"/>
    <xf numFmtId="164" fontId="11" fillId="0" borderId="11" xfId="2" applyNumberFormat="1" applyFont="1" applyFill="1" applyBorder="1" applyProtection="1"/>
    <xf numFmtId="164" fontId="11" fillId="0" borderId="12" xfId="2" applyNumberFormat="1" applyFont="1" applyFill="1" applyBorder="1" applyProtection="1"/>
    <xf numFmtId="164" fontId="9" fillId="0" borderId="11" xfId="4" applyNumberFormat="1" applyFont="1" applyFill="1" applyBorder="1" applyProtection="1"/>
    <xf numFmtId="164" fontId="9" fillId="0" borderId="11" xfId="2" applyNumberFormat="1" applyFont="1" applyFill="1" applyBorder="1"/>
    <xf numFmtId="164" fontId="9" fillId="0" borderId="12" xfId="2" applyNumberFormat="1" applyFont="1" applyFill="1" applyBorder="1" applyProtection="1"/>
    <xf numFmtId="49" fontId="9" fillId="3" borderId="12" xfId="2" applyNumberFormat="1" applyFont="1" applyFill="1" applyBorder="1" applyAlignment="1" applyProtection="1">
      <alignment horizontal="left" indent="3"/>
    </xf>
    <xf numFmtId="165" fontId="9" fillId="0" borderId="11" xfId="2" applyNumberFormat="1" applyFont="1" applyFill="1" applyBorder="1" applyProtection="1"/>
    <xf numFmtId="0" fontId="0" fillId="3" borderId="0" xfId="0" applyFill="1"/>
    <xf numFmtId="165" fontId="9" fillId="3" borderId="11" xfId="2" applyNumberFormat="1" applyFont="1" applyFill="1" applyBorder="1" applyProtection="1"/>
    <xf numFmtId="49" fontId="6" fillId="0" borderId="12" xfId="2" applyNumberFormat="1" applyFont="1" applyFill="1" applyBorder="1" applyAlignment="1" applyProtection="1">
      <alignment horizontal="left" indent="3"/>
    </xf>
    <xf numFmtId="164" fontId="9" fillId="0" borderId="12" xfId="2" applyNumberFormat="1" applyFont="1" applyFill="1" applyBorder="1" applyAlignment="1" applyProtection="1">
      <alignment horizontal="left" indent="5"/>
    </xf>
    <xf numFmtId="164" fontId="9" fillId="4" borderId="12" xfId="2" applyNumberFormat="1" applyFont="1" applyFill="1" applyBorder="1" applyAlignment="1" applyProtection="1">
      <alignment horizontal="left" indent="5"/>
    </xf>
    <xf numFmtId="164" fontId="9" fillId="4" borderId="11" xfId="4" applyNumberFormat="1" applyFont="1" applyFill="1" applyBorder="1" applyProtection="1"/>
    <xf numFmtId="164" fontId="9" fillId="4" borderId="11" xfId="2" applyNumberFormat="1" applyFont="1" applyFill="1" applyBorder="1" applyProtection="1"/>
    <xf numFmtId="164" fontId="9" fillId="4" borderId="12" xfId="2" applyNumberFormat="1" applyFont="1" applyFill="1" applyBorder="1" applyProtection="1"/>
    <xf numFmtId="164" fontId="12" fillId="0" borderId="11" xfId="4" applyNumberFormat="1" applyFont="1" applyFill="1" applyBorder="1" applyProtection="1"/>
    <xf numFmtId="164" fontId="12" fillId="0" borderId="11" xfId="2" applyNumberFormat="1" applyFont="1" applyFill="1" applyBorder="1" applyProtection="1"/>
    <xf numFmtId="164" fontId="12" fillId="0" borderId="12" xfId="2" applyNumberFormat="1" applyFont="1" applyFill="1" applyBorder="1" applyProtection="1"/>
    <xf numFmtId="49" fontId="13" fillId="0" borderId="12" xfId="2" applyNumberFormat="1" applyFont="1" applyFill="1" applyBorder="1" applyAlignment="1" applyProtection="1">
      <alignment horizontal="left" indent="2"/>
    </xf>
    <xf numFmtId="164" fontId="13" fillId="0" borderId="11" xfId="4" applyNumberFormat="1" applyFont="1" applyFill="1" applyBorder="1" applyProtection="1"/>
    <xf numFmtId="164" fontId="13" fillId="0" borderId="11" xfId="2" applyNumberFormat="1" applyFont="1" applyFill="1" applyBorder="1" applyProtection="1"/>
    <xf numFmtId="164" fontId="13" fillId="0" borderId="12" xfId="2" applyNumberFormat="1" applyFont="1" applyFill="1" applyBorder="1" applyProtection="1"/>
    <xf numFmtId="43" fontId="9" fillId="0" borderId="12" xfId="1" applyFont="1" applyFill="1" applyBorder="1" applyProtection="1"/>
    <xf numFmtId="164" fontId="13" fillId="0" borderId="11" xfId="2" applyNumberFormat="1" applyFont="1" applyFill="1" applyBorder="1"/>
    <xf numFmtId="164" fontId="9" fillId="3" borderId="11" xfId="2" applyNumberFormat="1" applyFont="1" applyFill="1" applyBorder="1"/>
    <xf numFmtId="49" fontId="6" fillId="0" borderId="12" xfId="4" applyNumberFormat="1" applyFont="1" applyFill="1" applyBorder="1" applyAlignment="1" applyProtection="1">
      <alignment horizontal="left" indent="1"/>
    </xf>
    <xf numFmtId="0" fontId="7" fillId="0" borderId="0" xfId="0" applyFont="1"/>
    <xf numFmtId="49" fontId="9" fillId="4" borderId="12" xfId="3" applyNumberFormat="1" applyFont="1" applyFill="1" applyBorder="1" applyAlignment="1" applyProtection="1">
      <alignment horizontal="left" indent="2"/>
    </xf>
    <xf numFmtId="49" fontId="9" fillId="3" borderId="12" xfId="3" applyNumberFormat="1" applyFont="1" applyFill="1" applyBorder="1" applyAlignment="1" applyProtection="1">
      <alignment horizontal="left" indent="2"/>
    </xf>
    <xf numFmtId="0" fontId="7" fillId="3" borderId="0" xfId="0" applyFont="1" applyFill="1"/>
    <xf numFmtId="49" fontId="6" fillId="0" borderId="12" xfId="2" applyNumberFormat="1" applyFont="1" applyFill="1" applyBorder="1"/>
    <xf numFmtId="166" fontId="8" fillId="0" borderId="0" xfId="1" applyNumberFormat="1" applyFont="1"/>
    <xf numFmtId="49" fontId="6" fillId="0" borderId="12" xfId="2" applyNumberFormat="1" applyFont="1" applyFill="1" applyBorder="1" applyAlignment="1" applyProtection="1">
      <alignment horizontal="left" indent="1"/>
    </xf>
    <xf numFmtId="164" fontId="9" fillId="0" borderId="11" xfId="3" applyNumberFormat="1" applyFont="1" applyFill="1" applyBorder="1" applyAlignment="1" applyProtection="1"/>
    <xf numFmtId="164" fontId="9" fillId="0" borderId="11" xfId="3" applyNumberFormat="1" applyFont="1" applyFill="1" applyBorder="1"/>
    <xf numFmtId="49" fontId="9" fillId="4" borderId="12" xfId="3" applyNumberFormat="1" applyFont="1" applyFill="1" applyBorder="1" applyAlignment="1" applyProtection="1">
      <alignment horizontal="left" indent="3"/>
    </xf>
    <xf numFmtId="164" fontId="9" fillId="4" borderId="11" xfId="3" applyNumberFormat="1" applyFont="1" applyFill="1" applyBorder="1"/>
    <xf numFmtId="164" fontId="6" fillId="3" borderId="11" xfId="4" applyNumberFormat="1" applyFont="1" applyFill="1" applyBorder="1" applyProtection="1"/>
    <xf numFmtId="49" fontId="9" fillId="0" borderId="12" xfId="3" applyNumberFormat="1" applyFont="1" applyFill="1" applyBorder="1" applyAlignment="1" applyProtection="1">
      <alignment horizontal="left" indent="3"/>
    </xf>
    <xf numFmtId="164" fontId="9" fillId="4" borderId="12" xfId="5" applyNumberFormat="1" applyFont="1" applyFill="1" applyBorder="1" applyAlignment="1" applyProtection="1">
      <alignment vertical="center"/>
    </xf>
    <xf numFmtId="164" fontId="9" fillId="4" borderId="11" xfId="2" applyNumberFormat="1" applyFont="1" applyFill="1" applyBorder="1"/>
    <xf numFmtId="164" fontId="9" fillId="4" borderId="12" xfId="0" applyNumberFormat="1" applyFont="1" applyFill="1" applyBorder="1" applyAlignment="1" applyProtection="1">
      <alignment vertical="center"/>
    </xf>
    <xf numFmtId="164" fontId="6" fillId="0" borderId="11" xfId="4" applyNumberFormat="1" applyFont="1" applyFill="1" applyBorder="1"/>
    <xf numFmtId="49" fontId="9" fillId="0" borderId="12" xfId="2" applyNumberFormat="1" applyFont="1" applyFill="1" applyBorder="1" applyAlignment="1" applyProtection="1">
      <alignment horizontal="left" indent="2"/>
    </xf>
    <xf numFmtId="49" fontId="9" fillId="4" borderId="12" xfId="2" applyNumberFormat="1" applyFont="1" applyFill="1" applyBorder="1" applyAlignment="1" applyProtection="1">
      <alignment horizontal="left" indent="2"/>
    </xf>
    <xf numFmtId="167" fontId="0" fillId="0" borderId="0" xfId="0" applyNumberFormat="1"/>
    <xf numFmtId="165" fontId="9" fillId="0" borderId="12" xfId="1" applyNumberFormat="1" applyFont="1" applyFill="1" applyBorder="1"/>
    <xf numFmtId="49" fontId="9" fillId="4" borderId="12" xfId="2" applyNumberFormat="1" applyFont="1" applyFill="1" applyBorder="1" applyAlignment="1" applyProtection="1">
      <alignment horizontal="left"/>
    </xf>
    <xf numFmtId="164" fontId="6" fillId="4" borderId="12" xfId="2" applyNumberFormat="1" applyFont="1" applyFill="1" applyBorder="1" applyProtection="1"/>
    <xf numFmtId="164" fontId="6" fillId="4" borderId="11" xfId="2" applyNumberFormat="1" applyFont="1" applyFill="1" applyBorder="1" applyProtection="1"/>
    <xf numFmtId="49" fontId="6" fillId="0" borderId="12" xfId="2" applyNumberFormat="1" applyFont="1" applyFill="1" applyBorder="1" applyAlignment="1">
      <alignment horizontal="left" indent="1"/>
    </xf>
    <xf numFmtId="49" fontId="11" fillId="0" borderId="12" xfId="4" applyNumberFormat="1" applyFont="1" applyFill="1" applyBorder="1" applyAlignment="1" applyProtection="1">
      <alignment horizontal="left" indent="2"/>
    </xf>
    <xf numFmtId="164" fontId="11" fillId="0" borderId="11" xfId="4" applyNumberFormat="1" applyFont="1" applyFill="1" applyBorder="1" applyProtection="1"/>
    <xf numFmtId="164" fontId="11" fillId="0" borderId="11" xfId="2" applyNumberFormat="1" applyFont="1" applyFill="1" applyBorder="1"/>
    <xf numFmtId="49" fontId="11" fillId="0" borderId="12" xfId="2" applyNumberFormat="1" applyFont="1" applyFill="1" applyBorder="1" applyAlignment="1" applyProtection="1">
      <alignment horizontal="left" indent="2"/>
    </xf>
    <xf numFmtId="43" fontId="11" fillId="0" borderId="11" xfId="1" applyFont="1" applyFill="1" applyBorder="1" applyProtection="1"/>
    <xf numFmtId="49" fontId="6" fillId="0" borderId="12" xfId="2" applyNumberFormat="1" applyFont="1" applyFill="1" applyBorder="1" applyAlignment="1" applyProtection="1"/>
    <xf numFmtId="49" fontId="9" fillId="0" borderId="12" xfId="4" applyNumberFormat="1" applyFont="1" applyFill="1" applyBorder="1" applyAlignment="1" applyProtection="1">
      <alignment horizontal="left" indent="1"/>
    </xf>
    <xf numFmtId="49" fontId="5" fillId="2" borderId="7" xfId="2" applyNumberFormat="1" applyFont="1" applyFill="1" applyBorder="1" applyAlignment="1" applyProtection="1">
      <alignment horizontal="left" vertical="center"/>
    </xf>
    <xf numFmtId="164" fontId="5" fillId="2" borderId="9" xfId="2" applyNumberFormat="1" applyFont="1" applyFill="1" applyBorder="1" applyAlignment="1" applyProtection="1">
      <alignment vertical="center"/>
    </xf>
    <xf numFmtId="164" fontId="5" fillId="2" borderId="7" xfId="2" applyNumberFormat="1" applyFont="1" applyFill="1" applyBorder="1" applyAlignment="1" applyProtection="1">
      <alignment vertical="center"/>
    </xf>
    <xf numFmtId="43" fontId="6" fillId="0" borderId="11" xfId="1" applyFont="1" applyFill="1" applyBorder="1" applyProtection="1"/>
    <xf numFmtId="49" fontId="6" fillId="0" borderId="12" xfId="0" applyNumberFormat="1" applyFont="1" applyFill="1" applyBorder="1" applyAlignment="1" applyProtection="1"/>
    <xf numFmtId="164" fontId="6" fillId="0" borderId="11" xfId="0" applyNumberFormat="1" applyFont="1" applyFill="1" applyBorder="1" applyProtection="1"/>
    <xf numFmtId="164" fontId="6" fillId="0" borderId="12" xfId="0" applyNumberFormat="1" applyFont="1" applyFill="1" applyBorder="1" applyProtection="1"/>
    <xf numFmtId="49" fontId="12" fillId="0" borderId="12" xfId="0" applyNumberFormat="1" applyFont="1" applyFill="1" applyBorder="1" applyAlignment="1" applyProtection="1">
      <alignment horizontal="left"/>
    </xf>
    <xf numFmtId="164" fontId="12" fillId="0" borderId="12" xfId="0" applyNumberFormat="1" applyFont="1" applyFill="1" applyBorder="1" applyProtection="1"/>
    <xf numFmtId="164" fontId="12" fillId="0" borderId="11" xfId="0" applyNumberFormat="1" applyFont="1" applyFill="1" applyBorder="1" applyProtection="1"/>
    <xf numFmtId="49" fontId="9" fillId="0" borderId="12" xfId="0" applyNumberFormat="1" applyFont="1" applyFill="1" applyBorder="1" applyAlignment="1" applyProtection="1">
      <alignment horizontal="left" indent="1"/>
    </xf>
    <xf numFmtId="164" fontId="9" fillId="0" borderId="11" xfId="0" applyNumberFormat="1" applyFont="1" applyFill="1" applyBorder="1" applyProtection="1"/>
    <xf numFmtId="164" fontId="9" fillId="0" borderId="12" xfId="0" applyNumberFormat="1" applyFont="1" applyFill="1" applyBorder="1" applyProtection="1"/>
    <xf numFmtId="43" fontId="9" fillId="0" borderId="11" xfId="1" applyFont="1" applyFill="1" applyBorder="1" applyProtection="1"/>
    <xf numFmtId="49" fontId="13" fillId="0" borderId="12" xfId="0" applyNumberFormat="1" applyFont="1" applyFill="1" applyBorder="1" applyAlignment="1" applyProtection="1">
      <alignment horizontal="left" indent="1"/>
    </xf>
    <xf numFmtId="164" fontId="13" fillId="0" borderId="11" xfId="0" applyNumberFormat="1" applyFont="1" applyFill="1" applyBorder="1" applyProtection="1"/>
    <xf numFmtId="164" fontId="13" fillId="0" borderId="12" xfId="0" applyNumberFormat="1" applyFont="1" applyFill="1" applyBorder="1" applyProtection="1"/>
    <xf numFmtId="164" fontId="13" fillId="0" borderId="12" xfId="3" applyNumberFormat="1" applyFont="1" applyFill="1" applyBorder="1" applyProtection="1"/>
    <xf numFmtId="164" fontId="13" fillId="0" borderId="11" xfId="3" applyNumberFormat="1" applyFont="1" applyFill="1" applyBorder="1" applyProtection="1"/>
    <xf numFmtId="49" fontId="6" fillId="0" borderId="12" xfId="0" applyNumberFormat="1" applyFont="1" applyFill="1" applyBorder="1" applyAlignment="1" applyProtection="1">
      <alignment horizontal="left" indent="2"/>
      <protection locked="0"/>
    </xf>
    <xf numFmtId="43" fontId="6" fillId="0" borderId="12" xfId="1" applyFont="1" applyFill="1" applyBorder="1" applyProtection="1"/>
    <xf numFmtId="164" fontId="6" fillId="0" borderId="11" xfId="3" applyNumberFormat="1" applyFont="1" applyFill="1" applyBorder="1" applyAlignment="1" applyProtection="1">
      <alignment horizontal="left" indent="4"/>
    </xf>
    <xf numFmtId="49" fontId="9" fillId="0" borderId="12" xfId="0" applyNumberFormat="1" applyFont="1" applyFill="1" applyBorder="1" applyAlignment="1" applyProtection="1">
      <alignment horizontal="left" indent="2"/>
      <protection locked="0"/>
    </xf>
    <xf numFmtId="164" fontId="9" fillId="0" borderId="12" xfId="3" applyNumberFormat="1" applyFont="1" applyFill="1" applyBorder="1" applyProtection="1"/>
    <xf numFmtId="164" fontId="9" fillId="0" borderId="11" xfId="3" applyNumberFormat="1" applyFont="1" applyFill="1" applyBorder="1" applyProtection="1"/>
    <xf numFmtId="49" fontId="9" fillId="0" borderId="12" xfId="0" applyNumberFormat="1" applyFont="1" applyFill="1" applyBorder="1" applyAlignment="1" applyProtection="1">
      <alignment horizontal="left" indent="3"/>
      <protection locked="0"/>
    </xf>
    <xf numFmtId="49" fontId="5" fillId="2" borderId="13" xfId="0" applyNumberFormat="1" applyFont="1" applyFill="1" applyBorder="1" applyAlignment="1" applyProtection="1">
      <alignment horizontal="left" vertical="center"/>
    </xf>
    <xf numFmtId="39" fontId="5" fillId="2" borderId="9" xfId="0" applyNumberFormat="1" applyFont="1" applyFill="1" applyBorder="1" applyAlignment="1" applyProtection="1">
      <alignment vertical="center"/>
    </xf>
    <xf numFmtId="164" fontId="5" fillId="2" borderId="7" xfId="0" applyNumberFormat="1" applyFont="1" applyFill="1" applyBorder="1" applyAlignment="1" applyProtection="1">
      <alignment vertical="center"/>
    </xf>
    <xf numFmtId="164" fontId="5" fillId="2" borderId="9" xfId="0" applyNumberFormat="1" applyFont="1" applyFill="1" applyBorder="1" applyAlignment="1" applyProtection="1">
      <alignment vertical="center"/>
    </xf>
    <xf numFmtId="49" fontId="6" fillId="0" borderId="10" xfId="0" applyNumberFormat="1" applyFont="1" applyFill="1" applyBorder="1" applyAlignment="1" applyProtection="1">
      <alignment horizontal="left"/>
    </xf>
    <xf numFmtId="164" fontId="6" fillId="0" borderId="14" xfId="0" applyNumberFormat="1" applyFont="1" applyFill="1" applyBorder="1" applyProtection="1"/>
    <xf numFmtId="164" fontId="6" fillId="0" borderId="12" xfId="0" applyNumberFormat="1" applyFont="1" applyFill="1" applyBorder="1" applyAlignment="1" applyProtection="1">
      <alignment vertical="center"/>
    </xf>
    <xf numFmtId="164" fontId="6" fillId="0" borderId="11" xfId="0" applyNumberFormat="1" applyFont="1" applyFill="1" applyBorder="1" applyAlignment="1" applyProtection="1">
      <alignment vertical="center"/>
    </xf>
    <xf numFmtId="49" fontId="9" fillId="0" borderId="12" xfId="0" applyNumberFormat="1" applyFont="1" applyFill="1" applyBorder="1" applyAlignment="1" applyProtection="1">
      <alignment horizontal="left"/>
    </xf>
    <xf numFmtId="164" fontId="9" fillId="0" borderId="11" xfId="0" applyNumberFormat="1" applyFont="1" applyFill="1" applyBorder="1" applyAlignment="1" applyProtection="1">
      <alignment vertical="center"/>
    </xf>
    <xf numFmtId="164" fontId="9" fillId="0" borderId="12" xfId="0" applyNumberFormat="1" applyFont="1" applyFill="1" applyBorder="1" applyAlignment="1" applyProtection="1">
      <alignment vertical="center"/>
    </xf>
    <xf numFmtId="165" fontId="9" fillId="0" borderId="11" xfId="1" applyNumberFormat="1" applyFont="1" applyFill="1" applyBorder="1" applyAlignment="1" applyProtection="1">
      <alignment vertical="center"/>
    </xf>
    <xf numFmtId="43" fontId="9" fillId="0" borderId="11" xfId="1" applyFont="1" applyFill="1" applyBorder="1" applyAlignment="1" applyProtection="1">
      <alignment vertical="center"/>
    </xf>
    <xf numFmtId="164" fontId="9" fillId="3" borderId="11" xfId="0" applyNumberFormat="1" applyFont="1" applyFill="1" applyBorder="1" applyAlignment="1" applyProtection="1">
      <alignment vertical="center"/>
    </xf>
    <xf numFmtId="43" fontId="9" fillId="0" borderId="12" xfId="1" applyFont="1" applyFill="1" applyBorder="1" applyAlignment="1" applyProtection="1">
      <alignment vertical="center"/>
    </xf>
    <xf numFmtId="49" fontId="9" fillId="0" borderId="8" xfId="0" applyNumberFormat="1" applyFont="1" applyFill="1" applyBorder="1" applyAlignment="1" applyProtection="1">
      <alignment horizontal="left"/>
    </xf>
    <xf numFmtId="165" fontId="9" fillId="0" borderId="15" xfId="0" applyNumberFormat="1" applyFont="1" applyFill="1" applyBorder="1" applyAlignment="1" applyProtection="1">
      <alignment vertical="center"/>
    </xf>
    <xf numFmtId="164" fontId="9" fillId="0" borderId="8" xfId="0" applyNumberFormat="1" applyFont="1" applyFill="1" applyBorder="1" applyAlignment="1" applyProtection="1">
      <alignment vertical="center"/>
    </xf>
    <xf numFmtId="164" fontId="9" fillId="0" borderId="15" xfId="0" applyNumberFormat="1" applyFont="1" applyFill="1" applyBorder="1" applyAlignment="1" applyProtection="1">
      <alignment vertical="center"/>
    </xf>
    <xf numFmtId="49" fontId="5" fillId="2" borderId="16" xfId="0" applyNumberFormat="1" applyFont="1" applyFill="1" applyBorder="1" applyAlignment="1" applyProtection="1">
      <alignment horizontal="left" vertical="center"/>
    </xf>
    <xf numFmtId="165" fontId="5" fillId="2" borderId="14" xfId="0" applyNumberFormat="1" applyFont="1" applyFill="1" applyBorder="1" applyAlignment="1" applyProtection="1">
      <alignment vertical="center"/>
    </xf>
    <xf numFmtId="43" fontId="5" fillId="2" borderId="14" xfId="0" applyNumberFormat="1" applyFont="1" applyFill="1" applyBorder="1" applyAlignment="1" applyProtection="1">
      <alignment vertical="center"/>
    </xf>
    <xf numFmtId="43" fontId="5" fillId="2" borderId="10" xfId="0" applyNumberFormat="1" applyFont="1" applyFill="1" applyBorder="1" applyAlignment="1" applyProtection="1">
      <alignment vertical="center"/>
    </xf>
    <xf numFmtId="49" fontId="14" fillId="4" borderId="6" xfId="0" applyNumberFormat="1" applyFont="1" applyFill="1" applyBorder="1" applyAlignment="1" applyProtection="1">
      <alignment horizontal="left"/>
    </xf>
    <xf numFmtId="165" fontId="14" fillId="4" borderId="17" xfId="0" applyNumberFormat="1" applyFont="1" applyFill="1" applyBorder="1" applyAlignment="1" applyProtection="1">
      <alignment vertical="center"/>
    </xf>
    <xf numFmtId="164" fontId="14" fillId="4" borderId="17" xfId="0" applyNumberFormat="1" applyFont="1" applyFill="1" applyBorder="1" applyAlignment="1" applyProtection="1">
      <alignment vertical="center"/>
    </xf>
    <xf numFmtId="164" fontId="15" fillId="0" borderId="0" xfId="0" applyNumberFormat="1" applyFont="1"/>
    <xf numFmtId="164" fontId="16" fillId="0" borderId="0" xfId="0" applyNumberFormat="1" applyFont="1" applyFill="1" applyBorder="1" applyAlignment="1" applyProtection="1">
      <alignment vertical="center"/>
    </xf>
    <xf numFmtId="164" fontId="9" fillId="0" borderId="0" xfId="0" applyNumberFormat="1" applyFont="1" applyFill="1" applyBorder="1" applyAlignment="1" applyProtection="1">
      <alignment vertical="center"/>
    </xf>
    <xf numFmtId="165" fontId="16" fillId="0" borderId="0" xfId="1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/>
    <xf numFmtId="165" fontId="18" fillId="0" borderId="0" xfId="0" applyNumberFormat="1" applyFont="1" applyAlignment="1">
      <alignment horizontal="center"/>
    </xf>
    <xf numFmtId="165" fontId="18" fillId="0" borderId="0" xfId="0" applyNumberFormat="1" applyFont="1" applyFill="1" applyAlignment="1">
      <alignment horizontal="center"/>
    </xf>
    <xf numFmtId="0" fontId="16" fillId="0" borderId="0" xfId="0" applyFont="1" applyFill="1" applyAlignment="1" applyProtection="1"/>
    <xf numFmtId="164" fontId="18" fillId="3" borderId="0" xfId="0" applyNumberFormat="1" applyFont="1" applyFill="1"/>
    <xf numFmtId="164" fontId="18" fillId="0" borderId="0" xfId="0" applyNumberFormat="1" applyFont="1" applyFill="1"/>
    <xf numFmtId="164" fontId="18" fillId="0" borderId="0" xfId="0" applyNumberFormat="1" applyFont="1"/>
    <xf numFmtId="0" fontId="19" fillId="0" borderId="0" xfId="0" applyFont="1"/>
    <xf numFmtId="164" fontId="20" fillId="3" borderId="0" xfId="0" applyNumberFormat="1" applyFont="1" applyFill="1" applyAlignment="1">
      <alignment horizontal="right"/>
    </xf>
    <xf numFmtId="164" fontId="20" fillId="0" borderId="0" xfId="0" applyNumberFormat="1" applyFont="1" applyFill="1" applyAlignment="1">
      <alignment horizontal="right"/>
    </xf>
    <xf numFmtId="164" fontId="18" fillId="0" borderId="0" xfId="0" applyNumberFormat="1" applyFont="1" applyFill="1" applyBorder="1"/>
    <xf numFmtId="165" fontId="18" fillId="0" borderId="0" xfId="1" applyNumberFormat="1" applyFont="1" applyFill="1" applyBorder="1" applyAlignment="1" applyProtection="1">
      <alignment vertical="center"/>
    </xf>
    <xf numFmtId="0" fontId="16" fillId="0" borderId="0" xfId="0" applyFont="1" applyFill="1" applyAlignment="1" applyProtection="1">
      <alignment horizontal="left" indent="1"/>
    </xf>
    <xf numFmtId="0" fontId="21" fillId="0" borderId="0" xfId="0" applyFont="1" applyFill="1" applyAlignment="1" applyProtection="1"/>
    <xf numFmtId="0" fontId="22" fillId="0" borderId="0" xfId="0" applyFont="1" applyFill="1" applyBorder="1"/>
    <xf numFmtId="0" fontId="23" fillId="0" borderId="0" xfId="0" applyFont="1"/>
    <xf numFmtId="0" fontId="11" fillId="0" borderId="0" xfId="0" applyFont="1"/>
    <xf numFmtId="43" fontId="8" fillId="0" borderId="0" xfId="1" applyFont="1" applyFill="1"/>
    <xf numFmtId="49" fontId="18" fillId="0" borderId="0" xfId="0" applyNumberFormat="1" applyFont="1" applyFill="1" applyBorder="1"/>
    <xf numFmtId="165" fontId="8" fillId="0" borderId="0" xfId="1" applyNumberFormat="1" applyFont="1" applyFill="1"/>
    <xf numFmtId="49" fontId="16" fillId="0" borderId="0" xfId="0" applyNumberFormat="1" applyFont="1" applyFill="1" applyBorder="1" applyAlignment="1" applyProtection="1"/>
    <xf numFmtId="0" fontId="18" fillId="0" borderId="0" xfId="0" applyFont="1"/>
    <xf numFmtId="0" fontId="24" fillId="0" borderId="0" xfId="0" applyFont="1"/>
    <xf numFmtId="164" fontId="18" fillId="0" borderId="0" xfId="0" applyNumberFormat="1" applyFont="1" applyFill="1" applyBorder="1" applyAlignment="1" applyProtection="1">
      <alignment vertical="center"/>
    </xf>
    <xf numFmtId="0" fontId="24" fillId="0" borderId="0" xfId="0" applyFont="1" applyBorder="1"/>
    <xf numFmtId="0" fontId="24" fillId="0" borderId="0" xfId="0" applyFont="1" applyFill="1"/>
    <xf numFmtId="164" fontId="24" fillId="0" borderId="0" xfId="0" applyNumberFormat="1" applyFont="1" applyFill="1" applyBorder="1"/>
    <xf numFmtId="0" fontId="24" fillId="0" borderId="0" xfId="0" applyFont="1" applyFill="1" applyBorder="1"/>
    <xf numFmtId="164" fontId="24" fillId="0" borderId="0" xfId="0" applyNumberFormat="1" applyFont="1"/>
    <xf numFmtId="165" fontId="11" fillId="0" borderId="0" xfId="1" applyNumberFormat="1" applyFont="1" applyFill="1" applyBorder="1" applyAlignment="1" applyProtection="1">
      <alignment vertical="center"/>
    </xf>
    <xf numFmtId="165" fontId="9" fillId="0" borderId="0" xfId="1" applyNumberFormat="1" applyFont="1" applyFill="1" applyBorder="1" applyAlignment="1" applyProtection="1">
      <alignment vertical="center"/>
    </xf>
    <xf numFmtId="0" fontId="25" fillId="0" borderId="0" xfId="0" applyFont="1"/>
    <xf numFmtId="0" fontId="25" fillId="0" borderId="0" xfId="0" applyFont="1" applyFill="1"/>
  </cellXfs>
  <cellStyles count="6">
    <cellStyle name="Millares" xfId="1" builtinId="3"/>
    <cellStyle name="Normal" xfId="0" builtinId="0"/>
    <cellStyle name="Normal 10 2" xfId="5"/>
    <cellStyle name="Normal 2 2 2" xfId="2"/>
    <cellStyle name="Normal 2 2 2 2" xfId="4"/>
    <cellStyle name="Normal_COMPARACION 2002-20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v2kp-47212\FISCAL\Cuadros%20Comparativos\CUADROS%20FISC.COMPARA902001-1er%20trimest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perez/Documents/My%20Documents%20Raulina%20Perez/INGRESOS%20FISCALES%20ACUMULADOS%202021/INGRESOS%20ENERO-JUNIO%20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"/>
      <sheetName val="TCYN"/>
      <sheetName val="TCG"/>
      <sheetName val="DIF"/>
      <sheetName val="Gcap"/>
      <sheetName val="GCK"/>
      <sheetName val="Pretrib"/>
      <sheetName val="Ytotal"/>
      <sheetName val="Gastot"/>
      <sheetName val="gastotri"/>
      <sheetName val="Chart2"/>
      <sheetName val="datos graf."/>
      <sheetName val="FINANCIAMIENTO"/>
      <sheetName val="OPE-FINA"/>
      <sheetName val="Gasto "/>
      <sheetName val="ING SIN DIF "/>
      <sheetName val="ING SIN DIF NI COMISION"/>
      <sheetName val="FLUJO"/>
      <sheetName val="ING "/>
      <sheetName val="FINANCIAMIENTO (2)"/>
      <sheetName val="Ingresos Tributarios"/>
      <sheetName val="Ponderación Impuestos"/>
      <sheetName val="ING COMBUS"/>
      <sheetName val="LIST GASTOS"/>
      <sheetName val="LIST INGRESOS"/>
      <sheetName val="CUADROS FISC.COMPARA902001-1er "/>
      <sheetName val="Año 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ero 2020-2021"/>
      <sheetName val="FINANCIERO (2021 Est. 2021)"/>
      <sheetName val="PP (2)"/>
      <sheetName val="PP"/>
      <sheetName val="PP (EST)"/>
      <sheetName val="DGII"/>
      <sheetName val="DGII (EST)"/>
      <sheetName val="DGA"/>
      <sheetName val="DGA (EST)"/>
      <sheetName val="TESORERIA"/>
      <sheetName val="TESORERIA (EST)"/>
      <sheetName val="2021 (REC)"/>
      <sheetName val="2021 (RESUMEN"/>
      <sheetName val="2021 REC- EST "/>
      <sheetName val="2021 REC-EST 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57"/>
  <sheetViews>
    <sheetView showGridLines="0" tabSelected="1" topLeftCell="I53" zoomScaleNormal="100" workbookViewId="0">
      <selection activeCell="C129" sqref="C129:S144"/>
    </sheetView>
  </sheetViews>
  <sheetFormatPr baseColWidth="10" defaultColWidth="11.42578125" defaultRowHeight="12.75" x14ac:dyDescent="0.2"/>
  <cols>
    <col min="1" max="1" width="1.5703125" customWidth="1"/>
    <col min="2" max="2" width="70.85546875" customWidth="1"/>
    <col min="3" max="7" width="10.7109375" customWidth="1"/>
    <col min="8" max="8" width="11.42578125" customWidth="1"/>
    <col min="9" max="9" width="10.5703125" style="40" customWidth="1"/>
    <col min="10" max="14" width="12.28515625" customWidth="1"/>
    <col min="15" max="15" width="11.140625" customWidth="1"/>
    <col min="16" max="16" width="12.7109375" customWidth="1"/>
    <col min="17" max="17" width="12" customWidth="1"/>
    <col min="18" max="18" width="8.28515625" customWidth="1"/>
    <col min="19" max="20" width="17.5703125" bestFit="1" customWidth="1"/>
    <col min="21" max="21" width="16.5703125" bestFit="1" customWidth="1"/>
    <col min="24" max="24" width="14.85546875" bestFit="1" customWidth="1"/>
  </cols>
  <sheetData>
    <row r="1" spans="2:64" ht="18.75" customHeight="1" x14ac:dyDescent="0.3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64" ht="15" customHeigh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64" ht="18" customHeight="1" x14ac:dyDescent="0.3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64" ht="17.25" customHeight="1" x14ac:dyDescent="0.3"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64" ht="17.25" customHeight="1" x14ac:dyDescent="0.3">
      <c r="B5" s="4" t="s">
        <v>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2:64" ht="23.25" customHeight="1" x14ac:dyDescent="0.2">
      <c r="B6" s="5" t="s">
        <v>4</v>
      </c>
      <c r="C6" s="6">
        <v>2020</v>
      </c>
      <c r="D6" s="7"/>
      <c r="E6" s="7"/>
      <c r="F6" s="7"/>
      <c r="G6" s="7"/>
      <c r="H6" s="7"/>
      <c r="I6" s="8">
        <v>2020</v>
      </c>
      <c r="J6" s="6">
        <v>2021</v>
      </c>
      <c r="K6" s="7"/>
      <c r="L6" s="7"/>
      <c r="M6" s="7"/>
      <c r="N6" s="7"/>
      <c r="O6" s="7"/>
      <c r="P6" s="8">
        <v>2021</v>
      </c>
      <c r="Q6" s="6" t="s">
        <v>5</v>
      </c>
      <c r="R6" s="9"/>
    </row>
    <row r="7" spans="2:64" ht="24.75" customHeight="1" thickBot="1" x14ac:dyDescent="0.25">
      <c r="B7" s="10"/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2"/>
      <c r="J7" s="13" t="s">
        <v>6</v>
      </c>
      <c r="K7" s="11" t="s">
        <v>7</v>
      </c>
      <c r="L7" s="11" t="s">
        <v>8</v>
      </c>
      <c r="M7" s="11" t="s">
        <v>9</v>
      </c>
      <c r="N7" s="11" t="s">
        <v>10</v>
      </c>
      <c r="O7" s="11" t="s">
        <v>11</v>
      </c>
      <c r="P7" s="12"/>
      <c r="Q7" s="11" t="s">
        <v>12</v>
      </c>
      <c r="R7" s="13" t="s">
        <v>13</v>
      </c>
    </row>
    <row r="8" spans="2:64" ht="15.95" customHeight="1" thickTop="1" x14ac:dyDescent="0.25">
      <c r="B8" s="14" t="s">
        <v>14</v>
      </c>
      <c r="C8" s="15">
        <f t="shared" ref="C8:P8" si="0">+C9+C56+C57+C65+C83</f>
        <v>63517.099999999984</v>
      </c>
      <c r="D8" s="15">
        <f t="shared" si="0"/>
        <v>49746.299999999996</v>
      </c>
      <c r="E8" s="15">
        <f t="shared" si="0"/>
        <v>46762.69999999999</v>
      </c>
      <c r="F8" s="15">
        <f t="shared" si="0"/>
        <v>45722.799999999996</v>
      </c>
      <c r="G8" s="15">
        <f t="shared" si="0"/>
        <v>34063.200000000004</v>
      </c>
      <c r="H8" s="15">
        <f t="shared" si="0"/>
        <v>40189.900000000009</v>
      </c>
      <c r="I8" s="15">
        <f t="shared" si="0"/>
        <v>280002</v>
      </c>
      <c r="J8" s="15">
        <f t="shared" si="0"/>
        <v>67738.200000000012</v>
      </c>
      <c r="K8" s="15">
        <f t="shared" si="0"/>
        <v>58865</v>
      </c>
      <c r="L8" s="15">
        <f t="shared" si="0"/>
        <v>57567.599999999991</v>
      </c>
      <c r="M8" s="15">
        <f t="shared" si="0"/>
        <v>85215.5</v>
      </c>
      <c r="N8" s="15">
        <f t="shared" si="0"/>
        <v>66221.599999999991</v>
      </c>
      <c r="O8" s="15">
        <f t="shared" si="0"/>
        <v>68197.599999999991</v>
      </c>
      <c r="P8" s="15">
        <f t="shared" si="0"/>
        <v>403805.50000000006</v>
      </c>
      <c r="Q8" s="16">
        <f t="shared" ref="Q8:Q71" si="1">+P8-I8</f>
        <v>123803.50000000006</v>
      </c>
      <c r="R8" s="15">
        <f t="shared" ref="R8:R47" si="2">+Q8/I8*100</f>
        <v>44.215219891286509</v>
      </c>
    </row>
    <row r="9" spans="2:64" ht="15.95" customHeight="1" x14ac:dyDescent="0.25">
      <c r="B9" s="17" t="s">
        <v>15</v>
      </c>
      <c r="C9" s="15">
        <f t="shared" ref="C9:P9" si="3">+C10+C15+C24+C45+C54+C55</f>
        <v>59414.999999999985</v>
      </c>
      <c r="D9" s="15">
        <f t="shared" si="3"/>
        <v>46284.1</v>
      </c>
      <c r="E9" s="15">
        <f t="shared" si="3"/>
        <v>41051.799999999996</v>
      </c>
      <c r="F9" s="15">
        <f t="shared" si="3"/>
        <v>32352.799999999996</v>
      </c>
      <c r="G9" s="15">
        <f t="shared" si="3"/>
        <v>31764.900000000005</v>
      </c>
      <c r="H9" s="15">
        <f t="shared" si="3"/>
        <v>37756.000000000007</v>
      </c>
      <c r="I9" s="15">
        <f t="shared" si="3"/>
        <v>248624.59999999998</v>
      </c>
      <c r="J9" s="15">
        <f t="shared" si="3"/>
        <v>58969.100000000006</v>
      </c>
      <c r="K9" s="15">
        <f t="shared" si="3"/>
        <v>54145.3</v>
      </c>
      <c r="L9" s="15">
        <f t="shared" si="3"/>
        <v>54462.799999999996</v>
      </c>
      <c r="M9" s="15">
        <f t="shared" si="3"/>
        <v>81107.8</v>
      </c>
      <c r="N9" s="15">
        <f t="shared" si="3"/>
        <v>63187.199999999997</v>
      </c>
      <c r="O9" s="15">
        <f t="shared" si="3"/>
        <v>59293.69999999999</v>
      </c>
      <c r="P9" s="15">
        <f t="shared" si="3"/>
        <v>371165.9</v>
      </c>
      <c r="Q9" s="16">
        <f t="shared" si="1"/>
        <v>122541.30000000005</v>
      </c>
      <c r="R9" s="15">
        <f t="shared" si="2"/>
        <v>49.287681106374855</v>
      </c>
    </row>
    <row r="10" spans="2:64" ht="15.95" customHeight="1" x14ac:dyDescent="0.25">
      <c r="B10" s="18" t="s">
        <v>16</v>
      </c>
      <c r="C10" s="19">
        <f t="shared" ref="C10:P10" si="4">SUM(C11:C14)</f>
        <v>20896.599999999999</v>
      </c>
      <c r="D10" s="19">
        <f t="shared" ref="D10:H10" si="5">SUM(D11:D14)</f>
        <v>14072.900000000001</v>
      </c>
      <c r="E10" s="19">
        <f t="shared" si="5"/>
        <v>13646.400000000001</v>
      </c>
      <c r="F10" s="19">
        <f t="shared" si="5"/>
        <v>16420.599999999999</v>
      </c>
      <c r="G10" s="19">
        <f t="shared" si="5"/>
        <v>11041.7</v>
      </c>
      <c r="H10" s="19">
        <f t="shared" si="5"/>
        <v>10874.6</v>
      </c>
      <c r="I10" s="19">
        <f t="shared" si="4"/>
        <v>86952.8</v>
      </c>
      <c r="J10" s="19">
        <f t="shared" si="4"/>
        <v>21803.3</v>
      </c>
      <c r="K10" s="19">
        <f t="shared" ref="K10:N10" si="6">SUM(K11:K14)</f>
        <v>19465.5</v>
      </c>
      <c r="L10" s="19">
        <f t="shared" si="6"/>
        <v>15179.8</v>
      </c>
      <c r="M10" s="19">
        <f t="shared" si="6"/>
        <v>39847.899999999994</v>
      </c>
      <c r="N10" s="19">
        <f t="shared" si="6"/>
        <v>22506.2</v>
      </c>
      <c r="O10" s="19">
        <f t="shared" si="4"/>
        <v>18611.899999999998</v>
      </c>
      <c r="P10" s="19">
        <f t="shared" si="4"/>
        <v>137414.6</v>
      </c>
      <c r="Q10" s="20">
        <f t="shared" si="1"/>
        <v>50461.8</v>
      </c>
      <c r="R10" s="19">
        <f t="shared" si="2"/>
        <v>58.03355383610419</v>
      </c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</row>
    <row r="11" spans="2:64" ht="15.95" customHeight="1" x14ac:dyDescent="0.25">
      <c r="B11" s="22" t="s">
        <v>17</v>
      </c>
      <c r="C11" s="23">
        <v>6857</v>
      </c>
      <c r="D11" s="23">
        <v>5532.7</v>
      </c>
      <c r="E11" s="23">
        <v>4956.6000000000004</v>
      </c>
      <c r="F11" s="23">
        <v>4725.8999999999996</v>
      </c>
      <c r="G11" s="23">
        <v>4520.2</v>
      </c>
      <c r="H11" s="23">
        <v>4102.1000000000004</v>
      </c>
      <c r="I11" s="24">
        <f>SUM(C11:H11)</f>
        <v>30694.500000000007</v>
      </c>
      <c r="J11" s="23">
        <v>6347.1</v>
      </c>
      <c r="K11" s="23">
        <v>5866.4</v>
      </c>
      <c r="L11" s="23">
        <v>6287.3</v>
      </c>
      <c r="M11" s="23">
        <v>5482.9</v>
      </c>
      <c r="N11" s="23">
        <v>6263.3</v>
      </c>
      <c r="O11" s="23">
        <v>5392</v>
      </c>
      <c r="P11" s="23">
        <f>SUM(J11:O11)</f>
        <v>35639</v>
      </c>
      <c r="Q11" s="25">
        <f t="shared" si="1"/>
        <v>4944.4999999999927</v>
      </c>
      <c r="R11" s="23">
        <f t="shared" si="2"/>
        <v>16.108749124435949</v>
      </c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</row>
    <row r="12" spans="2:64" ht="15.95" customHeight="1" x14ac:dyDescent="0.25">
      <c r="B12" s="22" t="s">
        <v>18</v>
      </c>
      <c r="C12" s="23">
        <v>10045.5</v>
      </c>
      <c r="D12" s="23">
        <v>5947.3</v>
      </c>
      <c r="E12" s="23">
        <v>5901.5</v>
      </c>
      <c r="F12" s="23">
        <v>9248.7000000000007</v>
      </c>
      <c r="G12" s="23">
        <v>3614.5</v>
      </c>
      <c r="H12" s="23">
        <v>4255.8999999999996</v>
      </c>
      <c r="I12" s="24">
        <f>SUM(C12:H12)</f>
        <v>39013.4</v>
      </c>
      <c r="J12" s="23">
        <v>11336.3</v>
      </c>
      <c r="K12" s="23">
        <v>11432.6</v>
      </c>
      <c r="L12" s="23">
        <v>6592.9</v>
      </c>
      <c r="M12" s="23">
        <v>30794.799999999999</v>
      </c>
      <c r="N12" s="23">
        <v>12656.4</v>
      </c>
      <c r="O12" s="23">
        <v>9294.6</v>
      </c>
      <c r="P12" s="23">
        <f>SUM(J12:O12)</f>
        <v>82107.600000000006</v>
      </c>
      <c r="Q12" s="25">
        <f t="shared" si="1"/>
        <v>43094.200000000004</v>
      </c>
      <c r="R12" s="23">
        <f t="shared" si="2"/>
        <v>110.45999579631614</v>
      </c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</row>
    <row r="13" spans="2:64" ht="15.95" customHeight="1" x14ac:dyDescent="0.25">
      <c r="B13" s="22" t="s">
        <v>19</v>
      </c>
      <c r="C13" s="23">
        <v>3790.6</v>
      </c>
      <c r="D13" s="23">
        <v>2473.6999999999998</v>
      </c>
      <c r="E13" s="23">
        <v>2716.1</v>
      </c>
      <c r="F13" s="23">
        <v>2401.6999999999998</v>
      </c>
      <c r="G13" s="23">
        <v>2860.3</v>
      </c>
      <c r="H13" s="23">
        <v>2447.1</v>
      </c>
      <c r="I13" s="24">
        <f>SUM(C13:H13)</f>
        <v>16689.499999999996</v>
      </c>
      <c r="J13" s="23">
        <v>4044.1</v>
      </c>
      <c r="K13" s="23">
        <v>2100.1999999999998</v>
      </c>
      <c r="L13" s="23">
        <v>2215.3000000000002</v>
      </c>
      <c r="M13" s="23">
        <v>3480.7</v>
      </c>
      <c r="N13" s="23">
        <v>3462.7</v>
      </c>
      <c r="O13" s="23">
        <v>3799.2</v>
      </c>
      <c r="P13" s="23">
        <f>SUM(J13:O13)</f>
        <v>19102.2</v>
      </c>
      <c r="Q13" s="25">
        <f t="shared" si="1"/>
        <v>2412.7000000000044</v>
      </c>
      <c r="R13" s="23">
        <f t="shared" si="2"/>
        <v>14.456394739207315</v>
      </c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</row>
    <row r="14" spans="2:64" ht="15.95" customHeight="1" x14ac:dyDescent="0.25">
      <c r="B14" s="22" t="s">
        <v>20</v>
      </c>
      <c r="C14" s="23">
        <v>203.5</v>
      </c>
      <c r="D14" s="23">
        <v>119.2</v>
      </c>
      <c r="E14" s="23">
        <v>72.2</v>
      </c>
      <c r="F14" s="23">
        <v>44.3</v>
      </c>
      <c r="G14" s="23">
        <v>46.7</v>
      </c>
      <c r="H14" s="23">
        <v>69.5</v>
      </c>
      <c r="I14" s="24">
        <f>SUM(C14:H14)</f>
        <v>555.4</v>
      </c>
      <c r="J14" s="23">
        <v>75.8</v>
      </c>
      <c r="K14" s="23">
        <v>66.3</v>
      </c>
      <c r="L14" s="23">
        <v>84.3</v>
      </c>
      <c r="M14" s="23">
        <v>89.5</v>
      </c>
      <c r="N14" s="23">
        <v>123.8</v>
      </c>
      <c r="O14" s="23">
        <v>126.1</v>
      </c>
      <c r="P14" s="23">
        <f>SUM(J14:O14)</f>
        <v>565.79999999999995</v>
      </c>
      <c r="Q14" s="25">
        <f t="shared" si="1"/>
        <v>10.399999999999977</v>
      </c>
      <c r="R14" s="23">
        <f t="shared" si="2"/>
        <v>1.8725243068059017</v>
      </c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</row>
    <row r="15" spans="2:64" ht="15.95" customHeight="1" x14ac:dyDescent="0.25">
      <c r="B15" s="17" t="s">
        <v>21</v>
      </c>
      <c r="C15" s="26">
        <f t="shared" ref="C15:P15" si="7">+C16+C23</f>
        <v>2038.1</v>
      </c>
      <c r="D15" s="26">
        <f t="shared" si="7"/>
        <v>1843</v>
      </c>
      <c r="E15" s="26">
        <f t="shared" si="7"/>
        <v>2517.6</v>
      </c>
      <c r="F15" s="26">
        <f t="shared" si="7"/>
        <v>492</v>
      </c>
      <c r="G15" s="26">
        <f t="shared" si="7"/>
        <v>1039.4000000000001</v>
      </c>
      <c r="H15" s="26">
        <f t="shared" si="7"/>
        <v>1588.6999999999998</v>
      </c>
      <c r="I15" s="26">
        <f t="shared" si="7"/>
        <v>9518.8000000000011</v>
      </c>
      <c r="J15" s="26">
        <f t="shared" si="7"/>
        <v>1866.6999999999998</v>
      </c>
      <c r="K15" s="26">
        <f t="shared" si="7"/>
        <v>2499.4</v>
      </c>
      <c r="L15" s="26">
        <f t="shared" si="7"/>
        <v>3880</v>
      </c>
      <c r="M15" s="26">
        <f t="shared" si="7"/>
        <v>5507.5</v>
      </c>
      <c r="N15" s="26">
        <f t="shared" si="7"/>
        <v>3245.7999999999997</v>
      </c>
      <c r="O15" s="26">
        <f t="shared" si="7"/>
        <v>3207.0000000000005</v>
      </c>
      <c r="P15" s="26">
        <f t="shared" si="7"/>
        <v>20206.400000000001</v>
      </c>
      <c r="Q15" s="27">
        <f t="shared" si="1"/>
        <v>10687.6</v>
      </c>
      <c r="R15" s="26">
        <f t="shared" si="2"/>
        <v>112.27885867966549</v>
      </c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2:64" ht="15.95" customHeight="1" x14ac:dyDescent="0.25">
      <c r="B16" s="28" t="s">
        <v>22</v>
      </c>
      <c r="C16" s="26">
        <f t="shared" ref="C16:P16" si="8">SUM(C17:C22)</f>
        <v>1890.3</v>
      </c>
      <c r="D16" s="26">
        <f t="shared" si="8"/>
        <v>1729.9</v>
      </c>
      <c r="E16" s="26">
        <f t="shared" si="8"/>
        <v>2431.9</v>
      </c>
      <c r="F16" s="26">
        <f t="shared" si="8"/>
        <v>478.8</v>
      </c>
      <c r="G16" s="26">
        <f t="shared" si="8"/>
        <v>1019.9000000000001</v>
      </c>
      <c r="H16" s="26">
        <f t="shared" si="8"/>
        <v>1526.6</v>
      </c>
      <c r="I16" s="26">
        <f t="shared" si="8"/>
        <v>9077.4000000000015</v>
      </c>
      <c r="J16" s="26">
        <f t="shared" si="8"/>
        <v>1810.6</v>
      </c>
      <c r="K16" s="26">
        <f t="shared" si="8"/>
        <v>2419.2000000000003</v>
      </c>
      <c r="L16" s="26">
        <f t="shared" si="8"/>
        <v>3785.6</v>
      </c>
      <c r="M16" s="26">
        <f t="shared" si="8"/>
        <v>5414.2</v>
      </c>
      <c r="N16" s="26">
        <f t="shared" si="8"/>
        <v>3113.6</v>
      </c>
      <c r="O16" s="26">
        <f t="shared" si="8"/>
        <v>3065.1000000000004</v>
      </c>
      <c r="P16" s="26">
        <f t="shared" si="8"/>
        <v>19608.300000000003</v>
      </c>
      <c r="Q16" s="27">
        <f t="shared" si="1"/>
        <v>10530.900000000001</v>
      </c>
      <c r="R16" s="26">
        <f t="shared" si="2"/>
        <v>116.01229426928414</v>
      </c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</row>
    <row r="17" spans="1:64" ht="15.95" customHeight="1" x14ac:dyDescent="0.25">
      <c r="B17" s="29" t="s">
        <v>23</v>
      </c>
      <c r="C17" s="30">
        <v>81.3</v>
      </c>
      <c r="D17" s="31">
        <v>211.8</v>
      </c>
      <c r="E17" s="31">
        <v>1019.2</v>
      </c>
      <c r="F17" s="31">
        <v>17.600000000000001</v>
      </c>
      <c r="G17" s="31">
        <v>22</v>
      </c>
      <c r="H17" s="31">
        <v>57.1</v>
      </c>
      <c r="I17" s="24">
        <f t="shared" ref="I17:I23" si="9">SUM(C17:H17)</f>
        <v>1409</v>
      </c>
      <c r="J17" s="30">
        <v>116.3</v>
      </c>
      <c r="K17" s="31">
        <v>270.7</v>
      </c>
      <c r="L17" s="31">
        <v>1198.3</v>
      </c>
      <c r="M17" s="31">
        <v>237.5</v>
      </c>
      <c r="N17" s="31">
        <v>227.3</v>
      </c>
      <c r="O17" s="31">
        <v>187.7</v>
      </c>
      <c r="P17" s="23">
        <f t="shared" ref="P17:P23" si="10">SUM(J17:O17)</f>
        <v>2237.7999999999997</v>
      </c>
      <c r="Q17" s="25">
        <f t="shared" si="1"/>
        <v>828.79999999999973</v>
      </c>
      <c r="R17" s="23">
        <f t="shared" si="2"/>
        <v>58.821859474804803</v>
      </c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</row>
    <row r="18" spans="1:64" ht="15.95" customHeight="1" x14ac:dyDescent="0.25">
      <c r="B18" s="29" t="s">
        <v>24</v>
      </c>
      <c r="C18" s="30">
        <v>197.4</v>
      </c>
      <c r="D18" s="31">
        <v>92.9</v>
      </c>
      <c r="E18" s="31">
        <v>65.5</v>
      </c>
      <c r="F18" s="31">
        <v>54.3</v>
      </c>
      <c r="G18" s="31">
        <v>244.6</v>
      </c>
      <c r="H18" s="31">
        <v>250.6</v>
      </c>
      <c r="I18" s="24">
        <f t="shared" si="9"/>
        <v>905.30000000000007</v>
      </c>
      <c r="J18" s="30">
        <v>248.2</v>
      </c>
      <c r="K18" s="31">
        <v>181.9</v>
      </c>
      <c r="L18" s="31">
        <v>264.8</v>
      </c>
      <c r="M18" s="31">
        <v>2740.6</v>
      </c>
      <c r="N18" s="31">
        <v>413</v>
      </c>
      <c r="O18" s="31">
        <v>393.7</v>
      </c>
      <c r="P18" s="23">
        <f t="shared" si="10"/>
        <v>4242.2</v>
      </c>
      <c r="Q18" s="25">
        <f t="shared" si="1"/>
        <v>3336.8999999999996</v>
      </c>
      <c r="R18" s="23">
        <f t="shared" si="2"/>
        <v>368.59604550977571</v>
      </c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</row>
    <row r="19" spans="1:64" ht="15.95" customHeight="1" x14ac:dyDescent="0.25">
      <c r="B19" s="29" t="s">
        <v>25</v>
      </c>
      <c r="C19" s="30">
        <v>508.7</v>
      </c>
      <c r="D19" s="31">
        <v>537.6</v>
      </c>
      <c r="E19" s="31">
        <v>358.7</v>
      </c>
      <c r="F19" s="31">
        <v>0</v>
      </c>
      <c r="G19" s="31">
        <v>55.6</v>
      </c>
      <c r="H19" s="31">
        <v>324.60000000000002</v>
      </c>
      <c r="I19" s="24">
        <f t="shared" si="9"/>
        <v>1785.1999999999998</v>
      </c>
      <c r="J19" s="30">
        <v>515.29999999999995</v>
      </c>
      <c r="K19" s="31">
        <v>901.1</v>
      </c>
      <c r="L19" s="31">
        <v>1133.2</v>
      </c>
      <c r="M19" s="31">
        <v>1096.5999999999999</v>
      </c>
      <c r="N19" s="31">
        <v>1191.3</v>
      </c>
      <c r="O19" s="31">
        <v>1343.1</v>
      </c>
      <c r="P19" s="23">
        <f t="shared" si="10"/>
        <v>6180.6</v>
      </c>
      <c r="Q19" s="25">
        <f t="shared" si="1"/>
        <v>4395.4000000000005</v>
      </c>
      <c r="R19" s="23">
        <f t="shared" si="2"/>
        <v>246.21330943311679</v>
      </c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</row>
    <row r="20" spans="1:64" ht="15.95" customHeight="1" x14ac:dyDescent="0.25">
      <c r="A20" s="32"/>
      <c r="B20" s="33" t="s">
        <v>26</v>
      </c>
      <c r="C20" s="34">
        <v>129.30000000000001</v>
      </c>
      <c r="D20" s="31">
        <v>108</v>
      </c>
      <c r="E20" s="31">
        <v>78.3</v>
      </c>
      <c r="F20" s="31">
        <v>0.1</v>
      </c>
      <c r="G20" s="31">
        <v>2</v>
      </c>
      <c r="H20" s="31">
        <v>25.1</v>
      </c>
      <c r="I20" s="24">
        <f t="shared" si="9"/>
        <v>342.80000000000007</v>
      </c>
      <c r="J20" s="34">
        <v>105.3</v>
      </c>
      <c r="K20" s="31">
        <v>159.6</v>
      </c>
      <c r="L20" s="31">
        <v>187.4</v>
      </c>
      <c r="M20" s="31">
        <v>160.69999999999999</v>
      </c>
      <c r="N20" s="31">
        <v>163</v>
      </c>
      <c r="O20" s="31">
        <v>152.9</v>
      </c>
      <c r="P20" s="23">
        <f t="shared" si="10"/>
        <v>928.9</v>
      </c>
      <c r="Q20" s="25">
        <f t="shared" si="1"/>
        <v>586.09999999999991</v>
      </c>
      <c r="R20" s="23">
        <f t="shared" si="2"/>
        <v>170.97432905484243</v>
      </c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</row>
    <row r="21" spans="1:64" ht="15.95" customHeight="1" x14ac:dyDescent="0.25">
      <c r="B21" s="29" t="s">
        <v>27</v>
      </c>
      <c r="C21" s="34">
        <v>903.5</v>
      </c>
      <c r="D21" s="31">
        <v>683.9</v>
      </c>
      <c r="E21" s="31">
        <v>729.1</v>
      </c>
      <c r="F21" s="31">
        <v>393.7</v>
      </c>
      <c r="G21" s="31">
        <v>671</v>
      </c>
      <c r="H21" s="31">
        <v>634.70000000000005</v>
      </c>
      <c r="I21" s="24">
        <f t="shared" si="9"/>
        <v>4015.8999999999996</v>
      </c>
      <c r="J21" s="34">
        <v>773.8</v>
      </c>
      <c r="K21" s="31">
        <v>777.5</v>
      </c>
      <c r="L21" s="31">
        <v>795.8</v>
      </c>
      <c r="M21" s="31">
        <v>986.5</v>
      </c>
      <c r="N21" s="31">
        <v>832.1</v>
      </c>
      <c r="O21" s="31">
        <v>802.7</v>
      </c>
      <c r="P21" s="23">
        <f t="shared" si="10"/>
        <v>4968.3999999999996</v>
      </c>
      <c r="Q21" s="25">
        <f t="shared" si="1"/>
        <v>952.5</v>
      </c>
      <c r="R21" s="23">
        <f t="shared" si="2"/>
        <v>23.718220075201078</v>
      </c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</row>
    <row r="22" spans="1:64" ht="15.95" customHeight="1" x14ac:dyDescent="0.25">
      <c r="B22" s="33" t="s">
        <v>28</v>
      </c>
      <c r="C22" s="34">
        <v>70.099999999999994</v>
      </c>
      <c r="D22" s="31">
        <v>95.7</v>
      </c>
      <c r="E22" s="31">
        <v>181.1</v>
      </c>
      <c r="F22" s="31">
        <v>13.1</v>
      </c>
      <c r="G22" s="31">
        <v>24.7</v>
      </c>
      <c r="H22" s="31">
        <v>234.5</v>
      </c>
      <c r="I22" s="24">
        <f t="shared" si="9"/>
        <v>619.20000000000005</v>
      </c>
      <c r="J22" s="34">
        <v>51.7</v>
      </c>
      <c r="K22" s="31">
        <v>128.4</v>
      </c>
      <c r="L22" s="31">
        <v>206.1</v>
      </c>
      <c r="M22" s="31">
        <v>192.3</v>
      </c>
      <c r="N22" s="31">
        <v>286.89999999999998</v>
      </c>
      <c r="O22" s="31">
        <v>185</v>
      </c>
      <c r="P22" s="23">
        <f t="shared" si="10"/>
        <v>1050.4000000000001</v>
      </c>
      <c r="Q22" s="25">
        <f t="shared" si="1"/>
        <v>431.20000000000005</v>
      </c>
      <c r="R22" s="23">
        <f t="shared" si="2"/>
        <v>69.638242894056845</v>
      </c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</row>
    <row r="23" spans="1:64" ht="15.95" customHeight="1" x14ac:dyDescent="0.25">
      <c r="B23" s="28" t="s">
        <v>29</v>
      </c>
      <c r="C23" s="35">
        <v>147.80000000000001</v>
      </c>
      <c r="D23" s="36">
        <v>113.1</v>
      </c>
      <c r="E23" s="36">
        <v>85.7</v>
      </c>
      <c r="F23" s="36">
        <v>13.2</v>
      </c>
      <c r="G23" s="36">
        <v>19.5</v>
      </c>
      <c r="H23" s="36">
        <v>62.1</v>
      </c>
      <c r="I23" s="19">
        <f t="shared" si="9"/>
        <v>441.4</v>
      </c>
      <c r="J23" s="35">
        <v>56.1</v>
      </c>
      <c r="K23" s="36">
        <v>80.2</v>
      </c>
      <c r="L23" s="36">
        <v>94.4</v>
      </c>
      <c r="M23" s="36">
        <v>93.3</v>
      </c>
      <c r="N23" s="36">
        <v>132.19999999999999</v>
      </c>
      <c r="O23" s="36">
        <v>141.9</v>
      </c>
      <c r="P23" s="19">
        <f t="shared" si="10"/>
        <v>598.1</v>
      </c>
      <c r="Q23" s="20">
        <f t="shared" si="1"/>
        <v>156.70000000000005</v>
      </c>
      <c r="R23" s="19">
        <f t="shared" si="2"/>
        <v>35.500679655641157</v>
      </c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</row>
    <row r="24" spans="1:64" ht="15.95" customHeight="1" x14ac:dyDescent="0.25">
      <c r="B24" s="18" t="s">
        <v>30</v>
      </c>
      <c r="C24" s="35">
        <f t="shared" ref="C24:P24" si="11">+C25+C28+C36+C44</f>
        <v>32927.299999999996</v>
      </c>
      <c r="D24" s="19">
        <f t="shared" si="11"/>
        <v>27228.6</v>
      </c>
      <c r="E24" s="19">
        <f t="shared" si="11"/>
        <v>22199.599999999995</v>
      </c>
      <c r="F24" s="19">
        <f t="shared" si="11"/>
        <v>13869.699999999999</v>
      </c>
      <c r="G24" s="19">
        <f t="shared" si="11"/>
        <v>18158.200000000004</v>
      </c>
      <c r="H24" s="19">
        <f t="shared" si="11"/>
        <v>23230.800000000003</v>
      </c>
      <c r="I24" s="19">
        <f t="shared" si="11"/>
        <v>137614.19999999998</v>
      </c>
      <c r="J24" s="35">
        <f t="shared" si="11"/>
        <v>32140.3</v>
      </c>
      <c r="K24" s="19">
        <f t="shared" si="11"/>
        <v>28799.399999999998</v>
      </c>
      <c r="L24" s="19">
        <f t="shared" si="11"/>
        <v>31730</v>
      </c>
      <c r="M24" s="19">
        <f t="shared" si="11"/>
        <v>32218.100000000002</v>
      </c>
      <c r="N24" s="19">
        <f t="shared" si="11"/>
        <v>33734.299999999996</v>
      </c>
      <c r="O24" s="19">
        <f t="shared" si="11"/>
        <v>33294.899999999994</v>
      </c>
      <c r="P24" s="19">
        <f t="shared" si="11"/>
        <v>191917.00000000003</v>
      </c>
      <c r="Q24" s="20">
        <f t="shared" si="1"/>
        <v>54302.800000000047</v>
      </c>
      <c r="R24" s="19">
        <f t="shared" si="2"/>
        <v>39.460171988065227</v>
      </c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</row>
    <row r="25" spans="1:64" ht="15.95" customHeight="1" x14ac:dyDescent="0.25">
      <c r="B25" s="37" t="s">
        <v>31</v>
      </c>
      <c r="C25" s="35">
        <f t="shared" ref="C25:P25" si="12">+C26+C27</f>
        <v>21290</v>
      </c>
      <c r="D25" s="19">
        <f t="shared" si="12"/>
        <v>17078.5</v>
      </c>
      <c r="E25" s="19">
        <f t="shared" si="12"/>
        <v>13048.599999999999</v>
      </c>
      <c r="F25" s="19">
        <f t="shared" si="12"/>
        <v>9534.5999999999985</v>
      </c>
      <c r="G25" s="19">
        <f t="shared" si="12"/>
        <v>12331.1</v>
      </c>
      <c r="H25" s="19">
        <f t="shared" si="12"/>
        <v>15393.4</v>
      </c>
      <c r="I25" s="19">
        <f t="shared" si="12"/>
        <v>88676.199999999983</v>
      </c>
      <c r="J25" s="35">
        <f t="shared" si="12"/>
        <v>20090.099999999999</v>
      </c>
      <c r="K25" s="19">
        <f t="shared" si="12"/>
        <v>17813</v>
      </c>
      <c r="L25" s="19">
        <f t="shared" si="12"/>
        <v>19043.599999999999</v>
      </c>
      <c r="M25" s="19">
        <f t="shared" si="12"/>
        <v>20327.3</v>
      </c>
      <c r="N25" s="19">
        <f t="shared" si="12"/>
        <v>21831.599999999999</v>
      </c>
      <c r="O25" s="19">
        <f t="shared" si="12"/>
        <v>21755.1</v>
      </c>
      <c r="P25" s="19">
        <f t="shared" si="12"/>
        <v>120860.70000000001</v>
      </c>
      <c r="Q25" s="20">
        <f t="shared" si="1"/>
        <v>32184.500000000029</v>
      </c>
      <c r="R25" s="19">
        <f t="shared" si="2"/>
        <v>36.294405939812521</v>
      </c>
      <c r="S25" s="38"/>
      <c r="T25" s="38"/>
      <c r="U25" s="38"/>
      <c r="V25" s="38"/>
      <c r="W25" s="38"/>
      <c r="X25" s="38"/>
      <c r="Y25" s="38"/>
      <c r="Z25" s="38"/>
      <c r="AA25" s="39"/>
      <c r="AB25" s="40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</row>
    <row r="26" spans="1:64" ht="15.95" customHeight="1" x14ac:dyDescent="0.25">
      <c r="B26" s="41" t="s">
        <v>32</v>
      </c>
      <c r="C26" s="34">
        <v>13445.2</v>
      </c>
      <c r="D26" s="23">
        <v>10310.5</v>
      </c>
      <c r="E26" s="23">
        <v>6501.7</v>
      </c>
      <c r="F26" s="23">
        <v>5021.7</v>
      </c>
      <c r="G26" s="23">
        <v>7902</v>
      </c>
      <c r="H26" s="23">
        <v>9994.2999999999993</v>
      </c>
      <c r="I26" s="24">
        <f>SUM(C26:H26)</f>
        <v>53175.399999999994</v>
      </c>
      <c r="J26" s="34">
        <v>12113.7</v>
      </c>
      <c r="K26" s="23">
        <v>9274.2000000000007</v>
      </c>
      <c r="L26" s="23">
        <v>9410.5</v>
      </c>
      <c r="M26" s="23">
        <v>11287.9</v>
      </c>
      <c r="N26" s="23">
        <v>11011.3</v>
      </c>
      <c r="O26" s="23">
        <v>11301.3</v>
      </c>
      <c r="P26" s="23">
        <f>SUM(J26:O26)</f>
        <v>64398.900000000009</v>
      </c>
      <c r="Q26" s="25">
        <f t="shared" si="1"/>
        <v>11223.500000000015</v>
      </c>
      <c r="R26" s="23">
        <f t="shared" si="2"/>
        <v>21.1065643135736</v>
      </c>
      <c r="S26" s="38"/>
      <c r="T26" s="38"/>
      <c r="U26" s="38"/>
      <c r="V26" s="38"/>
      <c r="W26" s="38"/>
      <c r="X26" s="38"/>
      <c r="Y26" s="38"/>
      <c r="Z26" s="38"/>
      <c r="AA26" s="39"/>
      <c r="AB26" s="40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</row>
    <row r="27" spans="1:64" ht="15.95" customHeight="1" x14ac:dyDescent="0.25">
      <c r="B27" s="41" t="s">
        <v>33</v>
      </c>
      <c r="C27" s="34">
        <v>7844.8</v>
      </c>
      <c r="D27" s="23">
        <v>6768</v>
      </c>
      <c r="E27" s="23">
        <v>6546.9</v>
      </c>
      <c r="F27" s="23">
        <v>4512.8999999999996</v>
      </c>
      <c r="G27" s="23">
        <v>4429.1000000000004</v>
      </c>
      <c r="H27" s="23">
        <v>5399.1</v>
      </c>
      <c r="I27" s="24">
        <f>SUM(C27:H27)</f>
        <v>35500.799999999996</v>
      </c>
      <c r="J27" s="34">
        <v>7976.4</v>
      </c>
      <c r="K27" s="23">
        <v>8538.7999999999993</v>
      </c>
      <c r="L27" s="23">
        <v>9633.1</v>
      </c>
      <c r="M27" s="23">
        <v>9039.4</v>
      </c>
      <c r="N27" s="23">
        <v>10820.3</v>
      </c>
      <c r="O27" s="23">
        <v>10453.799999999999</v>
      </c>
      <c r="P27" s="23">
        <f>SUM(J27:O27)</f>
        <v>56461.8</v>
      </c>
      <c r="Q27" s="25">
        <f t="shared" si="1"/>
        <v>20961.000000000007</v>
      </c>
      <c r="R27" s="23">
        <f t="shared" si="2"/>
        <v>59.043739859383479</v>
      </c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</row>
    <row r="28" spans="1:64" ht="15.95" customHeight="1" x14ac:dyDescent="0.25">
      <c r="B28" s="43" t="s">
        <v>34</v>
      </c>
      <c r="C28" s="35">
        <f t="shared" ref="C28:P28" si="13">SUM(C29:C35)</f>
        <v>9997.2000000000007</v>
      </c>
      <c r="D28" s="19">
        <f t="shared" si="13"/>
        <v>8933.5999999999985</v>
      </c>
      <c r="E28" s="19">
        <f t="shared" si="13"/>
        <v>8339.2999999999993</v>
      </c>
      <c r="F28" s="19">
        <f t="shared" si="13"/>
        <v>4316.5</v>
      </c>
      <c r="G28" s="19">
        <f t="shared" si="13"/>
        <v>5740.2999999999993</v>
      </c>
      <c r="H28" s="19">
        <f t="shared" si="13"/>
        <v>7282.5</v>
      </c>
      <c r="I28" s="19">
        <f t="shared" si="13"/>
        <v>44609.4</v>
      </c>
      <c r="J28" s="35">
        <f t="shared" si="13"/>
        <v>10271.200000000001</v>
      </c>
      <c r="K28" s="19">
        <f t="shared" si="13"/>
        <v>8834.0999999999985</v>
      </c>
      <c r="L28" s="19">
        <f t="shared" si="13"/>
        <v>10902.700000000003</v>
      </c>
      <c r="M28" s="19">
        <f t="shared" si="13"/>
        <v>10479.900000000001</v>
      </c>
      <c r="N28" s="19">
        <f t="shared" si="13"/>
        <v>10405.400000000001</v>
      </c>
      <c r="O28" s="19">
        <f t="shared" si="13"/>
        <v>10026.799999999999</v>
      </c>
      <c r="P28" s="19">
        <f t="shared" si="13"/>
        <v>60920.100000000006</v>
      </c>
      <c r="Q28" s="20">
        <f t="shared" si="1"/>
        <v>16310.700000000004</v>
      </c>
      <c r="R28" s="19">
        <f t="shared" si="2"/>
        <v>36.563370052051816</v>
      </c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</row>
    <row r="29" spans="1:64" s="44" customFormat="1" ht="15.95" customHeight="1" x14ac:dyDescent="0.25">
      <c r="B29" s="45" t="s">
        <v>35</v>
      </c>
      <c r="C29" s="46">
        <v>2997.1</v>
      </c>
      <c r="D29" s="47">
        <v>3273.6</v>
      </c>
      <c r="E29" s="47">
        <v>2864.9</v>
      </c>
      <c r="F29" s="47">
        <v>1538</v>
      </c>
      <c r="G29" s="47">
        <v>1993.8</v>
      </c>
      <c r="H29" s="47">
        <v>2372.6</v>
      </c>
      <c r="I29" s="48">
        <f t="shared" ref="I29:I35" si="14">SUM(C29:H29)</f>
        <v>15040</v>
      </c>
      <c r="J29" s="46">
        <v>3073.3</v>
      </c>
      <c r="K29" s="47">
        <v>3024.6</v>
      </c>
      <c r="L29" s="47">
        <v>3906</v>
      </c>
      <c r="M29" s="47">
        <v>3223.3</v>
      </c>
      <c r="N29" s="47">
        <v>3326.2</v>
      </c>
      <c r="O29" s="47">
        <v>3294.7</v>
      </c>
      <c r="P29" s="48">
        <f t="shared" ref="P29:P35" si="15">SUM(J29:O29)</f>
        <v>19848.100000000002</v>
      </c>
      <c r="Q29" s="49">
        <f t="shared" si="1"/>
        <v>4808.1000000000022</v>
      </c>
      <c r="R29" s="48">
        <f t="shared" si="2"/>
        <v>31.968750000000014</v>
      </c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</row>
    <row r="30" spans="1:64" s="44" customFormat="1" ht="15.95" customHeight="1" x14ac:dyDescent="0.25">
      <c r="B30" s="45" t="s">
        <v>36</v>
      </c>
      <c r="C30" s="46">
        <v>1630.3</v>
      </c>
      <c r="D30" s="47">
        <v>1564.8</v>
      </c>
      <c r="E30" s="47">
        <v>1336.4</v>
      </c>
      <c r="F30" s="47">
        <v>621.20000000000005</v>
      </c>
      <c r="G30" s="47">
        <v>587.9</v>
      </c>
      <c r="H30" s="47">
        <v>812.5</v>
      </c>
      <c r="I30" s="48">
        <f t="shared" si="14"/>
        <v>6553.0999999999995</v>
      </c>
      <c r="J30" s="46">
        <v>1429.9</v>
      </c>
      <c r="K30" s="47">
        <v>1585.9</v>
      </c>
      <c r="L30" s="47">
        <v>2115.8000000000002</v>
      </c>
      <c r="M30" s="47">
        <v>1712.4</v>
      </c>
      <c r="N30" s="47">
        <v>1853.4</v>
      </c>
      <c r="O30" s="47">
        <v>1842.8</v>
      </c>
      <c r="P30" s="48">
        <f t="shared" si="15"/>
        <v>10540.199999999999</v>
      </c>
      <c r="Q30" s="49">
        <f t="shared" si="1"/>
        <v>3987.0999999999995</v>
      </c>
      <c r="R30" s="48">
        <f t="shared" si="2"/>
        <v>60.842959820542944</v>
      </c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</row>
    <row r="31" spans="1:64" ht="15.95" customHeight="1" x14ac:dyDescent="0.25">
      <c r="B31" s="41" t="s">
        <v>37</v>
      </c>
      <c r="C31" s="50">
        <v>3452</v>
      </c>
      <c r="D31" s="51">
        <v>2123.6999999999998</v>
      </c>
      <c r="E31" s="51">
        <v>2190.3000000000002</v>
      </c>
      <c r="F31" s="51">
        <v>753.7</v>
      </c>
      <c r="G31" s="51">
        <v>1618.1</v>
      </c>
      <c r="H31" s="51">
        <v>2405.1999999999998</v>
      </c>
      <c r="I31" s="24">
        <f t="shared" si="14"/>
        <v>12543</v>
      </c>
      <c r="J31" s="50">
        <v>3756.5</v>
      </c>
      <c r="K31" s="51">
        <v>2404.9</v>
      </c>
      <c r="L31" s="51">
        <v>2793.8</v>
      </c>
      <c r="M31" s="51">
        <v>3212.4</v>
      </c>
      <c r="N31" s="51">
        <v>3157.6</v>
      </c>
      <c r="O31" s="51">
        <v>2826.8</v>
      </c>
      <c r="P31" s="24">
        <f t="shared" si="15"/>
        <v>18152</v>
      </c>
      <c r="Q31" s="49">
        <f t="shared" si="1"/>
        <v>5609</v>
      </c>
      <c r="R31" s="48">
        <f t="shared" si="2"/>
        <v>44.718169496930557</v>
      </c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</row>
    <row r="32" spans="1:64" ht="15.95" customHeight="1" x14ac:dyDescent="0.25">
      <c r="B32" s="41" t="s">
        <v>38</v>
      </c>
      <c r="C32" s="50">
        <v>299.7</v>
      </c>
      <c r="D32" s="24">
        <v>303.39999999999998</v>
      </c>
      <c r="E32" s="24">
        <v>363.7</v>
      </c>
      <c r="F32" s="24">
        <v>129.1</v>
      </c>
      <c r="G32" s="24">
        <v>138.30000000000001</v>
      </c>
      <c r="H32" s="24">
        <v>227.3</v>
      </c>
      <c r="I32" s="24">
        <f t="shared" si="14"/>
        <v>1461.4999999999998</v>
      </c>
      <c r="J32" s="50">
        <v>346.4</v>
      </c>
      <c r="K32" s="24">
        <v>234.9</v>
      </c>
      <c r="L32" s="24">
        <v>258.7</v>
      </c>
      <c r="M32" s="24">
        <v>282.7</v>
      </c>
      <c r="N32" s="24">
        <v>269.2</v>
      </c>
      <c r="O32" s="24">
        <v>158</v>
      </c>
      <c r="P32" s="24">
        <f t="shared" si="15"/>
        <v>1549.9</v>
      </c>
      <c r="Q32" s="52">
        <f t="shared" si="1"/>
        <v>88.400000000000318</v>
      </c>
      <c r="R32" s="24">
        <f t="shared" si="2"/>
        <v>6.0485802257954386</v>
      </c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</row>
    <row r="33" spans="2:64" s="55" customFormat="1" ht="15.95" customHeight="1" x14ac:dyDescent="0.25">
      <c r="B33" s="53" t="s">
        <v>39</v>
      </c>
      <c r="C33" s="34">
        <v>664.1</v>
      </c>
      <c r="D33" s="54">
        <v>633.6</v>
      </c>
      <c r="E33" s="54">
        <v>622.70000000000005</v>
      </c>
      <c r="F33" s="54">
        <v>620.9</v>
      </c>
      <c r="G33" s="54">
        <v>583</v>
      </c>
      <c r="H33" s="54">
        <v>599.1</v>
      </c>
      <c r="I33" s="24">
        <f t="shared" si="14"/>
        <v>3723.4</v>
      </c>
      <c r="J33" s="34">
        <v>670.1</v>
      </c>
      <c r="K33" s="54">
        <v>660.3</v>
      </c>
      <c r="L33" s="54">
        <v>657.5</v>
      </c>
      <c r="M33" s="54">
        <v>666</v>
      </c>
      <c r="N33" s="54">
        <v>658.9</v>
      </c>
      <c r="O33" s="54">
        <v>684.3</v>
      </c>
      <c r="P33" s="23">
        <f t="shared" si="15"/>
        <v>3997.1000000000004</v>
      </c>
      <c r="Q33" s="25">
        <f t="shared" si="1"/>
        <v>273.70000000000027</v>
      </c>
      <c r="R33" s="23">
        <f t="shared" si="2"/>
        <v>7.3508084009238948</v>
      </c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</row>
    <row r="34" spans="2:64" s="55" customFormat="1" ht="15.95" customHeight="1" x14ac:dyDescent="0.25">
      <c r="B34" s="53" t="s">
        <v>40</v>
      </c>
      <c r="C34" s="34">
        <v>630</v>
      </c>
      <c r="D34" s="56">
        <v>680.1</v>
      </c>
      <c r="E34" s="56">
        <v>612</v>
      </c>
      <c r="F34" s="56">
        <v>509.3</v>
      </c>
      <c r="G34" s="56">
        <v>462.4</v>
      </c>
      <c r="H34" s="56">
        <v>472.8</v>
      </c>
      <c r="I34" s="24">
        <f t="shared" si="14"/>
        <v>3366.6000000000004</v>
      </c>
      <c r="J34" s="34">
        <v>710.6</v>
      </c>
      <c r="K34" s="56">
        <v>543.6</v>
      </c>
      <c r="L34" s="56">
        <v>689.7</v>
      </c>
      <c r="M34" s="54">
        <v>1065.5</v>
      </c>
      <c r="N34" s="54">
        <v>667.6</v>
      </c>
      <c r="O34" s="54">
        <v>672.4</v>
      </c>
      <c r="P34" s="23">
        <f t="shared" si="15"/>
        <v>4349.3999999999996</v>
      </c>
      <c r="Q34" s="25">
        <f t="shared" si="1"/>
        <v>982.79999999999927</v>
      </c>
      <c r="R34" s="23">
        <f t="shared" si="2"/>
        <v>29.192657280342161</v>
      </c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</row>
    <row r="35" spans="2:64" s="55" customFormat="1" ht="15.95" customHeight="1" x14ac:dyDescent="0.25">
      <c r="B35" s="53" t="s">
        <v>28</v>
      </c>
      <c r="C35" s="34">
        <v>324</v>
      </c>
      <c r="D35" s="56">
        <v>354.4</v>
      </c>
      <c r="E35" s="56">
        <v>349.3</v>
      </c>
      <c r="F35" s="56">
        <v>144.30000000000001</v>
      </c>
      <c r="G35" s="56">
        <v>356.8</v>
      </c>
      <c r="H35" s="56">
        <v>393</v>
      </c>
      <c r="I35" s="23">
        <f t="shared" si="14"/>
        <v>1921.8</v>
      </c>
      <c r="J35" s="34">
        <v>284.39999999999998</v>
      </c>
      <c r="K35" s="56">
        <v>379.9</v>
      </c>
      <c r="L35" s="56">
        <v>481.2</v>
      </c>
      <c r="M35" s="56">
        <v>317.60000000000002</v>
      </c>
      <c r="N35" s="56">
        <v>472.5</v>
      </c>
      <c r="O35" s="56">
        <v>547.79999999999995</v>
      </c>
      <c r="P35" s="23">
        <f t="shared" si="15"/>
        <v>2483.3999999999996</v>
      </c>
      <c r="Q35" s="25">
        <f t="shared" si="1"/>
        <v>561.59999999999968</v>
      </c>
      <c r="R35" s="23">
        <f t="shared" si="2"/>
        <v>29.222603808929115</v>
      </c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</row>
    <row r="36" spans="2:64" ht="15.95" customHeight="1" x14ac:dyDescent="0.25">
      <c r="B36" s="37" t="s">
        <v>41</v>
      </c>
      <c r="C36" s="35">
        <f>+C37+C38+C39+C42+C43</f>
        <v>1509.5</v>
      </c>
      <c r="D36" s="35">
        <f t="shared" ref="D36:H36" si="16">+D37+D38+D39+D42+D43</f>
        <v>1133.8</v>
      </c>
      <c r="E36" s="35">
        <f t="shared" si="16"/>
        <v>745.09999999999991</v>
      </c>
      <c r="F36" s="35">
        <f t="shared" si="16"/>
        <v>4.3999999999999995</v>
      </c>
      <c r="G36" s="35">
        <f t="shared" si="16"/>
        <v>68.899999999999991</v>
      </c>
      <c r="H36" s="35">
        <f t="shared" si="16"/>
        <v>517.69999999999993</v>
      </c>
      <c r="I36" s="35">
        <f>+I37+I38+I39+I42+I43</f>
        <v>3979.3999999999992</v>
      </c>
      <c r="J36" s="35">
        <f>+J37+J38+J39+J42+J43</f>
        <v>1689.3</v>
      </c>
      <c r="K36" s="35">
        <f t="shared" ref="K36:O36" si="17">+K37+K38+K39+K42+K43</f>
        <v>2027.0999999999997</v>
      </c>
      <c r="L36" s="35">
        <f t="shared" si="17"/>
        <v>1702.1000000000001</v>
      </c>
      <c r="M36" s="35">
        <f t="shared" si="17"/>
        <v>1330</v>
      </c>
      <c r="N36" s="35">
        <f t="shared" si="17"/>
        <v>1414.2000000000003</v>
      </c>
      <c r="O36" s="35">
        <f t="shared" si="17"/>
        <v>1435.8</v>
      </c>
      <c r="P36" s="35">
        <f>+P37+P38+P39+P42+P43</f>
        <v>9598.4999999999982</v>
      </c>
      <c r="Q36" s="20">
        <f t="shared" si="1"/>
        <v>5619.0999999999985</v>
      </c>
      <c r="R36" s="19">
        <f t="shared" si="2"/>
        <v>141.20470422676786</v>
      </c>
      <c r="S36" s="38"/>
      <c r="T36" s="38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</row>
    <row r="37" spans="2:64" ht="15.95" customHeight="1" x14ac:dyDescent="0.25">
      <c r="B37" s="41" t="s">
        <v>42</v>
      </c>
      <c r="C37" s="50">
        <v>1141</v>
      </c>
      <c r="D37" s="24">
        <v>971.4</v>
      </c>
      <c r="E37" s="24">
        <v>641.79999999999995</v>
      </c>
      <c r="F37" s="24">
        <v>0</v>
      </c>
      <c r="G37" s="24">
        <v>58.3</v>
      </c>
      <c r="H37" s="24">
        <v>478.6</v>
      </c>
      <c r="I37" s="24">
        <f t="shared" ref="I37:I44" si="18">SUM(C37:H37)</f>
        <v>3291.1</v>
      </c>
      <c r="J37" s="50">
        <v>797.8</v>
      </c>
      <c r="K37" s="23">
        <v>1147.8</v>
      </c>
      <c r="L37" s="23">
        <v>1420.9</v>
      </c>
      <c r="M37" s="23">
        <v>1145.5</v>
      </c>
      <c r="N37" s="23">
        <v>1242.4000000000001</v>
      </c>
      <c r="O37" s="23">
        <v>1262.7</v>
      </c>
      <c r="P37" s="24">
        <f>SUM(J37:O37)</f>
        <v>7017.0999999999995</v>
      </c>
      <c r="Q37" s="52">
        <f t="shared" si="1"/>
        <v>3725.9999999999995</v>
      </c>
      <c r="R37" s="24">
        <f t="shared" si="2"/>
        <v>113.21442678739631</v>
      </c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</row>
    <row r="38" spans="2:64" ht="15.95" customHeight="1" x14ac:dyDescent="0.25">
      <c r="B38" s="41" t="s">
        <v>43</v>
      </c>
      <c r="C38" s="50">
        <v>243.2</v>
      </c>
      <c r="D38" s="24">
        <v>44.2</v>
      </c>
      <c r="E38" s="24">
        <v>27.8</v>
      </c>
      <c r="F38" s="24">
        <v>0.2</v>
      </c>
      <c r="G38" s="24">
        <v>3.9</v>
      </c>
      <c r="H38" s="24">
        <v>22.4</v>
      </c>
      <c r="I38" s="24">
        <f t="shared" si="18"/>
        <v>341.69999999999993</v>
      </c>
      <c r="J38" s="50">
        <v>781.9</v>
      </c>
      <c r="K38" s="24">
        <v>779.4</v>
      </c>
      <c r="L38" s="24">
        <v>148.6</v>
      </c>
      <c r="M38" s="24">
        <v>54.8</v>
      </c>
      <c r="N38" s="24">
        <v>55.3</v>
      </c>
      <c r="O38" s="24">
        <v>51.2</v>
      </c>
      <c r="P38" s="24">
        <f>SUM(J38:O38)</f>
        <v>1871.1999999999998</v>
      </c>
      <c r="Q38" s="52">
        <f t="shared" si="1"/>
        <v>1529.5</v>
      </c>
      <c r="R38" s="24">
        <f t="shared" si="2"/>
        <v>447.6148668422594</v>
      </c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</row>
    <row r="39" spans="2:64" ht="15.95" customHeight="1" x14ac:dyDescent="0.25">
      <c r="B39" s="57" t="s">
        <v>44</v>
      </c>
      <c r="C39" s="35">
        <f>+C40+C41</f>
        <v>19.8</v>
      </c>
      <c r="D39" s="35">
        <f t="shared" ref="D39:H39" si="19">+D40+D41</f>
        <v>12.5</v>
      </c>
      <c r="E39" s="35">
        <f t="shared" si="19"/>
        <v>8.9</v>
      </c>
      <c r="F39" s="35">
        <f t="shared" si="19"/>
        <v>0.1</v>
      </c>
      <c r="G39" s="35">
        <f t="shared" si="19"/>
        <v>4</v>
      </c>
      <c r="H39" s="35">
        <f t="shared" si="19"/>
        <v>4.9000000000000004</v>
      </c>
      <c r="I39" s="19">
        <f t="shared" si="18"/>
        <v>50.199999999999996</v>
      </c>
      <c r="J39" s="35">
        <f>+J40+J41</f>
        <v>1.7</v>
      </c>
      <c r="K39" s="35">
        <f t="shared" ref="K39:O39" si="20">+K40+K41</f>
        <v>1.6</v>
      </c>
      <c r="L39" s="35">
        <f t="shared" si="20"/>
        <v>24.9</v>
      </c>
      <c r="M39" s="35">
        <f t="shared" si="20"/>
        <v>12.700000000000001</v>
      </c>
      <c r="N39" s="35">
        <f t="shared" si="20"/>
        <v>3.9</v>
      </c>
      <c r="O39" s="35">
        <f t="shared" si="20"/>
        <v>6.1</v>
      </c>
      <c r="P39" s="35">
        <f>+P40+P41</f>
        <v>50.9</v>
      </c>
      <c r="Q39" s="20">
        <f t="shared" si="1"/>
        <v>0.70000000000000284</v>
      </c>
      <c r="R39" s="19">
        <f t="shared" si="2"/>
        <v>1.3944223107569778</v>
      </c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</row>
    <row r="40" spans="2:64" ht="15.95" customHeight="1" x14ac:dyDescent="0.25">
      <c r="B40" s="58" t="s">
        <v>45</v>
      </c>
      <c r="C40" s="50">
        <v>14.3</v>
      </c>
      <c r="D40" s="50">
        <v>8</v>
      </c>
      <c r="E40" s="50">
        <v>6.5</v>
      </c>
      <c r="F40" s="50">
        <v>0</v>
      </c>
      <c r="G40" s="50">
        <v>2.7</v>
      </c>
      <c r="H40" s="50">
        <v>0</v>
      </c>
      <c r="I40" s="24">
        <f t="shared" si="18"/>
        <v>31.5</v>
      </c>
      <c r="J40" s="50">
        <v>0</v>
      </c>
      <c r="K40" s="50">
        <v>0</v>
      </c>
      <c r="L40" s="50">
        <v>20.9</v>
      </c>
      <c r="M40" s="50">
        <v>10.8</v>
      </c>
      <c r="N40" s="50">
        <v>0</v>
      </c>
      <c r="O40" s="50">
        <v>0</v>
      </c>
      <c r="P40" s="24">
        <f>SUM(J40:O40)</f>
        <v>31.7</v>
      </c>
      <c r="Q40" s="52">
        <f t="shared" si="1"/>
        <v>0.19999999999999929</v>
      </c>
      <c r="R40" s="24">
        <f t="shared" si="2"/>
        <v>0.63492063492063266</v>
      </c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</row>
    <row r="41" spans="2:64" ht="15.95" customHeight="1" x14ac:dyDescent="0.25">
      <c r="B41" s="59" t="s">
        <v>46</v>
      </c>
      <c r="C41" s="60">
        <v>5.5</v>
      </c>
      <c r="D41" s="61">
        <v>4.5</v>
      </c>
      <c r="E41" s="61">
        <v>2.4</v>
      </c>
      <c r="F41" s="61">
        <v>0.1</v>
      </c>
      <c r="G41" s="61">
        <v>1.3</v>
      </c>
      <c r="H41" s="61">
        <v>4.9000000000000004</v>
      </c>
      <c r="I41" s="61">
        <f t="shared" si="18"/>
        <v>18.700000000000003</v>
      </c>
      <c r="J41" s="60">
        <v>1.7</v>
      </c>
      <c r="K41" s="61">
        <v>1.6</v>
      </c>
      <c r="L41" s="61">
        <v>4</v>
      </c>
      <c r="M41" s="61">
        <v>1.9</v>
      </c>
      <c r="N41" s="61">
        <v>3.9</v>
      </c>
      <c r="O41" s="61">
        <v>6.1</v>
      </c>
      <c r="P41" s="61">
        <f>SUM(J41:O41)</f>
        <v>19.2</v>
      </c>
      <c r="Q41" s="62">
        <f t="shared" si="1"/>
        <v>0.49999999999999645</v>
      </c>
      <c r="R41" s="61">
        <f t="shared" si="2"/>
        <v>2.6737967914438308</v>
      </c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</row>
    <row r="42" spans="2:64" ht="15.95" customHeight="1" x14ac:dyDescent="0.25">
      <c r="B42" s="41" t="s">
        <v>47</v>
      </c>
      <c r="C42" s="50">
        <v>82</v>
      </c>
      <c r="D42" s="24">
        <v>82.3</v>
      </c>
      <c r="E42" s="24">
        <v>50.6</v>
      </c>
      <c r="F42" s="24">
        <v>3.8</v>
      </c>
      <c r="G42" s="24">
        <v>1.2</v>
      </c>
      <c r="H42" s="24">
        <v>11.3</v>
      </c>
      <c r="I42" s="24">
        <f t="shared" si="18"/>
        <v>231.20000000000002</v>
      </c>
      <c r="J42" s="50">
        <v>82.2</v>
      </c>
      <c r="K42" s="24">
        <v>72.5</v>
      </c>
      <c r="L42" s="24">
        <v>80.8</v>
      </c>
      <c r="M42" s="24">
        <v>91.1</v>
      </c>
      <c r="N42" s="24">
        <v>82.9</v>
      </c>
      <c r="O42" s="24">
        <v>87.8</v>
      </c>
      <c r="P42" s="24">
        <f>SUM(J42:O42)</f>
        <v>497.3</v>
      </c>
      <c r="Q42" s="52">
        <f t="shared" si="1"/>
        <v>266.10000000000002</v>
      </c>
      <c r="R42" s="52">
        <f t="shared" si="2"/>
        <v>115.09515570934256</v>
      </c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</row>
    <row r="43" spans="2:64" ht="15.95" customHeight="1" x14ac:dyDescent="0.25">
      <c r="B43" s="41" t="s">
        <v>48</v>
      </c>
      <c r="C43" s="50">
        <v>23.5</v>
      </c>
      <c r="D43" s="24">
        <v>23.4</v>
      </c>
      <c r="E43" s="24">
        <v>16</v>
      </c>
      <c r="F43" s="24">
        <v>0.3</v>
      </c>
      <c r="G43" s="24">
        <v>1.5</v>
      </c>
      <c r="H43" s="24">
        <v>0.5</v>
      </c>
      <c r="I43" s="24">
        <f t="shared" si="18"/>
        <v>65.199999999999989</v>
      </c>
      <c r="J43" s="50">
        <v>25.7</v>
      </c>
      <c r="K43" s="24">
        <v>25.8</v>
      </c>
      <c r="L43" s="24">
        <v>26.9</v>
      </c>
      <c r="M43" s="24">
        <v>25.9</v>
      </c>
      <c r="N43" s="24">
        <v>29.7</v>
      </c>
      <c r="O43" s="24">
        <v>28</v>
      </c>
      <c r="P43" s="24">
        <f>SUM(J43:O43)</f>
        <v>162</v>
      </c>
      <c r="Q43" s="52">
        <f t="shared" si="1"/>
        <v>96.800000000000011</v>
      </c>
      <c r="R43" s="52">
        <f t="shared" si="2"/>
        <v>148.46625766871171</v>
      </c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</row>
    <row r="44" spans="2:64" ht="15.95" customHeight="1" x14ac:dyDescent="0.25">
      <c r="B44" s="37" t="s">
        <v>49</v>
      </c>
      <c r="C44" s="35">
        <v>130.6</v>
      </c>
      <c r="D44" s="19">
        <v>82.7</v>
      </c>
      <c r="E44" s="19">
        <v>66.599999999999994</v>
      </c>
      <c r="F44" s="19">
        <v>14.2</v>
      </c>
      <c r="G44" s="19">
        <v>17.899999999999999</v>
      </c>
      <c r="H44" s="19">
        <v>37.200000000000003</v>
      </c>
      <c r="I44" s="19">
        <f t="shared" si="18"/>
        <v>349.19999999999993</v>
      </c>
      <c r="J44" s="35">
        <v>89.7</v>
      </c>
      <c r="K44" s="19">
        <v>125.2</v>
      </c>
      <c r="L44" s="19">
        <v>81.599999999999994</v>
      </c>
      <c r="M44" s="19">
        <v>80.900000000000006</v>
      </c>
      <c r="N44" s="19">
        <v>83.1</v>
      </c>
      <c r="O44" s="19">
        <v>77.2</v>
      </c>
      <c r="P44" s="19">
        <f>SUM(J44:O44)</f>
        <v>537.70000000000005</v>
      </c>
      <c r="Q44" s="20">
        <f t="shared" si="1"/>
        <v>188.50000000000011</v>
      </c>
      <c r="R44" s="20">
        <f t="shared" si="2"/>
        <v>53.980526918671288</v>
      </c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</row>
    <row r="45" spans="2:64" ht="15.95" customHeight="1" x14ac:dyDescent="0.25">
      <c r="B45" s="18" t="s">
        <v>50</v>
      </c>
      <c r="C45" s="63">
        <f t="shared" ref="C45:O45" si="21">+C46+C49+C50</f>
        <v>3469.2</v>
      </c>
      <c r="D45" s="64">
        <f t="shared" si="21"/>
        <v>3074</v>
      </c>
      <c r="E45" s="64">
        <f t="shared" si="21"/>
        <v>2641.1</v>
      </c>
      <c r="F45" s="64">
        <f t="shared" si="21"/>
        <v>1570.5</v>
      </c>
      <c r="G45" s="64">
        <f t="shared" si="21"/>
        <v>1521.6999999999998</v>
      </c>
      <c r="H45" s="64">
        <f t="shared" si="21"/>
        <v>2030</v>
      </c>
      <c r="I45" s="64">
        <f t="shared" si="21"/>
        <v>14306.5</v>
      </c>
      <c r="J45" s="63">
        <f t="shared" si="21"/>
        <v>3102.4</v>
      </c>
      <c r="K45" s="64">
        <f t="shared" si="21"/>
        <v>3296.8999999999996</v>
      </c>
      <c r="L45" s="64">
        <f t="shared" si="21"/>
        <v>3571.2000000000003</v>
      </c>
      <c r="M45" s="64">
        <f t="shared" si="21"/>
        <v>3453</v>
      </c>
      <c r="N45" s="64">
        <f t="shared" si="21"/>
        <v>3609.3999999999996</v>
      </c>
      <c r="O45" s="64">
        <f t="shared" si="21"/>
        <v>4087</v>
      </c>
      <c r="P45" s="64">
        <f>+P46+P49+P50</f>
        <v>21119.899999999998</v>
      </c>
      <c r="Q45" s="65">
        <f t="shared" si="1"/>
        <v>6813.3999999999978</v>
      </c>
      <c r="R45" s="65">
        <f t="shared" si="2"/>
        <v>47.624506343270525</v>
      </c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</row>
    <row r="46" spans="2:64" ht="15.95" customHeight="1" x14ac:dyDescent="0.25">
      <c r="B46" s="66" t="s">
        <v>51</v>
      </c>
      <c r="C46" s="67">
        <f t="shared" ref="C46" si="22">SUM(C47:C48)</f>
        <v>2737.1</v>
      </c>
      <c r="D46" s="68">
        <f t="shared" ref="D46:O46" si="23">SUM(D47:D48)</f>
        <v>2402.4</v>
      </c>
      <c r="E46" s="68">
        <f t="shared" si="23"/>
        <v>2061.1999999999998</v>
      </c>
      <c r="F46" s="68">
        <f t="shared" si="23"/>
        <v>1477.2</v>
      </c>
      <c r="G46" s="68">
        <f t="shared" si="23"/>
        <v>1493.1</v>
      </c>
      <c r="H46" s="68">
        <f t="shared" si="23"/>
        <v>2007.5</v>
      </c>
      <c r="I46" s="68">
        <f t="shared" si="23"/>
        <v>12178.5</v>
      </c>
      <c r="J46" s="67">
        <f t="shared" si="23"/>
        <v>2709.6</v>
      </c>
      <c r="K46" s="68">
        <f t="shared" si="23"/>
        <v>2948.2</v>
      </c>
      <c r="L46" s="68">
        <f t="shared" si="23"/>
        <v>3253.8</v>
      </c>
      <c r="M46" s="68">
        <f t="shared" si="23"/>
        <v>3010</v>
      </c>
      <c r="N46" s="68">
        <f t="shared" si="23"/>
        <v>3155.7</v>
      </c>
      <c r="O46" s="68">
        <f t="shared" si="23"/>
        <v>3561</v>
      </c>
      <c r="P46" s="68">
        <f>SUM(P47:P48)</f>
        <v>18638.3</v>
      </c>
      <c r="Q46" s="69">
        <f t="shared" si="1"/>
        <v>6459.7999999999993</v>
      </c>
      <c r="R46" s="69">
        <f t="shared" si="2"/>
        <v>53.04265714168411</v>
      </c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</row>
    <row r="47" spans="2:64" ht="15.95" customHeight="1" x14ac:dyDescent="0.25">
      <c r="B47" s="41" t="s">
        <v>52</v>
      </c>
      <c r="C47" s="50">
        <v>2737.1</v>
      </c>
      <c r="D47" s="51">
        <v>2402.4</v>
      </c>
      <c r="E47" s="51">
        <v>2061.1999999999998</v>
      </c>
      <c r="F47" s="51">
        <v>1477.2</v>
      </c>
      <c r="G47" s="51">
        <v>1493.1</v>
      </c>
      <c r="H47" s="51">
        <v>2007.5</v>
      </c>
      <c r="I47" s="24">
        <f>SUM(C47:H47)</f>
        <v>12178.5</v>
      </c>
      <c r="J47" s="50">
        <v>2709.6</v>
      </c>
      <c r="K47" s="51">
        <v>2948.2</v>
      </c>
      <c r="L47" s="51">
        <v>3253.8</v>
      </c>
      <c r="M47" s="51">
        <v>3010</v>
      </c>
      <c r="N47" s="51">
        <v>3155.7</v>
      </c>
      <c r="O47" s="51">
        <v>3561</v>
      </c>
      <c r="P47" s="24">
        <f>SUM(J47:O47)</f>
        <v>18638.3</v>
      </c>
      <c r="Q47" s="52">
        <f t="shared" si="1"/>
        <v>6459.7999999999993</v>
      </c>
      <c r="R47" s="52">
        <f t="shared" si="2"/>
        <v>53.04265714168411</v>
      </c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</row>
    <row r="48" spans="2:64" ht="15.95" customHeight="1" x14ac:dyDescent="0.25">
      <c r="B48" s="41" t="s">
        <v>28</v>
      </c>
      <c r="C48" s="50">
        <v>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24">
        <f>SUM(C48:H48)</f>
        <v>0</v>
      </c>
      <c r="J48" s="50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24">
        <f>SUM(J48:O48)</f>
        <v>0</v>
      </c>
      <c r="Q48" s="52">
        <f t="shared" si="1"/>
        <v>0</v>
      </c>
      <c r="R48" s="70">
        <v>0</v>
      </c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</row>
    <row r="49" spans="2:64" ht="15.95" customHeight="1" x14ac:dyDescent="0.25">
      <c r="B49" s="66" t="s">
        <v>53</v>
      </c>
      <c r="C49" s="67">
        <v>0</v>
      </c>
      <c r="D49" s="71">
        <v>0</v>
      </c>
      <c r="E49" s="71">
        <v>0</v>
      </c>
      <c r="F49" s="71">
        <v>0</v>
      </c>
      <c r="G49" s="71">
        <v>0</v>
      </c>
      <c r="H49" s="71">
        <v>0</v>
      </c>
      <c r="I49" s="68">
        <f>SUM(C49:H49)</f>
        <v>0</v>
      </c>
      <c r="J49" s="67">
        <v>0</v>
      </c>
      <c r="K49" s="71">
        <v>0</v>
      </c>
      <c r="L49" s="71">
        <v>0</v>
      </c>
      <c r="M49" s="71">
        <v>0</v>
      </c>
      <c r="N49" s="71">
        <v>0</v>
      </c>
      <c r="O49" s="71">
        <v>0</v>
      </c>
      <c r="P49" s="68">
        <f>SUM(J49:O49)</f>
        <v>0</v>
      </c>
      <c r="Q49" s="69">
        <f t="shared" si="1"/>
        <v>0</v>
      </c>
      <c r="R49" s="70">
        <v>0</v>
      </c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</row>
    <row r="50" spans="2:64" ht="15.95" customHeight="1" x14ac:dyDescent="0.25">
      <c r="B50" s="66" t="s">
        <v>54</v>
      </c>
      <c r="C50" s="67">
        <f t="shared" ref="C50:O50" si="24">SUM(C51:C53)</f>
        <v>732.1</v>
      </c>
      <c r="D50" s="68">
        <f t="shared" si="24"/>
        <v>671.6</v>
      </c>
      <c r="E50" s="68">
        <f t="shared" si="24"/>
        <v>579.9</v>
      </c>
      <c r="F50" s="68">
        <f t="shared" si="24"/>
        <v>93.3</v>
      </c>
      <c r="G50" s="68">
        <f t="shared" si="24"/>
        <v>28.6</v>
      </c>
      <c r="H50" s="68">
        <f t="shared" si="24"/>
        <v>22.5</v>
      </c>
      <c r="I50" s="68">
        <f t="shared" si="24"/>
        <v>2128</v>
      </c>
      <c r="J50" s="67">
        <f t="shared" si="24"/>
        <v>392.8</v>
      </c>
      <c r="K50" s="68">
        <f t="shared" si="24"/>
        <v>348.7</v>
      </c>
      <c r="L50" s="68">
        <f t="shared" si="24"/>
        <v>317.40000000000003</v>
      </c>
      <c r="M50" s="68">
        <f t="shared" si="24"/>
        <v>443</v>
      </c>
      <c r="N50" s="68">
        <f t="shared" si="24"/>
        <v>453.70000000000005</v>
      </c>
      <c r="O50" s="68">
        <f t="shared" si="24"/>
        <v>526</v>
      </c>
      <c r="P50" s="68">
        <f>SUM(P51:P53)</f>
        <v>2481.6</v>
      </c>
      <c r="Q50" s="69">
        <f t="shared" si="1"/>
        <v>353.59999999999991</v>
      </c>
      <c r="R50" s="69">
        <f t="shared" ref="R50:R60" si="25">+Q50/I50*100</f>
        <v>16.616541353383454</v>
      </c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</row>
    <row r="51" spans="2:64" ht="15.95" customHeight="1" x14ac:dyDescent="0.25">
      <c r="B51" s="41" t="s">
        <v>55</v>
      </c>
      <c r="C51" s="50">
        <v>672.4</v>
      </c>
      <c r="D51" s="51">
        <v>627.5</v>
      </c>
      <c r="E51" s="51">
        <v>552.1</v>
      </c>
      <c r="F51" s="51">
        <v>90.3</v>
      </c>
      <c r="G51" s="51">
        <v>24.6</v>
      </c>
      <c r="H51" s="51">
        <v>14.7</v>
      </c>
      <c r="I51" s="24">
        <f t="shared" ref="I51:I56" si="26">SUM(C51:H51)</f>
        <v>1981.6</v>
      </c>
      <c r="J51" s="50">
        <v>356.8</v>
      </c>
      <c r="K51" s="51">
        <v>322.3</v>
      </c>
      <c r="L51" s="51">
        <v>287.10000000000002</v>
      </c>
      <c r="M51" s="51">
        <v>415.3</v>
      </c>
      <c r="N51" s="51">
        <v>422.6</v>
      </c>
      <c r="O51" s="51">
        <v>498.8</v>
      </c>
      <c r="P51" s="23">
        <f t="shared" ref="P51:P56" si="27">SUM(J51:O51)</f>
        <v>2302.9</v>
      </c>
      <c r="Q51" s="52">
        <f t="shared" si="1"/>
        <v>321.30000000000018</v>
      </c>
      <c r="R51" s="52">
        <f t="shared" si="25"/>
        <v>16.214170367379904</v>
      </c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</row>
    <row r="52" spans="2:64" ht="15.95" customHeight="1" x14ac:dyDescent="0.25">
      <c r="B52" s="41" t="s">
        <v>56</v>
      </c>
      <c r="C52" s="50">
        <v>15.1</v>
      </c>
      <c r="D52" s="51">
        <v>12.2</v>
      </c>
      <c r="E52" s="51">
        <v>7</v>
      </c>
      <c r="F52" s="51">
        <v>0.1</v>
      </c>
      <c r="G52" s="51">
        <v>1.4</v>
      </c>
      <c r="H52" s="51">
        <v>6</v>
      </c>
      <c r="I52" s="24">
        <f t="shared" si="26"/>
        <v>41.8</v>
      </c>
      <c r="J52" s="50">
        <v>5</v>
      </c>
      <c r="K52" s="51">
        <v>5.7</v>
      </c>
      <c r="L52" s="72">
        <v>6.2</v>
      </c>
      <c r="M52" s="51">
        <v>5.4</v>
      </c>
      <c r="N52" s="51">
        <v>5</v>
      </c>
      <c r="O52" s="51">
        <v>4.8</v>
      </c>
      <c r="P52" s="23">
        <f t="shared" si="27"/>
        <v>32.099999999999994</v>
      </c>
      <c r="Q52" s="52">
        <f t="shared" si="1"/>
        <v>-9.7000000000000028</v>
      </c>
      <c r="R52" s="52">
        <f t="shared" si="25"/>
        <v>-23.205741626794264</v>
      </c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</row>
    <row r="53" spans="2:64" ht="15.95" customHeight="1" x14ac:dyDescent="0.25">
      <c r="B53" s="41" t="s">
        <v>28</v>
      </c>
      <c r="C53" s="50">
        <v>44.6</v>
      </c>
      <c r="D53" s="51">
        <v>31.9</v>
      </c>
      <c r="E53" s="51">
        <v>20.8</v>
      </c>
      <c r="F53" s="51">
        <v>2.9</v>
      </c>
      <c r="G53" s="51">
        <v>2.6</v>
      </c>
      <c r="H53" s="51">
        <v>1.8</v>
      </c>
      <c r="I53" s="24">
        <f t="shared" si="26"/>
        <v>104.6</v>
      </c>
      <c r="J53" s="50">
        <v>31</v>
      </c>
      <c r="K53" s="51">
        <v>20.7</v>
      </c>
      <c r="L53" s="51">
        <v>24.1</v>
      </c>
      <c r="M53" s="51">
        <v>22.3</v>
      </c>
      <c r="N53" s="51">
        <v>26.1</v>
      </c>
      <c r="O53" s="51">
        <v>22.4</v>
      </c>
      <c r="P53" s="23">
        <f t="shared" si="27"/>
        <v>146.60000000000002</v>
      </c>
      <c r="Q53" s="52">
        <f t="shared" si="1"/>
        <v>42.000000000000028</v>
      </c>
      <c r="R53" s="52">
        <f t="shared" si="25"/>
        <v>40.152963671128141</v>
      </c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</row>
    <row r="54" spans="2:64" ht="15.95" customHeight="1" x14ac:dyDescent="0.25">
      <c r="B54" s="18" t="s">
        <v>57</v>
      </c>
      <c r="C54" s="35">
        <v>83.7</v>
      </c>
      <c r="D54" s="15">
        <v>65.5</v>
      </c>
      <c r="E54" s="15">
        <v>47</v>
      </c>
      <c r="F54" s="15">
        <v>0</v>
      </c>
      <c r="G54" s="15">
        <v>3.9</v>
      </c>
      <c r="H54" s="15">
        <v>31.9</v>
      </c>
      <c r="I54" s="19">
        <f t="shared" si="26"/>
        <v>232</v>
      </c>
      <c r="J54" s="35">
        <v>56.4</v>
      </c>
      <c r="K54" s="15">
        <v>83.9</v>
      </c>
      <c r="L54" s="15">
        <v>101.7</v>
      </c>
      <c r="M54" s="15">
        <v>81.3</v>
      </c>
      <c r="N54" s="15">
        <v>91.5</v>
      </c>
      <c r="O54" s="15">
        <v>92.8</v>
      </c>
      <c r="P54" s="19">
        <f t="shared" si="27"/>
        <v>507.6</v>
      </c>
      <c r="Q54" s="20">
        <f t="shared" si="1"/>
        <v>275.60000000000002</v>
      </c>
      <c r="R54" s="20">
        <f t="shared" si="25"/>
        <v>118.79310344827587</v>
      </c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</row>
    <row r="55" spans="2:64" ht="15.95" customHeight="1" x14ac:dyDescent="0.25">
      <c r="B55" s="18" t="s">
        <v>58</v>
      </c>
      <c r="C55" s="35">
        <v>0.1</v>
      </c>
      <c r="D55" s="15">
        <v>0.1</v>
      </c>
      <c r="E55" s="15">
        <v>0.1</v>
      </c>
      <c r="F55" s="15">
        <v>0</v>
      </c>
      <c r="G55" s="15">
        <v>0</v>
      </c>
      <c r="H55" s="15">
        <v>0</v>
      </c>
      <c r="I55" s="19">
        <f t="shared" si="26"/>
        <v>0.30000000000000004</v>
      </c>
      <c r="J55" s="35">
        <v>0</v>
      </c>
      <c r="K55" s="15">
        <v>0.2</v>
      </c>
      <c r="L55" s="15">
        <v>0.1</v>
      </c>
      <c r="M55" s="15">
        <v>0</v>
      </c>
      <c r="N55" s="15">
        <v>0</v>
      </c>
      <c r="O55" s="15">
        <v>0.1</v>
      </c>
      <c r="P55" s="19">
        <f t="shared" si="27"/>
        <v>0.4</v>
      </c>
      <c r="Q55" s="20">
        <f t="shared" si="1"/>
        <v>9.9999999999999978E-2</v>
      </c>
      <c r="R55" s="20">
        <f t="shared" si="25"/>
        <v>33.333333333333321</v>
      </c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</row>
    <row r="56" spans="2:64" ht="15.95" customHeight="1" x14ac:dyDescent="0.25">
      <c r="B56" s="18" t="s">
        <v>59</v>
      </c>
      <c r="C56" s="35">
        <v>179</v>
      </c>
      <c r="D56" s="15">
        <v>255.9</v>
      </c>
      <c r="E56" s="15">
        <v>186.7</v>
      </c>
      <c r="F56" s="15">
        <v>236.5</v>
      </c>
      <c r="G56" s="15">
        <v>183.3</v>
      </c>
      <c r="H56" s="15">
        <v>182.2</v>
      </c>
      <c r="I56" s="19">
        <f t="shared" si="26"/>
        <v>1223.5999999999999</v>
      </c>
      <c r="J56" s="35">
        <v>179.7</v>
      </c>
      <c r="K56" s="15">
        <v>204.5</v>
      </c>
      <c r="L56" s="15">
        <v>203.5</v>
      </c>
      <c r="M56" s="15">
        <v>200</v>
      </c>
      <c r="N56" s="15">
        <v>200.8</v>
      </c>
      <c r="O56" s="15">
        <v>523.6</v>
      </c>
      <c r="P56" s="19">
        <f t="shared" si="27"/>
        <v>1512.1</v>
      </c>
      <c r="Q56" s="20">
        <f t="shared" si="1"/>
        <v>288.5</v>
      </c>
      <c r="R56" s="20">
        <f t="shared" si="25"/>
        <v>23.57796665576986</v>
      </c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</row>
    <row r="57" spans="2:64" ht="15.95" customHeight="1" x14ac:dyDescent="0.25">
      <c r="B57" s="18" t="s">
        <v>60</v>
      </c>
      <c r="C57" s="19">
        <f t="shared" ref="C57:P57" si="28">+C58</f>
        <v>0.3</v>
      </c>
      <c r="D57" s="19">
        <f t="shared" si="28"/>
        <v>0.2</v>
      </c>
      <c r="E57" s="19">
        <f t="shared" si="28"/>
        <v>900.1</v>
      </c>
      <c r="F57" s="19">
        <f t="shared" si="28"/>
        <v>11500</v>
      </c>
      <c r="G57" s="19">
        <f t="shared" si="28"/>
        <v>0</v>
      </c>
      <c r="H57" s="19">
        <f t="shared" si="28"/>
        <v>0.3</v>
      </c>
      <c r="I57" s="19">
        <f t="shared" si="28"/>
        <v>12400.9</v>
      </c>
      <c r="J57" s="19">
        <f t="shared" si="28"/>
        <v>1648.9</v>
      </c>
      <c r="K57" s="19">
        <f t="shared" si="28"/>
        <v>0.2</v>
      </c>
      <c r="L57" s="19">
        <f t="shared" si="28"/>
        <v>341.90000000000003</v>
      </c>
      <c r="M57" s="19">
        <f t="shared" si="28"/>
        <v>0</v>
      </c>
      <c r="N57" s="19">
        <f t="shared" si="28"/>
        <v>0.2</v>
      </c>
      <c r="O57" s="19">
        <f t="shared" si="28"/>
        <v>330</v>
      </c>
      <c r="P57" s="19">
        <f t="shared" si="28"/>
        <v>2321.2000000000003</v>
      </c>
      <c r="Q57" s="20">
        <f t="shared" si="1"/>
        <v>-10079.699999999999</v>
      </c>
      <c r="R57" s="20">
        <f t="shared" si="25"/>
        <v>-81.282003725536043</v>
      </c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</row>
    <row r="58" spans="2:64" s="74" customFormat="1" ht="15.95" customHeight="1" x14ac:dyDescent="0.25">
      <c r="B58" s="73" t="s">
        <v>61</v>
      </c>
      <c r="C58" s="35">
        <f t="shared" ref="C58:O58" si="29">SUM(C59:C64)</f>
        <v>0.3</v>
      </c>
      <c r="D58" s="35">
        <f t="shared" si="29"/>
        <v>0.2</v>
      </c>
      <c r="E58" s="35">
        <f t="shared" si="29"/>
        <v>900.1</v>
      </c>
      <c r="F58" s="35">
        <f t="shared" si="29"/>
        <v>11500</v>
      </c>
      <c r="G58" s="35">
        <f t="shared" si="29"/>
        <v>0</v>
      </c>
      <c r="H58" s="35">
        <f t="shared" si="29"/>
        <v>0.3</v>
      </c>
      <c r="I58" s="35">
        <f t="shared" si="29"/>
        <v>12400.9</v>
      </c>
      <c r="J58" s="35">
        <f t="shared" si="29"/>
        <v>1648.9</v>
      </c>
      <c r="K58" s="35">
        <f t="shared" si="29"/>
        <v>0.2</v>
      </c>
      <c r="L58" s="35">
        <f t="shared" si="29"/>
        <v>341.90000000000003</v>
      </c>
      <c r="M58" s="35">
        <f t="shared" si="29"/>
        <v>0</v>
      </c>
      <c r="N58" s="35">
        <f t="shared" si="29"/>
        <v>0.2</v>
      </c>
      <c r="O58" s="35">
        <f t="shared" si="29"/>
        <v>330</v>
      </c>
      <c r="P58" s="19">
        <f t="shared" ref="P58:P64" si="30">SUM(J58:O58)</f>
        <v>2321.2000000000003</v>
      </c>
      <c r="Q58" s="20">
        <f t="shared" si="1"/>
        <v>-10079.699999999999</v>
      </c>
      <c r="R58" s="20">
        <f t="shared" si="25"/>
        <v>-81.282003725536043</v>
      </c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</row>
    <row r="59" spans="2:64" s="74" customFormat="1" ht="15.95" customHeight="1" x14ac:dyDescent="0.25">
      <c r="B59" s="75" t="s">
        <v>62</v>
      </c>
      <c r="C59" s="60">
        <v>0</v>
      </c>
      <c r="D59" s="60">
        <v>0</v>
      </c>
      <c r="E59" s="60">
        <v>400</v>
      </c>
      <c r="F59" s="60">
        <v>0</v>
      </c>
      <c r="G59" s="60">
        <v>0</v>
      </c>
      <c r="H59" s="60">
        <v>0</v>
      </c>
      <c r="I59" s="60">
        <f t="shared" ref="I59:I64" si="31">SUM(C59:H59)</f>
        <v>400</v>
      </c>
      <c r="J59" s="60">
        <v>0</v>
      </c>
      <c r="K59" s="60">
        <v>0</v>
      </c>
      <c r="L59" s="60">
        <v>0</v>
      </c>
      <c r="M59" s="60">
        <v>0</v>
      </c>
      <c r="N59" s="60">
        <v>0</v>
      </c>
      <c r="O59" s="60">
        <v>0</v>
      </c>
      <c r="P59" s="61">
        <f t="shared" si="30"/>
        <v>0</v>
      </c>
      <c r="Q59" s="62">
        <f t="shared" si="1"/>
        <v>-400</v>
      </c>
      <c r="R59" s="52">
        <f t="shared" si="25"/>
        <v>-100</v>
      </c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</row>
    <row r="60" spans="2:64" s="77" customFormat="1" ht="15.95" customHeight="1" x14ac:dyDescent="0.25">
      <c r="B60" s="76" t="s">
        <v>63</v>
      </c>
      <c r="C60" s="34">
        <v>0</v>
      </c>
      <c r="D60" s="34">
        <v>0</v>
      </c>
      <c r="E60" s="34">
        <v>500</v>
      </c>
      <c r="F60" s="34">
        <v>11500</v>
      </c>
      <c r="G60" s="34">
        <v>0</v>
      </c>
      <c r="H60" s="34">
        <v>0</v>
      </c>
      <c r="I60" s="24">
        <f t="shared" si="31"/>
        <v>12000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23">
        <f t="shared" si="30"/>
        <v>0</v>
      </c>
      <c r="Q60" s="25">
        <f t="shared" si="1"/>
        <v>-12000</v>
      </c>
      <c r="R60" s="52">
        <f t="shared" si="25"/>
        <v>-100</v>
      </c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</row>
    <row r="61" spans="2:64" s="77" customFormat="1" ht="15.95" customHeight="1" x14ac:dyDescent="0.25">
      <c r="B61" s="76" t="s">
        <v>64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24">
        <f t="shared" si="31"/>
        <v>0</v>
      </c>
      <c r="J61" s="34">
        <v>0</v>
      </c>
      <c r="K61" s="34">
        <v>0</v>
      </c>
      <c r="L61" s="34">
        <v>11.8</v>
      </c>
      <c r="M61" s="34">
        <v>0</v>
      </c>
      <c r="N61" s="34">
        <v>0</v>
      </c>
      <c r="O61" s="34">
        <v>0</v>
      </c>
      <c r="P61" s="23">
        <f t="shared" si="30"/>
        <v>11.8</v>
      </c>
      <c r="Q61" s="25">
        <f t="shared" si="1"/>
        <v>11.8</v>
      </c>
      <c r="R61" s="70">
        <v>0</v>
      </c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</row>
    <row r="62" spans="2:64" s="77" customFormat="1" ht="15.95" customHeight="1" x14ac:dyDescent="0.25">
      <c r="B62" s="76" t="s">
        <v>65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24">
        <f t="shared" si="31"/>
        <v>0</v>
      </c>
      <c r="J62" s="34">
        <v>0</v>
      </c>
      <c r="K62" s="34">
        <v>0</v>
      </c>
      <c r="L62" s="34">
        <v>330</v>
      </c>
      <c r="M62" s="34">
        <v>0</v>
      </c>
      <c r="N62" s="34">
        <v>0</v>
      </c>
      <c r="O62" s="34">
        <v>330</v>
      </c>
      <c r="P62" s="23">
        <f t="shared" si="30"/>
        <v>660</v>
      </c>
      <c r="Q62" s="25">
        <f t="shared" si="1"/>
        <v>660</v>
      </c>
      <c r="R62" s="70">
        <v>0</v>
      </c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</row>
    <row r="63" spans="2:64" s="77" customFormat="1" ht="15.95" customHeight="1" x14ac:dyDescent="0.25">
      <c r="B63" s="76" t="s">
        <v>66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24">
        <f t="shared" si="31"/>
        <v>0</v>
      </c>
      <c r="J63" s="34">
        <v>1648.9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23">
        <f t="shared" si="30"/>
        <v>1648.9</v>
      </c>
      <c r="Q63" s="25">
        <f t="shared" si="1"/>
        <v>1648.9</v>
      </c>
      <c r="R63" s="70">
        <v>0</v>
      </c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</row>
    <row r="64" spans="2:64" s="77" customFormat="1" ht="15.95" customHeight="1" x14ac:dyDescent="0.25">
      <c r="B64" s="76" t="s">
        <v>28</v>
      </c>
      <c r="C64" s="34">
        <v>0.3</v>
      </c>
      <c r="D64" s="34">
        <v>0.2</v>
      </c>
      <c r="E64" s="34">
        <v>0.1</v>
      </c>
      <c r="F64" s="34">
        <v>0</v>
      </c>
      <c r="G64" s="34">
        <v>0</v>
      </c>
      <c r="H64" s="34">
        <v>0.3</v>
      </c>
      <c r="I64" s="24">
        <f t="shared" si="31"/>
        <v>0.89999999999999991</v>
      </c>
      <c r="J64" s="34">
        <v>0</v>
      </c>
      <c r="K64" s="34">
        <v>0.2</v>
      </c>
      <c r="L64" s="34">
        <v>0.1</v>
      </c>
      <c r="M64" s="34">
        <v>0</v>
      </c>
      <c r="N64" s="34">
        <v>0.2</v>
      </c>
      <c r="O64" s="34">
        <v>0</v>
      </c>
      <c r="P64" s="23">
        <f t="shared" si="30"/>
        <v>0.5</v>
      </c>
      <c r="Q64" s="25">
        <f t="shared" si="1"/>
        <v>-0.39999999999999991</v>
      </c>
      <c r="R64" s="70">
        <v>0</v>
      </c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</row>
    <row r="65" spans="2:64" ht="15.95" customHeight="1" x14ac:dyDescent="0.25">
      <c r="B65" s="78" t="s">
        <v>67</v>
      </c>
      <c r="C65" s="35">
        <f t="shared" ref="C65:O65" si="32">+C66+C76+C80</f>
        <v>2739.0999999999995</v>
      </c>
      <c r="D65" s="19">
        <f t="shared" si="32"/>
        <v>2054.2000000000003</v>
      </c>
      <c r="E65" s="19">
        <f t="shared" si="32"/>
        <v>1682.3999999999999</v>
      </c>
      <c r="F65" s="19">
        <f t="shared" si="32"/>
        <v>787.8</v>
      </c>
      <c r="G65" s="19">
        <f t="shared" si="32"/>
        <v>543.29999999999995</v>
      </c>
      <c r="H65" s="19">
        <f t="shared" si="32"/>
        <v>1227.1000000000001</v>
      </c>
      <c r="I65" s="19">
        <f t="shared" si="32"/>
        <v>9033.9000000000015</v>
      </c>
      <c r="J65" s="35">
        <f t="shared" si="32"/>
        <v>1679.0000000000002</v>
      </c>
      <c r="K65" s="19">
        <f t="shared" si="32"/>
        <v>1457.2</v>
      </c>
      <c r="L65" s="19">
        <f t="shared" si="32"/>
        <v>1462.1999999999998</v>
      </c>
      <c r="M65" s="19">
        <f t="shared" si="32"/>
        <v>1593.6999999999998</v>
      </c>
      <c r="N65" s="19">
        <f t="shared" si="32"/>
        <v>1772.1000000000001</v>
      </c>
      <c r="O65" s="19">
        <f t="shared" si="32"/>
        <v>1812.2</v>
      </c>
      <c r="P65" s="19">
        <f>+P66+P76+P80</f>
        <v>9776.4000000000015</v>
      </c>
      <c r="Q65" s="20">
        <f t="shared" si="1"/>
        <v>742.5</v>
      </c>
      <c r="R65" s="19">
        <f t="shared" ref="R65:R80" si="33">+Q65/I65*100</f>
        <v>8.2190416099359069</v>
      </c>
      <c r="S65" s="79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</row>
    <row r="66" spans="2:64" ht="15.95" customHeight="1" x14ac:dyDescent="0.25">
      <c r="B66" s="80" t="s">
        <v>68</v>
      </c>
      <c r="C66" s="35">
        <f t="shared" ref="C66:O66" si="34">+C67+C72</f>
        <v>2383.9999999999995</v>
      </c>
      <c r="D66" s="19">
        <f t="shared" si="34"/>
        <v>1634.8000000000002</v>
      </c>
      <c r="E66" s="19">
        <f t="shared" si="34"/>
        <v>1318.1999999999998</v>
      </c>
      <c r="F66" s="19">
        <f t="shared" si="34"/>
        <v>655.20000000000005</v>
      </c>
      <c r="G66" s="19">
        <f t="shared" si="34"/>
        <v>374.3</v>
      </c>
      <c r="H66" s="19">
        <f t="shared" si="34"/>
        <v>761.30000000000007</v>
      </c>
      <c r="I66" s="19">
        <f t="shared" si="34"/>
        <v>7127.8000000000011</v>
      </c>
      <c r="J66" s="35">
        <f t="shared" si="34"/>
        <v>1429.3000000000002</v>
      </c>
      <c r="K66" s="19">
        <f t="shared" si="34"/>
        <v>1214</v>
      </c>
      <c r="L66" s="19">
        <f t="shared" si="34"/>
        <v>1173.5999999999999</v>
      </c>
      <c r="M66" s="19">
        <f t="shared" si="34"/>
        <v>1170.1999999999998</v>
      </c>
      <c r="N66" s="19">
        <f t="shared" si="34"/>
        <v>1347.7</v>
      </c>
      <c r="O66" s="19">
        <f t="shared" si="34"/>
        <v>1390.8000000000002</v>
      </c>
      <c r="P66" s="19">
        <f>+P67+P72</f>
        <v>7725.6</v>
      </c>
      <c r="Q66" s="20">
        <f t="shared" si="1"/>
        <v>597.79999999999927</v>
      </c>
      <c r="R66" s="19">
        <f t="shared" si="33"/>
        <v>8.3868795420746824</v>
      </c>
      <c r="S66" s="79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</row>
    <row r="67" spans="2:64" ht="15.95" customHeight="1" x14ac:dyDescent="0.25">
      <c r="B67" s="37" t="s">
        <v>69</v>
      </c>
      <c r="C67" s="35">
        <f t="shared" ref="C67" si="35">SUM(C68:C71)</f>
        <v>106.6</v>
      </c>
      <c r="D67" s="19">
        <f t="shared" ref="D67:O67" si="36">SUM(D68:D71)</f>
        <v>117.19999999999999</v>
      </c>
      <c r="E67" s="19">
        <f t="shared" si="36"/>
        <v>108.8</v>
      </c>
      <c r="F67" s="19">
        <f t="shared" si="36"/>
        <v>61.4</v>
      </c>
      <c r="G67" s="19">
        <f t="shared" si="36"/>
        <v>57.699999999999996</v>
      </c>
      <c r="H67" s="19">
        <f t="shared" si="36"/>
        <v>74.8</v>
      </c>
      <c r="I67" s="19">
        <f t="shared" si="36"/>
        <v>526.50000000000011</v>
      </c>
      <c r="J67" s="35">
        <f t="shared" si="36"/>
        <v>76.900000000000006</v>
      </c>
      <c r="K67" s="19">
        <f t="shared" si="36"/>
        <v>91.899999999999991</v>
      </c>
      <c r="L67" s="19">
        <f t="shared" si="36"/>
        <v>109.1</v>
      </c>
      <c r="M67" s="19">
        <f t="shared" si="36"/>
        <v>148.6</v>
      </c>
      <c r="N67" s="19">
        <f t="shared" si="36"/>
        <v>146.80000000000001</v>
      </c>
      <c r="O67" s="19">
        <f t="shared" si="36"/>
        <v>175.7</v>
      </c>
      <c r="P67" s="19">
        <f>SUM(P68:P71)</f>
        <v>749</v>
      </c>
      <c r="Q67" s="20">
        <f t="shared" si="1"/>
        <v>222.49999999999989</v>
      </c>
      <c r="R67" s="19">
        <f t="shared" si="33"/>
        <v>42.260208926875563</v>
      </c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</row>
    <row r="68" spans="2:64" ht="15.95" customHeight="1" x14ac:dyDescent="0.25">
      <c r="B68" s="41" t="s">
        <v>70</v>
      </c>
      <c r="C68" s="50">
        <v>104.2</v>
      </c>
      <c r="D68" s="81">
        <v>94.9</v>
      </c>
      <c r="E68" s="81">
        <v>107.4</v>
      </c>
      <c r="F68" s="81">
        <v>51.3</v>
      </c>
      <c r="G68" s="81">
        <v>57.3</v>
      </c>
      <c r="H68" s="81">
        <v>56.3</v>
      </c>
      <c r="I68" s="24">
        <f>SUM(C68:H68)</f>
        <v>471.40000000000003</v>
      </c>
      <c r="J68" s="50">
        <v>74.900000000000006</v>
      </c>
      <c r="K68" s="81">
        <v>91.8</v>
      </c>
      <c r="L68" s="81">
        <v>100.7</v>
      </c>
      <c r="M68" s="81">
        <v>89.1</v>
      </c>
      <c r="N68" s="81">
        <v>87.3</v>
      </c>
      <c r="O68" s="81">
        <v>93.1</v>
      </c>
      <c r="P68" s="23">
        <f>SUM(J68:O68)</f>
        <v>536.9</v>
      </c>
      <c r="Q68" s="52">
        <f t="shared" si="1"/>
        <v>65.499999999999943</v>
      </c>
      <c r="R68" s="24">
        <f t="shared" si="33"/>
        <v>13.894781501909193</v>
      </c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</row>
    <row r="69" spans="2:64" ht="15.95" customHeight="1" x14ac:dyDescent="0.25">
      <c r="B69" s="41" t="s">
        <v>71</v>
      </c>
      <c r="C69" s="50">
        <v>1.2</v>
      </c>
      <c r="D69" s="82">
        <v>1.8</v>
      </c>
      <c r="E69" s="82">
        <v>1.1000000000000001</v>
      </c>
      <c r="F69" s="82">
        <v>0</v>
      </c>
      <c r="G69" s="82">
        <v>0</v>
      </c>
      <c r="H69" s="82">
        <v>0</v>
      </c>
      <c r="I69" s="24">
        <f>SUM(C69:H69)</f>
        <v>4.0999999999999996</v>
      </c>
      <c r="J69" s="50">
        <v>0</v>
      </c>
      <c r="K69" s="82">
        <v>0</v>
      </c>
      <c r="L69" s="82">
        <v>0</v>
      </c>
      <c r="M69" s="82">
        <v>0</v>
      </c>
      <c r="N69" s="82">
        <v>0</v>
      </c>
      <c r="O69" s="82">
        <v>0</v>
      </c>
      <c r="P69" s="24">
        <f>SUM(J69:O69)</f>
        <v>0</v>
      </c>
      <c r="Q69" s="52">
        <f t="shared" si="1"/>
        <v>-4.0999999999999996</v>
      </c>
      <c r="R69" s="24">
        <f t="shared" si="33"/>
        <v>-100</v>
      </c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</row>
    <row r="70" spans="2:64" ht="15.95" customHeight="1" x14ac:dyDescent="0.25">
      <c r="B70" s="83" t="s">
        <v>72</v>
      </c>
      <c r="C70" s="60">
        <v>0.6</v>
      </c>
      <c r="D70" s="84">
        <v>20.399999999999999</v>
      </c>
      <c r="E70" s="84">
        <v>0.3</v>
      </c>
      <c r="F70" s="84">
        <v>10.1</v>
      </c>
      <c r="G70" s="84">
        <v>0.4</v>
      </c>
      <c r="H70" s="84">
        <v>18.5</v>
      </c>
      <c r="I70" s="61">
        <f>SUM(C70:H70)</f>
        <v>50.3</v>
      </c>
      <c r="J70" s="60">
        <v>1.9</v>
      </c>
      <c r="K70" s="84">
        <v>0</v>
      </c>
      <c r="L70" s="84">
        <v>7.1</v>
      </c>
      <c r="M70" s="84">
        <v>59.5</v>
      </c>
      <c r="N70" s="84">
        <v>59.5</v>
      </c>
      <c r="O70" s="84">
        <v>82.5</v>
      </c>
      <c r="P70" s="61">
        <f>SUM(J70:O70)</f>
        <v>210.5</v>
      </c>
      <c r="Q70" s="62">
        <f t="shared" si="1"/>
        <v>160.19999999999999</v>
      </c>
      <c r="R70" s="61">
        <f t="shared" si="33"/>
        <v>318.48906560636181</v>
      </c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</row>
    <row r="71" spans="2:64" ht="15.95" customHeight="1" x14ac:dyDescent="0.25">
      <c r="B71" s="41" t="s">
        <v>73</v>
      </c>
      <c r="C71" s="50">
        <v>0.6</v>
      </c>
      <c r="D71" s="24">
        <v>0.1</v>
      </c>
      <c r="E71" s="24">
        <v>0</v>
      </c>
      <c r="F71" s="24">
        <v>0</v>
      </c>
      <c r="G71" s="24">
        <v>0</v>
      </c>
      <c r="H71" s="24">
        <v>0</v>
      </c>
      <c r="I71" s="24">
        <f>SUM(C71:H71)</f>
        <v>0.7</v>
      </c>
      <c r="J71" s="50">
        <v>0.1</v>
      </c>
      <c r="K71" s="24">
        <v>0.1</v>
      </c>
      <c r="L71" s="24">
        <v>1.3</v>
      </c>
      <c r="M71" s="24">
        <v>0</v>
      </c>
      <c r="N71" s="24">
        <v>0</v>
      </c>
      <c r="O71" s="24">
        <v>0.1</v>
      </c>
      <c r="P71" s="24">
        <f>SUM(J71:O71)</f>
        <v>1.6</v>
      </c>
      <c r="Q71" s="52">
        <f t="shared" si="1"/>
        <v>0.90000000000000013</v>
      </c>
      <c r="R71" s="24">
        <f t="shared" si="33"/>
        <v>128.57142857142861</v>
      </c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</row>
    <row r="72" spans="2:64" ht="15.95" customHeight="1" x14ac:dyDescent="0.25">
      <c r="B72" s="37" t="s">
        <v>74</v>
      </c>
      <c r="C72" s="85">
        <f t="shared" ref="C72:O72" si="37">SUM(C73:C75)</f>
        <v>2277.3999999999996</v>
      </c>
      <c r="D72" s="19">
        <f t="shared" si="37"/>
        <v>1517.6000000000001</v>
      </c>
      <c r="E72" s="19">
        <f t="shared" si="37"/>
        <v>1209.3999999999999</v>
      </c>
      <c r="F72" s="19">
        <f t="shared" si="37"/>
        <v>593.80000000000007</v>
      </c>
      <c r="G72" s="19">
        <f t="shared" si="37"/>
        <v>316.60000000000002</v>
      </c>
      <c r="H72" s="19">
        <f t="shared" si="37"/>
        <v>686.50000000000011</v>
      </c>
      <c r="I72" s="19">
        <f t="shared" si="37"/>
        <v>6601.3000000000011</v>
      </c>
      <c r="J72" s="85">
        <f t="shared" si="37"/>
        <v>1352.4</v>
      </c>
      <c r="K72" s="19">
        <f t="shared" si="37"/>
        <v>1122.0999999999999</v>
      </c>
      <c r="L72" s="19">
        <f t="shared" si="37"/>
        <v>1064.5</v>
      </c>
      <c r="M72" s="19">
        <f t="shared" si="37"/>
        <v>1021.5999999999999</v>
      </c>
      <c r="N72" s="19">
        <f t="shared" si="37"/>
        <v>1200.9000000000001</v>
      </c>
      <c r="O72" s="19">
        <f t="shared" si="37"/>
        <v>1215.1000000000001</v>
      </c>
      <c r="P72" s="19">
        <f>SUM(P73:P75)</f>
        <v>6976.6</v>
      </c>
      <c r="Q72" s="20">
        <f t="shared" ref="Q72:Q104" si="38">+P72-I72</f>
        <v>375.29999999999927</v>
      </c>
      <c r="R72" s="19">
        <f t="shared" si="33"/>
        <v>5.6852438156120639</v>
      </c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</row>
    <row r="73" spans="2:64" ht="15.95" customHeight="1" x14ac:dyDescent="0.25">
      <c r="B73" s="86" t="s">
        <v>75</v>
      </c>
      <c r="C73" s="51">
        <v>33.700000000000003</v>
      </c>
      <c r="D73" s="51">
        <v>28.4</v>
      </c>
      <c r="E73" s="51">
        <v>12.1</v>
      </c>
      <c r="F73" s="51">
        <v>7.1</v>
      </c>
      <c r="G73" s="51">
        <v>10.3</v>
      </c>
      <c r="H73" s="51">
        <v>8.6999999999999993</v>
      </c>
      <c r="I73" s="24">
        <f>SUM(C73:H73)</f>
        <v>100.3</v>
      </c>
      <c r="J73" s="51">
        <v>23.2</v>
      </c>
      <c r="K73" s="51">
        <v>30.9</v>
      </c>
      <c r="L73" s="51">
        <v>28.9</v>
      </c>
      <c r="M73" s="51">
        <v>25.3</v>
      </c>
      <c r="N73" s="51">
        <v>22.9</v>
      </c>
      <c r="O73" s="51">
        <v>24.8</v>
      </c>
      <c r="P73" s="24">
        <f>SUM(J73:O73)</f>
        <v>156</v>
      </c>
      <c r="Q73" s="52">
        <f t="shared" si="38"/>
        <v>55.7</v>
      </c>
      <c r="R73" s="24">
        <f t="shared" si="33"/>
        <v>55.533399800598204</v>
      </c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</row>
    <row r="74" spans="2:64" ht="15.95" customHeight="1" x14ac:dyDescent="0.25">
      <c r="B74" s="83" t="s">
        <v>76</v>
      </c>
      <c r="C74" s="87">
        <v>2150.6</v>
      </c>
      <c r="D74" s="88">
        <v>1288.2</v>
      </c>
      <c r="E74" s="88">
        <v>1167</v>
      </c>
      <c r="F74" s="88">
        <v>572.1</v>
      </c>
      <c r="G74" s="88">
        <v>306.2</v>
      </c>
      <c r="H74" s="88">
        <v>659.1</v>
      </c>
      <c r="I74" s="89">
        <f>SUM(C74:H74)</f>
        <v>6143.2000000000007</v>
      </c>
      <c r="J74" s="87">
        <v>1042.7</v>
      </c>
      <c r="K74" s="88">
        <v>839.5</v>
      </c>
      <c r="L74" s="88">
        <v>890.2</v>
      </c>
      <c r="M74" s="88">
        <v>850.9</v>
      </c>
      <c r="N74" s="88">
        <v>999.5</v>
      </c>
      <c r="O74" s="88">
        <v>1013.1</v>
      </c>
      <c r="P74" s="89">
        <f>SUM(J74:O74)</f>
        <v>5635.9000000000005</v>
      </c>
      <c r="Q74" s="62">
        <f t="shared" si="38"/>
        <v>-507.30000000000018</v>
      </c>
      <c r="R74" s="61">
        <f t="shared" si="33"/>
        <v>-8.2579111863523913</v>
      </c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</row>
    <row r="75" spans="2:64" ht="15.95" customHeight="1" x14ac:dyDescent="0.25">
      <c r="B75" s="86" t="s">
        <v>28</v>
      </c>
      <c r="C75" s="34">
        <v>93.1</v>
      </c>
      <c r="D75" s="51">
        <v>201</v>
      </c>
      <c r="E75" s="51">
        <v>30.3</v>
      </c>
      <c r="F75" s="51">
        <v>14.6</v>
      </c>
      <c r="G75" s="51">
        <v>0.1</v>
      </c>
      <c r="H75" s="51">
        <v>18.7</v>
      </c>
      <c r="I75" s="24">
        <f>SUM(C75:H75)</f>
        <v>357.80000000000007</v>
      </c>
      <c r="J75" s="34">
        <v>286.5</v>
      </c>
      <c r="K75" s="51">
        <v>251.7</v>
      </c>
      <c r="L75" s="72">
        <v>145.4</v>
      </c>
      <c r="M75" s="51">
        <v>145.4</v>
      </c>
      <c r="N75" s="51">
        <v>178.5</v>
      </c>
      <c r="O75" s="51">
        <v>177.2</v>
      </c>
      <c r="P75" s="24">
        <f>SUM(J75:O75)</f>
        <v>1184.7</v>
      </c>
      <c r="Q75" s="52">
        <f t="shared" si="38"/>
        <v>826.9</v>
      </c>
      <c r="R75" s="24">
        <f t="shared" si="33"/>
        <v>231.10676355505865</v>
      </c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</row>
    <row r="76" spans="2:64" ht="15.95" customHeight="1" x14ac:dyDescent="0.25">
      <c r="B76" s="80" t="s">
        <v>77</v>
      </c>
      <c r="C76" s="90">
        <f t="shared" ref="C76:O76" si="39">SUM(C77:C79)</f>
        <v>350.49999999999994</v>
      </c>
      <c r="D76" s="15">
        <f t="shared" si="39"/>
        <v>414.8</v>
      </c>
      <c r="E76" s="15">
        <f t="shared" si="39"/>
        <v>361.00000000000006</v>
      </c>
      <c r="F76" s="15">
        <f t="shared" si="39"/>
        <v>132.30000000000001</v>
      </c>
      <c r="G76" s="15">
        <f t="shared" si="39"/>
        <v>37</v>
      </c>
      <c r="H76" s="15">
        <f t="shared" si="39"/>
        <v>61.4</v>
      </c>
      <c r="I76" s="15">
        <f t="shared" si="39"/>
        <v>1356.9999999999998</v>
      </c>
      <c r="J76" s="90">
        <f t="shared" si="39"/>
        <v>244</v>
      </c>
      <c r="K76" s="15">
        <f t="shared" si="39"/>
        <v>236.8</v>
      </c>
      <c r="L76" s="15">
        <f t="shared" si="39"/>
        <v>280.00000000000006</v>
      </c>
      <c r="M76" s="15">
        <f t="shared" si="39"/>
        <v>416.6</v>
      </c>
      <c r="N76" s="15">
        <f t="shared" si="39"/>
        <v>416.5</v>
      </c>
      <c r="O76" s="15">
        <f t="shared" si="39"/>
        <v>414.3</v>
      </c>
      <c r="P76" s="15">
        <f>SUM(P77:P79)</f>
        <v>2008.2000000000003</v>
      </c>
      <c r="Q76" s="16">
        <f t="shared" si="38"/>
        <v>651.2000000000005</v>
      </c>
      <c r="R76" s="15">
        <f t="shared" si="33"/>
        <v>47.988209285187963</v>
      </c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</row>
    <row r="77" spans="2:64" ht="15.95" customHeight="1" x14ac:dyDescent="0.25">
      <c r="B77" s="91" t="s">
        <v>78</v>
      </c>
      <c r="C77" s="50">
        <v>286.39999999999998</v>
      </c>
      <c r="D77" s="51">
        <v>362.4</v>
      </c>
      <c r="E77" s="51">
        <v>325.10000000000002</v>
      </c>
      <c r="F77" s="51">
        <v>131.9</v>
      </c>
      <c r="G77" s="51">
        <v>28.2</v>
      </c>
      <c r="H77" s="51">
        <v>35.6</v>
      </c>
      <c r="I77" s="24">
        <f>SUM(C77:H77)</f>
        <v>1169.5999999999999</v>
      </c>
      <c r="J77" s="50">
        <v>184.5</v>
      </c>
      <c r="K77" s="51">
        <v>175.3</v>
      </c>
      <c r="L77" s="51">
        <v>198.8</v>
      </c>
      <c r="M77" s="51">
        <v>333.5</v>
      </c>
      <c r="N77" s="51">
        <v>334.3</v>
      </c>
      <c r="O77" s="51">
        <v>331.2</v>
      </c>
      <c r="P77" s="24">
        <f t="shared" ref="P77:P82" si="40">SUM(J77:O77)</f>
        <v>1557.6000000000001</v>
      </c>
      <c r="Q77" s="52">
        <f t="shared" si="38"/>
        <v>388.00000000000023</v>
      </c>
      <c r="R77" s="24">
        <f t="shared" si="33"/>
        <v>33.173734610123141</v>
      </c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</row>
    <row r="78" spans="2:64" ht="15.95" customHeight="1" x14ac:dyDescent="0.25">
      <c r="B78" s="91" t="s">
        <v>79</v>
      </c>
      <c r="C78" s="50">
        <v>61.4</v>
      </c>
      <c r="D78" s="51">
        <v>49.8</v>
      </c>
      <c r="E78" s="51">
        <v>34.1</v>
      </c>
      <c r="F78" s="51">
        <v>0.4</v>
      </c>
      <c r="G78" s="51">
        <v>8.6999999999999993</v>
      </c>
      <c r="H78" s="51">
        <v>25.2</v>
      </c>
      <c r="I78" s="24">
        <f>SUM(C78:H78)</f>
        <v>179.59999999999997</v>
      </c>
      <c r="J78" s="50">
        <v>57.9</v>
      </c>
      <c r="K78" s="72">
        <v>59</v>
      </c>
      <c r="L78" s="72">
        <v>78.400000000000006</v>
      </c>
      <c r="M78" s="72">
        <v>80.5</v>
      </c>
      <c r="N78" s="72">
        <v>79.599999999999994</v>
      </c>
      <c r="O78" s="72">
        <v>80.3</v>
      </c>
      <c r="P78" s="24">
        <f t="shared" si="40"/>
        <v>435.7</v>
      </c>
      <c r="Q78" s="52">
        <f t="shared" si="38"/>
        <v>256.10000000000002</v>
      </c>
      <c r="R78" s="24">
        <f t="shared" si="33"/>
        <v>142.59465478841875</v>
      </c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</row>
    <row r="79" spans="2:64" ht="15.95" customHeight="1" x14ac:dyDescent="0.25">
      <c r="B79" s="91" t="s">
        <v>28</v>
      </c>
      <c r="C79" s="50">
        <v>2.7</v>
      </c>
      <c r="D79" s="50">
        <v>2.6</v>
      </c>
      <c r="E79" s="50">
        <v>1.8</v>
      </c>
      <c r="F79" s="50">
        <v>0</v>
      </c>
      <c r="G79" s="50">
        <v>0.1</v>
      </c>
      <c r="H79" s="50">
        <v>0.6</v>
      </c>
      <c r="I79" s="24">
        <f>SUM(C79:H79)</f>
        <v>7.8</v>
      </c>
      <c r="J79" s="50">
        <v>1.6</v>
      </c>
      <c r="K79" s="50">
        <v>2.5</v>
      </c>
      <c r="L79" s="50">
        <v>2.8</v>
      </c>
      <c r="M79" s="50">
        <v>2.6</v>
      </c>
      <c r="N79" s="50">
        <v>2.6</v>
      </c>
      <c r="O79" s="50">
        <v>2.8</v>
      </c>
      <c r="P79" s="24">
        <f t="shared" si="40"/>
        <v>14.899999999999999</v>
      </c>
      <c r="Q79" s="52">
        <f t="shared" si="38"/>
        <v>7.0999999999999988</v>
      </c>
      <c r="R79" s="24">
        <f t="shared" si="33"/>
        <v>91.025641025641008</v>
      </c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</row>
    <row r="80" spans="2:64" ht="15.95" customHeight="1" x14ac:dyDescent="0.25">
      <c r="B80" s="80" t="s">
        <v>80</v>
      </c>
      <c r="C80" s="19">
        <f t="shared" ref="C80:O80" si="41">+C81+C82</f>
        <v>4.5999999999999996</v>
      </c>
      <c r="D80" s="19">
        <f t="shared" si="41"/>
        <v>4.5999999999999996</v>
      </c>
      <c r="E80" s="19">
        <f t="shared" si="41"/>
        <v>3.2</v>
      </c>
      <c r="F80" s="19">
        <f t="shared" si="41"/>
        <v>0.3</v>
      </c>
      <c r="G80" s="19">
        <f t="shared" si="41"/>
        <v>132</v>
      </c>
      <c r="H80" s="19">
        <f t="shared" si="41"/>
        <v>404.40000000000003</v>
      </c>
      <c r="I80" s="19">
        <f t="shared" si="41"/>
        <v>549.1</v>
      </c>
      <c r="J80" s="19">
        <f t="shared" si="41"/>
        <v>5.7</v>
      </c>
      <c r="K80" s="19">
        <f t="shared" si="41"/>
        <v>6.4</v>
      </c>
      <c r="L80" s="19">
        <f t="shared" si="41"/>
        <v>8.6</v>
      </c>
      <c r="M80" s="19">
        <f t="shared" si="41"/>
        <v>6.9</v>
      </c>
      <c r="N80" s="19">
        <f t="shared" si="41"/>
        <v>7.9</v>
      </c>
      <c r="O80" s="19">
        <f t="shared" si="41"/>
        <v>7.1</v>
      </c>
      <c r="P80" s="19">
        <f>+P81+P82</f>
        <v>42.599999999999994</v>
      </c>
      <c r="Q80" s="52">
        <f t="shared" si="38"/>
        <v>-506.5</v>
      </c>
      <c r="R80" s="24">
        <f t="shared" si="33"/>
        <v>-92.241850300491706</v>
      </c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</row>
    <row r="81" spans="2:64" ht="15.95" customHeight="1" x14ac:dyDescent="0.25">
      <c r="B81" s="92" t="s">
        <v>76</v>
      </c>
      <c r="C81" s="60">
        <v>0</v>
      </c>
      <c r="D81" s="88">
        <v>0</v>
      </c>
      <c r="E81" s="88">
        <v>0</v>
      </c>
      <c r="F81" s="88">
        <v>0</v>
      </c>
      <c r="G81" s="88">
        <v>131.6</v>
      </c>
      <c r="H81" s="88">
        <v>402.1</v>
      </c>
      <c r="I81" s="61">
        <f>SUM(C81:H81)</f>
        <v>533.70000000000005</v>
      </c>
      <c r="J81" s="60">
        <v>2</v>
      </c>
      <c r="K81" s="88">
        <v>2.4</v>
      </c>
      <c r="L81" s="88">
        <v>3.3</v>
      </c>
      <c r="M81" s="88">
        <v>2.5</v>
      </c>
      <c r="N81" s="88">
        <v>2.9</v>
      </c>
      <c r="O81" s="88">
        <v>2.6</v>
      </c>
      <c r="P81" s="88">
        <f t="shared" si="40"/>
        <v>15.7</v>
      </c>
      <c r="Q81" s="62">
        <f t="shared" si="38"/>
        <v>-518</v>
      </c>
      <c r="R81" s="61">
        <v>0</v>
      </c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</row>
    <row r="82" spans="2:64" s="40" customFormat="1" ht="15.95" customHeight="1" x14ac:dyDescent="0.25">
      <c r="B82" s="29" t="s">
        <v>28</v>
      </c>
      <c r="C82" s="50">
        <v>4.5999999999999996</v>
      </c>
      <c r="D82" s="51">
        <v>4.5999999999999996</v>
      </c>
      <c r="E82" s="51">
        <v>3.2</v>
      </c>
      <c r="F82" s="51">
        <v>0.3</v>
      </c>
      <c r="G82" s="51">
        <v>0.4</v>
      </c>
      <c r="H82" s="51">
        <v>2.2999999999999998</v>
      </c>
      <c r="I82" s="24">
        <f>SUM(C82:H82)</f>
        <v>15.399999999999999</v>
      </c>
      <c r="J82" s="50">
        <v>3.7</v>
      </c>
      <c r="K82" s="51">
        <v>4</v>
      </c>
      <c r="L82" s="51">
        <v>5.3</v>
      </c>
      <c r="M82" s="51">
        <v>4.4000000000000004</v>
      </c>
      <c r="N82" s="51">
        <v>5</v>
      </c>
      <c r="O82" s="51">
        <v>4.5</v>
      </c>
      <c r="P82" s="24">
        <f t="shared" si="40"/>
        <v>26.9</v>
      </c>
      <c r="Q82" s="52">
        <f t="shared" si="38"/>
        <v>11.5</v>
      </c>
      <c r="R82" s="24">
        <f>+Q82/I82*100</f>
        <v>74.675324675324688</v>
      </c>
      <c r="S82" s="93"/>
      <c r="T82" s="93"/>
      <c r="U82" s="93"/>
      <c r="V82" s="93"/>
      <c r="W82" s="93"/>
      <c r="X82" s="93"/>
      <c r="Y82" s="93"/>
      <c r="Z82" s="93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</row>
    <row r="83" spans="2:64" ht="15.95" customHeight="1" x14ac:dyDescent="0.25">
      <c r="B83" s="18" t="s">
        <v>81</v>
      </c>
      <c r="C83" s="90">
        <f t="shared" ref="C83:O83" si="42">+C84+C89+C91</f>
        <v>1183.7</v>
      </c>
      <c r="D83" s="15">
        <f t="shared" si="42"/>
        <v>1151.9000000000001</v>
      </c>
      <c r="E83" s="15">
        <f t="shared" si="42"/>
        <v>2941.7</v>
      </c>
      <c r="F83" s="15">
        <f t="shared" si="42"/>
        <v>845.7</v>
      </c>
      <c r="G83" s="15">
        <f t="shared" si="42"/>
        <v>1571.7</v>
      </c>
      <c r="H83" s="15">
        <f t="shared" si="42"/>
        <v>1024.3</v>
      </c>
      <c r="I83" s="15">
        <f t="shared" si="42"/>
        <v>8719</v>
      </c>
      <c r="J83" s="90">
        <f t="shared" si="42"/>
        <v>5261.5</v>
      </c>
      <c r="K83" s="15">
        <f t="shared" si="42"/>
        <v>3057.8</v>
      </c>
      <c r="L83" s="15">
        <f t="shared" si="42"/>
        <v>1097.1999999999998</v>
      </c>
      <c r="M83" s="15">
        <f t="shared" si="42"/>
        <v>2314</v>
      </c>
      <c r="N83" s="15">
        <f t="shared" si="42"/>
        <v>1061.3</v>
      </c>
      <c r="O83" s="15">
        <f t="shared" si="42"/>
        <v>6238.0999999999995</v>
      </c>
      <c r="P83" s="15">
        <f>+P84+P89+P91</f>
        <v>19029.899999999998</v>
      </c>
      <c r="Q83" s="16">
        <f t="shared" si="38"/>
        <v>10310.899999999998</v>
      </c>
      <c r="R83" s="15">
        <f>+Q83/I83*100</f>
        <v>118.2578277325381</v>
      </c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</row>
    <row r="84" spans="2:64" ht="15.95" customHeight="1" x14ac:dyDescent="0.25">
      <c r="B84" s="80" t="s">
        <v>82</v>
      </c>
      <c r="C84" s="90">
        <f t="shared" ref="C84" si="43">SUM(C85:C88)</f>
        <v>449.5</v>
      </c>
      <c r="D84" s="15">
        <f t="shared" ref="D84:O84" si="44">SUM(D85:D88)</f>
        <v>355.5</v>
      </c>
      <c r="E84" s="15">
        <f t="shared" si="44"/>
        <v>722.2</v>
      </c>
      <c r="F84" s="15">
        <f t="shared" si="44"/>
        <v>247.20000000000002</v>
      </c>
      <c r="G84" s="15">
        <f t="shared" si="44"/>
        <v>1018</v>
      </c>
      <c r="H84" s="15">
        <f t="shared" si="44"/>
        <v>372.5</v>
      </c>
      <c r="I84" s="15">
        <f t="shared" si="44"/>
        <v>3164.9</v>
      </c>
      <c r="J84" s="90">
        <f t="shared" si="44"/>
        <v>4447.8</v>
      </c>
      <c r="K84" s="15">
        <f t="shared" si="44"/>
        <v>2246.1999999999998</v>
      </c>
      <c r="L84" s="15">
        <f t="shared" si="44"/>
        <v>183.8</v>
      </c>
      <c r="M84" s="15">
        <f t="shared" si="44"/>
        <v>1352.5</v>
      </c>
      <c r="N84" s="15">
        <f t="shared" si="44"/>
        <v>173.2</v>
      </c>
      <c r="O84" s="15">
        <f t="shared" si="44"/>
        <v>5402.9</v>
      </c>
      <c r="P84" s="15">
        <f>SUM(P85:P88)</f>
        <v>13806.4</v>
      </c>
      <c r="Q84" s="16">
        <f t="shared" si="38"/>
        <v>10641.5</v>
      </c>
      <c r="R84" s="15">
        <f>+Q84/I84*100</f>
        <v>336.23495213118895</v>
      </c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</row>
    <row r="85" spans="2:64" ht="15.95" customHeight="1" x14ac:dyDescent="0.25">
      <c r="B85" s="91" t="s">
        <v>83</v>
      </c>
      <c r="C85" s="50">
        <v>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f t="shared" ref="I85:I93" si="45">SUM(C85:H85)</f>
        <v>0</v>
      </c>
      <c r="J85" s="50">
        <v>0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  <c r="P85" s="24">
        <f t="shared" ref="P85:P93" si="46">SUM(J85:O85)</f>
        <v>0</v>
      </c>
      <c r="Q85" s="94">
        <f t="shared" si="38"/>
        <v>0</v>
      </c>
      <c r="R85" s="24">
        <v>0</v>
      </c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</row>
    <row r="86" spans="2:64" ht="15.95" customHeight="1" x14ac:dyDescent="0.25">
      <c r="B86" s="91" t="s">
        <v>84</v>
      </c>
      <c r="C86" s="50">
        <v>142.30000000000001</v>
      </c>
      <c r="D86" s="24">
        <v>144</v>
      </c>
      <c r="E86" s="24">
        <v>505.5</v>
      </c>
      <c r="F86" s="24">
        <v>4.9000000000000004</v>
      </c>
      <c r="G86" s="24">
        <v>782.1</v>
      </c>
      <c r="H86" s="24">
        <v>166.4</v>
      </c>
      <c r="I86" s="24">
        <f t="shared" si="45"/>
        <v>1745.2</v>
      </c>
      <c r="J86" s="50">
        <v>4087.7</v>
      </c>
      <c r="K86" s="24">
        <v>2246.1999999999998</v>
      </c>
      <c r="L86" s="24">
        <v>183.8</v>
      </c>
      <c r="M86" s="24">
        <v>1317.9</v>
      </c>
      <c r="N86" s="24">
        <v>173.2</v>
      </c>
      <c r="O86" s="24">
        <v>0</v>
      </c>
      <c r="P86" s="24">
        <f t="shared" si="46"/>
        <v>8008.8</v>
      </c>
      <c r="Q86" s="52">
        <f t="shared" si="38"/>
        <v>6263.6</v>
      </c>
      <c r="R86" s="15">
        <f>+Q86/I86*100</f>
        <v>358.90442356176942</v>
      </c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</row>
    <row r="87" spans="2:64" ht="15.95" customHeight="1" x14ac:dyDescent="0.25">
      <c r="B87" s="91" t="s">
        <v>85</v>
      </c>
      <c r="C87" s="50">
        <v>307.2</v>
      </c>
      <c r="D87" s="24">
        <v>211.5</v>
      </c>
      <c r="E87" s="24">
        <v>216.7</v>
      </c>
      <c r="F87" s="24">
        <v>242.3</v>
      </c>
      <c r="G87" s="24">
        <v>235.9</v>
      </c>
      <c r="H87" s="24">
        <v>206.1</v>
      </c>
      <c r="I87" s="24">
        <f t="shared" si="45"/>
        <v>1419.7</v>
      </c>
      <c r="J87" s="50">
        <v>360.1</v>
      </c>
      <c r="K87" s="24">
        <v>0</v>
      </c>
      <c r="L87" s="24">
        <v>0</v>
      </c>
      <c r="M87" s="24">
        <v>34.6</v>
      </c>
      <c r="N87" s="24">
        <v>0</v>
      </c>
      <c r="O87" s="24">
        <v>5402.9</v>
      </c>
      <c r="P87" s="24">
        <f t="shared" si="46"/>
        <v>5797.5999999999995</v>
      </c>
      <c r="Q87" s="52">
        <f t="shared" si="38"/>
        <v>4377.8999999999996</v>
      </c>
      <c r="R87" s="24">
        <f>+Q87/I87*100</f>
        <v>308.36796506304142</v>
      </c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</row>
    <row r="88" spans="2:64" ht="15.95" customHeight="1" x14ac:dyDescent="0.25">
      <c r="B88" s="91" t="s">
        <v>28</v>
      </c>
      <c r="C88" s="50">
        <v>0</v>
      </c>
      <c r="D88" s="51">
        <v>0</v>
      </c>
      <c r="E88" s="51">
        <v>0</v>
      </c>
      <c r="F88" s="51">
        <v>0</v>
      </c>
      <c r="G88" s="51">
        <v>0</v>
      </c>
      <c r="H88" s="51">
        <v>0</v>
      </c>
      <c r="I88" s="24">
        <f t="shared" si="45"/>
        <v>0</v>
      </c>
      <c r="J88" s="50">
        <v>0</v>
      </c>
      <c r="K88" s="51">
        <v>0</v>
      </c>
      <c r="L88" s="51">
        <v>0</v>
      </c>
      <c r="M88" s="51">
        <v>0</v>
      </c>
      <c r="N88" s="51">
        <v>0</v>
      </c>
      <c r="O88" s="51">
        <v>0</v>
      </c>
      <c r="P88" s="24">
        <f t="shared" si="46"/>
        <v>0</v>
      </c>
      <c r="Q88" s="52">
        <f t="shared" si="38"/>
        <v>0</v>
      </c>
      <c r="R88" s="24">
        <v>0</v>
      </c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</row>
    <row r="89" spans="2:64" ht="15.95" customHeight="1" x14ac:dyDescent="0.25">
      <c r="B89" s="80" t="s">
        <v>86</v>
      </c>
      <c r="C89" s="35">
        <v>21.3</v>
      </c>
      <c r="D89" s="15">
        <v>8.1999999999999993</v>
      </c>
      <c r="E89" s="15">
        <v>7.9</v>
      </c>
      <c r="F89" s="15">
        <v>0.9</v>
      </c>
      <c r="G89" s="15">
        <v>1.6</v>
      </c>
      <c r="H89" s="15">
        <v>4</v>
      </c>
      <c r="I89" s="19">
        <f t="shared" si="45"/>
        <v>43.9</v>
      </c>
      <c r="J89" s="35">
        <v>112.2</v>
      </c>
      <c r="K89" s="15">
        <v>85.8</v>
      </c>
      <c r="L89" s="15">
        <v>92.6</v>
      </c>
      <c r="M89" s="15">
        <v>91.1</v>
      </c>
      <c r="N89" s="15">
        <v>107.1</v>
      </c>
      <c r="O89" s="15">
        <v>104.5</v>
      </c>
      <c r="P89" s="19">
        <f t="shared" si="46"/>
        <v>593.30000000000007</v>
      </c>
      <c r="Q89" s="20">
        <f t="shared" si="38"/>
        <v>549.40000000000009</v>
      </c>
      <c r="R89" s="19">
        <f>+Q89/I89*100</f>
        <v>1251.4806378132121</v>
      </c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</row>
    <row r="90" spans="2:64" ht="15.95" customHeight="1" x14ac:dyDescent="0.25">
      <c r="B90" s="95" t="s">
        <v>87</v>
      </c>
      <c r="C90" s="60">
        <v>0</v>
      </c>
      <c r="D90" s="88">
        <v>0</v>
      </c>
      <c r="E90" s="88">
        <v>0</v>
      </c>
      <c r="F90" s="88">
        <v>0</v>
      </c>
      <c r="G90" s="88">
        <v>0</v>
      </c>
      <c r="H90" s="88">
        <v>0</v>
      </c>
      <c r="I90" s="61">
        <f t="shared" si="45"/>
        <v>0</v>
      </c>
      <c r="J90" s="60">
        <v>76.900000000000006</v>
      </c>
      <c r="K90" s="88">
        <v>56.8</v>
      </c>
      <c r="L90" s="88">
        <v>71.900000000000006</v>
      </c>
      <c r="M90" s="88">
        <v>70.8</v>
      </c>
      <c r="N90" s="88">
        <v>86</v>
      </c>
      <c r="O90" s="88">
        <v>86.7</v>
      </c>
      <c r="P90" s="61">
        <f t="shared" si="46"/>
        <v>449.09999999999997</v>
      </c>
      <c r="Q90" s="96">
        <f t="shared" si="38"/>
        <v>449.09999999999997</v>
      </c>
      <c r="R90" s="97">
        <v>0</v>
      </c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</row>
    <row r="91" spans="2:64" ht="15.75" customHeight="1" x14ac:dyDescent="0.25">
      <c r="B91" s="98" t="s">
        <v>88</v>
      </c>
      <c r="C91" s="19">
        <v>712.9</v>
      </c>
      <c r="D91" s="19">
        <v>788.2</v>
      </c>
      <c r="E91" s="19">
        <v>2211.6</v>
      </c>
      <c r="F91" s="19">
        <v>597.6</v>
      </c>
      <c r="G91" s="19">
        <v>552.1</v>
      </c>
      <c r="H91" s="19">
        <v>647.79999999999995</v>
      </c>
      <c r="I91" s="19">
        <f t="shared" si="45"/>
        <v>5510.2000000000007</v>
      </c>
      <c r="J91" s="19">
        <v>701.5</v>
      </c>
      <c r="K91" s="19">
        <v>725.8</v>
      </c>
      <c r="L91" s="19">
        <v>820.8</v>
      </c>
      <c r="M91" s="19">
        <v>870.4</v>
      </c>
      <c r="N91" s="19">
        <v>781</v>
      </c>
      <c r="O91" s="19">
        <v>730.7</v>
      </c>
      <c r="P91" s="19">
        <f t="shared" si="46"/>
        <v>4630.2</v>
      </c>
      <c r="Q91" s="20">
        <f t="shared" si="38"/>
        <v>-880.00000000000091</v>
      </c>
      <c r="R91" s="19">
        <f>+Q91/I91*100</f>
        <v>-15.970382200283126</v>
      </c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</row>
    <row r="92" spans="2:64" s="44" customFormat="1" ht="15.95" customHeight="1" x14ac:dyDescent="0.25">
      <c r="B92" s="99" t="s">
        <v>89</v>
      </c>
      <c r="C92" s="100">
        <v>710.5</v>
      </c>
      <c r="D92" s="101">
        <v>775.2</v>
      </c>
      <c r="E92" s="101">
        <v>747.1</v>
      </c>
      <c r="F92" s="101">
        <v>596.5</v>
      </c>
      <c r="G92" s="101">
        <v>549.1</v>
      </c>
      <c r="H92" s="101">
        <v>641</v>
      </c>
      <c r="I92" s="48">
        <f t="shared" si="45"/>
        <v>4019.4</v>
      </c>
      <c r="J92" s="100">
        <v>694.6</v>
      </c>
      <c r="K92" s="101">
        <v>721.7</v>
      </c>
      <c r="L92" s="101">
        <v>794.3</v>
      </c>
      <c r="M92" s="101">
        <v>861.9</v>
      </c>
      <c r="N92" s="101">
        <v>776.3</v>
      </c>
      <c r="O92" s="101">
        <v>726.4</v>
      </c>
      <c r="P92" s="48">
        <f t="shared" si="46"/>
        <v>4575.2</v>
      </c>
      <c r="Q92" s="49">
        <f t="shared" si="38"/>
        <v>555.79999999999973</v>
      </c>
      <c r="R92" s="48">
        <f>+Q92/I92*100</f>
        <v>13.827934517589682</v>
      </c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</row>
    <row r="93" spans="2:64" s="44" customFormat="1" ht="15.95" customHeight="1" x14ac:dyDescent="0.25">
      <c r="B93" s="102" t="s">
        <v>90</v>
      </c>
      <c r="C93" s="100">
        <v>0</v>
      </c>
      <c r="D93" s="101">
        <v>0</v>
      </c>
      <c r="E93" s="101">
        <v>1462.4</v>
      </c>
      <c r="F93" s="101">
        <v>0</v>
      </c>
      <c r="G93" s="101">
        <v>0</v>
      </c>
      <c r="H93" s="101">
        <v>0</v>
      </c>
      <c r="I93" s="48">
        <f t="shared" si="45"/>
        <v>1462.4</v>
      </c>
      <c r="J93" s="100">
        <v>0</v>
      </c>
      <c r="K93" s="101">
        <v>0</v>
      </c>
      <c r="L93" s="101">
        <v>0</v>
      </c>
      <c r="M93" s="101">
        <v>0</v>
      </c>
      <c r="N93" s="101">
        <v>0</v>
      </c>
      <c r="O93" s="101">
        <v>0</v>
      </c>
      <c r="P93" s="48">
        <f t="shared" si="46"/>
        <v>0</v>
      </c>
      <c r="Q93" s="49">
        <f t="shared" si="38"/>
        <v>-1462.4</v>
      </c>
      <c r="R93" s="103">
        <v>0</v>
      </c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</row>
    <row r="94" spans="2:64" ht="15.95" customHeight="1" x14ac:dyDescent="0.25">
      <c r="B94" s="104" t="s">
        <v>91</v>
      </c>
      <c r="C94" s="19">
        <f>+C96+C95</f>
        <v>5.7</v>
      </c>
      <c r="D94" s="19">
        <f t="shared" ref="D94:I94" si="47">+D96+D95</f>
        <v>1603.3999999999999</v>
      </c>
      <c r="E94" s="19">
        <f t="shared" si="47"/>
        <v>803.3</v>
      </c>
      <c r="F94" s="19">
        <f t="shared" si="47"/>
        <v>1309.4000000000001</v>
      </c>
      <c r="G94" s="19">
        <f t="shared" si="47"/>
        <v>825</v>
      </c>
      <c r="H94" s="19">
        <f t="shared" si="47"/>
        <v>859.7</v>
      </c>
      <c r="I94" s="19">
        <f t="shared" si="47"/>
        <v>5406.5</v>
      </c>
      <c r="J94" s="19">
        <f>+J96+J95</f>
        <v>0</v>
      </c>
      <c r="K94" s="19">
        <f t="shared" ref="K94:O94" si="48">+K96+K95</f>
        <v>1743.4</v>
      </c>
      <c r="L94" s="19">
        <f t="shared" si="48"/>
        <v>884.1</v>
      </c>
      <c r="M94" s="19">
        <f t="shared" si="48"/>
        <v>858.4</v>
      </c>
      <c r="N94" s="19">
        <f t="shared" si="48"/>
        <v>855.8</v>
      </c>
      <c r="O94" s="19">
        <f t="shared" si="48"/>
        <v>857.2</v>
      </c>
      <c r="P94" s="19">
        <f>+P96+P95</f>
        <v>5198.9000000000005</v>
      </c>
      <c r="Q94" s="20">
        <f t="shared" si="38"/>
        <v>-207.59999999999945</v>
      </c>
      <c r="R94" s="19">
        <f t="shared" ref="R94:R101" si="49">+Q94/I94*100</f>
        <v>-3.8398224359567088</v>
      </c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</row>
    <row r="95" spans="2:64" ht="15.95" customHeight="1" x14ac:dyDescent="0.25">
      <c r="B95" s="22" t="s">
        <v>92</v>
      </c>
      <c r="C95" s="24">
        <v>5.7</v>
      </c>
      <c r="D95" s="51">
        <v>5.6</v>
      </c>
      <c r="E95" s="51">
        <v>0</v>
      </c>
      <c r="F95" s="51">
        <v>0</v>
      </c>
      <c r="G95" s="51">
        <v>0</v>
      </c>
      <c r="H95" s="51">
        <v>0</v>
      </c>
      <c r="I95" s="24">
        <f>SUM(C95:H95)</f>
        <v>11.3</v>
      </c>
      <c r="J95" s="24">
        <v>0</v>
      </c>
      <c r="K95" s="51">
        <v>0</v>
      </c>
      <c r="L95" s="51">
        <v>23.7</v>
      </c>
      <c r="M95" s="51">
        <v>1.4</v>
      </c>
      <c r="N95" s="51">
        <v>0</v>
      </c>
      <c r="O95" s="51">
        <v>0</v>
      </c>
      <c r="P95" s="24">
        <f>SUM(J95:O95)</f>
        <v>25.099999999999998</v>
      </c>
      <c r="Q95" s="52">
        <f t="shared" si="38"/>
        <v>13.799999999999997</v>
      </c>
      <c r="R95" s="48">
        <f t="shared" si="49"/>
        <v>122.12389380530971</v>
      </c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</row>
    <row r="96" spans="2:64" ht="15.95" customHeight="1" x14ac:dyDescent="0.25">
      <c r="B96" s="105" t="s">
        <v>93</v>
      </c>
      <c r="C96" s="50">
        <v>0</v>
      </c>
      <c r="D96" s="51">
        <v>1597.8</v>
      </c>
      <c r="E96" s="51">
        <v>803.3</v>
      </c>
      <c r="F96" s="51">
        <v>1309.4000000000001</v>
      </c>
      <c r="G96" s="51">
        <v>825</v>
      </c>
      <c r="H96" s="51">
        <v>859.7</v>
      </c>
      <c r="I96" s="24">
        <f>SUM(C96:H96)</f>
        <v>5395.2</v>
      </c>
      <c r="J96" s="50">
        <v>0</v>
      </c>
      <c r="K96" s="51">
        <v>1743.4</v>
      </c>
      <c r="L96" s="51">
        <v>860.4</v>
      </c>
      <c r="M96" s="51">
        <v>857</v>
      </c>
      <c r="N96" s="51">
        <v>855.8</v>
      </c>
      <c r="O96" s="51">
        <v>857.2</v>
      </c>
      <c r="P96" s="24">
        <f>SUM(J96:O96)</f>
        <v>5173.8</v>
      </c>
      <c r="Q96" s="52">
        <f t="shared" si="38"/>
        <v>-221.39999999999964</v>
      </c>
      <c r="R96" s="48">
        <f t="shared" si="49"/>
        <v>-4.1036476868327334</v>
      </c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</row>
    <row r="97" spans="2:64" ht="20.25" customHeight="1" thickBot="1" x14ac:dyDescent="0.25">
      <c r="B97" s="106" t="s">
        <v>94</v>
      </c>
      <c r="C97" s="107">
        <f t="shared" ref="C97:P97" si="50">+C94+C8</f>
        <v>63522.799999999981</v>
      </c>
      <c r="D97" s="107">
        <f t="shared" si="50"/>
        <v>51349.7</v>
      </c>
      <c r="E97" s="107">
        <f t="shared" si="50"/>
        <v>47565.999999999993</v>
      </c>
      <c r="F97" s="107">
        <f t="shared" si="50"/>
        <v>47032.2</v>
      </c>
      <c r="G97" s="107">
        <f t="shared" si="50"/>
        <v>34888.200000000004</v>
      </c>
      <c r="H97" s="107">
        <f>+H96+H8</f>
        <v>41049.600000000006</v>
      </c>
      <c r="I97" s="107">
        <f t="shared" si="50"/>
        <v>285408.5</v>
      </c>
      <c r="J97" s="107">
        <f t="shared" si="50"/>
        <v>67738.200000000012</v>
      </c>
      <c r="K97" s="107">
        <f t="shared" si="50"/>
        <v>60608.4</v>
      </c>
      <c r="L97" s="107">
        <f t="shared" si="50"/>
        <v>58451.69999999999</v>
      </c>
      <c r="M97" s="107">
        <f t="shared" si="50"/>
        <v>86073.9</v>
      </c>
      <c r="N97" s="107">
        <f t="shared" si="50"/>
        <v>67077.399999999994</v>
      </c>
      <c r="O97" s="107">
        <f t="shared" si="50"/>
        <v>69054.799999999988</v>
      </c>
      <c r="P97" s="107">
        <f t="shared" si="50"/>
        <v>409004.40000000008</v>
      </c>
      <c r="Q97" s="108">
        <f t="shared" si="38"/>
        <v>123595.90000000008</v>
      </c>
      <c r="R97" s="107">
        <f t="shared" si="49"/>
        <v>43.304912082155958</v>
      </c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</row>
    <row r="98" spans="2:64" ht="15.95" customHeight="1" thickTop="1" x14ac:dyDescent="0.25">
      <c r="B98" s="18" t="s">
        <v>95</v>
      </c>
      <c r="C98" s="19">
        <v>224.6</v>
      </c>
      <c r="D98" s="15">
        <v>2.4</v>
      </c>
      <c r="E98" s="15">
        <v>108.6</v>
      </c>
      <c r="F98" s="15">
        <v>80.099999999999994</v>
      </c>
      <c r="G98" s="15">
        <v>38.700000000000003</v>
      </c>
      <c r="H98" s="15">
        <v>69.5</v>
      </c>
      <c r="I98" s="19">
        <f>SUM(C98:H98)</f>
        <v>523.90000000000009</v>
      </c>
      <c r="J98" s="19">
        <v>67.400000000000006</v>
      </c>
      <c r="K98" s="15">
        <v>6</v>
      </c>
      <c r="L98" s="15">
        <v>12.2</v>
      </c>
      <c r="M98" s="15">
        <v>47.7</v>
      </c>
      <c r="N98" s="15">
        <v>0.4</v>
      </c>
      <c r="O98" s="15">
        <v>14.3</v>
      </c>
      <c r="P98" s="19">
        <f>SUM(J98:O98)</f>
        <v>148.00000000000003</v>
      </c>
      <c r="Q98" s="20">
        <f t="shared" si="38"/>
        <v>-375.90000000000009</v>
      </c>
      <c r="R98" s="109">
        <f t="shared" si="49"/>
        <v>-71.750334033212454</v>
      </c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</row>
    <row r="99" spans="2:64" ht="15.95" customHeight="1" x14ac:dyDescent="0.25">
      <c r="B99" s="110" t="s">
        <v>96</v>
      </c>
      <c r="C99" s="111">
        <f t="shared" ref="C99:O99" si="51">+C100+C103</f>
        <v>136944.19999999998</v>
      </c>
      <c r="D99" s="111">
        <f t="shared" si="51"/>
        <v>4413.6000000000004</v>
      </c>
      <c r="E99" s="111">
        <f t="shared" si="51"/>
        <v>17163.099999999999</v>
      </c>
      <c r="F99" s="111">
        <f t="shared" si="51"/>
        <v>660.9</v>
      </c>
      <c r="G99" s="111">
        <f t="shared" si="51"/>
        <v>48062.9</v>
      </c>
      <c r="H99" s="111">
        <f t="shared" si="51"/>
        <v>40429.1</v>
      </c>
      <c r="I99" s="111">
        <f t="shared" si="51"/>
        <v>247673.79999999996</v>
      </c>
      <c r="J99" s="111">
        <f t="shared" si="51"/>
        <v>144914.1</v>
      </c>
      <c r="K99" s="111">
        <f t="shared" si="51"/>
        <v>7185.5000000000009</v>
      </c>
      <c r="L99" s="111">
        <f t="shared" si="51"/>
        <v>419.9</v>
      </c>
      <c r="M99" s="111">
        <f t="shared" si="51"/>
        <v>5016.2</v>
      </c>
      <c r="N99" s="111">
        <f t="shared" si="51"/>
        <v>266.3</v>
      </c>
      <c r="O99" s="111">
        <f t="shared" si="51"/>
        <v>8991</v>
      </c>
      <c r="P99" s="111">
        <f>+P100+P103</f>
        <v>166793</v>
      </c>
      <c r="Q99" s="112">
        <f t="shared" si="38"/>
        <v>-80880.799999999959</v>
      </c>
      <c r="R99" s="111">
        <f t="shared" si="49"/>
        <v>-32.656179216372493</v>
      </c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</row>
    <row r="100" spans="2:64" ht="15.95" customHeight="1" x14ac:dyDescent="0.25">
      <c r="B100" s="113" t="s">
        <v>97</v>
      </c>
      <c r="C100" s="114">
        <f t="shared" ref="C100:O100" si="52">+C101</f>
        <v>0</v>
      </c>
      <c r="D100" s="114">
        <f t="shared" si="52"/>
        <v>31.8</v>
      </c>
      <c r="E100" s="114">
        <f t="shared" si="52"/>
        <v>0</v>
      </c>
      <c r="F100" s="114">
        <f t="shared" si="52"/>
        <v>0</v>
      </c>
      <c r="G100" s="114">
        <f t="shared" si="52"/>
        <v>0</v>
      </c>
      <c r="H100" s="114">
        <f t="shared" si="52"/>
        <v>0</v>
      </c>
      <c r="I100" s="114">
        <f>+I101+I102</f>
        <v>31.8</v>
      </c>
      <c r="J100" s="114">
        <f t="shared" si="52"/>
        <v>0</v>
      </c>
      <c r="K100" s="114">
        <f t="shared" si="52"/>
        <v>36.1</v>
      </c>
      <c r="L100" s="114">
        <f t="shared" si="52"/>
        <v>43.4</v>
      </c>
      <c r="M100" s="114">
        <f t="shared" si="52"/>
        <v>0</v>
      </c>
      <c r="N100" s="114">
        <f t="shared" si="52"/>
        <v>116.9</v>
      </c>
      <c r="O100" s="114">
        <f t="shared" si="52"/>
        <v>8.3000000000000007</v>
      </c>
      <c r="P100" s="114">
        <f>+P101+P102</f>
        <v>204.70000000000002</v>
      </c>
      <c r="Q100" s="114">
        <f t="shared" si="38"/>
        <v>172.9</v>
      </c>
      <c r="R100" s="115">
        <f t="shared" si="49"/>
        <v>543.71069182389942</v>
      </c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</row>
    <row r="101" spans="2:64" ht="15.95" customHeight="1" x14ac:dyDescent="0.25">
      <c r="B101" s="116" t="s">
        <v>98</v>
      </c>
      <c r="C101" s="117">
        <v>0</v>
      </c>
      <c r="D101" s="118">
        <v>31.8</v>
      </c>
      <c r="E101" s="118">
        <v>0</v>
      </c>
      <c r="F101" s="118">
        <v>0</v>
      </c>
      <c r="G101" s="118">
        <v>0</v>
      </c>
      <c r="H101" s="118">
        <v>0</v>
      </c>
      <c r="I101" s="117">
        <f>SUM(C101:H101)</f>
        <v>31.8</v>
      </c>
      <c r="J101" s="117">
        <v>0</v>
      </c>
      <c r="K101" s="118">
        <v>36.1</v>
      </c>
      <c r="L101" s="118">
        <v>43.4</v>
      </c>
      <c r="M101" s="118">
        <v>0</v>
      </c>
      <c r="N101" s="118">
        <v>116.9</v>
      </c>
      <c r="O101" s="118">
        <v>8.3000000000000007</v>
      </c>
      <c r="P101" s="117">
        <f>SUM(J101:O101)</f>
        <v>204.70000000000002</v>
      </c>
      <c r="Q101" s="118">
        <f t="shared" si="38"/>
        <v>172.9</v>
      </c>
      <c r="R101" s="117">
        <f t="shared" si="49"/>
        <v>543.71069182389942</v>
      </c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</row>
    <row r="102" spans="2:64" ht="15.95" hidden="1" customHeight="1" x14ac:dyDescent="0.25">
      <c r="B102" s="116" t="s">
        <v>99</v>
      </c>
      <c r="C102" s="117">
        <v>0</v>
      </c>
      <c r="D102" s="118">
        <v>0</v>
      </c>
      <c r="E102" s="118">
        <v>0</v>
      </c>
      <c r="F102" s="118">
        <v>0</v>
      </c>
      <c r="G102" s="118">
        <v>0</v>
      </c>
      <c r="H102" s="118">
        <v>0</v>
      </c>
      <c r="I102" s="117">
        <f>SUM(C102:H102)</f>
        <v>0</v>
      </c>
      <c r="J102" s="117">
        <v>0</v>
      </c>
      <c r="K102" s="118">
        <v>0</v>
      </c>
      <c r="L102" s="118">
        <v>0</v>
      </c>
      <c r="M102" s="118">
        <v>0</v>
      </c>
      <c r="N102" s="118">
        <v>0</v>
      </c>
      <c r="O102" s="118">
        <v>0</v>
      </c>
      <c r="P102" s="117">
        <f>SUM(J102:O102)</f>
        <v>0</v>
      </c>
      <c r="Q102" s="70">
        <f t="shared" si="38"/>
        <v>0</v>
      </c>
      <c r="R102" s="119">
        <v>0</v>
      </c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</row>
    <row r="103" spans="2:64" ht="15.95" customHeight="1" x14ac:dyDescent="0.25">
      <c r="B103" s="113" t="s">
        <v>100</v>
      </c>
      <c r="C103" s="114">
        <f t="shared" ref="C103:O103" si="53">+C104+C106</f>
        <v>136944.19999999998</v>
      </c>
      <c r="D103" s="114">
        <f t="shared" si="53"/>
        <v>4381.8</v>
      </c>
      <c r="E103" s="114">
        <f t="shared" si="53"/>
        <v>17163.099999999999</v>
      </c>
      <c r="F103" s="114">
        <f t="shared" si="53"/>
        <v>660.9</v>
      </c>
      <c r="G103" s="114">
        <f t="shared" si="53"/>
        <v>48062.9</v>
      </c>
      <c r="H103" s="114">
        <f t="shared" si="53"/>
        <v>40429.1</v>
      </c>
      <c r="I103" s="114">
        <f t="shared" si="53"/>
        <v>247641.99999999997</v>
      </c>
      <c r="J103" s="114">
        <f t="shared" si="53"/>
        <v>144914.1</v>
      </c>
      <c r="K103" s="114">
        <f t="shared" si="53"/>
        <v>7149.4000000000005</v>
      </c>
      <c r="L103" s="114">
        <f t="shared" si="53"/>
        <v>376.5</v>
      </c>
      <c r="M103" s="114">
        <f t="shared" si="53"/>
        <v>5016.2</v>
      </c>
      <c r="N103" s="114">
        <f t="shared" si="53"/>
        <v>149.4</v>
      </c>
      <c r="O103" s="114">
        <f t="shared" si="53"/>
        <v>8982.7000000000007</v>
      </c>
      <c r="P103" s="114">
        <f>+P104+P106</f>
        <v>166588.29999999999</v>
      </c>
      <c r="Q103" s="114">
        <f t="shared" si="38"/>
        <v>-81053.699999999983</v>
      </c>
      <c r="R103" s="115">
        <f>+Q103/I103*100</f>
        <v>-32.730191163049881</v>
      </c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</row>
    <row r="104" spans="2:64" ht="15.95" customHeight="1" x14ac:dyDescent="0.25">
      <c r="B104" s="120" t="s">
        <v>101</v>
      </c>
      <c r="C104" s="121">
        <f t="shared" ref="C104:Q104" si="54">+C105</f>
        <v>0</v>
      </c>
      <c r="D104" s="121">
        <f t="shared" si="54"/>
        <v>0</v>
      </c>
      <c r="E104" s="121">
        <f t="shared" si="54"/>
        <v>0</v>
      </c>
      <c r="F104" s="121">
        <f t="shared" si="54"/>
        <v>0</v>
      </c>
      <c r="G104" s="121">
        <f t="shared" si="54"/>
        <v>0</v>
      </c>
      <c r="H104" s="121">
        <f t="shared" si="54"/>
        <v>0</v>
      </c>
      <c r="I104" s="121">
        <f t="shared" si="54"/>
        <v>0</v>
      </c>
      <c r="J104" s="121">
        <f t="shared" si="54"/>
        <v>0</v>
      </c>
      <c r="K104" s="121">
        <f t="shared" si="54"/>
        <v>0</v>
      </c>
      <c r="L104" s="121">
        <f t="shared" si="54"/>
        <v>0</v>
      </c>
      <c r="M104" s="121">
        <f t="shared" si="54"/>
        <v>0</v>
      </c>
      <c r="N104" s="121">
        <f t="shared" si="54"/>
        <v>0</v>
      </c>
      <c r="O104" s="121">
        <f t="shared" si="54"/>
        <v>0</v>
      </c>
      <c r="P104" s="121">
        <f t="shared" si="54"/>
        <v>0</v>
      </c>
      <c r="Q104" s="70">
        <f t="shared" si="54"/>
        <v>0</v>
      </c>
      <c r="R104" s="119">
        <v>0</v>
      </c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</row>
    <row r="105" spans="2:64" ht="15.95" customHeight="1" x14ac:dyDescent="0.25">
      <c r="B105" s="33" t="s">
        <v>102</v>
      </c>
      <c r="C105" s="117">
        <v>0</v>
      </c>
      <c r="D105" s="118">
        <v>0</v>
      </c>
      <c r="E105" s="118">
        <v>0</v>
      </c>
      <c r="F105" s="118">
        <v>0</v>
      </c>
      <c r="G105" s="118">
        <v>0</v>
      </c>
      <c r="H105" s="118">
        <v>0</v>
      </c>
      <c r="I105" s="117">
        <f>SUM(C105:H105)</f>
        <v>0</v>
      </c>
      <c r="J105" s="117">
        <v>0</v>
      </c>
      <c r="K105" s="118">
        <v>0</v>
      </c>
      <c r="L105" s="118">
        <v>0</v>
      </c>
      <c r="M105" s="118">
        <v>0</v>
      </c>
      <c r="N105" s="118">
        <v>0</v>
      </c>
      <c r="O105" s="118">
        <v>0</v>
      </c>
      <c r="P105" s="117">
        <f>SUM(J105:O105)</f>
        <v>0</v>
      </c>
      <c r="Q105" s="70">
        <f t="shared" ref="Q105:Q123" si="55">+P105-I105</f>
        <v>0</v>
      </c>
      <c r="R105" s="119">
        <v>0</v>
      </c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</row>
    <row r="106" spans="2:64" ht="15.95" customHeight="1" x14ac:dyDescent="0.25">
      <c r="B106" s="120" t="s">
        <v>103</v>
      </c>
      <c r="C106" s="122">
        <f>+C108+C111+C107</f>
        <v>136944.19999999998</v>
      </c>
      <c r="D106" s="122">
        <f>+D108+D111</f>
        <v>4381.8</v>
      </c>
      <c r="E106" s="122">
        <f>+E108+E111</f>
        <v>17163.099999999999</v>
      </c>
      <c r="F106" s="122">
        <f>+F108+F111</f>
        <v>660.9</v>
      </c>
      <c r="G106" s="122">
        <f>+G108+G111</f>
        <v>48062.9</v>
      </c>
      <c r="H106" s="122">
        <f>+H108+H111</f>
        <v>40429.1</v>
      </c>
      <c r="I106" s="122">
        <f>+I108+I111+I107</f>
        <v>247641.99999999997</v>
      </c>
      <c r="J106" s="122">
        <f>+J108+J111+J107</f>
        <v>144914.1</v>
      </c>
      <c r="K106" s="122">
        <f>+K108+K111</f>
        <v>7149.4000000000005</v>
      </c>
      <c r="L106" s="122">
        <f>+L108+L111</f>
        <v>376.5</v>
      </c>
      <c r="M106" s="122">
        <f>+M108+M111</f>
        <v>5016.2</v>
      </c>
      <c r="N106" s="122">
        <f>+N108+N111</f>
        <v>149.4</v>
      </c>
      <c r="O106" s="122">
        <f>+O108+O111</f>
        <v>8982.7000000000007</v>
      </c>
      <c r="P106" s="122">
        <f>+P108+P111+P107</f>
        <v>166588.29999999999</v>
      </c>
      <c r="Q106" s="123">
        <f t="shared" si="55"/>
        <v>-81053.699999999983</v>
      </c>
      <c r="R106" s="124">
        <f>+Q106/I106*100</f>
        <v>-32.730191163049881</v>
      </c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</row>
    <row r="107" spans="2:64" ht="15.95" customHeight="1" x14ac:dyDescent="0.25">
      <c r="B107" s="125" t="s">
        <v>104</v>
      </c>
      <c r="C107" s="111">
        <v>0</v>
      </c>
      <c r="D107" s="112">
        <v>0</v>
      </c>
      <c r="E107" s="112">
        <v>0</v>
      </c>
      <c r="F107" s="112">
        <v>0</v>
      </c>
      <c r="G107" s="112">
        <v>0</v>
      </c>
      <c r="H107" s="112">
        <v>0</v>
      </c>
      <c r="I107" s="111">
        <f>SUM(C107:H107)</f>
        <v>0</v>
      </c>
      <c r="J107" s="111">
        <v>0</v>
      </c>
      <c r="K107" s="112">
        <v>0</v>
      </c>
      <c r="L107" s="112">
        <v>0</v>
      </c>
      <c r="M107" s="112">
        <v>0</v>
      </c>
      <c r="N107" s="112">
        <v>0</v>
      </c>
      <c r="O107" s="112">
        <v>0</v>
      </c>
      <c r="P107" s="111">
        <f>SUM(J107:O107)</f>
        <v>0</v>
      </c>
      <c r="Q107" s="126">
        <f t="shared" si="55"/>
        <v>0</v>
      </c>
      <c r="R107" s="127" t="s">
        <v>105</v>
      </c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</row>
    <row r="108" spans="2:64" ht="15.95" customHeight="1" x14ac:dyDescent="0.25">
      <c r="B108" s="125" t="s">
        <v>106</v>
      </c>
      <c r="C108" s="112">
        <f t="shared" ref="C108:O108" si="56">+C109+C110</f>
        <v>136914.79999999999</v>
      </c>
      <c r="D108" s="112">
        <f t="shared" si="56"/>
        <v>4050</v>
      </c>
      <c r="E108" s="112">
        <f t="shared" si="56"/>
        <v>8813.7999999999993</v>
      </c>
      <c r="F108" s="112">
        <f t="shared" si="56"/>
        <v>0</v>
      </c>
      <c r="G108" s="112">
        <f t="shared" si="56"/>
        <v>40000</v>
      </c>
      <c r="H108" s="112">
        <f t="shared" si="56"/>
        <v>0</v>
      </c>
      <c r="I108" s="112">
        <f t="shared" si="56"/>
        <v>189778.59999999998</v>
      </c>
      <c r="J108" s="112">
        <f t="shared" si="56"/>
        <v>144893.4</v>
      </c>
      <c r="K108" s="112">
        <f t="shared" si="56"/>
        <v>7119.6</v>
      </c>
      <c r="L108" s="112">
        <f t="shared" si="56"/>
        <v>0</v>
      </c>
      <c r="M108" s="112">
        <f t="shared" si="56"/>
        <v>5000</v>
      </c>
      <c r="N108" s="112">
        <f t="shared" si="56"/>
        <v>0</v>
      </c>
      <c r="O108" s="112">
        <f t="shared" si="56"/>
        <v>8784</v>
      </c>
      <c r="P108" s="112">
        <f>+P109+P110</f>
        <v>165797</v>
      </c>
      <c r="Q108" s="27">
        <f t="shared" si="55"/>
        <v>-23981.599999999977</v>
      </c>
      <c r="R108" s="111">
        <f>+Q108/I108*100</f>
        <v>-12.636619724247087</v>
      </c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</row>
    <row r="109" spans="2:64" ht="15.95" customHeight="1" x14ac:dyDescent="0.25">
      <c r="B109" s="128" t="s">
        <v>107</v>
      </c>
      <c r="C109" s="117">
        <v>5408</v>
      </c>
      <c r="D109" s="118">
        <v>4050</v>
      </c>
      <c r="E109" s="118">
        <v>8813.7999999999993</v>
      </c>
      <c r="F109" s="118">
        <v>0</v>
      </c>
      <c r="G109" s="118">
        <v>40000</v>
      </c>
      <c r="H109" s="118">
        <v>0</v>
      </c>
      <c r="I109" s="117">
        <f>SUM(C109:H109)</f>
        <v>58271.8</v>
      </c>
      <c r="J109" s="117">
        <v>0</v>
      </c>
      <c r="K109" s="118">
        <v>7000</v>
      </c>
      <c r="L109" s="118">
        <v>0</v>
      </c>
      <c r="M109" s="118">
        <v>5000</v>
      </c>
      <c r="N109" s="118">
        <v>0</v>
      </c>
      <c r="O109" s="118">
        <v>8784</v>
      </c>
      <c r="P109" s="117">
        <f>SUM(J109:O109)</f>
        <v>20784</v>
      </c>
      <c r="Q109" s="129">
        <f t="shared" si="55"/>
        <v>-37487.800000000003</v>
      </c>
      <c r="R109" s="117">
        <f>+Q109/I109*100</f>
        <v>-64.332661767784757</v>
      </c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</row>
    <row r="110" spans="2:64" ht="15.95" customHeight="1" x14ac:dyDescent="0.25">
      <c r="B110" s="128" t="s">
        <v>108</v>
      </c>
      <c r="C110" s="117">
        <v>131506.79999999999</v>
      </c>
      <c r="D110" s="118">
        <v>0</v>
      </c>
      <c r="E110" s="118">
        <v>0</v>
      </c>
      <c r="F110" s="118">
        <v>0</v>
      </c>
      <c r="G110" s="118">
        <v>0</v>
      </c>
      <c r="H110" s="118">
        <v>0</v>
      </c>
      <c r="I110" s="117">
        <f>SUM(C110:H110)</f>
        <v>131506.79999999999</v>
      </c>
      <c r="J110" s="117">
        <v>144893.4</v>
      </c>
      <c r="K110" s="118">
        <v>119.6</v>
      </c>
      <c r="L110" s="118">
        <v>0</v>
      </c>
      <c r="M110" s="118">
        <v>0</v>
      </c>
      <c r="N110" s="118">
        <v>0</v>
      </c>
      <c r="O110" s="118">
        <v>0</v>
      </c>
      <c r="P110" s="117">
        <f>SUM(J110:O110)</f>
        <v>145013</v>
      </c>
      <c r="Q110" s="129">
        <f t="shared" si="55"/>
        <v>13506.200000000012</v>
      </c>
      <c r="R110" s="117">
        <v>0</v>
      </c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</row>
    <row r="111" spans="2:64" ht="15.95" customHeight="1" x14ac:dyDescent="0.25">
      <c r="B111" s="125" t="s">
        <v>109</v>
      </c>
      <c r="C111" s="112">
        <f t="shared" ref="C111:O111" si="57">+C112+C113</f>
        <v>29.4</v>
      </c>
      <c r="D111" s="112">
        <f t="shared" si="57"/>
        <v>331.8</v>
      </c>
      <c r="E111" s="112">
        <f t="shared" si="57"/>
        <v>8349.2999999999993</v>
      </c>
      <c r="F111" s="112">
        <f t="shared" si="57"/>
        <v>660.9</v>
      </c>
      <c r="G111" s="112">
        <f t="shared" si="57"/>
        <v>8062.9</v>
      </c>
      <c r="H111" s="112">
        <f t="shared" si="57"/>
        <v>40429.1</v>
      </c>
      <c r="I111" s="112">
        <f t="shared" si="57"/>
        <v>57863.399999999994</v>
      </c>
      <c r="J111" s="112">
        <f t="shared" si="57"/>
        <v>20.7</v>
      </c>
      <c r="K111" s="112">
        <f t="shared" si="57"/>
        <v>29.8</v>
      </c>
      <c r="L111" s="112">
        <f t="shared" si="57"/>
        <v>376.5</v>
      </c>
      <c r="M111" s="112">
        <f t="shared" si="57"/>
        <v>16.2</v>
      </c>
      <c r="N111" s="112">
        <f t="shared" si="57"/>
        <v>149.4</v>
      </c>
      <c r="O111" s="112">
        <f t="shared" si="57"/>
        <v>198.7</v>
      </c>
      <c r="P111" s="112">
        <f>+P112+P113</f>
        <v>791.3</v>
      </c>
      <c r="Q111" s="27">
        <f t="shared" si="55"/>
        <v>-57072.099999999991</v>
      </c>
      <c r="R111" s="26">
        <f>+Q111/I111*100</f>
        <v>-98.632468883612091</v>
      </c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</row>
    <row r="112" spans="2:64" ht="13.5" customHeight="1" x14ac:dyDescent="0.25">
      <c r="B112" s="128" t="s">
        <v>110</v>
      </c>
      <c r="C112" s="117">
        <v>0</v>
      </c>
      <c r="D112" s="118">
        <v>0</v>
      </c>
      <c r="E112" s="118">
        <v>0</v>
      </c>
      <c r="F112" s="118">
        <v>0</v>
      </c>
      <c r="G112" s="118">
        <v>6000</v>
      </c>
      <c r="H112" s="118">
        <v>1500</v>
      </c>
      <c r="I112" s="117">
        <f>SUM(C112:H112)</f>
        <v>7500</v>
      </c>
      <c r="J112" s="117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17">
        <f>SUM(J112:O112)</f>
        <v>0</v>
      </c>
      <c r="Q112" s="129">
        <f t="shared" si="55"/>
        <v>-7500</v>
      </c>
      <c r="R112" s="127" t="s">
        <v>105</v>
      </c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</row>
    <row r="113" spans="2:64" ht="15.95" customHeight="1" x14ac:dyDescent="0.25">
      <c r="B113" s="128" t="s">
        <v>111</v>
      </c>
      <c r="C113" s="118">
        <f>+C114+C115</f>
        <v>29.4</v>
      </c>
      <c r="D113" s="118">
        <f t="shared" ref="D113:F113" si="58">+D114+D115</f>
        <v>331.8</v>
      </c>
      <c r="E113" s="118">
        <f t="shared" si="58"/>
        <v>8349.2999999999993</v>
      </c>
      <c r="F113" s="118">
        <f t="shared" si="58"/>
        <v>660.9</v>
      </c>
      <c r="G113" s="118">
        <v>2062.9</v>
      </c>
      <c r="H113" s="118">
        <v>38929.1</v>
      </c>
      <c r="I113" s="118">
        <f t="shared" ref="I113" si="59">+I114+I115</f>
        <v>50363.399999999994</v>
      </c>
      <c r="J113" s="118">
        <v>20.7</v>
      </c>
      <c r="K113" s="118">
        <v>29.8</v>
      </c>
      <c r="L113" s="118">
        <v>376.5</v>
      </c>
      <c r="M113" s="118">
        <f>+M114+M115</f>
        <v>16.2</v>
      </c>
      <c r="N113" s="118">
        <f>+N114+N115</f>
        <v>149.4</v>
      </c>
      <c r="O113" s="118">
        <f>+O114+O115</f>
        <v>198.7</v>
      </c>
      <c r="P113" s="118">
        <f>+P114+P115</f>
        <v>791.3</v>
      </c>
      <c r="Q113" s="129">
        <f t="shared" si="55"/>
        <v>-49572.099999999991</v>
      </c>
      <c r="R113" s="130">
        <f>+Q113/I113*100</f>
        <v>-98.428819341029396</v>
      </c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</row>
    <row r="114" spans="2:64" ht="15.75" customHeight="1" x14ac:dyDescent="0.25">
      <c r="B114" s="131" t="s">
        <v>112</v>
      </c>
      <c r="C114" s="117">
        <v>0</v>
      </c>
      <c r="D114" s="118">
        <v>0</v>
      </c>
      <c r="E114" s="118">
        <v>0</v>
      </c>
      <c r="F114" s="118">
        <v>0</v>
      </c>
      <c r="G114" s="118">
        <v>0</v>
      </c>
      <c r="H114" s="118">
        <v>0</v>
      </c>
      <c r="I114" s="117">
        <f>SUM(C114:H114)</f>
        <v>0</v>
      </c>
      <c r="J114" s="117">
        <v>0</v>
      </c>
      <c r="K114" s="118">
        <v>0</v>
      </c>
      <c r="L114" s="118">
        <v>0</v>
      </c>
      <c r="M114" s="118">
        <v>0</v>
      </c>
      <c r="N114" s="118">
        <v>0</v>
      </c>
      <c r="O114" s="118">
        <v>0</v>
      </c>
      <c r="P114" s="117">
        <f>SUM(J114:O114)</f>
        <v>0</v>
      </c>
      <c r="Q114" s="70">
        <f t="shared" si="55"/>
        <v>0</v>
      </c>
      <c r="R114" s="119">
        <v>0</v>
      </c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</row>
    <row r="115" spans="2:64" ht="12" customHeight="1" x14ac:dyDescent="0.25">
      <c r="B115" s="131" t="s">
        <v>28</v>
      </c>
      <c r="C115" s="117">
        <v>29.4</v>
      </c>
      <c r="D115" s="118">
        <v>331.8</v>
      </c>
      <c r="E115" s="118">
        <v>8349.2999999999993</v>
      </c>
      <c r="F115" s="118">
        <v>660.9</v>
      </c>
      <c r="G115" s="118">
        <v>2062.9</v>
      </c>
      <c r="H115" s="118">
        <v>38929.1</v>
      </c>
      <c r="I115" s="117">
        <f>SUM(C115:H115)</f>
        <v>50363.399999999994</v>
      </c>
      <c r="J115" s="117">
        <v>20.7</v>
      </c>
      <c r="K115" s="118">
        <v>29.8</v>
      </c>
      <c r="L115" s="118">
        <v>376.5</v>
      </c>
      <c r="M115" s="118">
        <v>16.2</v>
      </c>
      <c r="N115" s="118">
        <v>149.4</v>
      </c>
      <c r="O115" s="118">
        <v>198.7</v>
      </c>
      <c r="P115" s="117">
        <f>SUM(J115:O115)</f>
        <v>791.3</v>
      </c>
      <c r="Q115" s="129">
        <f t="shared" si="55"/>
        <v>-49572.099999999991</v>
      </c>
      <c r="R115" s="130">
        <f t="shared" ref="R115:R120" si="60">+Q115/I115*100</f>
        <v>-98.428819341029396</v>
      </c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</row>
    <row r="116" spans="2:64" ht="15.95" customHeight="1" x14ac:dyDescent="0.25">
      <c r="B116" s="110" t="s">
        <v>113</v>
      </c>
      <c r="C116" s="111">
        <f t="shared" ref="C116:P116" si="61">+C117</f>
        <v>2</v>
      </c>
      <c r="D116" s="111">
        <f t="shared" si="61"/>
        <v>65.8</v>
      </c>
      <c r="E116" s="111">
        <f t="shared" si="61"/>
        <v>28.3</v>
      </c>
      <c r="F116" s="111">
        <f t="shared" si="61"/>
        <v>18.100000000000001</v>
      </c>
      <c r="G116" s="111">
        <f t="shared" si="61"/>
        <v>10.3</v>
      </c>
      <c r="H116" s="111">
        <f t="shared" si="61"/>
        <v>13.4</v>
      </c>
      <c r="I116" s="111">
        <f t="shared" si="61"/>
        <v>137.89999999999998</v>
      </c>
      <c r="J116" s="111">
        <f t="shared" si="61"/>
        <v>141.69999999999999</v>
      </c>
      <c r="K116" s="111">
        <f t="shared" si="61"/>
        <v>227</v>
      </c>
      <c r="L116" s="111">
        <f t="shared" si="61"/>
        <v>48.8</v>
      </c>
      <c r="M116" s="111">
        <f t="shared" si="61"/>
        <v>5.3</v>
      </c>
      <c r="N116" s="111">
        <f t="shared" si="61"/>
        <v>46.3</v>
      </c>
      <c r="O116" s="111">
        <f t="shared" si="61"/>
        <v>28.3</v>
      </c>
      <c r="P116" s="111">
        <f t="shared" si="61"/>
        <v>497.40000000000003</v>
      </c>
      <c r="Q116" s="112">
        <f t="shared" si="55"/>
        <v>359.50000000000006</v>
      </c>
      <c r="R116" s="26">
        <f t="shared" si="60"/>
        <v>260.69615663524297</v>
      </c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</row>
    <row r="117" spans="2:64" ht="13.5" customHeight="1" x14ac:dyDescent="0.25">
      <c r="B117" s="33" t="s">
        <v>114</v>
      </c>
      <c r="C117" s="117">
        <v>2</v>
      </c>
      <c r="D117" s="117">
        <v>65.8</v>
      </c>
      <c r="E117" s="117">
        <v>28.3</v>
      </c>
      <c r="F117" s="117">
        <v>18.100000000000001</v>
      </c>
      <c r="G117" s="117">
        <v>10.3</v>
      </c>
      <c r="H117" s="117">
        <v>13.4</v>
      </c>
      <c r="I117" s="117">
        <f>SUM(C117:H117)</f>
        <v>137.89999999999998</v>
      </c>
      <c r="J117" s="117">
        <v>141.69999999999999</v>
      </c>
      <c r="K117" s="117">
        <v>227</v>
      </c>
      <c r="L117" s="117">
        <v>48.8</v>
      </c>
      <c r="M117" s="117">
        <v>5.3</v>
      </c>
      <c r="N117" s="117">
        <v>46.3</v>
      </c>
      <c r="O117" s="117">
        <v>28.3</v>
      </c>
      <c r="P117" s="117">
        <f>SUM(J117:O117)</f>
        <v>497.40000000000003</v>
      </c>
      <c r="Q117" s="118">
        <f t="shared" si="55"/>
        <v>359.50000000000006</v>
      </c>
      <c r="R117" s="130">
        <f t="shared" si="60"/>
        <v>260.69615663524297</v>
      </c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</row>
    <row r="118" spans="2:64" ht="18.75" customHeight="1" thickBot="1" x14ac:dyDescent="0.25">
      <c r="B118" s="132" t="s">
        <v>94</v>
      </c>
      <c r="C118" s="133">
        <f t="shared" ref="C118:P118" si="62">+C116+C99+C98+C97</f>
        <v>200693.59999999998</v>
      </c>
      <c r="D118" s="133">
        <f t="shared" si="62"/>
        <v>55831.5</v>
      </c>
      <c r="E118" s="133">
        <f t="shared" si="62"/>
        <v>64865.999999999985</v>
      </c>
      <c r="F118" s="133">
        <f t="shared" si="62"/>
        <v>47791.299999999996</v>
      </c>
      <c r="G118" s="133">
        <f t="shared" si="62"/>
        <v>83000.100000000006</v>
      </c>
      <c r="H118" s="133">
        <f t="shared" si="62"/>
        <v>81561.600000000006</v>
      </c>
      <c r="I118" s="133">
        <f t="shared" si="62"/>
        <v>533744.1</v>
      </c>
      <c r="J118" s="133">
        <f t="shared" si="62"/>
        <v>212861.40000000002</v>
      </c>
      <c r="K118" s="133">
        <f t="shared" si="62"/>
        <v>68026.900000000009</v>
      </c>
      <c r="L118" s="133">
        <f t="shared" si="62"/>
        <v>58932.599999999991</v>
      </c>
      <c r="M118" s="133">
        <f t="shared" si="62"/>
        <v>91143.099999999991</v>
      </c>
      <c r="N118" s="133">
        <f t="shared" si="62"/>
        <v>67390.399999999994</v>
      </c>
      <c r="O118" s="133">
        <f t="shared" si="62"/>
        <v>78088.399999999994</v>
      </c>
      <c r="P118" s="133">
        <f t="shared" si="62"/>
        <v>576442.80000000005</v>
      </c>
      <c r="Q118" s="134">
        <f t="shared" si="55"/>
        <v>42698.70000000007</v>
      </c>
      <c r="R118" s="135">
        <f t="shared" si="60"/>
        <v>7.9998448694796016</v>
      </c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</row>
    <row r="119" spans="2:64" ht="15.95" customHeight="1" thickTop="1" x14ac:dyDescent="0.25">
      <c r="B119" s="136" t="s">
        <v>115</v>
      </c>
      <c r="C119" s="137">
        <f>SUM(C120:C125)</f>
        <v>673.2</v>
      </c>
      <c r="D119" s="137">
        <f t="shared" ref="D119:H119" si="63">SUM(D120:D125)</f>
        <v>693.80000000000007</v>
      </c>
      <c r="E119" s="137">
        <f t="shared" si="63"/>
        <v>697.6</v>
      </c>
      <c r="F119" s="137">
        <f t="shared" si="63"/>
        <v>415.29999999999995</v>
      </c>
      <c r="G119" s="137">
        <f t="shared" si="63"/>
        <v>559.20000000000005</v>
      </c>
      <c r="H119" s="137">
        <f t="shared" si="63"/>
        <v>692</v>
      </c>
      <c r="I119" s="137">
        <f t="shared" ref="I119:I125" si="64">SUM(C119:H119)</f>
        <v>3731.0999999999995</v>
      </c>
      <c r="J119" s="137">
        <f>SUM(J120:J125)</f>
        <v>616.19999999999993</v>
      </c>
      <c r="K119" s="137">
        <f t="shared" ref="K119:O119" si="65">SUM(K120:K125)</f>
        <v>694.1</v>
      </c>
      <c r="L119" s="137">
        <f t="shared" si="65"/>
        <v>756.1</v>
      </c>
      <c r="M119" s="137">
        <f t="shared" si="65"/>
        <v>686.2</v>
      </c>
      <c r="N119" s="137">
        <f t="shared" si="65"/>
        <v>728.2</v>
      </c>
      <c r="O119" s="137">
        <f t="shared" si="65"/>
        <v>712.6</v>
      </c>
      <c r="P119" s="137">
        <f t="shared" ref="P119:P125" si="66">SUM(J119:O119)</f>
        <v>4193.4000000000005</v>
      </c>
      <c r="Q119" s="138">
        <f t="shared" si="55"/>
        <v>462.30000000000109</v>
      </c>
      <c r="R119" s="139">
        <f t="shared" si="60"/>
        <v>12.390447857200321</v>
      </c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</row>
    <row r="120" spans="2:64" ht="17.25" customHeight="1" x14ac:dyDescent="0.25">
      <c r="B120" s="140" t="s">
        <v>116</v>
      </c>
      <c r="C120" s="141">
        <v>389.3</v>
      </c>
      <c r="D120" s="141">
        <v>385.8</v>
      </c>
      <c r="E120" s="141">
        <v>391.7</v>
      </c>
      <c r="F120" s="141">
        <v>247.3</v>
      </c>
      <c r="G120" s="141">
        <v>256.5</v>
      </c>
      <c r="H120" s="141">
        <v>245.9</v>
      </c>
      <c r="I120" s="141">
        <f t="shared" si="64"/>
        <v>1916.5</v>
      </c>
      <c r="J120" s="141">
        <v>313.39999999999998</v>
      </c>
      <c r="K120" s="141">
        <v>339.7</v>
      </c>
      <c r="L120" s="141">
        <v>343.1</v>
      </c>
      <c r="M120" s="141">
        <v>321.39999999999998</v>
      </c>
      <c r="N120" s="141">
        <v>348</v>
      </c>
      <c r="O120" s="141">
        <v>335</v>
      </c>
      <c r="P120" s="141">
        <f t="shared" si="66"/>
        <v>2000.6</v>
      </c>
      <c r="Q120" s="142">
        <f t="shared" si="55"/>
        <v>84.099999999999909</v>
      </c>
      <c r="R120" s="141">
        <f t="shared" si="60"/>
        <v>4.3882076702321893</v>
      </c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</row>
    <row r="121" spans="2:64" ht="17.25" customHeight="1" x14ac:dyDescent="0.25">
      <c r="B121" s="140" t="s">
        <v>117</v>
      </c>
      <c r="C121" s="141">
        <v>0</v>
      </c>
      <c r="D121" s="141">
        <v>0</v>
      </c>
      <c r="E121" s="141">
        <v>0</v>
      </c>
      <c r="F121" s="141">
        <v>0</v>
      </c>
      <c r="G121" s="141">
        <v>0</v>
      </c>
      <c r="H121" s="141">
        <v>0</v>
      </c>
      <c r="I121" s="141">
        <f t="shared" si="64"/>
        <v>0</v>
      </c>
      <c r="J121" s="141">
        <v>0</v>
      </c>
      <c r="K121" s="141">
        <v>0</v>
      </c>
      <c r="L121" s="141">
        <v>0</v>
      </c>
      <c r="M121" s="141">
        <v>0</v>
      </c>
      <c r="N121" s="141">
        <v>0</v>
      </c>
      <c r="O121" s="141">
        <v>0</v>
      </c>
      <c r="P121" s="141">
        <f t="shared" si="66"/>
        <v>0</v>
      </c>
      <c r="Q121" s="142">
        <f t="shared" si="55"/>
        <v>0</v>
      </c>
      <c r="R121" s="130">
        <v>0</v>
      </c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</row>
    <row r="122" spans="2:64" ht="17.25" customHeight="1" x14ac:dyDescent="0.25">
      <c r="B122" s="140" t="s">
        <v>118</v>
      </c>
      <c r="C122" s="143">
        <v>207.4</v>
      </c>
      <c r="D122" s="143">
        <v>254.7</v>
      </c>
      <c r="E122" s="143">
        <v>221.1</v>
      </c>
      <c r="F122" s="143">
        <v>113.6</v>
      </c>
      <c r="G122" s="143">
        <v>252.8</v>
      </c>
      <c r="H122" s="143">
        <v>353.9</v>
      </c>
      <c r="I122" s="144">
        <f t="shared" si="64"/>
        <v>1403.5</v>
      </c>
      <c r="J122" s="143">
        <v>236.9</v>
      </c>
      <c r="K122" s="143">
        <v>242.7</v>
      </c>
      <c r="L122" s="143">
        <v>316.89999999999998</v>
      </c>
      <c r="M122" s="143">
        <v>259.8</v>
      </c>
      <c r="N122" s="143">
        <v>272.60000000000002</v>
      </c>
      <c r="O122" s="143">
        <v>270.39999999999998</v>
      </c>
      <c r="P122" s="141">
        <f t="shared" si="66"/>
        <v>1599.3000000000002</v>
      </c>
      <c r="Q122" s="142">
        <f t="shared" si="55"/>
        <v>195.80000000000018</v>
      </c>
      <c r="R122" s="130">
        <f>+Q122/I122*100</f>
        <v>13.950837192732468</v>
      </c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</row>
    <row r="123" spans="2:64" ht="16.5" customHeight="1" x14ac:dyDescent="0.25">
      <c r="B123" s="140" t="s">
        <v>119</v>
      </c>
      <c r="C123" s="141">
        <v>0</v>
      </c>
      <c r="D123" s="141">
        <v>0.2</v>
      </c>
      <c r="E123" s="141">
        <v>0.1</v>
      </c>
      <c r="F123" s="141">
        <v>-0.8</v>
      </c>
      <c r="G123" s="141">
        <v>0</v>
      </c>
      <c r="H123" s="141">
        <v>0</v>
      </c>
      <c r="I123" s="141">
        <f t="shared" si="64"/>
        <v>-0.5</v>
      </c>
      <c r="J123" s="145">
        <v>0</v>
      </c>
      <c r="K123" s="141">
        <v>0.1</v>
      </c>
      <c r="L123" s="141">
        <v>0.2</v>
      </c>
      <c r="M123" s="141">
        <v>0</v>
      </c>
      <c r="N123" s="141">
        <v>0.5</v>
      </c>
      <c r="O123" s="141">
        <v>0.1</v>
      </c>
      <c r="P123" s="141">
        <v>0.9</v>
      </c>
      <c r="Q123" s="142">
        <f t="shared" si="55"/>
        <v>1.4</v>
      </c>
      <c r="R123" s="130">
        <f>+Q123/I123*100</f>
        <v>-280</v>
      </c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</row>
    <row r="124" spans="2:64" ht="16.5" hidden="1" customHeight="1" x14ac:dyDescent="0.25">
      <c r="B124" s="140" t="s">
        <v>120</v>
      </c>
      <c r="C124" s="141">
        <v>0</v>
      </c>
      <c r="D124" s="141">
        <v>0</v>
      </c>
      <c r="E124" s="141">
        <v>0</v>
      </c>
      <c r="F124" s="141"/>
      <c r="G124" s="141"/>
      <c r="H124" s="141"/>
      <c r="I124" s="141">
        <f t="shared" si="64"/>
        <v>0</v>
      </c>
      <c r="J124" s="141">
        <v>0</v>
      </c>
      <c r="K124" s="141">
        <v>0</v>
      </c>
      <c r="L124" s="141">
        <v>0</v>
      </c>
      <c r="M124" s="141">
        <v>0</v>
      </c>
      <c r="N124" s="141">
        <v>0</v>
      </c>
      <c r="O124" s="141"/>
      <c r="P124" s="141">
        <f t="shared" si="66"/>
        <v>0</v>
      </c>
      <c r="Q124" s="146">
        <v>0</v>
      </c>
      <c r="R124" s="119">
        <v>0</v>
      </c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</row>
    <row r="125" spans="2:64" ht="16.5" customHeight="1" thickBot="1" x14ac:dyDescent="0.3">
      <c r="B125" s="147" t="s">
        <v>121</v>
      </c>
      <c r="C125" s="148">
        <v>76.5</v>
      </c>
      <c r="D125" s="148">
        <v>53.1</v>
      </c>
      <c r="E125" s="148">
        <v>84.7</v>
      </c>
      <c r="F125" s="148">
        <v>55.2</v>
      </c>
      <c r="G125" s="148">
        <v>49.9</v>
      </c>
      <c r="H125" s="148">
        <v>92.2</v>
      </c>
      <c r="I125" s="148">
        <f t="shared" si="64"/>
        <v>411.59999999999997</v>
      </c>
      <c r="J125" s="148">
        <v>65.900000000000006</v>
      </c>
      <c r="K125" s="148">
        <v>111.6</v>
      </c>
      <c r="L125" s="148">
        <v>95.9</v>
      </c>
      <c r="M125" s="148">
        <v>105</v>
      </c>
      <c r="N125" s="148">
        <v>107.1</v>
      </c>
      <c r="O125" s="148">
        <v>107.1</v>
      </c>
      <c r="P125" s="141">
        <f t="shared" si="66"/>
        <v>592.6</v>
      </c>
      <c r="Q125" s="149">
        <f>+P125-I125</f>
        <v>181.00000000000006</v>
      </c>
      <c r="R125" s="150">
        <f>+Q125/I125*100</f>
        <v>43.974732750242971</v>
      </c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</row>
    <row r="126" spans="2:64" ht="19.5" customHeight="1" thickTop="1" x14ac:dyDescent="0.2">
      <c r="B126" s="151" t="s">
        <v>122</v>
      </c>
      <c r="C126" s="152">
        <f t="shared" ref="C126:O126" si="67">+C125+C123+C122+C121+C120+C118</f>
        <v>201366.8</v>
      </c>
      <c r="D126" s="152">
        <f t="shared" si="67"/>
        <v>56525.3</v>
      </c>
      <c r="E126" s="152">
        <f t="shared" si="67"/>
        <v>65563.599999999991</v>
      </c>
      <c r="F126" s="152">
        <f t="shared" si="67"/>
        <v>48206.6</v>
      </c>
      <c r="G126" s="152">
        <f t="shared" si="67"/>
        <v>83559.3</v>
      </c>
      <c r="H126" s="152">
        <f t="shared" si="67"/>
        <v>82253.600000000006</v>
      </c>
      <c r="I126" s="152">
        <f t="shared" si="67"/>
        <v>537475.19999999995</v>
      </c>
      <c r="J126" s="153">
        <f t="shared" si="67"/>
        <v>213477.60000000003</v>
      </c>
      <c r="K126" s="153">
        <f t="shared" si="67"/>
        <v>68721.000000000015</v>
      </c>
      <c r="L126" s="153">
        <f t="shared" si="67"/>
        <v>59688.69999999999</v>
      </c>
      <c r="M126" s="153">
        <f t="shared" si="67"/>
        <v>91829.299999999988</v>
      </c>
      <c r="N126" s="153">
        <f t="shared" si="67"/>
        <v>68118.599999999991</v>
      </c>
      <c r="O126" s="153">
        <f t="shared" si="67"/>
        <v>78801</v>
      </c>
      <c r="P126" s="153">
        <f>+P125+P123+P122+P121+P120+P118+P124</f>
        <v>580636.20000000007</v>
      </c>
      <c r="Q126" s="154">
        <f>+P126-I126</f>
        <v>43161.000000000116</v>
      </c>
      <c r="R126" s="153">
        <f>+Q126/I126*100</f>
        <v>8.0303240037866157</v>
      </c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</row>
    <row r="127" spans="2:64" ht="19.5" customHeight="1" thickBot="1" x14ac:dyDescent="0.3">
      <c r="B127" s="155" t="s">
        <v>123</v>
      </c>
      <c r="C127" s="156">
        <f>+C81+C74+C70+C41</f>
        <v>2156.6999999999998</v>
      </c>
      <c r="D127" s="156">
        <f>+D81+D74+D70+D41</f>
        <v>1313.1000000000001</v>
      </c>
      <c r="E127" s="156">
        <f>+E81+E74+E70+E41+E59</f>
        <v>1569.7</v>
      </c>
      <c r="F127" s="156">
        <f>+F81+F74+F70+F41+F59</f>
        <v>582.30000000000007</v>
      </c>
      <c r="G127" s="156">
        <f>+G81+G74+G70+G41+G59</f>
        <v>439.49999999999994</v>
      </c>
      <c r="H127" s="156">
        <f>+H81+H74+H70+H41+H59+H90</f>
        <v>1084.6000000000001</v>
      </c>
      <c r="I127" s="156">
        <f>SUM(C127:H127)</f>
        <v>7145.9000000000005</v>
      </c>
      <c r="J127" s="156">
        <f t="shared" ref="J127:O127" si="68">+J81+J74+J70+J41+J90</f>
        <v>1125.2000000000003</v>
      </c>
      <c r="K127" s="156">
        <f t="shared" si="68"/>
        <v>900.3</v>
      </c>
      <c r="L127" s="156">
        <f t="shared" si="68"/>
        <v>976.5</v>
      </c>
      <c r="M127" s="156">
        <f t="shared" si="68"/>
        <v>985.59999999999991</v>
      </c>
      <c r="N127" s="156">
        <f t="shared" si="68"/>
        <v>1151.8000000000002</v>
      </c>
      <c r="O127" s="156">
        <f t="shared" si="68"/>
        <v>1191</v>
      </c>
      <c r="P127" s="156">
        <f>+P81+P74+P70+P41+P59</f>
        <v>5881.3</v>
      </c>
      <c r="Q127" s="157">
        <f>+P127-I127</f>
        <v>-1264.6000000000004</v>
      </c>
      <c r="R127" s="157">
        <f>+Q127/I127*100</f>
        <v>-17.696861137155576</v>
      </c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</row>
    <row r="128" spans="2:64" ht="16.5" customHeight="1" thickTop="1" x14ac:dyDescent="0.2">
      <c r="B128" s="158" t="s">
        <v>124</v>
      </c>
      <c r="C128" s="159"/>
      <c r="D128" s="159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60"/>
      <c r="R128" s="160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</row>
    <row r="129" spans="2:64" ht="16.5" customHeight="1" x14ac:dyDescent="0.2">
      <c r="B129" s="158"/>
      <c r="C129" s="161"/>
      <c r="D129" s="161"/>
      <c r="E129" s="161"/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</row>
    <row r="130" spans="2:64" ht="15" customHeight="1" x14ac:dyDescent="0.2">
      <c r="B130" s="162" t="s">
        <v>125</v>
      </c>
      <c r="C130" s="163"/>
      <c r="D130" s="163"/>
      <c r="E130" s="163"/>
      <c r="F130" s="163"/>
      <c r="G130" s="163"/>
      <c r="H130" s="163"/>
      <c r="I130" s="163"/>
      <c r="J130" s="164"/>
      <c r="K130" s="164"/>
      <c r="L130" s="164"/>
      <c r="M130" s="164"/>
      <c r="N130" s="164"/>
      <c r="O130" s="164"/>
      <c r="P130" s="164"/>
      <c r="Q130" s="164"/>
      <c r="R130" s="163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</row>
    <row r="131" spans="2:64" s="169" customFormat="1" ht="19.5" customHeight="1" x14ac:dyDescent="0.2">
      <c r="B131" s="165" t="s">
        <v>126</v>
      </c>
      <c r="C131" s="166"/>
      <c r="D131" s="166"/>
      <c r="E131" s="166"/>
      <c r="F131" s="166"/>
      <c r="G131" s="166"/>
      <c r="H131" s="166"/>
      <c r="I131" s="166"/>
      <c r="J131" s="167"/>
      <c r="K131" s="167"/>
      <c r="L131" s="167"/>
      <c r="M131" s="167"/>
      <c r="N131" s="167"/>
      <c r="O131" s="167"/>
      <c r="P131" s="167"/>
      <c r="Q131" s="167"/>
      <c r="R131" s="168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</row>
    <row r="132" spans="2:64" s="169" customFormat="1" ht="18.75" customHeight="1" x14ac:dyDescent="0.2">
      <c r="B132" s="165" t="s">
        <v>127</v>
      </c>
      <c r="C132" s="170"/>
      <c r="D132" s="170"/>
      <c r="E132" s="170"/>
      <c r="F132" s="170"/>
      <c r="G132" s="170"/>
      <c r="H132" s="170"/>
      <c r="I132" s="170"/>
      <c r="J132" s="171"/>
      <c r="K132" s="171"/>
      <c r="L132" s="171"/>
      <c r="M132" s="171"/>
      <c r="N132" s="171"/>
      <c r="O132" s="171"/>
      <c r="P132" s="171"/>
      <c r="Q132" s="171"/>
      <c r="R132" s="170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</row>
    <row r="133" spans="2:64" ht="15.75" customHeight="1" x14ac:dyDescent="0.2">
      <c r="B133" s="165" t="s">
        <v>128</v>
      </c>
      <c r="C133" s="172"/>
      <c r="D133" s="172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3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</row>
    <row r="134" spans="2:64" ht="12.75" customHeight="1" x14ac:dyDescent="0.2">
      <c r="B134" s="174" t="s">
        <v>129</v>
      </c>
      <c r="C134" s="172"/>
      <c r="D134" s="172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3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</row>
    <row r="135" spans="2:64" x14ac:dyDescent="0.2">
      <c r="B135" s="175"/>
      <c r="C135" s="159"/>
      <c r="D135" s="159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76"/>
      <c r="R135" s="173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</row>
    <row r="136" spans="2:64" x14ac:dyDescent="0.2">
      <c r="B136" s="175"/>
      <c r="C136" s="159"/>
      <c r="D136" s="159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</row>
    <row r="137" spans="2:64" ht="16.5" x14ac:dyDescent="0.3">
      <c r="B137" s="177"/>
      <c r="C137" s="159"/>
      <c r="D137" s="159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</row>
    <row r="138" spans="2:64" ht="18.75" customHeight="1" x14ac:dyDescent="0.25">
      <c r="B138" s="178"/>
      <c r="C138" s="159"/>
      <c r="D138" s="159"/>
      <c r="E138" s="159"/>
      <c r="F138" s="159"/>
      <c r="G138" s="159"/>
      <c r="H138" s="159"/>
      <c r="I138" s="21"/>
      <c r="J138" s="179"/>
      <c r="K138" s="179"/>
      <c r="L138" s="179"/>
      <c r="M138" s="179"/>
      <c r="N138" s="179"/>
      <c r="O138" s="179"/>
      <c r="P138" s="179"/>
      <c r="Q138" s="179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</row>
    <row r="139" spans="2:64" x14ac:dyDescent="0.2">
      <c r="B139" s="180"/>
      <c r="C139" s="159"/>
      <c r="D139" s="159"/>
      <c r="E139" s="159"/>
      <c r="F139" s="159"/>
      <c r="G139" s="159"/>
      <c r="H139" s="21"/>
      <c r="I139" s="21"/>
      <c r="J139" s="179"/>
      <c r="K139" s="179"/>
      <c r="L139" s="179"/>
      <c r="M139" s="179"/>
      <c r="N139" s="179"/>
      <c r="O139" s="179"/>
      <c r="P139" s="179"/>
      <c r="Q139" s="179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</row>
    <row r="140" spans="2:64" ht="11.25" customHeight="1" x14ac:dyDescent="0.2">
      <c r="B140" s="180"/>
      <c r="C140" s="159"/>
      <c r="D140" s="159"/>
      <c r="E140" s="159"/>
      <c r="F140" s="159"/>
      <c r="G140" s="159"/>
      <c r="H140" s="21"/>
      <c r="I140" s="21"/>
      <c r="J140" s="179"/>
      <c r="K140" s="179"/>
      <c r="L140" s="179"/>
      <c r="M140" s="179"/>
      <c r="N140" s="179"/>
      <c r="O140" s="179"/>
      <c r="P140" s="179"/>
      <c r="Q140" s="179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</row>
    <row r="141" spans="2:64" ht="15" customHeight="1" x14ac:dyDescent="0.2">
      <c r="B141" s="180"/>
      <c r="C141" s="159"/>
      <c r="D141" s="159"/>
      <c r="E141" s="159"/>
      <c r="F141" s="159"/>
      <c r="G141" s="159"/>
      <c r="H141" s="21"/>
      <c r="I141" s="21"/>
      <c r="J141" s="181"/>
      <c r="K141" s="181"/>
      <c r="L141" s="181"/>
      <c r="M141" s="181"/>
      <c r="N141" s="181"/>
      <c r="O141" s="181"/>
      <c r="P141" s="181"/>
      <c r="Q141" s="18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</row>
    <row r="142" spans="2:64" x14ac:dyDescent="0.2">
      <c r="B142" s="180"/>
      <c r="C142" s="159"/>
      <c r="D142" s="159"/>
      <c r="E142" s="159"/>
      <c r="F142" s="159"/>
      <c r="G142" s="159"/>
      <c r="H142" s="21"/>
      <c r="I142" s="21"/>
      <c r="J142" s="181"/>
      <c r="K142" s="181"/>
      <c r="L142" s="181"/>
      <c r="M142" s="181"/>
      <c r="N142" s="181"/>
      <c r="O142" s="181"/>
      <c r="P142" s="181"/>
      <c r="Q142" s="179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</row>
    <row r="143" spans="2:64" x14ac:dyDescent="0.2">
      <c r="B143" s="182"/>
      <c r="C143" s="159"/>
      <c r="D143" s="159"/>
      <c r="E143" s="159"/>
      <c r="F143" s="159"/>
      <c r="G143" s="159"/>
      <c r="H143" s="21"/>
      <c r="I143" s="21"/>
      <c r="J143" s="179"/>
      <c r="K143" s="179"/>
      <c r="L143" s="179"/>
      <c r="M143" s="179"/>
      <c r="N143" s="179"/>
      <c r="O143" s="179"/>
      <c r="P143" s="179"/>
      <c r="Q143" s="179"/>
      <c r="R143" s="21"/>
    </row>
    <row r="144" spans="2:64" x14ac:dyDescent="0.2">
      <c r="B144" s="182"/>
      <c r="C144" s="159"/>
      <c r="D144" s="159"/>
      <c r="E144" s="159"/>
      <c r="F144" s="159"/>
      <c r="G144" s="159"/>
      <c r="H144" s="21"/>
      <c r="I144" s="21"/>
      <c r="J144" s="179"/>
      <c r="K144" s="179"/>
      <c r="L144" s="179"/>
      <c r="M144" s="179"/>
      <c r="N144" s="179"/>
      <c r="O144" s="179"/>
      <c r="P144" s="179"/>
      <c r="Q144" s="179"/>
      <c r="R144" s="21"/>
    </row>
    <row r="145" spans="2:18" x14ac:dyDescent="0.2">
      <c r="B145" s="180"/>
      <c r="C145" s="159"/>
      <c r="D145" s="159"/>
      <c r="E145" s="159"/>
      <c r="F145" s="159"/>
      <c r="G145" s="159"/>
      <c r="H145" s="21"/>
      <c r="I145" s="21"/>
      <c r="J145" s="179"/>
      <c r="K145" s="179"/>
      <c r="L145" s="179"/>
      <c r="M145" s="179"/>
      <c r="N145" s="179"/>
      <c r="O145" s="179"/>
      <c r="P145" s="179"/>
      <c r="Q145" s="179"/>
      <c r="R145" s="21"/>
    </row>
    <row r="146" spans="2:18" x14ac:dyDescent="0.2">
      <c r="B146" s="183"/>
      <c r="C146" s="159"/>
      <c r="D146" s="159"/>
      <c r="E146" s="159"/>
      <c r="F146" s="159"/>
      <c r="G146" s="159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</row>
    <row r="147" spans="2:18" x14ac:dyDescent="0.2">
      <c r="B147" s="183"/>
      <c r="C147" s="159"/>
      <c r="D147" s="159"/>
      <c r="E147" s="159"/>
      <c r="F147" s="159"/>
      <c r="G147" s="159"/>
      <c r="H147" s="21"/>
      <c r="I147" s="21"/>
      <c r="J147" s="42"/>
      <c r="K147" s="42"/>
      <c r="L147" s="42"/>
      <c r="M147" s="42"/>
      <c r="N147" s="42"/>
      <c r="O147" s="42"/>
      <c r="P147" s="42"/>
      <c r="Q147" s="21"/>
      <c r="R147" s="21"/>
    </row>
    <row r="148" spans="2:18" x14ac:dyDescent="0.2">
      <c r="B148" s="183"/>
      <c r="C148" s="159"/>
      <c r="D148" s="159"/>
      <c r="E148" s="159"/>
      <c r="F148" s="159"/>
      <c r="G148" s="159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</row>
    <row r="149" spans="2:18" x14ac:dyDescent="0.2">
      <c r="B149" s="184"/>
      <c r="C149" s="159"/>
      <c r="D149" s="159"/>
      <c r="E149" s="159"/>
      <c r="F149" s="159"/>
      <c r="G149" s="159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</row>
    <row r="150" spans="2:18" ht="20.25" customHeight="1" x14ac:dyDescent="0.2">
      <c r="B150" s="184"/>
      <c r="C150" s="159"/>
      <c r="D150" s="159"/>
      <c r="E150" s="159"/>
      <c r="F150" s="159"/>
      <c r="G150" s="159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</row>
    <row r="151" spans="2:18" x14ac:dyDescent="0.2">
      <c r="B151" s="184"/>
      <c r="C151" s="159"/>
      <c r="D151" s="159"/>
      <c r="E151" s="159"/>
      <c r="F151" s="159"/>
      <c r="G151" s="159"/>
      <c r="H151" s="159"/>
      <c r="I151" s="159"/>
      <c r="J151" s="185"/>
      <c r="K151" s="185"/>
      <c r="L151" s="185"/>
      <c r="M151" s="185"/>
      <c r="N151" s="185"/>
      <c r="O151" s="185"/>
      <c r="P151" s="185"/>
      <c r="Q151" s="186"/>
      <c r="R151" s="184"/>
    </row>
    <row r="152" spans="2:18" x14ac:dyDescent="0.2">
      <c r="B152" s="184"/>
      <c r="C152" s="159"/>
      <c r="D152" s="159"/>
      <c r="E152" s="159"/>
      <c r="F152" s="159"/>
      <c r="G152" s="159"/>
      <c r="H152" s="159"/>
      <c r="I152" s="159"/>
      <c r="J152" s="185"/>
      <c r="K152" s="185"/>
      <c r="L152" s="185"/>
      <c r="M152" s="185"/>
      <c r="N152" s="185"/>
      <c r="O152" s="185"/>
      <c r="P152" s="185"/>
      <c r="Q152" s="186"/>
      <c r="R152" s="184"/>
    </row>
    <row r="153" spans="2:18" x14ac:dyDescent="0.2">
      <c r="B153" s="184"/>
      <c r="C153" s="159"/>
      <c r="D153" s="159"/>
      <c r="E153" s="159"/>
      <c r="F153" s="159"/>
      <c r="G153" s="159"/>
      <c r="H153" s="159"/>
      <c r="I153" s="159"/>
      <c r="J153" s="185"/>
      <c r="K153" s="185"/>
      <c r="L153" s="185"/>
      <c r="M153" s="185"/>
      <c r="N153" s="185"/>
      <c r="O153" s="185"/>
      <c r="P153" s="185"/>
      <c r="Q153" s="186"/>
      <c r="R153" s="184"/>
    </row>
    <row r="154" spans="2:18" x14ac:dyDescent="0.2">
      <c r="B154" s="184"/>
      <c r="C154" s="159"/>
      <c r="D154" s="159"/>
      <c r="E154" s="159"/>
      <c r="F154" s="159"/>
      <c r="G154" s="159"/>
      <c r="H154" s="159"/>
      <c r="I154" s="159"/>
      <c r="J154" s="185"/>
      <c r="K154" s="185"/>
      <c r="L154" s="185"/>
      <c r="M154" s="185"/>
      <c r="N154" s="185"/>
      <c r="O154" s="185"/>
      <c r="P154" s="185"/>
      <c r="Q154" s="186"/>
      <c r="R154" s="184"/>
    </row>
    <row r="155" spans="2:18" x14ac:dyDescent="0.2">
      <c r="B155" s="184"/>
      <c r="C155" s="159"/>
      <c r="D155" s="159"/>
      <c r="E155" s="159"/>
      <c r="F155" s="159"/>
      <c r="G155" s="159"/>
      <c r="H155" s="159"/>
      <c r="I155" s="159"/>
      <c r="J155" s="185"/>
      <c r="K155" s="185"/>
      <c r="L155" s="185"/>
      <c r="M155" s="185"/>
      <c r="N155" s="185"/>
      <c r="O155" s="185"/>
      <c r="P155" s="185"/>
      <c r="Q155" s="186"/>
      <c r="R155" s="184"/>
    </row>
    <row r="156" spans="2:18" x14ac:dyDescent="0.2">
      <c r="B156" s="184"/>
      <c r="C156" s="159"/>
      <c r="D156" s="159"/>
      <c r="E156" s="159"/>
      <c r="F156" s="159"/>
      <c r="G156" s="159"/>
      <c r="H156" s="159"/>
      <c r="I156" s="159"/>
      <c r="J156" s="185"/>
      <c r="K156" s="185"/>
      <c r="L156" s="185"/>
      <c r="M156" s="185"/>
      <c r="N156" s="185"/>
      <c r="O156" s="185"/>
      <c r="P156" s="185"/>
      <c r="Q156" s="186"/>
      <c r="R156" s="184"/>
    </row>
    <row r="157" spans="2:18" x14ac:dyDescent="0.2">
      <c r="B157" s="184"/>
      <c r="C157" s="159"/>
      <c r="D157" s="159"/>
      <c r="E157" s="159"/>
      <c r="F157" s="159"/>
      <c r="G157" s="159"/>
      <c r="H157" s="159"/>
      <c r="I157" s="159"/>
      <c r="J157" s="185"/>
      <c r="K157" s="185"/>
      <c r="L157" s="185"/>
      <c r="M157" s="185"/>
      <c r="N157" s="185"/>
      <c r="O157" s="185"/>
      <c r="P157" s="185"/>
      <c r="Q157" s="186"/>
      <c r="R157" s="184"/>
    </row>
    <row r="158" spans="2:18" x14ac:dyDescent="0.2">
      <c r="B158" s="184"/>
      <c r="C158" s="159"/>
      <c r="D158" s="159"/>
      <c r="E158" s="159"/>
      <c r="F158" s="159"/>
      <c r="G158" s="159"/>
      <c r="H158" s="159"/>
      <c r="I158" s="159"/>
      <c r="J158" s="185"/>
      <c r="K158" s="185"/>
      <c r="L158" s="185"/>
      <c r="M158" s="185"/>
      <c r="N158" s="185"/>
      <c r="O158" s="185"/>
      <c r="P158" s="185"/>
      <c r="Q158" s="186"/>
      <c r="R158" s="184"/>
    </row>
    <row r="159" spans="2:18" x14ac:dyDescent="0.2">
      <c r="B159" s="184"/>
      <c r="C159" s="184"/>
      <c r="D159" s="184"/>
      <c r="E159" s="184"/>
      <c r="F159" s="184"/>
      <c r="G159" s="184"/>
      <c r="H159" s="184"/>
      <c r="I159" s="187"/>
      <c r="J159" s="188"/>
      <c r="K159" s="188"/>
      <c r="L159" s="188"/>
      <c r="M159" s="188"/>
      <c r="N159" s="188"/>
      <c r="O159" s="188"/>
      <c r="P159" s="188"/>
      <c r="Q159" s="189"/>
      <c r="R159" s="184"/>
    </row>
    <row r="160" spans="2:18" x14ac:dyDescent="0.2">
      <c r="B160" s="184"/>
      <c r="C160" s="184"/>
      <c r="D160" s="184"/>
      <c r="E160" s="184"/>
      <c r="F160" s="184"/>
      <c r="G160" s="184"/>
      <c r="H160" s="184"/>
      <c r="I160" s="187"/>
      <c r="J160" s="190"/>
      <c r="K160" s="190"/>
      <c r="L160" s="190"/>
      <c r="M160" s="190"/>
      <c r="N160" s="190"/>
      <c r="O160" s="190"/>
      <c r="P160" s="190"/>
      <c r="Q160" s="184"/>
      <c r="R160" s="184"/>
    </row>
    <row r="161" spans="2:18" x14ac:dyDescent="0.2">
      <c r="B161" s="184"/>
      <c r="C161" s="184"/>
      <c r="D161" s="184"/>
      <c r="E161" s="184"/>
      <c r="F161" s="184"/>
      <c r="G161" s="184"/>
      <c r="H161" s="184"/>
      <c r="I161" s="187"/>
      <c r="J161" s="190"/>
      <c r="K161" s="190"/>
      <c r="L161" s="190"/>
      <c r="M161" s="190"/>
      <c r="N161" s="190"/>
      <c r="O161" s="190"/>
      <c r="P161" s="190"/>
      <c r="Q161" s="184"/>
      <c r="R161" s="184"/>
    </row>
    <row r="162" spans="2:18" x14ac:dyDescent="0.2">
      <c r="B162" s="184"/>
      <c r="C162" s="184"/>
      <c r="D162" s="184"/>
      <c r="E162" s="184"/>
      <c r="F162" s="184"/>
      <c r="G162" s="184"/>
      <c r="H162" s="184"/>
      <c r="I162" s="187"/>
      <c r="J162" s="190"/>
      <c r="K162" s="190"/>
      <c r="L162" s="190"/>
      <c r="M162" s="190"/>
      <c r="N162" s="190"/>
      <c r="O162" s="190"/>
      <c r="P162" s="190"/>
      <c r="Q162" s="184"/>
      <c r="R162" s="184"/>
    </row>
    <row r="163" spans="2:18" ht="14.25" x14ac:dyDescent="0.2">
      <c r="B163" s="184"/>
      <c r="C163" s="184"/>
      <c r="D163" s="184"/>
      <c r="E163" s="184"/>
      <c r="F163" s="184"/>
      <c r="G163" s="184"/>
      <c r="H163" s="184"/>
      <c r="I163" s="187"/>
      <c r="J163" s="184"/>
      <c r="K163" s="184"/>
      <c r="L163" s="184"/>
      <c r="M163" s="184"/>
      <c r="N163" s="184"/>
      <c r="O163" s="184"/>
      <c r="P163" s="191"/>
      <c r="Q163" s="184"/>
      <c r="R163" s="184"/>
    </row>
    <row r="164" spans="2:18" ht="14.25" x14ac:dyDescent="0.2">
      <c r="B164" s="184"/>
      <c r="C164" s="184"/>
      <c r="D164" s="184"/>
      <c r="E164" s="184"/>
      <c r="F164" s="184"/>
      <c r="G164" s="184"/>
      <c r="H164" s="184"/>
      <c r="I164" s="187"/>
      <c r="J164" s="184"/>
      <c r="K164" s="184"/>
      <c r="L164" s="184"/>
      <c r="M164" s="184"/>
      <c r="N164" s="184"/>
      <c r="O164" s="184"/>
      <c r="P164" s="191"/>
      <c r="Q164" s="184"/>
      <c r="R164" s="184"/>
    </row>
    <row r="165" spans="2:18" ht="14.25" x14ac:dyDescent="0.2">
      <c r="B165" s="184"/>
      <c r="C165" s="184"/>
      <c r="D165" s="184"/>
      <c r="E165" s="184"/>
      <c r="F165" s="184"/>
      <c r="G165" s="184"/>
      <c r="H165" s="184"/>
      <c r="I165" s="187"/>
      <c r="J165" s="184"/>
      <c r="K165" s="184"/>
      <c r="L165" s="184"/>
      <c r="M165" s="184"/>
      <c r="N165" s="184"/>
      <c r="O165" s="184"/>
      <c r="P165" s="191"/>
      <c r="Q165" s="184"/>
      <c r="R165" s="184"/>
    </row>
    <row r="166" spans="2:18" ht="14.25" x14ac:dyDescent="0.2">
      <c r="B166" s="184"/>
      <c r="C166" s="184"/>
      <c r="D166" s="184"/>
      <c r="E166" s="184"/>
      <c r="F166" s="184"/>
      <c r="G166" s="184"/>
      <c r="H166" s="184"/>
      <c r="I166" s="187"/>
      <c r="J166" s="184"/>
      <c r="K166" s="184"/>
      <c r="L166" s="184"/>
      <c r="M166" s="184"/>
      <c r="N166" s="184"/>
      <c r="O166" s="184"/>
      <c r="P166" s="191"/>
      <c r="Q166" s="184"/>
      <c r="R166" s="184"/>
    </row>
    <row r="167" spans="2:18" ht="14.25" x14ac:dyDescent="0.2">
      <c r="B167" s="184"/>
      <c r="C167" s="184"/>
      <c r="D167" s="184"/>
      <c r="E167" s="184"/>
      <c r="F167" s="184"/>
      <c r="G167" s="184"/>
      <c r="H167" s="184"/>
      <c r="I167" s="187"/>
      <c r="J167" s="184"/>
      <c r="K167" s="184"/>
      <c r="L167" s="184"/>
      <c r="M167" s="184"/>
      <c r="N167" s="184"/>
      <c r="O167" s="184"/>
      <c r="P167" s="191"/>
      <c r="Q167" s="184"/>
      <c r="R167" s="184"/>
    </row>
    <row r="168" spans="2:18" ht="14.25" x14ac:dyDescent="0.2">
      <c r="B168" s="184"/>
      <c r="C168" s="184"/>
      <c r="D168" s="184"/>
      <c r="E168" s="184"/>
      <c r="F168" s="184"/>
      <c r="G168" s="184"/>
      <c r="H168" s="184"/>
      <c r="I168" s="187"/>
      <c r="J168" s="184"/>
      <c r="K168" s="184"/>
      <c r="L168" s="184"/>
      <c r="M168" s="184"/>
      <c r="N168" s="184"/>
      <c r="O168" s="184"/>
      <c r="P168" s="191"/>
      <c r="Q168" s="184"/>
      <c r="R168" s="184"/>
    </row>
    <row r="169" spans="2:18" ht="14.25" x14ac:dyDescent="0.2">
      <c r="B169" s="184"/>
      <c r="C169" s="184"/>
      <c r="D169" s="184"/>
      <c r="E169" s="184"/>
      <c r="F169" s="184"/>
      <c r="G169" s="184"/>
      <c r="H169" s="184"/>
      <c r="I169" s="187"/>
      <c r="J169" s="184"/>
      <c r="K169" s="184"/>
      <c r="L169" s="184"/>
      <c r="M169" s="184"/>
      <c r="N169" s="184"/>
      <c r="O169" s="184"/>
      <c r="P169" s="191"/>
      <c r="Q169" s="184"/>
      <c r="R169" s="184"/>
    </row>
    <row r="170" spans="2:18" ht="14.25" x14ac:dyDescent="0.2">
      <c r="B170" s="184"/>
      <c r="C170" s="184"/>
      <c r="D170" s="184"/>
      <c r="E170" s="184"/>
      <c r="F170" s="184"/>
      <c r="G170" s="184"/>
      <c r="H170" s="184"/>
      <c r="I170" s="187"/>
      <c r="J170" s="184"/>
      <c r="K170" s="184"/>
      <c r="L170" s="184"/>
      <c r="M170" s="184"/>
      <c r="N170" s="184"/>
      <c r="O170" s="184"/>
      <c r="P170" s="191"/>
      <c r="Q170" s="184"/>
      <c r="R170" s="184"/>
    </row>
    <row r="171" spans="2:18" ht="14.25" x14ac:dyDescent="0.2">
      <c r="B171" s="184"/>
      <c r="C171" s="184"/>
      <c r="D171" s="184"/>
      <c r="E171" s="184"/>
      <c r="F171" s="184"/>
      <c r="G171" s="184"/>
      <c r="H171" s="184"/>
      <c r="I171" s="187"/>
      <c r="J171" s="184"/>
      <c r="K171" s="184"/>
      <c r="L171" s="184"/>
      <c r="M171" s="184"/>
      <c r="N171" s="184"/>
      <c r="O171" s="184"/>
      <c r="P171" s="191"/>
      <c r="Q171" s="184"/>
      <c r="R171" s="184"/>
    </row>
    <row r="172" spans="2:18" ht="14.25" x14ac:dyDescent="0.2">
      <c r="B172" s="184"/>
      <c r="C172" s="184"/>
      <c r="D172" s="184"/>
      <c r="E172" s="184"/>
      <c r="F172" s="184"/>
      <c r="G172" s="184"/>
      <c r="H172" s="184"/>
      <c r="I172" s="187"/>
      <c r="J172" s="184"/>
      <c r="K172" s="184"/>
      <c r="L172" s="184"/>
      <c r="M172" s="184"/>
      <c r="N172" s="184"/>
      <c r="O172" s="184"/>
      <c r="P172" s="191"/>
      <c r="Q172" s="184"/>
      <c r="R172" s="184"/>
    </row>
    <row r="173" spans="2:18" ht="14.25" x14ac:dyDescent="0.2">
      <c r="B173" s="184"/>
      <c r="C173" s="184"/>
      <c r="D173" s="184"/>
      <c r="E173" s="184"/>
      <c r="F173" s="184"/>
      <c r="G173" s="184"/>
      <c r="H173" s="184"/>
      <c r="I173" s="187"/>
      <c r="J173" s="184"/>
      <c r="K173" s="184"/>
      <c r="L173" s="184"/>
      <c r="M173" s="184"/>
      <c r="N173" s="184"/>
      <c r="O173" s="184"/>
      <c r="P173" s="191"/>
      <c r="Q173" s="184"/>
      <c r="R173" s="184"/>
    </row>
    <row r="174" spans="2:18" ht="14.25" x14ac:dyDescent="0.2">
      <c r="B174" s="184"/>
      <c r="C174" s="184"/>
      <c r="D174" s="184"/>
      <c r="E174" s="184"/>
      <c r="F174" s="184"/>
      <c r="G174" s="184"/>
      <c r="H174" s="184"/>
      <c r="I174" s="187"/>
      <c r="J174" s="184"/>
      <c r="K174" s="184"/>
      <c r="L174" s="184"/>
      <c r="M174" s="184"/>
      <c r="N174" s="184"/>
      <c r="O174" s="184"/>
      <c r="P174" s="191"/>
      <c r="Q174" s="184"/>
      <c r="R174" s="184"/>
    </row>
    <row r="175" spans="2:18" ht="14.25" x14ac:dyDescent="0.2">
      <c r="B175" s="184"/>
      <c r="C175" s="184"/>
      <c r="D175" s="184"/>
      <c r="E175" s="184"/>
      <c r="F175" s="184"/>
      <c r="G175" s="184"/>
      <c r="H175" s="184"/>
      <c r="I175" s="187"/>
      <c r="J175" s="184"/>
      <c r="K175" s="184"/>
      <c r="L175" s="184"/>
      <c r="M175" s="184"/>
      <c r="N175" s="184"/>
      <c r="O175" s="184"/>
      <c r="P175" s="192"/>
      <c r="Q175" s="184"/>
      <c r="R175" s="184"/>
    </row>
    <row r="176" spans="2:18" ht="14.25" x14ac:dyDescent="0.2">
      <c r="B176" s="184"/>
      <c r="C176" s="184"/>
      <c r="D176" s="184"/>
      <c r="E176" s="184"/>
      <c r="F176" s="184"/>
      <c r="G176" s="184"/>
      <c r="H176" s="184"/>
      <c r="I176" s="187"/>
      <c r="J176" s="184"/>
      <c r="K176" s="184"/>
      <c r="L176" s="184"/>
      <c r="M176" s="184"/>
      <c r="N176" s="184"/>
      <c r="O176" s="184"/>
      <c r="P176" s="192"/>
      <c r="Q176" s="184"/>
      <c r="R176" s="184"/>
    </row>
    <row r="177" spans="2:18" ht="14.25" x14ac:dyDescent="0.2">
      <c r="B177" s="184"/>
      <c r="C177" s="184"/>
      <c r="D177" s="184"/>
      <c r="E177" s="184"/>
      <c r="F177" s="184"/>
      <c r="G177" s="184"/>
      <c r="H177" s="184"/>
      <c r="I177" s="187"/>
      <c r="J177" s="184"/>
      <c r="K177" s="184"/>
      <c r="L177" s="184"/>
      <c r="M177" s="184"/>
      <c r="N177" s="184"/>
      <c r="O177" s="184"/>
      <c r="P177" s="192"/>
      <c r="Q177" s="184"/>
      <c r="R177" s="184"/>
    </row>
    <row r="178" spans="2:18" ht="14.25" x14ac:dyDescent="0.2">
      <c r="B178" s="184"/>
      <c r="C178" s="184"/>
      <c r="D178" s="184"/>
      <c r="E178" s="184"/>
      <c r="F178" s="184"/>
      <c r="G178" s="184"/>
      <c r="H178" s="184"/>
      <c r="I178" s="187"/>
      <c r="J178" s="184"/>
      <c r="K178" s="184"/>
      <c r="L178" s="184"/>
      <c r="M178" s="184"/>
      <c r="N178" s="184"/>
      <c r="O178" s="184"/>
      <c r="P178" s="192"/>
      <c r="Q178" s="184"/>
      <c r="R178" s="184"/>
    </row>
    <row r="179" spans="2:18" ht="14.25" x14ac:dyDescent="0.2">
      <c r="B179" s="184"/>
      <c r="C179" s="184"/>
      <c r="D179" s="184"/>
      <c r="E179" s="184"/>
      <c r="F179" s="184"/>
      <c r="G179" s="184"/>
      <c r="H179" s="184"/>
      <c r="I179" s="187"/>
      <c r="J179" s="184"/>
      <c r="K179" s="184"/>
      <c r="L179" s="184"/>
      <c r="M179" s="184"/>
      <c r="N179" s="184"/>
      <c r="O179" s="184"/>
      <c r="P179" s="192"/>
      <c r="Q179" s="184"/>
      <c r="R179" s="184"/>
    </row>
    <row r="180" spans="2:18" ht="14.25" x14ac:dyDescent="0.2">
      <c r="B180" s="184"/>
      <c r="C180" s="184"/>
      <c r="D180" s="184"/>
      <c r="E180" s="184"/>
      <c r="F180" s="184"/>
      <c r="G180" s="184"/>
      <c r="H180" s="184"/>
      <c r="I180" s="187"/>
      <c r="J180" s="184"/>
      <c r="K180" s="184"/>
      <c r="L180" s="184"/>
      <c r="M180" s="184"/>
      <c r="N180" s="184"/>
      <c r="O180" s="184"/>
      <c r="P180" s="192"/>
      <c r="Q180" s="184"/>
      <c r="R180" s="184"/>
    </row>
    <row r="181" spans="2:18" ht="14.25" x14ac:dyDescent="0.2">
      <c r="B181" s="184"/>
      <c r="C181" s="184"/>
      <c r="D181" s="184"/>
      <c r="E181" s="184"/>
      <c r="F181" s="184"/>
      <c r="G181" s="184"/>
      <c r="H181" s="184"/>
      <c r="I181" s="187"/>
      <c r="J181" s="184"/>
      <c r="K181" s="184"/>
      <c r="L181" s="184"/>
      <c r="M181" s="184"/>
      <c r="N181" s="184"/>
      <c r="O181" s="184"/>
      <c r="P181" s="192"/>
      <c r="Q181" s="184"/>
      <c r="R181" s="184"/>
    </row>
    <row r="182" spans="2:18" ht="14.25" x14ac:dyDescent="0.2">
      <c r="B182" s="184"/>
      <c r="C182" s="184"/>
      <c r="D182" s="184"/>
      <c r="E182" s="184"/>
      <c r="F182" s="184"/>
      <c r="G182" s="184"/>
      <c r="H182" s="184"/>
      <c r="I182" s="187"/>
      <c r="J182" s="184"/>
      <c r="K182" s="184"/>
      <c r="L182" s="184"/>
      <c r="M182" s="184"/>
      <c r="N182" s="184"/>
      <c r="O182" s="184"/>
      <c r="P182" s="192"/>
      <c r="Q182" s="184"/>
      <c r="R182" s="184"/>
    </row>
    <row r="183" spans="2:18" ht="14.25" x14ac:dyDescent="0.2">
      <c r="B183" s="184"/>
      <c r="C183" s="184"/>
      <c r="D183" s="184"/>
      <c r="E183" s="184"/>
      <c r="F183" s="184"/>
      <c r="G183" s="184"/>
      <c r="H183" s="184"/>
      <c r="I183" s="187"/>
      <c r="J183" s="184"/>
      <c r="K183" s="184"/>
      <c r="L183" s="184"/>
      <c r="M183" s="184"/>
      <c r="N183" s="184"/>
      <c r="O183" s="184"/>
      <c r="P183" s="192"/>
      <c r="Q183" s="184"/>
      <c r="R183" s="184"/>
    </row>
    <row r="184" spans="2:18" ht="14.25" x14ac:dyDescent="0.2">
      <c r="B184" s="184"/>
      <c r="C184" s="184"/>
      <c r="D184" s="184"/>
      <c r="E184" s="184"/>
      <c r="F184" s="184"/>
      <c r="G184" s="184"/>
      <c r="H184" s="184"/>
      <c r="I184" s="187"/>
      <c r="J184" s="184"/>
      <c r="K184" s="184"/>
      <c r="L184" s="184"/>
      <c r="M184" s="184"/>
      <c r="N184" s="184"/>
      <c r="O184" s="184"/>
      <c r="P184" s="192"/>
      <c r="Q184" s="184"/>
      <c r="R184" s="184"/>
    </row>
    <row r="185" spans="2:18" ht="14.25" x14ac:dyDescent="0.2">
      <c r="B185" s="184"/>
      <c r="C185" s="184"/>
      <c r="D185" s="184"/>
      <c r="E185" s="184"/>
      <c r="F185" s="184"/>
      <c r="G185" s="184"/>
      <c r="H185" s="184"/>
      <c r="I185" s="187"/>
      <c r="J185" s="184"/>
      <c r="K185" s="184"/>
      <c r="L185" s="184"/>
      <c r="M185" s="184"/>
      <c r="N185" s="184"/>
      <c r="O185" s="184"/>
      <c r="P185" s="192"/>
      <c r="Q185" s="184"/>
      <c r="R185" s="184"/>
    </row>
    <row r="186" spans="2:18" ht="14.25" x14ac:dyDescent="0.2">
      <c r="B186" s="184"/>
      <c r="C186" s="184"/>
      <c r="D186" s="184"/>
      <c r="E186" s="184"/>
      <c r="F186" s="184"/>
      <c r="G186" s="184"/>
      <c r="H186" s="184"/>
      <c r="I186" s="187"/>
      <c r="J186" s="184"/>
      <c r="K186" s="184"/>
      <c r="L186" s="184"/>
      <c r="M186" s="184"/>
      <c r="N186" s="184"/>
      <c r="O186" s="184"/>
      <c r="P186" s="192"/>
      <c r="Q186" s="184"/>
      <c r="R186" s="184"/>
    </row>
    <row r="187" spans="2:18" ht="14.25" x14ac:dyDescent="0.2">
      <c r="B187" s="184"/>
      <c r="C187" s="184"/>
      <c r="D187" s="184"/>
      <c r="E187" s="184"/>
      <c r="F187" s="184"/>
      <c r="G187" s="184"/>
      <c r="H187" s="184"/>
      <c r="I187" s="187"/>
      <c r="J187" s="184"/>
      <c r="K187" s="184"/>
      <c r="L187" s="184"/>
      <c r="M187" s="184"/>
      <c r="N187" s="184"/>
      <c r="O187" s="184"/>
      <c r="P187" s="192"/>
      <c r="Q187" s="184"/>
      <c r="R187" s="184"/>
    </row>
    <row r="188" spans="2:18" ht="14.25" x14ac:dyDescent="0.2">
      <c r="B188" s="184"/>
      <c r="C188" s="184"/>
      <c r="D188" s="184"/>
      <c r="E188" s="184"/>
      <c r="F188" s="184"/>
      <c r="G188" s="184"/>
      <c r="H188" s="184"/>
      <c r="I188" s="187"/>
      <c r="J188" s="184"/>
      <c r="K188" s="184"/>
      <c r="L188" s="184"/>
      <c r="M188" s="184"/>
      <c r="N188" s="184"/>
      <c r="O188" s="184"/>
      <c r="P188" s="192"/>
      <c r="Q188" s="184"/>
      <c r="R188" s="184"/>
    </row>
    <row r="189" spans="2:18" ht="14.25" x14ac:dyDescent="0.2">
      <c r="B189" s="184"/>
      <c r="C189" s="184"/>
      <c r="D189" s="184"/>
      <c r="E189" s="184"/>
      <c r="F189" s="184"/>
      <c r="G189" s="184"/>
      <c r="H189" s="184"/>
      <c r="I189" s="187"/>
      <c r="J189" s="184"/>
      <c r="K189" s="184"/>
      <c r="L189" s="184"/>
      <c r="M189" s="184"/>
      <c r="N189" s="184"/>
      <c r="O189" s="184"/>
      <c r="P189" s="192"/>
      <c r="Q189" s="184"/>
      <c r="R189" s="184"/>
    </row>
    <row r="190" spans="2:18" ht="14.25" x14ac:dyDescent="0.2">
      <c r="B190" s="184"/>
      <c r="C190" s="184"/>
      <c r="D190" s="184"/>
      <c r="E190" s="184"/>
      <c r="F190" s="184"/>
      <c r="G190" s="184"/>
      <c r="H190" s="184"/>
      <c r="I190" s="187"/>
      <c r="J190" s="184"/>
      <c r="K190" s="184"/>
      <c r="L190" s="184"/>
      <c r="M190" s="184"/>
      <c r="N190" s="184"/>
      <c r="O190" s="184"/>
      <c r="P190" s="192"/>
      <c r="Q190" s="184"/>
      <c r="R190" s="184"/>
    </row>
    <row r="191" spans="2:18" ht="14.25" x14ac:dyDescent="0.2">
      <c r="B191" s="184"/>
      <c r="C191" s="184"/>
      <c r="D191" s="184"/>
      <c r="E191" s="184"/>
      <c r="F191" s="184"/>
      <c r="G191" s="184"/>
      <c r="H191" s="184"/>
      <c r="I191" s="187"/>
      <c r="J191" s="184"/>
      <c r="K191" s="184"/>
      <c r="L191" s="184"/>
      <c r="M191" s="184"/>
      <c r="N191" s="184"/>
      <c r="O191" s="184"/>
      <c r="P191" s="192"/>
      <c r="Q191" s="184"/>
      <c r="R191" s="184"/>
    </row>
    <row r="192" spans="2:18" ht="14.25" x14ac:dyDescent="0.2">
      <c r="B192" s="184"/>
      <c r="C192" s="184"/>
      <c r="D192" s="184"/>
      <c r="E192" s="184"/>
      <c r="F192" s="184"/>
      <c r="G192" s="184"/>
      <c r="H192" s="184"/>
      <c r="I192" s="187"/>
      <c r="J192" s="184"/>
      <c r="K192" s="184"/>
      <c r="L192" s="184"/>
      <c r="M192" s="184"/>
      <c r="N192" s="184"/>
      <c r="O192" s="184"/>
      <c r="P192" s="192"/>
      <c r="Q192" s="184"/>
      <c r="R192" s="184"/>
    </row>
    <row r="193" spans="2:18" ht="14.25" x14ac:dyDescent="0.2">
      <c r="B193" s="184"/>
      <c r="C193" s="184"/>
      <c r="D193" s="184"/>
      <c r="E193" s="184"/>
      <c r="F193" s="184"/>
      <c r="G193" s="184"/>
      <c r="H193" s="184"/>
      <c r="I193" s="187"/>
      <c r="J193" s="184"/>
      <c r="K193" s="184"/>
      <c r="L193" s="184"/>
      <c r="M193" s="184"/>
      <c r="N193" s="184"/>
      <c r="O193" s="184"/>
      <c r="P193" s="192"/>
      <c r="Q193" s="184"/>
      <c r="R193" s="184"/>
    </row>
    <row r="194" spans="2:18" ht="14.25" x14ac:dyDescent="0.2">
      <c r="B194" s="184"/>
      <c r="C194" s="184"/>
      <c r="D194" s="184"/>
      <c r="E194" s="184"/>
      <c r="F194" s="184"/>
      <c r="G194" s="184"/>
      <c r="H194" s="184"/>
      <c r="I194" s="187"/>
      <c r="J194" s="184"/>
      <c r="K194" s="184"/>
      <c r="L194" s="184"/>
      <c r="M194" s="184"/>
      <c r="N194" s="184"/>
      <c r="O194" s="184"/>
      <c r="P194" s="192"/>
      <c r="Q194" s="184"/>
      <c r="R194" s="184"/>
    </row>
    <row r="195" spans="2:18" x14ac:dyDescent="0.2">
      <c r="B195" s="184"/>
      <c r="C195" s="184"/>
      <c r="D195" s="184"/>
      <c r="E195" s="184"/>
      <c r="F195" s="184"/>
      <c r="G195" s="184"/>
      <c r="H195" s="184"/>
      <c r="I195" s="187"/>
      <c r="J195" s="184"/>
      <c r="K195" s="184"/>
      <c r="L195" s="184"/>
      <c r="M195" s="184"/>
      <c r="N195" s="184"/>
      <c r="O195" s="184"/>
      <c r="P195" s="184"/>
      <c r="Q195" s="184"/>
      <c r="R195" s="184"/>
    </row>
    <row r="196" spans="2:18" x14ac:dyDescent="0.2">
      <c r="B196" s="184"/>
      <c r="C196" s="184"/>
      <c r="D196" s="184"/>
      <c r="E196" s="184"/>
      <c r="F196" s="184"/>
      <c r="G196" s="184"/>
      <c r="H196" s="184"/>
      <c r="I196" s="187"/>
      <c r="J196" s="184"/>
      <c r="K196" s="184"/>
      <c r="L196" s="184"/>
      <c r="M196" s="184"/>
      <c r="N196" s="184"/>
      <c r="O196" s="184"/>
      <c r="P196" s="184"/>
      <c r="Q196" s="184"/>
      <c r="R196" s="184"/>
    </row>
    <row r="197" spans="2:18" x14ac:dyDescent="0.2">
      <c r="B197" s="184"/>
      <c r="C197" s="184"/>
      <c r="D197" s="184"/>
      <c r="E197" s="184"/>
      <c r="F197" s="184"/>
      <c r="G197" s="184"/>
      <c r="H197" s="184"/>
      <c r="I197" s="187"/>
      <c r="J197" s="184"/>
      <c r="K197" s="184"/>
      <c r="L197" s="184"/>
      <c r="M197" s="184"/>
      <c r="N197" s="184"/>
      <c r="O197" s="184"/>
      <c r="P197" s="184"/>
      <c r="Q197" s="184"/>
      <c r="R197" s="184"/>
    </row>
    <row r="198" spans="2:18" x14ac:dyDescent="0.2">
      <c r="B198" s="184"/>
      <c r="C198" s="184"/>
      <c r="D198" s="184"/>
      <c r="E198" s="184"/>
      <c r="F198" s="184"/>
      <c r="G198" s="184"/>
      <c r="H198" s="184"/>
      <c r="I198" s="187"/>
      <c r="J198" s="184"/>
      <c r="K198" s="184"/>
      <c r="L198" s="184"/>
      <c r="M198" s="184"/>
      <c r="N198" s="184"/>
      <c r="O198" s="184"/>
      <c r="P198" s="184"/>
      <c r="Q198" s="184"/>
      <c r="R198" s="184"/>
    </row>
    <row r="199" spans="2:18" x14ac:dyDescent="0.2">
      <c r="B199" s="184"/>
      <c r="C199" s="184"/>
      <c r="D199" s="184"/>
      <c r="E199" s="184"/>
      <c r="F199" s="184"/>
      <c r="G199" s="184"/>
      <c r="H199" s="184"/>
      <c r="I199" s="187"/>
      <c r="J199" s="184"/>
      <c r="K199" s="184"/>
      <c r="L199" s="184"/>
      <c r="M199" s="184"/>
      <c r="N199" s="184"/>
      <c r="O199" s="184"/>
      <c r="P199" s="184"/>
      <c r="Q199" s="184"/>
      <c r="R199" s="184"/>
    </row>
    <row r="200" spans="2:18" x14ac:dyDescent="0.2">
      <c r="B200" s="184"/>
      <c r="C200" s="184"/>
      <c r="D200" s="184"/>
      <c r="E200" s="184"/>
      <c r="F200" s="184"/>
      <c r="G200" s="184"/>
      <c r="H200" s="184"/>
      <c r="I200" s="187"/>
      <c r="J200" s="184"/>
      <c r="K200" s="184"/>
      <c r="L200" s="184"/>
      <c r="M200" s="184"/>
      <c r="N200" s="184"/>
      <c r="O200" s="184"/>
      <c r="P200" s="184"/>
      <c r="Q200" s="184"/>
      <c r="R200" s="184"/>
    </row>
    <row r="201" spans="2:18" x14ac:dyDescent="0.2">
      <c r="B201" s="184"/>
      <c r="C201" s="184"/>
      <c r="D201" s="184"/>
      <c r="E201" s="184"/>
      <c r="F201" s="184"/>
      <c r="G201" s="184"/>
      <c r="H201" s="184"/>
      <c r="I201" s="187"/>
      <c r="J201" s="184"/>
      <c r="K201" s="184"/>
      <c r="L201" s="184"/>
      <c r="M201" s="184"/>
      <c r="N201" s="184"/>
      <c r="O201" s="184"/>
      <c r="P201" s="184"/>
      <c r="Q201" s="184"/>
      <c r="R201" s="184"/>
    </row>
    <row r="202" spans="2:18" x14ac:dyDescent="0.2">
      <c r="B202" s="184"/>
      <c r="C202" s="184"/>
      <c r="D202" s="184"/>
      <c r="E202" s="184"/>
      <c r="F202" s="184"/>
      <c r="G202" s="184"/>
      <c r="H202" s="184"/>
      <c r="I202" s="187"/>
      <c r="J202" s="184"/>
      <c r="K202" s="184"/>
      <c r="L202" s="184"/>
      <c r="M202" s="184"/>
      <c r="N202" s="184"/>
      <c r="O202" s="184"/>
      <c r="P202" s="184"/>
      <c r="Q202" s="184"/>
      <c r="R202" s="184"/>
    </row>
    <row r="203" spans="2:18" x14ac:dyDescent="0.2">
      <c r="B203" s="184"/>
      <c r="C203" s="184"/>
      <c r="D203" s="184"/>
      <c r="E203" s="184"/>
      <c r="F203" s="184"/>
      <c r="G203" s="184"/>
      <c r="H203" s="184"/>
      <c r="I203" s="187"/>
      <c r="J203" s="184"/>
      <c r="K203" s="184"/>
      <c r="L203" s="184"/>
      <c r="M203" s="184"/>
      <c r="N203" s="184"/>
      <c r="O203" s="184"/>
      <c r="P203" s="184"/>
      <c r="Q203" s="184"/>
      <c r="R203" s="184"/>
    </row>
    <row r="204" spans="2:18" x14ac:dyDescent="0.2">
      <c r="B204" s="184"/>
      <c r="C204" s="184"/>
      <c r="D204" s="184"/>
      <c r="E204" s="184"/>
      <c r="F204" s="184"/>
      <c r="G204" s="184"/>
      <c r="H204" s="184"/>
      <c r="I204" s="187"/>
      <c r="J204" s="184"/>
      <c r="K204" s="184"/>
      <c r="L204" s="184"/>
      <c r="M204" s="184"/>
      <c r="N204" s="184"/>
      <c r="O204" s="184"/>
      <c r="P204" s="184"/>
      <c r="Q204" s="184"/>
      <c r="R204" s="184"/>
    </row>
    <row r="205" spans="2:18" x14ac:dyDescent="0.2">
      <c r="B205" s="184"/>
      <c r="C205" s="184"/>
      <c r="D205" s="184"/>
      <c r="E205" s="184"/>
      <c r="F205" s="184"/>
      <c r="G205" s="184"/>
      <c r="H205" s="184"/>
      <c r="I205" s="187"/>
      <c r="J205" s="184"/>
      <c r="K205" s="184"/>
      <c r="L205" s="184"/>
      <c r="M205" s="184"/>
      <c r="N205" s="184"/>
      <c r="O205" s="184"/>
      <c r="P205" s="184"/>
      <c r="Q205" s="184"/>
      <c r="R205" s="184"/>
    </row>
    <row r="206" spans="2:18" x14ac:dyDescent="0.2">
      <c r="B206" s="184"/>
      <c r="C206" s="184"/>
      <c r="D206" s="184"/>
      <c r="E206" s="184"/>
      <c r="F206" s="184"/>
      <c r="G206" s="184"/>
      <c r="H206" s="184"/>
      <c r="I206" s="187"/>
      <c r="J206" s="184"/>
      <c r="K206" s="184"/>
      <c r="L206" s="184"/>
      <c r="M206" s="184"/>
      <c r="N206" s="184"/>
      <c r="O206" s="184"/>
      <c r="P206" s="184"/>
      <c r="Q206" s="184"/>
      <c r="R206" s="184"/>
    </row>
    <row r="207" spans="2:18" x14ac:dyDescent="0.2">
      <c r="B207" s="184"/>
      <c r="C207" s="184"/>
      <c r="D207" s="184"/>
      <c r="E207" s="184"/>
      <c r="F207" s="184"/>
      <c r="G207" s="184"/>
      <c r="H207" s="184"/>
      <c r="I207" s="187"/>
      <c r="J207" s="184"/>
      <c r="K207" s="184"/>
      <c r="L207" s="184"/>
      <c r="M207" s="184"/>
      <c r="N207" s="184"/>
      <c r="O207" s="184"/>
      <c r="P207" s="184"/>
      <c r="Q207" s="184"/>
      <c r="R207" s="184"/>
    </row>
    <row r="208" spans="2:18" x14ac:dyDescent="0.2">
      <c r="B208" s="184"/>
      <c r="C208" s="184"/>
      <c r="D208" s="184"/>
      <c r="E208" s="184"/>
      <c r="F208" s="184"/>
      <c r="G208" s="184"/>
      <c r="H208" s="184"/>
      <c r="I208" s="187"/>
      <c r="J208" s="184"/>
      <c r="K208" s="184"/>
      <c r="L208" s="184"/>
      <c r="M208" s="184"/>
      <c r="N208" s="184"/>
      <c r="O208" s="184"/>
      <c r="P208" s="184"/>
      <c r="Q208" s="184"/>
      <c r="R208" s="184"/>
    </row>
    <row r="209" spans="2:18" x14ac:dyDescent="0.2">
      <c r="B209" s="184"/>
      <c r="C209" s="184"/>
      <c r="D209" s="184"/>
      <c r="E209" s="184"/>
      <c r="F209" s="184"/>
      <c r="G209" s="184"/>
      <c r="H209" s="184"/>
      <c r="I209" s="187"/>
      <c r="J209" s="184"/>
      <c r="K209" s="184"/>
      <c r="L209" s="184"/>
      <c r="M209" s="184"/>
      <c r="N209" s="184"/>
      <c r="O209" s="184"/>
      <c r="P209" s="184"/>
      <c r="Q209" s="184"/>
      <c r="R209" s="184"/>
    </row>
    <row r="210" spans="2:18" x14ac:dyDescent="0.2">
      <c r="B210" s="184"/>
      <c r="C210" s="184"/>
      <c r="D210" s="184"/>
      <c r="E210" s="184"/>
      <c r="F210" s="184"/>
      <c r="G210" s="184"/>
      <c r="H210" s="184"/>
      <c r="I210" s="187"/>
      <c r="J210" s="184"/>
      <c r="K210" s="184"/>
      <c r="L210" s="184"/>
      <c r="M210" s="184"/>
      <c r="N210" s="184"/>
      <c r="O210" s="184"/>
      <c r="P210" s="184"/>
      <c r="Q210" s="184"/>
      <c r="R210" s="184"/>
    </row>
    <row r="211" spans="2:18" x14ac:dyDescent="0.2">
      <c r="B211" s="184"/>
      <c r="C211" s="184"/>
      <c r="D211" s="184"/>
      <c r="E211" s="184"/>
      <c r="F211" s="184"/>
      <c r="G211" s="184"/>
      <c r="H211" s="184"/>
      <c r="I211" s="187"/>
      <c r="J211" s="184"/>
      <c r="K211" s="184"/>
      <c r="L211" s="184"/>
      <c r="M211" s="184"/>
      <c r="N211" s="184"/>
      <c r="O211" s="184"/>
      <c r="P211" s="184"/>
      <c r="Q211" s="184"/>
      <c r="R211" s="184"/>
    </row>
    <row r="212" spans="2:18" x14ac:dyDescent="0.2">
      <c r="B212" s="184"/>
      <c r="C212" s="184"/>
      <c r="D212" s="184"/>
      <c r="E212" s="184"/>
      <c r="F212" s="184"/>
      <c r="G212" s="184"/>
      <c r="H212" s="184"/>
      <c r="I212" s="187"/>
      <c r="J212" s="184"/>
      <c r="K212" s="184"/>
      <c r="L212" s="184"/>
      <c r="M212" s="184"/>
      <c r="N212" s="184"/>
      <c r="O212" s="184"/>
      <c r="P212" s="184"/>
      <c r="Q212" s="184"/>
      <c r="R212" s="184"/>
    </row>
    <row r="213" spans="2:18" x14ac:dyDescent="0.2">
      <c r="B213" s="184"/>
      <c r="C213" s="184"/>
      <c r="D213" s="184"/>
      <c r="E213" s="184"/>
      <c r="F213" s="184"/>
      <c r="G213" s="184"/>
      <c r="H213" s="184"/>
      <c r="I213" s="187"/>
      <c r="J213" s="184"/>
      <c r="K213" s="184"/>
      <c r="L213" s="184"/>
      <c r="M213" s="184"/>
      <c r="N213" s="184"/>
      <c r="O213" s="184"/>
      <c r="P213" s="184"/>
      <c r="Q213" s="184"/>
      <c r="R213" s="184"/>
    </row>
    <row r="214" spans="2:18" x14ac:dyDescent="0.2">
      <c r="B214" s="184"/>
      <c r="C214" s="184"/>
      <c r="D214" s="184"/>
      <c r="E214" s="184"/>
      <c r="F214" s="184"/>
      <c r="G214" s="184"/>
      <c r="H214" s="184"/>
      <c r="I214" s="187"/>
      <c r="J214" s="184"/>
      <c r="K214" s="184"/>
      <c r="L214" s="184"/>
      <c r="M214" s="184"/>
      <c r="N214" s="184"/>
      <c r="O214" s="184"/>
      <c r="P214" s="184"/>
      <c r="Q214" s="184"/>
      <c r="R214" s="184"/>
    </row>
    <row r="215" spans="2:18" x14ac:dyDescent="0.2">
      <c r="B215" s="184"/>
      <c r="C215" s="184"/>
      <c r="D215" s="184"/>
      <c r="E215" s="184"/>
      <c r="F215" s="184"/>
      <c r="G215" s="184"/>
      <c r="H215" s="184"/>
      <c r="I215" s="187"/>
      <c r="J215" s="184"/>
      <c r="K215" s="184"/>
      <c r="L215" s="184"/>
      <c r="M215" s="184"/>
      <c r="N215" s="184"/>
      <c r="O215" s="184"/>
      <c r="P215" s="184"/>
      <c r="Q215" s="184"/>
      <c r="R215" s="184"/>
    </row>
    <row r="216" spans="2:18" x14ac:dyDescent="0.2">
      <c r="B216" s="184"/>
      <c r="C216" s="184"/>
      <c r="D216" s="184"/>
      <c r="E216" s="184"/>
      <c r="F216" s="184"/>
      <c r="G216" s="184"/>
      <c r="H216" s="184"/>
      <c r="I216" s="187"/>
      <c r="J216" s="184"/>
      <c r="K216" s="184"/>
      <c r="L216" s="184"/>
      <c r="M216" s="184"/>
      <c r="N216" s="184"/>
      <c r="O216" s="184"/>
      <c r="P216" s="184"/>
      <c r="Q216" s="184"/>
      <c r="R216" s="184"/>
    </row>
    <row r="217" spans="2:18" x14ac:dyDescent="0.2">
      <c r="B217" s="184"/>
      <c r="C217" s="184"/>
      <c r="D217" s="184"/>
      <c r="E217" s="184"/>
      <c r="F217" s="184"/>
      <c r="G217" s="184"/>
      <c r="H217" s="184"/>
      <c r="I217" s="187"/>
      <c r="J217" s="184"/>
      <c r="K217" s="184"/>
      <c r="L217" s="184"/>
      <c r="M217" s="184"/>
      <c r="N217" s="184"/>
      <c r="O217" s="184"/>
      <c r="P217" s="184"/>
      <c r="Q217" s="184"/>
      <c r="R217" s="184"/>
    </row>
    <row r="218" spans="2:18" x14ac:dyDescent="0.2">
      <c r="B218" s="184"/>
      <c r="C218" s="184"/>
      <c r="D218" s="184"/>
      <c r="E218" s="184"/>
      <c r="F218" s="184"/>
      <c r="G218" s="184"/>
      <c r="H218" s="184"/>
      <c r="I218" s="187"/>
      <c r="J218" s="184"/>
      <c r="K218" s="184"/>
      <c r="L218" s="184"/>
      <c r="M218" s="184"/>
      <c r="N218" s="184"/>
      <c r="O218" s="184"/>
      <c r="P218" s="184"/>
      <c r="Q218" s="184"/>
      <c r="R218" s="184"/>
    </row>
    <row r="219" spans="2:18" x14ac:dyDescent="0.2">
      <c r="B219" s="184"/>
      <c r="C219" s="184"/>
      <c r="D219" s="184"/>
      <c r="E219" s="184"/>
      <c r="F219" s="184"/>
      <c r="G219" s="184"/>
      <c r="H219" s="184"/>
      <c r="I219" s="187"/>
      <c r="J219" s="184"/>
      <c r="K219" s="184"/>
      <c r="L219" s="184"/>
      <c r="M219" s="184"/>
      <c r="N219" s="184"/>
      <c r="O219" s="184"/>
      <c r="P219" s="184"/>
      <c r="Q219" s="184"/>
      <c r="R219" s="184"/>
    </row>
    <row r="220" spans="2:18" x14ac:dyDescent="0.2">
      <c r="B220" s="184"/>
      <c r="C220" s="184"/>
      <c r="D220" s="184"/>
      <c r="E220" s="184"/>
      <c r="F220" s="184"/>
      <c r="G220" s="184"/>
      <c r="H220" s="184"/>
      <c r="I220" s="187"/>
      <c r="J220" s="184"/>
      <c r="K220" s="184"/>
      <c r="L220" s="184"/>
      <c r="M220" s="184"/>
      <c r="N220" s="184"/>
      <c r="O220" s="184"/>
      <c r="P220" s="184"/>
      <c r="Q220" s="184"/>
      <c r="R220" s="184"/>
    </row>
    <row r="221" spans="2:18" x14ac:dyDescent="0.2">
      <c r="B221" s="184"/>
      <c r="C221" s="184"/>
      <c r="D221" s="184"/>
      <c r="E221" s="184"/>
      <c r="F221" s="184"/>
      <c r="G221" s="184"/>
      <c r="H221" s="184"/>
      <c r="I221" s="187"/>
      <c r="J221" s="184"/>
      <c r="K221" s="184"/>
      <c r="L221" s="184"/>
      <c r="M221" s="184"/>
      <c r="N221" s="184"/>
      <c r="O221" s="184"/>
      <c r="P221" s="184"/>
      <c r="Q221" s="184"/>
      <c r="R221" s="184"/>
    </row>
    <row r="222" spans="2:18" x14ac:dyDescent="0.2">
      <c r="B222" s="184"/>
      <c r="C222" s="184"/>
      <c r="D222" s="184"/>
      <c r="E222" s="184"/>
      <c r="F222" s="184"/>
      <c r="G222" s="184"/>
      <c r="H222" s="184"/>
      <c r="I222" s="187"/>
      <c r="J222" s="184"/>
      <c r="K222" s="184"/>
      <c r="L222" s="184"/>
      <c r="M222" s="184"/>
      <c r="N222" s="184"/>
      <c r="O222" s="184"/>
      <c r="P222" s="184"/>
      <c r="Q222" s="184"/>
      <c r="R222" s="184"/>
    </row>
    <row r="223" spans="2:18" x14ac:dyDescent="0.2">
      <c r="B223" s="184"/>
      <c r="C223" s="184"/>
      <c r="D223" s="184"/>
      <c r="E223" s="184"/>
      <c r="F223" s="184"/>
      <c r="G223" s="184"/>
      <c r="H223" s="184"/>
      <c r="I223" s="187"/>
      <c r="J223" s="184"/>
      <c r="K223" s="184"/>
      <c r="L223" s="184"/>
      <c r="M223" s="184"/>
      <c r="N223" s="184"/>
      <c r="O223" s="184"/>
      <c r="P223" s="184"/>
      <c r="Q223" s="184"/>
      <c r="R223" s="184"/>
    </row>
    <row r="224" spans="2:18" x14ac:dyDescent="0.2">
      <c r="B224" s="184"/>
      <c r="C224" s="184"/>
      <c r="D224" s="184"/>
      <c r="E224" s="184"/>
      <c r="F224" s="184"/>
      <c r="G224" s="184"/>
      <c r="H224" s="184"/>
      <c r="I224" s="187"/>
      <c r="J224" s="184"/>
      <c r="K224" s="184"/>
      <c r="L224" s="184"/>
      <c r="M224" s="184"/>
      <c r="N224" s="184"/>
      <c r="O224" s="184"/>
      <c r="P224" s="184"/>
      <c r="Q224" s="184"/>
      <c r="R224" s="184"/>
    </row>
    <row r="225" spans="2:18" x14ac:dyDescent="0.2">
      <c r="B225" s="193"/>
      <c r="C225" s="193"/>
      <c r="D225" s="193"/>
      <c r="E225" s="193"/>
      <c r="F225" s="193"/>
      <c r="G225" s="193"/>
      <c r="H225" s="193"/>
      <c r="I225" s="194"/>
      <c r="J225" s="193"/>
      <c r="K225" s="193"/>
      <c r="L225" s="193"/>
      <c r="M225" s="193"/>
      <c r="N225" s="193"/>
      <c r="O225" s="193"/>
      <c r="P225" s="193"/>
      <c r="Q225" s="193"/>
      <c r="R225" s="193"/>
    </row>
    <row r="226" spans="2:18" x14ac:dyDescent="0.2">
      <c r="B226" s="193"/>
      <c r="C226" s="193"/>
      <c r="D226" s="193"/>
      <c r="E226" s="193"/>
      <c r="F226" s="193"/>
      <c r="G226" s="193"/>
      <c r="H226" s="193"/>
      <c r="I226" s="194"/>
      <c r="J226" s="193"/>
      <c r="K226" s="193"/>
      <c r="L226" s="193"/>
      <c r="M226" s="193"/>
      <c r="N226" s="193"/>
      <c r="O226" s="193"/>
      <c r="P226" s="193"/>
      <c r="Q226" s="193"/>
      <c r="R226" s="193"/>
    </row>
    <row r="227" spans="2:18" x14ac:dyDescent="0.2">
      <c r="B227" s="193"/>
      <c r="C227" s="193"/>
      <c r="D227" s="193"/>
      <c r="E227" s="193"/>
      <c r="F227" s="193"/>
      <c r="G227" s="193"/>
      <c r="H227" s="193"/>
      <c r="I227" s="194"/>
      <c r="J227" s="193"/>
      <c r="K227" s="193"/>
      <c r="L227" s="193"/>
      <c r="M227" s="193"/>
      <c r="N227" s="193"/>
      <c r="O227" s="193"/>
      <c r="P227" s="193"/>
      <c r="Q227" s="193"/>
      <c r="R227" s="193"/>
    </row>
    <row r="228" spans="2:18" x14ac:dyDescent="0.2">
      <c r="B228" s="193"/>
      <c r="C228" s="193"/>
      <c r="D228" s="193"/>
      <c r="E228" s="193"/>
      <c r="F228" s="193"/>
      <c r="G228" s="193"/>
      <c r="H228" s="193"/>
      <c r="I228" s="194"/>
      <c r="J228" s="193"/>
      <c r="K228" s="193"/>
      <c r="L228" s="193"/>
      <c r="M228" s="193"/>
      <c r="N228" s="193"/>
      <c r="O228" s="193"/>
      <c r="P228" s="193"/>
      <c r="Q228" s="193"/>
      <c r="R228" s="193"/>
    </row>
    <row r="229" spans="2:18" x14ac:dyDescent="0.2">
      <c r="B229" s="193"/>
      <c r="C229" s="193"/>
      <c r="D229" s="193"/>
      <c r="E229" s="193"/>
      <c r="F229" s="193"/>
      <c r="G229" s="193"/>
      <c r="H229" s="193"/>
      <c r="I229" s="194"/>
      <c r="J229" s="193"/>
      <c r="K229" s="193"/>
      <c r="L229" s="193"/>
      <c r="M229" s="193"/>
      <c r="N229" s="193"/>
      <c r="O229" s="193"/>
      <c r="P229" s="193"/>
      <c r="Q229" s="193"/>
      <c r="R229" s="193"/>
    </row>
    <row r="230" spans="2:18" x14ac:dyDescent="0.2">
      <c r="B230" s="193"/>
      <c r="C230" s="193"/>
      <c r="D230" s="193"/>
      <c r="E230" s="193"/>
      <c r="F230" s="193"/>
      <c r="G230" s="193"/>
      <c r="H230" s="193"/>
      <c r="I230" s="194"/>
      <c r="J230" s="193"/>
      <c r="K230" s="193"/>
      <c r="L230" s="193"/>
      <c r="M230" s="193"/>
      <c r="N230" s="193"/>
      <c r="O230" s="193"/>
      <c r="P230" s="193"/>
      <c r="Q230" s="193"/>
      <c r="R230" s="193"/>
    </row>
    <row r="231" spans="2:18" x14ac:dyDescent="0.2">
      <c r="B231" s="193"/>
      <c r="C231" s="193"/>
      <c r="D231" s="193"/>
      <c r="E231" s="193"/>
      <c r="F231" s="193"/>
      <c r="G231" s="193"/>
      <c r="H231" s="193"/>
      <c r="I231" s="194"/>
      <c r="J231" s="193"/>
      <c r="K231" s="193"/>
      <c r="L231" s="193"/>
      <c r="M231" s="193"/>
      <c r="N231" s="193"/>
      <c r="O231" s="193"/>
      <c r="P231" s="193"/>
      <c r="Q231" s="193"/>
      <c r="R231" s="193"/>
    </row>
    <row r="232" spans="2:18" x14ac:dyDescent="0.2">
      <c r="B232" s="193"/>
      <c r="C232" s="193"/>
      <c r="D232" s="193"/>
      <c r="E232" s="193"/>
      <c r="F232" s="193"/>
      <c r="G232" s="193"/>
      <c r="H232" s="193"/>
      <c r="I232" s="194"/>
      <c r="J232" s="193"/>
      <c r="K232" s="193"/>
      <c r="L232" s="193"/>
      <c r="M232" s="193"/>
      <c r="N232" s="193"/>
      <c r="O232" s="193"/>
      <c r="P232" s="193"/>
      <c r="Q232" s="193"/>
      <c r="R232" s="193"/>
    </row>
    <row r="233" spans="2:18" x14ac:dyDescent="0.2">
      <c r="B233" s="193"/>
      <c r="C233" s="193"/>
      <c r="D233" s="193"/>
      <c r="E233" s="193"/>
      <c r="F233" s="193"/>
      <c r="G233" s="193"/>
      <c r="H233" s="193"/>
      <c r="I233" s="194"/>
      <c r="J233" s="193"/>
      <c r="K233" s="193"/>
      <c r="L233" s="193"/>
      <c r="M233" s="193"/>
      <c r="N233" s="193"/>
      <c r="O233" s="193"/>
      <c r="P233" s="193"/>
      <c r="Q233" s="193"/>
      <c r="R233" s="193"/>
    </row>
    <row r="234" spans="2:18" x14ac:dyDescent="0.2">
      <c r="B234" s="193"/>
      <c r="C234" s="193"/>
      <c r="D234" s="193"/>
      <c r="E234" s="193"/>
      <c r="F234" s="193"/>
      <c r="G234" s="193"/>
      <c r="H234" s="193"/>
      <c r="I234" s="194"/>
      <c r="J234" s="193"/>
      <c r="K234" s="193"/>
      <c r="L234" s="193"/>
      <c r="M234" s="193"/>
      <c r="N234" s="193"/>
      <c r="O234" s="193"/>
      <c r="P234" s="193"/>
      <c r="Q234" s="193"/>
      <c r="R234" s="193"/>
    </row>
    <row r="235" spans="2:18" x14ac:dyDescent="0.2">
      <c r="B235" s="193"/>
      <c r="C235" s="193"/>
      <c r="D235" s="193"/>
      <c r="E235" s="193"/>
      <c r="F235" s="193"/>
      <c r="G235" s="193"/>
      <c r="H235" s="193"/>
      <c r="I235" s="194"/>
      <c r="J235" s="193"/>
      <c r="K235" s="193"/>
      <c r="L235" s="193"/>
      <c r="M235" s="193"/>
      <c r="N235" s="193"/>
      <c r="O235" s="193"/>
      <c r="P235" s="193"/>
      <c r="Q235" s="193"/>
      <c r="R235" s="193"/>
    </row>
    <row r="236" spans="2:18" x14ac:dyDescent="0.2">
      <c r="B236" s="193"/>
      <c r="C236" s="193"/>
      <c r="D236" s="193"/>
      <c r="E236" s="193"/>
      <c r="F236" s="193"/>
      <c r="G236" s="193"/>
      <c r="H236" s="193"/>
      <c r="I236" s="194"/>
      <c r="J236" s="193"/>
      <c r="K236" s="193"/>
      <c r="L236" s="193"/>
      <c r="M236" s="193"/>
      <c r="N236" s="193"/>
      <c r="O236" s="193"/>
      <c r="P236" s="193"/>
      <c r="Q236" s="193"/>
      <c r="R236" s="193"/>
    </row>
    <row r="237" spans="2:18" x14ac:dyDescent="0.2">
      <c r="B237" s="193"/>
      <c r="C237" s="193"/>
      <c r="D237" s="193"/>
      <c r="E237" s="193"/>
      <c r="F237" s="193"/>
      <c r="G237" s="193"/>
      <c r="H237" s="193"/>
      <c r="I237" s="194"/>
      <c r="J237" s="193"/>
      <c r="K237" s="193"/>
      <c r="L237" s="193"/>
      <c r="M237" s="193"/>
      <c r="N237" s="193"/>
      <c r="O237" s="193"/>
      <c r="P237" s="193"/>
      <c r="Q237" s="193"/>
      <c r="R237" s="193"/>
    </row>
    <row r="238" spans="2:18" x14ac:dyDescent="0.2">
      <c r="B238" s="193"/>
      <c r="C238" s="193"/>
      <c r="D238" s="193"/>
      <c r="E238" s="193"/>
      <c r="F238" s="193"/>
      <c r="G238" s="193"/>
      <c r="H238" s="193"/>
      <c r="I238" s="194"/>
      <c r="J238" s="193"/>
      <c r="K238" s="193"/>
      <c r="L238" s="193"/>
      <c r="M238" s="193"/>
      <c r="N238" s="193"/>
      <c r="O238" s="193"/>
      <c r="P238" s="193"/>
      <c r="Q238" s="193"/>
      <c r="R238" s="193"/>
    </row>
    <row r="239" spans="2:18" x14ac:dyDescent="0.2">
      <c r="B239" s="193"/>
      <c r="C239" s="193"/>
      <c r="D239" s="193"/>
      <c r="E239" s="193"/>
      <c r="F239" s="193"/>
      <c r="G239" s="193"/>
      <c r="H239" s="193"/>
      <c r="I239" s="194"/>
      <c r="J239" s="193"/>
      <c r="K239" s="193"/>
      <c r="L239" s="193"/>
      <c r="M239" s="193"/>
      <c r="N239" s="193"/>
      <c r="O239" s="193"/>
      <c r="P239" s="193"/>
      <c r="Q239" s="193"/>
      <c r="R239" s="193"/>
    </row>
    <row r="240" spans="2:18" x14ac:dyDescent="0.2">
      <c r="B240" s="193"/>
      <c r="C240" s="193"/>
      <c r="D240" s="193"/>
      <c r="E240" s="193"/>
      <c r="F240" s="193"/>
      <c r="G240" s="193"/>
      <c r="H240" s="193"/>
      <c r="I240" s="194"/>
      <c r="J240" s="193"/>
      <c r="K240" s="193"/>
      <c r="L240" s="193"/>
      <c r="M240" s="193"/>
      <c r="N240" s="193"/>
      <c r="O240" s="193"/>
      <c r="P240" s="193"/>
      <c r="Q240" s="193"/>
      <c r="R240" s="193"/>
    </row>
    <row r="241" spans="2:18" x14ac:dyDescent="0.2">
      <c r="B241" s="193"/>
      <c r="C241" s="193"/>
      <c r="D241" s="193"/>
      <c r="E241" s="193"/>
      <c r="F241" s="193"/>
      <c r="G241" s="193"/>
      <c r="H241" s="193"/>
      <c r="I241" s="194"/>
      <c r="J241" s="193"/>
      <c r="K241" s="193"/>
      <c r="L241" s="193"/>
      <c r="M241" s="193"/>
      <c r="N241" s="193"/>
      <c r="O241" s="193"/>
      <c r="P241" s="193"/>
      <c r="Q241" s="193"/>
      <c r="R241" s="193"/>
    </row>
    <row r="242" spans="2:18" x14ac:dyDescent="0.2">
      <c r="B242" s="193"/>
      <c r="C242" s="193"/>
      <c r="D242" s="193"/>
      <c r="E242" s="193"/>
      <c r="F242" s="193"/>
      <c r="G242" s="193"/>
      <c r="H242" s="193"/>
      <c r="I242" s="194"/>
      <c r="J242" s="193"/>
      <c r="K242" s="193"/>
      <c r="L242" s="193"/>
      <c r="M242" s="193"/>
      <c r="N242" s="193"/>
      <c r="O242" s="193"/>
      <c r="P242" s="193"/>
      <c r="Q242" s="193"/>
      <c r="R242" s="193"/>
    </row>
    <row r="243" spans="2:18" x14ac:dyDescent="0.2">
      <c r="B243" s="193"/>
      <c r="C243" s="193"/>
      <c r="D243" s="193"/>
      <c r="E243" s="193"/>
      <c r="F243" s="193"/>
      <c r="G243" s="193"/>
      <c r="H243" s="193"/>
      <c r="I243" s="194"/>
      <c r="J243" s="193"/>
      <c r="K243" s="193"/>
      <c r="L243" s="193"/>
      <c r="M243" s="193"/>
      <c r="N243" s="193"/>
      <c r="O243" s="193"/>
      <c r="P243" s="193"/>
      <c r="Q243" s="193"/>
      <c r="R243" s="193"/>
    </row>
    <row r="244" spans="2:18" x14ac:dyDescent="0.2">
      <c r="B244" s="193"/>
      <c r="C244" s="193"/>
      <c r="D244" s="193"/>
      <c r="E244" s="193"/>
      <c r="F244" s="193"/>
      <c r="G244" s="193"/>
      <c r="H244" s="193"/>
      <c r="I244" s="194"/>
      <c r="J244" s="193"/>
      <c r="K244" s="193"/>
      <c r="L244" s="193"/>
      <c r="M244" s="193"/>
      <c r="N244" s="193"/>
      <c r="O244" s="193"/>
      <c r="P244" s="193"/>
      <c r="Q244" s="193"/>
      <c r="R244" s="193"/>
    </row>
    <row r="245" spans="2:18" x14ac:dyDescent="0.2">
      <c r="B245" s="193"/>
      <c r="C245" s="193"/>
      <c r="D245" s="193"/>
      <c r="E245" s="193"/>
      <c r="F245" s="193"/>
      <c r="G245" s="193"/>
      <c r="H245" s="193"/>
      <c r="I245" s="194"/>
      <c r="J245" s="193"/>
      <c r="K245" s="193"/>
      <c r="L245" s="193"/>
      <c r="M245" s="193"/>
      <c r="N245" s="193"/>
      <c r="O245" s="193"/>
      <c r="P245" s="193"/>
      <c r="Q245" s="193"/>
      <c r="R245" s="193"/>
    </row>
    <row r="246" spans="2:18" x14ac:dyDescent="0.2">
      <c r="B246" s="193"/>
      <c r="C246" s="193"/>
      <c r="D246" s="193"/>
      <c r="E246" s="193"/>
      <c r="F246" s="193"/>
      <c r="G246" s="193"/>
      <c r="H246" s="193"/>
      <c r="I246" s="194"/>
      <c r="J246" s="193"/>
      <c r="K246" s="193"/>
      <c r="L246" s="193"/>
      <c r="M246" s="193"/>
      <c r="N246" s="193"/>
      <c r="O246" s="193"/>
      <c r="P246" s="193"/>
      <c r="Q246" s="193"/>
      <c r="R246" s="193"/>
    </row>
    <row r="247" spans="2:18" x14ac:dyDescent="0.2">
      <c r="B247" s="193"/>
      <c r="C247" s="193"/>
      <c r="D247" s="193"/>
      <c r="E247" s="193"/>
      <c r="F247" s="193"/>
      <c r="G247" s="193"/>
      <c r="H247" s="193"/>
      <c r="I247" s="194"/>
      <c r="J247" s="193"/>
      <c r="K247" s="193"/>
      <c r="L247" s="193"/>
      <c r="M247" s="193"/>
      <c r="N247" s="193"/>
      <c r="O247" s="193"/>
      <c r="P247" s="193"/>
      <c r="Q247" s="193"/>
      <c r="R247" s="193"/>
    </row>
    <row r="248" spans="2:18" x14ac:dyDescent="0.2">
      <c r="B248" s="193"/>
      <c r="C248" s="193"/>
      <c r="D248" s="193"/>
      <c r="E248" s="193"/>
      <c r="F248" s="193"/>
      <c r="G248" s="193"/>
      <c r="H248" s="193"/>
      <c r="I248" s="194"/>
      <c r="J248" s="193"/>
      <c r="K248" s="193"/>
      <c r="L248" s="193"/>
      <c r="M248" s="193"/>
      <c r="N248" s="193"/>
      <c r="O248" s="193"/>
      <c r="P248" s="193"/>
      <c r="Q248" s="193"/>
      <c r="R248" s="193"/>
    </row>
    <row r="249" spans="2:18" x14ac:dyDescent="0.2">
      <c r="B249" s="193"/>
      <c r="C249" s="193"/>
      <c r="D249" s="193"/>
      <c r="E249" s="193"/>
      <c r="F249" s="193"/>
      <c r="G249" s="193"/>
      <c r="H249" s="193"/>
      <c r="I249" s="194"/>
      <c r="J249" s="193"/>
      <c r="K249" s="193"/>
      <c r="L249" s="193"/>
      <c r="M249" s="193"/>
      <c r="N249" s="193"/>
      <c r="O249" s="193"/>
      <c r="P249" s="193"/>
      <c r="Q249" s="193"/>
      <c r="R249" s="193"/>
    </row>
    <row r="250" spans="2:18" x14ac:dyDescent="0.2">
      <c r="B250" s="193"/>
      <c r="C250" s="193"/>
      <c r="D250" s="193"/>
      <c r="E250" s="193"/>
      <c r="F250" s="193"/>
      <c r="G250" s="193"/>
      <c r="H250" s="193"/>
      <c r="I250" s="194"/>
      <c r="J250" s="193"/>
      <c r="K250" s="193"/>
      <c r="L250" s="193"/>
      <c r="M250" s="193"/>
      <c r="N250" s="193"/>
      <c r="O250" s="193"/>
      <c r="P250" s="193"/>
      <c r="Q250" s="193"/>
      <c r="R250" s="193"/>
    </row>
    <row r="251" spans="2:18" x14ac:dyDescent="0.2">
      <c r="B251" s="193"/>
      <c r="C251" s="193"/>
      <c r="D251" s="193"/>
      <c r="E251" s="193"/>
      <c r="F251" s="193"/>
      <c r="G251" s="193"/>
      <c r="H251" s="193"/>
      <c r="I251" s="194"/>
      <c r="J251" s="193"/>
      <c r="K251" s="193"/>
      <c r="L251" s="193"/>
      <c r="M251" s="193"/>
      <c r="N251" s="193"/>
      <c r="O251" s="193"/>
      <c r="P251" s="193"/>
      <c r="Q251" s="193"/>
      <c r="R251" s="193"/>
    </row>
    <row r="252" spans="2:18" x14ac:dyDescent="0.2">
      <c r="B252" s="193"/>
      <c r="C252" s="193"/>
      <c r="D252" s="193"/>
      <c r="E252" s="193"/>
      <c r="F252" s="193"/>
      <c r="G252" s="193"/>
      <c r="H252" s="193"/>
      <c r="I252" s="194"/>
      <c r="J252" s="193"/>
      <c r="K252" s="193"/>
      <c r="L252" s="193"/>
      <c r="M252" s="193"/>
      <c r="N252" s="193"/>
      <c r="O252" s="193"/>
      <c r="P252" s="193"/>
      <c r="Q252" s="193"/>
      <c r="R252" s="193"/>
    </row>
    <row r="253" spans="2:18" x14ac:dyDescent="0.2">
      <c r="B253" s="193"/>
      <c r="C253" s="193"/>
      <c r="D253" s="193"/>
      <c r="E253" s="193"/>
      <c r="F253" s="193"/>
      <c r="G253" s="193"/>
      <c r="H253" s="193"/>
      <c r="I253" s="194"/>
      <c r="J253" s="193"/>
      <c r="K253" s="193"/>
      <c r="L253" s="193"/>
      <c r="M253" s="193"/>
      <c r="N253" s="193"/>
      <c r="O253" s="193"/>
      <c r="P253" s="193"/>
      <c r="Q253" s="193"/>
      <c r="R253" s="193"/>
    </row>
    <row r="254" spans="2:18" x14ac:dyDescent="0.2">
      <c r="B254" s="193"/>
      <c r="C254" s="193"/>
      <c r="D254" s="193"/>
      <c r="E254" s="193"/>
      <c r="F254" s="193"/>
      <c r="G254" s="193"/>
      <c r="H254" s="193"/>
      <c r="I254" s="194"/>
      <c r="J254" s="193"/>
      <c r="K254" s="193"/>
      <c r="L254" s="193"/>
      <c r="M254" s="193"/>
      <c r="N254" s="193"/>
      <c r="O254" s="193"/>
      <c r="P254" s="193"/>
      <c r="Q254" s="193"/>
      <c r="R254" s="193"/>
    </row>
    <row r="255" spans="2:18" x14ac:dyDescent="0.2">
      <c r="B255" s="193"/>
      <c r="C255" s="193"/>
      <c r="D255" s="193"/>
      <c r="E255" s="193"/>
      <c r="F255" s="193"/>
      <c r="G255" s="193"/>
      <c r="H255" s="193"/>
      <c r="I255" s="194"/>
      <c r="J255" s="193"/>
      <c r="K255" s="193"/>
      <c r="L255" s="193"/>
      <c r="M255" s="193"/>
      <c r="N255" s="193"/>
      <c r="O255" s="193"/>
      <c r="P255" s="193"/>
      <c r="Q255" s="193"/>
      <c r="R255" s="193"/>
    </row>
    <row r="256" spans="2:18" x14ac:dyDescent="0.2">
      <c r="B256" s="193"/>
      <c r="C256" s="193"/>
      <c r="D256" s="193"/>
      <c r="E256" s="193"/>
      <c r="F256" s="193"/>
      <c r="G256" s="193"/>
      <c r="H256" s="193"/>
      <c r="I256" s="194"/>
      <c r="J256" s="193"/>
      <c r="K256" s="193"/>
      <c r="L256" s="193"/>
      <c r="M256" s="193"/>
      <c r="N256" s="193"/>
      <c r="O256" s="193"/>
      <c r="P256" s="193"/>
      <c r="Q256" s="193"/>
      <c r="R256" s="193"/>
    </row>
    <row r="257" spans="2:18" x14ac:dyDescent="0.2">
      <c r="B257" s="193"/>
      <c r="C257" s="193"/>
      <c r="D257" s="193"/>
      <c r="E257" s="193"/>
      <c r="F257" s="193"/>
      <c r="G257" s="193"/>
      <c r="H257" s="193"/>
      <c r="I257" s="194"/>
      <c r="J257" s="193"/>
      <c r="K257" s="193"/>
      <c r="L257" s="193"/>
      <c r="M257" s="193"/>
      <c r="N257" s="193"/>
      <c r="O257" s="193"/>
      <c r="P257" s="193"/>
      <c r="Q257" s="193"/>
      <c r="R257" s="193"/>
    </row>
  </sheetData>
  <mergeCells count="10">
    <mergeCell ref="B1:R1"/>
    <mergeCell ref="B3:R3"/>
    <mergeCell ref="B4:R4"/>
    <mergeCell ref="B5:R5"/>
    <mergeCell ref="B6:B7"/>
    <mergeCell ref="C6:H6"/>
    <mergeCell ref="I6:I7"/>
    <mergeCell ref="J6:O6"/>
    <mergeCell ref="P6:P7"/>
    <mergeCell ref="Q6:R6"/>
  </mergeCells>
  <printOptions horizontalCentered="1"/>
  <pageMargins left="0" right="0" top="0" bottom="0" header="0" footer="0"/>
  <pageSetup scale="6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PP</vt:lpstr>
      <vt:lpstr>PP!Área_de_impresión</vt:lpstr>
      <vt:lpstr>PP!Títulos_a_imprimir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Fidelia Raulina Pérez Castillo</dc:creator>
  <cp:lastModifiedBy>Fidelia Raulina Pérez Castillo</cp:lastModifiedBy>
  <dcterms:created xsi:type="dcterms:W3CDTF">2021-07-26T18:01:28Z</dcterms:created>
  <dcterms:modified xsi:type="dcterms:W3CDTF">2021-07-26T18:02:46Z</dcterms:modified>
</cp:coreProperties>
</file>