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DGA" sheetId="1" r:id="rId1"/>
  </sheets>
  <externalReferences>
    <externalReference r:id="rId2"/>
    <externalReference r:id="rId3"/>
  </externalReferences>
  <definedNames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D20" i="1"/>
  <c r="AD18"/>
  <c r="Y29"/>
  <c r="U29"/>
  <c r="Q29"/>
  <c r="M29"/>
  <c r="I29"/>
  <c r="E29"/>
  <c r="AB28"/>
  <c r="AC28" s="1"/>
  <c r="O28"/>
  <c r="AB27"/>
  <c r="AC27" s="1"/>
  <c r="AD27" s="1"/>
  <c r="O27"/>
  <c r="AA26"/>
  <c r="Z26"/>
  <c r="Y26"/>
  <c r="X26"/>
  <c r="W26"/>
  <c r="V26"/>
  <c r="U26"/>
  <c r="T26"/>
  <c r="S26"/>
  <c r="R26"/>
  <c r="Q26"/>
  <c r="P26"/>
  <c r="AB26" s="1"/>
  <c r="O26"/>
  <c r="AA25"/>
  <c r="Z25"/>
  <c r="Z29" s="1"/>
  <c r="Y25"/>
  <c r="X25"/>
  <c r="W25"/>
  <c r="W29" s="1"/>
  <c r="V25"/>
  <c r="V29" s="1"/>
  <c r="U25"/>
  <c r="T25"/>
  <c r="S25"/>
  <c r="R25"/>
  <c r="R29" s="1"/>
  <c r="Q25"/>
  <c r="P25"/>
  <c r="O25"/>
  <c r="N25"/>
  <c r="N29" s="1"/>
  <c r="M25"/>
  <c r="L25"/>
  <c r="K25"/>
  <c r="J25"/>
  <c r="J29" s="1"/>
  <c r="I25"/>
  <c r="H25"/>
  <c r="G25"/>
  <c r="G29" s="1"/>
  <c r="F25"/>
  <c r="F29" s="1"/>
  <c r="E25"/>
  <c r="D25"/>
  <c r="C25"/>
  <c r="AB24"/>
  <c r="AC24" s="1"/>
  <c r="AD24" s="1"/>
  <c r="O24"/>
  <c r="AB23"/>
  <c r="AC23" s="1"/>
  <c r="AD23" s="1"/>
  <c r="O23"/>
  <c r="AB22"/>
  <c r="AC22" s="1"/>
  <c r="AD22" s="1"/>
  <c r="AA22"/>
  <c r="Z22"/>
  <c r="Y22"/>
  <c r="X22"/>
  <c r="W22"/>
  <c r="V22"/>
  <c r="U22"/>
  <c r="T22"/>
  <c r="S22"/>
  <c r="R22"/>
  <c r="Q22"/>
  <c r="P22"/>
  <c r="O22"/>
  <c r="N22"/>
  <c r="M22"/>
  <c r="L22"/>
  <c r="L17" s="1"/>
  <c r="L8" s="1"/>
  <c r="K22"/>
  <c r="J22"/>
  <c r="I22"/>
  <c r="H22"/>
  <c r="H17" s="1"/>
  <c r="H8" s="1"/>
  <c r="G22"/>
  <c r="F22"/>
  <c r="E22"/>
  <c r="D22"/>
  <c r="D17" s="1"/>
  <c r="D8" s="1"/>
  <c r="C22"/>
  <c r="AA21"/>
  <c r="Z21"/>
  <c r="Y21"/>
  <c r="X21"/>
  <c r="X17" s="1"/>
  <c r="X8" s="1"/>
  <c r="W21"/>
  <c r="V21"/>
  <c r="U21"/>
  <c r="T21"/>
  <c r="T17" s="1"/>
  <c r="T8" s="1"/>
  <c r="S21"/>
  <c r="R21"/>
  <c r="Q21"/>
  <c r="P21"/>
  <c r="P17" s="1"/>
  <c r="P8" s="1"/>
  <c r="O21"/>
  <c r="AB20"/>
  <c r="AC20" s="1"/>
  <c r="O20"/>
  <c r="AA19"/>
  <c r="Z19"/>
  <c r="Y19"/>
  <c r="X19"/>
  <c r="W19"/>
  <c r="V19"/>
  <c r="U19"/>
  <c r="T19"/>
  <c r="S19"/>
  <c r="R19"/>
  <c r="Q19"/>
  <c r="P19"/>
  <c r="AB19" s="1"/>
  <c r="O19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A17"/>
  <c r="AA8" s="1"/>
  <c r="Z17"/>
  <c r="Y17"/>
  <c r="W17"/>
  <c r="W8" s="1"/>
  <c r="V17"/>
  <c r="U17"/>
  <c r="S17"/>
  <c r="S8" s="1"/>
  <c r="R17"/>
  <c r="Q17"/>
  <c r="O17"/>
  <c r="N17"/>
  <c r="M17"/>
  <c r="K17"/>
  <c r="K8" s="1"/>
  <c r="J17"/>
  <c r="I17"/>
  <c r="G17"/>
  <c r="G8" s="1"/>
  <c r="F17"/>
  <c r="E17"/>
  <c r="C17"/>
  <c r="C8" s="1"/>
  <c r="AB16"/>
  <c r="AC16" s="1"/>
  <c r="AD16" s="1"/>
  <c r="O16"/>
  <c r="AB15"/>
  <c r="AC15" s="1"/>
  <c r="AD15" s="1"/>
  <c r="O15"/>
  <c r="AB14"/>
  <c r="AC14" s="1"/>
  <c r="AD14" s="1"/>
  <c r="O14"/>
  <c r="O11" s="1"/>
  <c r="AC13"/>
  <c r="AB13"/>
  <c r="O13"/>
  <c r="AD12"/>
  <c r="AC12"/>
  <c r="AB12"/>
  <c r="O12"/>
  <c r="AB11"/>
  <c r="AA11"/>
  <c r="Z11"/>
  <c r="Y11"/>
  <c r="X11"/>
  <c r="W11"/>
  <c r="V11"/>
  <c r="U11"/>
  <c r="T11"/>
  <c r="S11"/>
  <c r="R11"/>
  <c r="Q11"/>
  <c r="P11"/>
  <c r="N11"/>
  <c r="M11"/>
  <c r="L11"/>
  <c r="K11"/>
  <c r="J11"/>
  <c r="I11"/>
  <c r="H11"/>
  <c r="G11"/>
  <c r="F11"/>
  <c r="E11"/>
  <c r="D11"/>
  <c r="C11"/>
  <c r="AA10"/>
  <c r="Z10"/>
  <c r="Y10"/>
  <c r="X10"/>
  <c r="W10"/>
  <c r="V10"/>
  <c r="U10"/>
  <c r="T10"/>
  <c r="S10"/>
  <c r="R10"/>
  <c r="Q10"/>
  <c r="P10"/>
  <c r="AB10" s="1"/>
  <c r="O10"/>
  <c r="AA9"/>
  <c r="Z9"/>
  <c r="Y9"/>
  <c r="X9"/>
  <c r="W9"/>
  <c r="V9"/>
  <c r="U9"/>
  <c r="T9"/>
  <c r="S9"/>
  <c r="R9"/>
  <c r="Q9"/>
  <c r="P9"/>
  <c r="N9"/>
  <c r="M9"/>
  <c r="L9"/>
  <c r="K9"/>
  <c r="J9"/>
  <c r="I9"/>
  <c r="H9"/>
  <c r="G9"/>
  <c r="F9"/>
  <c r="E9"/>
  <c r="D9"/>
  <c r="C9"/>
  <c r="Z8"/>
  <c r="Y8"/>
  <c r="V8"/>
  <c r="U8"/>
  <c r="R8"/>
  <c r="Q8"/>
  <c r="N8"/>
  <c r="M8"/>
  <c r="J8"/>
  <c r="I8"/>
  <c r="F8"/>
  <c r="E8"/>
  <c r="D29" l="1"/>
  <c r="H29"/>
  <c r="L29"/>
  <c r="P29"/>
  <c r="T29"/>
  <c r="X29"/>
  <c r="AB18"/>
  <c r="AC19"/>
  <c r="AC26"/>
  <c r="AD26" s="1"/>
  <c r="AB25"/>
  <c r="AC10"/>
  <c r="AD10" s="1"/>
  <c r="AB9"/>
  <c r="O9"/>
  <c r="O8" s="1"/>
  <c r="AC11"/>
  <c r="AD11" s="1"/>
  <c r="C29"/>
  <c r="K29"/>
  <c r="O29"/>
  <c r="S29"/>
  <c r="AA29"/>
  <c r="AB21"/>
  <c r="AC21" s="1"/>
  <c r="AD21" s="1"/>
  <c r="AC9" l="1"/>
  <c r="AD9" s="1"/>
  <c r="AB8"/>
  <c r="AD19"/>
  <c r="AC18"/>
  <c r="AC25"/>
  <c r="AD25" s="1"/>
  <c r="AB29"/>
  <c r="AC29" s="1"/>
  <c r="AD29" s="1"/>
  <c r="AB17"/>
  <c r="AC17" s="1"/>
  <c r="AD17" s="1"/>
  <c r="AC8" l="1"/>
  <c r="AD8" s="1"/>
</calcChain>
</file>

<file path=xl/sharedStrings.xml><?xml version="1.0" encoding="utf-8"?>
<sst xmlns="http://schemas.openxmlformats.org/spreadsheetml/2006/main" count="57" uniqueCount="44">
  <si>
    <t xml:space="preserve"> CUADRO No.3</t>
  </si>
  <si>
    <t>INGRESOS FISCALES COMPARADOS POR PARTIDAS, DIRECCION GENERAL DE ADUANAS</t>
  </si>
  <si>
    <t>ENERO-DICIEMBRE  2013/2012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</si>
  <si>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</si>
  <si>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>PARTIDAS</t>
  </si>
  <si>
    <t xml:space="preserve">         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</si>
  <si>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</si>
  <si>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</si>
  <si>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</si>
  <si>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</si>
  <si>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</si>
  <si>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</si>
  <si>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</si>
  <si>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</si>
  <si>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</si>
  <si>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</si>
  <si>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</si>
  <si>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</si>
  <si>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   Abs.</t>
  </si>
  <si>
    <t>%</t>
  </si>
  <si>
    <t>I) INGRESOS TRIBUTARIOS</t>
  </si>
  <si>
    <t>1) IMPUESTOS SOBRE MERCANCIAS Y SERVICIOS</t>
  </si>
  <si>
    <t>- ITBIS</t>
  </si>
  <si>
    <t>- Impuestos sobre Mercancías</t>
  </si>
  <si>
    <t>- Impuesto Selectivo a las Alcoholes</t>
  </si>
  <si>
    <t>- Impuesto Selectivo a los Cervezas</t>
  </si>
  <si>
    <t>-</t>
  </si>
  <si>
    <t>- Impuesto Selectivo al Tabaco y los Cigarrillos</t>
  </si>
  <si>
    <t>- Impuesto Selectivo a las demás Mercancías</t>
  </si>
  <si>
    <t>- Otros</t>
  </si>
  <si>
    <t>2-IMPUESTOS SOBRE EL COMERCIO EXTERIOR</t>
  </si>
  <si>
    <t>a) Impuestos sobre las Importaciones</t>
  </si>
  <si>
    <t>- Arancel</t>
  </si>
  <si>
    <t>- Otros (Subastas contingentes arancelarios)</t>
  </si>
  <si>
    <t xml:space="preserve">b) Impuestos sobre las Exportaciones </t>
  </si>
  <si>
    <t>c) Otros Impuestos al Comercio Exterior</t>
  </si>
  <si>
    <t>- Salida de Pasajeros por la Región Fronteriza</t>
  </si>
  <si>
    <t>II. INGRESOS NO TRIBUTARIOS</t>
  </si>
  <si>
    <t>- Contribución Zonas Francas</t>
  </si>
  <si>
    <t>- Otros Ingresos</t>
  </si>
  <si>
    <t>III)  INGRESOS A ESPECIFICAR</t>
  </si>
  <si>
    <t>TOTAL</t>
  </si>
  <si>
    <t xml:space="preserve">(1) Cifras sujetas a rectificación. </t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</si>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</sst>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0">
    <xf numFmtId="0" fontId="0" fillId="0" borderId="0"/>
    <xf numFmtId="43" fontId="2" fillId="0" borderId="0" applyFont="0" applyFill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11">
      <protection hidden="1"/>
    </xf>
    <xf numFmtId="0" fontId="18" fillId="16" borderId="11" applyNumberFormat="0" applyFont="0" applyBorder="0" applyAlignment="0" applyProtection="0">
      <protection hidden="1"/>
    </xf>
    <xf numFmtId="0" fontId="17" fillId="0" borderId="11">
      <protection hidden="1"/>
    </xf>
    <xf numFmtId="166" fontId="8" fillId="0" borderId="15" applyBorder="0">
      <alignment horizontal="center" vertical="center"/>
    </xf>
    <xf numFmtId="0" fontId="19" fillId="4" borderId="0" applyNumberFormat="0" applyBorder="0" applyAlignment="0" applyProtection="0"/>
    <xf numFmtId="0" fontId="20" fillId="16" borderId="16" applyNumberFormat="0" applyAlignment="0" applyProtection="0"/>
    <xf numFmtId="0" fontId="21" fillId="17" borderId="17" applyNumberFormat="0" applyAlignment="0" applyProtection="0"/>
    <xf numFmtId="0" fontId="22" fillId="0" borderId="18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4" fillId="7" borderId="16" applyNumberFormat="0" applyAlignment="0" applyProtection="0"/>
    <xf numFmtId="168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0" borderId="11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5" fillId="0" borderId="0"/>
    <xf numFmtId="0" fontId="2" fillId="0" borderId="0"/>
    <xf numFmtId="39" fontId="2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19" applyNumberFormat="0" applyFont="0" applyAlignment="0" applyProtection="0"/>
    <xf numFmtId="0" fontId="2" fillId="23" borderId="19" applyNumberFormat="0" applyFont="0" applyAlignment="0" applyProtection="0"/>
    <xf numFmtId="0" fontId="2" fillId="23" borderId="19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1" applyNumberFormat="0" applyFill="0" applyBorder="0" applyAlignment="0" applyProtection="0">
      <protection hidden="1"/>
    </xf>
    <xf numFmtId="0" fontId="31" fillId="16" borderId="20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22" applyNumberFormat="0" applyFill="0" applyAlignment="0" applyProtection="0"/>
    <xf numFmtId="0" fontId="23" fillId="0" borderId="23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11"/>
    <xf numFmtId="0" fontId="38" fillId="0" borderId="24" applyNumberFormat="0" applyFill="0" applyAlignment="0" applyProtection="0"/>
  </cellStyleXfs>
  <cellXfs count="63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/>
    <xf numFmtId="0" fontId="3" fillId="0" borderId="0" xfId="0" applyFont="1" applyFill="1" applyAlignment="1" applyProtection="1">
      <alignment horizontal="center"/>
    </xf>
    <xf numFmtId="0" fontId="4" fillId="0" borderId="0" xfId="0" applyFont="1" applyFill="1"/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0" borderId="0" xfId="0" applyFont="1"/>
    <xf numFmtId="0" fontId="0" fillId="0" borderId="0" xfId="0" applyFill="1" applyBorder="1"/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/>
    <xf numFmtId="0" fontId="9" fillId="0" borderId="3" xfId="0" applyFont="1" applyFill="1" applyBorder="1"/>
    <xf numFmtId="0" fontId="10" fillId="0" borderId="0" xfId="0" applyFont="1" applyFill="1" applyBorder="1"/>
    <xf numFmtId="0" fontId="2" fillId="0" borderId="0" xfId="0" applyFont="1" applyFill="1" applyBorder="1"/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/>
    <xf numFmtId="0" fontId="9" fillId="0" borderId="7" xfId="0" applyFont="1" applyFill="1" applyBorder="1" applyAlignment="1" applyProtection="1">
      <alignment horizontal="center"/>
    </xf>
    <xf numFmtId="49" fontId="9" fillId="0" borderId="9" xfId="0" applyNumberFormat="1" applyFont="1" applyFill="1" applyBorder="1" applyAlignment="1" applyProtection="1"/>
    <xf numFmtId="164" fontId="9" fillId="0" borderId="10" xfId="0" applyNumberFormat="1" applyFont="1" applyFill="1" applyBorder="1"/>
    <xf numFmtId="164" fontId="9" fillId="0" borderId="0" xfId="0" applyNumberFormat="1" applyFont="1" applyFill="1" applyBorder="1"/>
    <xf numFmtId="164" fontId="9" fillId="0" borderId="11" xfId="0" applyNumberFormat="1" applyFont="1" applyFill="1" applyBorder="1"/>
    <xf numFmtId="164" fontId="10" fillId="0" borderId="0" xfId="0" applyNumberFormat="1" applyFont="1" applyFill="1" applyBorder="1"/>
    <xf numFmtId="164" fontId="2" fillId="0" borderId="0" xfId="0" applyNumberFormat="1" applyFont="1" applyFill="1" applyBorder="1"/>
    <xf numFmtId="49" fontId="9" fillId="0" borderId="9" xfId="0" applyNumberFormat="1" applyFont="1" applyFill="1" applyBorder="1" applyAlignment="1" applyProtection="1">
      <alignment horizontal="left" indent="1"/>
    </xf>
    <xf numFmtId="164" fontId="9" fillId="0" borderId="12" xfId="0" applyNumberFormat="1" applyFont="1" applyFill="1" applyBorder="1"/>
    <xf numFmtId="49" fontId="11" fillId="0" borderId="9" xfId="0" applyNumberFormat="1" applyFont="1" applyFill="1" applyBorder="1" applyAlignment="1" applyProtection="1">
      <alignment horizontal="left" indent="2"/>
    </xf>
    <xf numFmtId="164" fontId="9" fillId="0" borderId="12" xfId="0" applyNumberFormat="1" applyFont="1" applyFill="1" applyBorder="1" applyProtection="1"/>
    <xf numFmtId="164" fontId="9" fillId="0" borderId="11" xfId="0" applyNumberFormat="1" applyFont="1" applyFill="1" applyBorder="1" applyProtection="1"/>
    <xf numFmtId="49" fontId="12" fillId="0" borderId="9" xfId="0" applyNumberFormat="1" applyFont="1" applyFill="1" applyBorder="1" applyAlignment="1" applyProtection="1">
      <alignment horizontal="left" indent="3"/>
    </xf>
    <xf numFmtId="164" fontId="12" fillId="0" borderId="11" xfId="0" applyNumberFormat="1" applyFont="1" applyFill="1" applyBorder="1"/>
    <xf numFmtId="164" fontId="12" fillId="0" borderId="12" xfId="0" applyNumberFormat="1" applyFont="1" applyFill="1" applyBorder="1"/>
    <xf numFmtId="164" fontId="12" fillId="0" borderId="0" xfId="0" applyNumberFormat="1" applyFont="1" applyFill="1" applyBorder="1"/>
    <xf numFmtId="164" fontId="12" fillId="0" borderId="0" xfId="0" applyNumberFormat="1" applyFont="1" applyFill="1" applyBorder="1" applyAlignment="1">
      <alignment horizontal="left" indent="3"/>
    </xf>
    <xf numFmtId="49" fontId="9" fillId="0" borderId="9" xfId="0" applyNumberFormat="1" applyFont="1" applyFill="1" applyBorder="1" applyAlignment="1">
      <alignment horizontal="left" indent="1"/>
    </xf>
    <xf numFmtId="49" fontId="9" fillId="0" borderId="9" xfId="0" applyNumberFormat="1" applyFont="1" applyFill="1" applyBorder="1" applyAlignment="1" applyProtection="1">
      <alignment horizontal="left" indent="2"/>
    </xf>
    <xf numFmtId="164" fontId="11" fillId="0" borderId="11" xfId="0" applyNumberFormat="1" applyFont="1" applyFill="1" applyBorder="1"/>
    <xf numFmtId="164" fontId="11" fillId="0" borderId="0" xfId="0" applyNumberFormat="1" applyFont="1" applyFill="1" applyBorder="1"/>
    <xf numFmtId="164" fontId="12" fillId="0" borderId="12" xfId="0" applyNumberFormat="1" applyFont="1" applyFill="1" applyBorder="1" applyProtection="1"/>
    <xf numFmtId="164" fontId="12" fillId="0" borderId="11" xfId="0" applyNumberFormat="1" applyFont="1" applyFill="1" applyBorder="1" applyProtection="1"/>
    <xf numFmtId="164" fontId="12" fillId="0" borderId="0" xfId="0" applyNumberFormat="1" applyFont="1" applyFill="1" applyBorder="1" applyProtection="1"/>
    <xf numFmtId="164" fontId="11" fillId="0" borderId="12" xfId="0" applyNumberFormat="1" applyFont="1" applyFill="1" applyBorder="1"/>
    <xf numFmtId="164" fontId="9" fillId="0" borderId="11" xfId="1" applyNumberFormat="1" applyFont="1" applyFill="1" applyBorder="1"/>
    <xf numFmtId="164" fontId="9" fillId="0" borderId="0" xfId="1" applyNumberFormat="1" applyFont="1" applyFill="1" applyBorder="1"/>
    <xf numFmtId="49" fontId="9" fillId="0" borderId="9" xfId="0" applyNumberFormat="1" applyFont="1" applyFill="1" applyBorder="1"/>
    <xf numFmtId="164" fontId="13" fillId="0" borderId="0" xfId="0" applyNumberFormat="1" applyFont="1" applyFill="1" applyBorder="1"/>
    <xf numFmtId="164" fontId="14" fillId="0" borderId="0" xfId="0" applyNumberFormat="1" applyFont="1" applyFill="1" applyBorder="1"/>
    <xf numFmtId="49" fontId="9" fillId="0" borderId="13" xfId="0" applyNumberFormat="1" applyFont="1" applyFill="1" applyBorder="1" applyAlignment="1" applyProtection="1">
      <alignment horizontal="center" vertical="center"/>
    </xf>
    <xf numFmtId="164" fontId="9" fillId="0" borderId="8" xfId="0" applyNumberFormat="1" applyFont="1" applyFill="1" applyBorder="1" applyAlignment="1" applyProtection="1">
      <alignment vertical="center"/>
    </xf>
    <xf numFmtId="164" fontId="9" fillId="0" borderId="14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/>
    <xf numFmtId="165" fontId="2" fillId="0" borderId="0" xfId="1" applyNumberFormat="1" applyFont="1" applyFill="1" applyBorder="1"/>
    <xf numFmtId="0" fontId="9" fillId="0" borderId="0" xfId="0" applyFont="1" applyFill="1" applyAlignment="1" applyProtection="1"/>
    <xf numFmtId="0" fontId="8" fillId="0" borderId="0" xfId="0" applyFont="1" applyFill="1" applyBorder="1"/>
    <xf numFmtId="0" fontId="2" fillId="0" borderId="0" xfId="0" applyFont="1" applyBorder="1"/>
  </cellXfs>
  <cellStyles count="170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Array" xfId="20"/>
    <cellStyle name="Array Enter" xfId="21"/>
    <cellStyle name="Array_Sheet1" xfId="22"/>
    <cellStyle name="base paren" xfId="23"/>
    <cellStyle name="Buena 2" xfId="24"/>
    <cellStyle name="Cálculo 2" xfId="25"/>
    <cellStyle name="Celda de comprobación 2" xfId="26"/>
    <cellStyle name="Celda vinculada 2" xfId="27"/>
    <cellStyle name="Comma 2" xfId="28"/>
    <cellStyle name="Comma 2 2" xfId="29"/>
    <cellStyle name="Comma 2 3" xfId="30"/>
    <cellStyle name="Comma 2_Sheet1" xfId="31"/>
    <cellStyle name="Comma 3" xfId="32"/>
    <cellStyle name="Comma 3 2" xfId="33"/>
    <cellStyle name="Comma 3 3" xfId="34"/>
    <cellStyle name="Comma 4" xfId="35"/>
    <cellStyle name="Comma 4 2" xfId="36"/>
    <cellStyle name="Comma 4 3" xfId="37"/>
    <cellStyle name="Comma 5" xfId="38"/>
    <cellStyle name="Comma 6" xfId="39"/>
    <cellStyle name="Comma 7" xfId="40"/>
    <cellStyle name="Comma 8" xfId="41"/>
    <cellStyle name="Comma 9" xfId="42"/>
    <cellStyle name="Comma 9 2" xfId="43"/>
    <cellStyle name="Encabezado 4 2" xfId="44"/>
    <cellStyle name="Énfasis1 2" xfId="45"/>
    <cellStyle name="Énfasis2 2" xfId="46"/>
    <cellStyle name="Énfasis3 2" xfId="47"/>
    <cellStyle name="Énfasis4 2" xfId="48"/>
    <cellStyle name="Énfasis5 2" xfId="49"/>
    <cellStyle name="Énfasis6 2" xfId="50"/>
    <cellStyle name="Entrada 2" xfId="51"/>
    <cellStyle name="Euro" xfId="52"/>
    <cellStyle name="Hipervínculo 2" xfId="53"/>
    <cellStyle name="Incorrecto 2" xfId="54"/>
    <cellStyle name="MacroCode" xfId="55"/>
    <cellStyle name="Millares" xfId="1" builtinId="3"/>
    <cellStyle name="Millares 10" xfId="56"/>
    <cellStyle name="Millares 10 2" xfId="57"/>
    <cellStyle name="Millares 10 2 2" xfId="58"/>
    <cellStyle name="Millares 10 3" xfId="59"/>
    <cellStyle name="Millares 10 4" xfId="60"/>
    <cellStyle name="Millares 10 5" xfId="61"/>
    <cellStyle name="Millares 10 6" xfId="62"/>
    <cellStyle name="Millares 11" xfId="63"/>
    <cellStyle name="Millares 11 2" xfId="64"/>
    <cellStyle name="Millares 12" xfId="65"/>
    <cellStyle name="Millares 13" xfId="66"/>
    <cellStyle name="Millares 2" xfId="67"/>
    <cellStyle name="Millares 2 2" xfId="68"/>
    <cellStyle name="Millares 2 2 2" xfId="69"/>
    <cellStyle name="Millares 2 2 3" xfId="70"/>
    <cellStyle name="Millares 2 3" xfId="71"/>
    <cellStyle name="Millares 2 4" xfId="72"/>
    <cellStyle name="Millares 2 5" xfId="73"/>
    <cellStyle name="Millares 2_DGA" xfId="74"/>
    <cellStyle name="Millares 3" xfId="75"/>
    <cellStyle name="Millares 3 2" xfId="76"/>
    <cellStyle name="Millares 3 2 2" xfId="77"/>
    <cellStyle name="Millares 3 2 3" xfId="78"/>
    <cellStyle name="Millares 3 3" xfId="79"/>
    <cellStyle name="Millares 3 4" xfId="80"/>
    <cellStyle name="Millares 3 5" xfId="81"/>
    <cellStyle name="Millares 3_DGA" xfId="82"/>
    <cellStyle name="Millares 4" xfId="83"/>
    <cellStyle name="Millares 4 2" xfId="84"/>
    <cellStyle name="Millares 4 3" xfId="85"/>
    <cellStyle name="Millares 4 4" xfId="86"/>
    <cellStyle name="Millares 4 5" xfId="87"/>
    <cellStyle name="Millares 4 6" xfId="88"/>
    <cellStyle name="Millares 4_DGA" xfId="89"/>
    <cellStyle name="Millares 5" xfId="90"/>
    <cellStyle name="Millares 5 2" xfId="91"/>
    <cellStyle name="Millares 5 3" xfId="92"/>
    <cellStyle name="Millares 5_DGA" xfId="93"/>
    <cellStyle name="Millares 6" xfId="94"/>
    <cellStyle name="Millares 7" xfId="95"/>
    <cellStyle name="Millares 7 2" xfId="96"/>
    <cellStyle name="Millares 8" xfId="97"/>
    <cellStyle name="Millares 8 2" xfId="98"/>
    <cellStyle name="Millares 8 3" xfId="99"/>
    <cellStyle name="Millares 9" xfId="100"/>
    <cellStyle name="Millares 9 2" xfId="101"/>
    <cellStyle name="Millares 9 2 2" xfId="102"/>
    <cellStyle name="Millares 9 3" xfId="103"/>
    <cellStyle name="Millares 9 4" xfId="104"/>
    <cellStyle name="Millares 9 5" xfId="105"/>
    <cellStyle name="Millares 9 6" xfId="106"/>
    <cellStyle name="Neutral 2" xfId="107"/>
    <cellStyle name="Normal" xfId="0" builtinId="0"/>
    <cellStyle name="Normal 10" xfId="108"/>
    <cellStyle name="Normal 2" xfId="109"/>
    <cellStyle name="Normal 2 2" xfId="110"/>
    <cellStyle name="Normal 2 2 2" xfId="111"/>
    <cellStyle name="Normal 2 3" xfId="112"/>
    <cellStyle name="Normal 2 4" xfId="113"/>
    <cellStyle name="Normal 2_DGA" xfId="114"/>
    <cellStyle name="Normal 3" xfId="115"/>
    <cellStyle name="Normal 3 2" xfId="116"/>
    <cellStyle name="Normal 3 3" xfId="117"/>
    <cellStyle name="Normal 3 4" xfId="118"/>
    <cellStyle name="Normal 3 5" xfId="119"/>
    <cellStyle name="Normal 3_Sheet1" xfId="120"/>
    <cellStyle name="Normal 4" xfId="121"/>
    <cellStyle name="Normal 5" xfId="122"/>
    <cellStyle name="Normal 5 2" xfId="123"/>
    <cellStyle name="Normal 5 3" xfId="124"/>
    <cellStyle name="Normal 5 4" xfId="125"/>
    <cellStyle name="Normal 6" xfId="126"/>
    <cellStyle name="Normal 6 2" xfId="127"/>
    <cellStyle name="Normal 6 2 2" xfId="128"/>
    <cellStyle name="Normal 6 2 3" xfId="129"/>
    <cellStyle name="Normal 6 3" xfId="130"/>
    <cellStyle name="Normal 6 4" xfId="131"/>
    <cellStyle name="Normal 7" xfId="132"/>
    <cellStyle name="Normal 7 2" xfId="133"/>
    <cellStyle name="Normal 7 2 2" xfId="134"/>
    <cellStyle name="Normal 7 3" xfId="135"/>
    <cellStyle name="Normal 7 4" xfId="136"/>
    <cellStyle name="Normal 7 5" xfId="137"/>
    <cellStyle name="Normal 8" xfId="138"/>
    <cellStyle name="Normal 8 2" xfId="139"/>
    <cellStyle name="Normal 9" xfId="140"/>
    <cellStyle name="Normal 9 2" xfId="141"/>
    <cellStyle name="Normal 9 3" xfId="142"/>
    <cellStyle name="Notas 2" xfId="143"/>
    <cellStyle name="Notas 2 2" xfId="144"/>
    <cellStyle name="Notas 2_Sheet1" xfId="145"/>
    <cellStyle name="Percent 2" xfId="146"/>
    <cellStyle name="Percent 2 2" xfId="147"/>
    <cellStyle name="Percent 3" xfId="148"/>
    <cellStyle name="Percent 4" xfId="149"/>
    <cellStyle name="Percent 5" xfId="150"/>
    <cellStyle name="Percent 6" xfId="151"/>
    <cellStyle name="Percent 7" xfId="152"/>
    <cellStyle name="Percent 7 2" xfId="153"/>
    <cellStyle name="Porcentual 2" xfId="154"/>
    <cellStyle name="Porcentual 2 2" xfId="155"/>
    <cellStyle name="Porcentual 2 3" xfId="156"/>
    <cellStyle name="Porcentual 3" xfId="157"/>
    <cellStyle name="Porcentual 3 2" xfId="158"/>
    <cellStyle name="Porcentual 4" xfId="159"/>
    <cellStyle name="Red Text" xfId="160"/>
    <cellStyle name="Salida 2" xfId="161"/>
    <cellStyle name="Texto de advertencia 2" xfId="162"/>
    <cellStyle name="Texto explicativo 2" xfId="163"/>
    <cellStyle name="Título 1 2" xfId="164"/>
    <cellStyle name="Título 2 2" xfId="165"/>
    <cellStyle name="Título 3 2" xfId="166"/>
    <cellStyle name="Título 4" xfId="167"/>
    <cellStyle name="TopGrey" xfId="168"/>
    <cellStyle name="Total 2" xfId="16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3/ENERO-DICIEMBRE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2-2013)"/>
      <sheetName val="FINANCIERO 2013- est."/>
      <sheetName val="2013 (fondo)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3 RESUMEN"/>
      <sheetName val="2013 (REC)"/>
      <sheetName val="2013 REC-EST"/>
      <sheetName val="2013 REC-EST RESUMEN"/>
    </sheetNames>
    <sheetDataSet>
      <sheetData sheetId="0"/>
      <sheetData sheetId="1"/>
      <sheetData sheetId="2"/>
      <sheetData sheetId="3"/>
      <sheetData sheetId="4">
        <row r="25">
          <cell r="P25">
            <v>3340.3</v>
          </cell>
          <cell r="Q25">
            <v>3250.1</v>
          </cell>
          <cell r="R25">
            <v>3623.8</v>
          </cell>
          <cell r="S25">
            <v>3412.6</v>
          </cell>
          <cell r="T25">
            <v>3748.2</v>
          </cell>
          <cell r="U25">
            <v>3632.3</v>
          </cell>
          <cell r="V25">
            <v>3905.2</v>
          </cell>
          <cell r="W25">
            <v>3902.5</v>
          </cell>
          <cell r="X25">
            <v>3609</v>
          </cell>
          <cell r="Y25">
            <v>4617.3</v>
          </cell>
          <cell r="Z25">
            <v>4505.1000000000004</v>
          </cell>
          <cell r="AA25">
            <v>4211.8999999999996</v>
          </cell>
        </row>
        <row r="45">
          <cell r="P45">
            <v>1435.4</v>
          </cell>
          <cell r="Q45">
            <v>1424.4</v>
          </cell>
          <cell r="R45">
            <v>1531.1</v>
          </cell>
          <cell r="S45">
            <v>1350.1</v>
          </cell>
          <cell r="T45">
            <v>1594</v>
          </cell>
          <cell r="U45">
            <v>1476.7</v>
          </cell>
          <cell r="V45">
            <v>1594.9</v>
          </cell>
          <cell r="W45">
            <v>1526.3</v>
          </cell>
          <cell r="X45">
            <v>1461.8</v>
          </cell>
          <cell r="Y45">
            <v>1885.3</v>
          </cell>
          <cell r="Z45">
            <v>1834.7</v>
          </cell>
          <cell r="AA45">
            <v>1801.6</v>
          </cell>
        </row>
        <row r="47">
          <cell r="P47">
            <v>25.6</v>
          </cell>
          <cell r="Q47">
            <v>0</v>
          </cell>
          <cell r="R47">
            <v>2.5</v>
          </cell>
          <cell r="S47">
            <v>2.1</v>
          </cell>
          <cell r="T47">
            <v>0</v>
          </cell>
          <cell r="U47">
            <v>1.3</v>
          </cell>
          <cell r="V47">
            <v>0</v>
          </cell>
          <cell r="W47">
            <v>0</v>
          </cell>
          <cell r="X47">
            <v>0.7</v>
          </cell>
          <cell r="Y47">
            <v>0</v>
          </cell>
          <cell r="Z47">
            <v>1.6</v>
          </cell>
          <cell r="AA47">
            <v>0</v>
          </cell>
        </row>
        <row r="56">
          <cell r="P56">
            <v>0</v>
          </cell>
          <cell r="Q56">
            <v>1.8</v>
          </cell>
          <cell r="R56">
            <v>0.1</v>
          </cell>
          <cell r="S56">
            <v>0.6</v>
          </cell>
          <cell r="T56">
            <v>0.5</v>
          </cell>
          <cell r="U56">
            <v>0.5</v>
          </cell>
          <cell r="V56">
            <v>0.7</v>
          </cell>
          <cell r="W56">
            <v>0.5</v>
          </cell>
          <cell r="X56">
            <v>0.8</v>
          </cell>
          <cell r="Y56">
            <v>0.4</v>
          </cell>
          <cell r="Z56">
            <v>0.5</v>
          </cell>
          <cell r="AA56">
            <v>0.6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1"/>
  <sheetViews>
    <sheetView showGridLines="0" tabSelected="1" topLeftCell="Q1" workbookViewId="0">
      <selection activeCell="B5" sqref="B5:AD5"/>
    </sheetView>
  </sheetViews>
  <sheetFormatPr baseColWidth="10" defaultColWidth="11.42578125" defaultRowHeight="12.75"/>
  <cols>
    <col min="1" max="1" width="1.28515625" customWidth="1"/>
    <col min="2" max="2" width="57.5703125" customWidth="1"/>
    <col min="3" max="3" width="11" customWidth="1"/>
    <col min="4" max="10" width="11.28515625" customWidth="1"/>
    <col min="11" max="11" width="16.5703125" customWidth="1"/>
    <col min="12" max="13" width="14.5703125" customWidth="1"/>
    <col min="14" max="14" width="14.7109375" customWidth="1"/>
    <col min="15" max="15" width="9.5703125" customWidth="1"/>
    <col min="16" max="23" width="11.42578125" customWidth="1"/>
    <col min="24" max="24" width="15" customWidth="1"/>
    <col min="25" max="25" width="13" customWidth="1"/>
    <col min="26" max="26" width="14.85546875" customWidth="1"/>
    <col min="27" max="27" width="13.85546875" customWidth="1"/>
    <col min="28" max="28" width="10.7109375" customWidth="1"/>
    <col min="29" max="29" width="10.140625" customWidth="1"/>
    <col min="30" max="30" width="8.85546875" customWidth="1"/>
    <col min="31" max="31" width="1.42578125" customWidth="1"/>
  </cols>
  <sheetData>
    <row r="1" spans="1:79" ht="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6.5" customHeight="1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6.5" customHeight="1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6.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8.75" customHeight="1">
      <c r="A6" s="9"/>
      <c r="B6" s="10" t="s">
        <v>4</v>
      </c>
      <c r="C6" s="11">
        <v>2012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>
        <v>2012</v>
      </c>
      <c r="P6" s="11">
        <v>2013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>
        <v>2013</v>
      </c>
      <c r="AC6" s="14" t="s">
        <v>5</v>
      </c>
      <c r="AD6" s="15"/>
      <c r="AE6" s="16"/>
      <c r="AF6" s="17"/>
      <c r="AG6" s="1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23.25" customHeight="1" thickBot="1">
      <c r="A7" s="9"/>
      <c r="B7" s="18"/>
      <c r="C7" s="19" t="s">
        <v>6</v>
      </c>
      <c r="D7" s="20" t="s">
        <v>7</v>
      </c>
      <c r="E7" s="19" t="s">
        <v>8</v>
      </c>
      <c r="F7" s="19" t="s">
        <v>9</v>
      </c>
      <c r="G7" s="21" t="s">
        <v>10</v>
      </c>
      <c r="H7" s="21" t="s">
        <v>11</v>
      </c>
      <c r="I7" s="21" t="s">
        <v>12</v>
      </c>
      <c r="J7" s="21" t="s">
        <v>13</v>
      </c>
      <c r="K7" s="21" t="s">
        <v>14</v>
      </c>
      <c r="L7" s="21" t="s">
        <v>15</v>
      </c>
      <c r="M7" s="21" t="s">
        <v>16</v>
      </c>
      <c r="N7" s="20" t="s">
        <v>17</v>
      </c>
      <c r="O7" s="22"/>
      <c r="P7" s="23" t="s">
        <v>6</v>
      </c>
      <c r="Q7" s="21" t="s">
        <v>7</v>
      </c>
      <c r="R7" s="23" t="s">
        <v>8</v>
      </c>
      <c r="S7" s="23" t="s">
        <v>9</v>
      </c>
      <c r="T7" s="21" t="s">
        <v>10</v>
      </c>
      <c r="U7" s="21" t="s">
        <v>11</v>
      </c>
      <c r="V7" s="21" t="s">
        <v>12</v>
      </c>
      <c r="W7" s="21" t="s">
        <v>13</v>
      </c>
      <c r="X7" s="21" t="s">
        <v>14</v>
      </c>
      <c r="Y7" s="21" t="s">
        <v>15</v>
      </c>
      <c r="Z7" s="21" t="s">
        <v>16</v>
      </c>
      <c r="AA7" s="21" t="s">
        <v>17</v>
      </c>
      <c r="AB7" s="22"/>
      <c r="AC7" s="24" t="s">
        <v>18</v>
      </c>
      <c r="AD7" s="25" t="s">
        <v>19</v>
      </c>
      <c r="AE7" s="16"/>
      <c r="AF7" s="17"/>
      <c r="AG7" s="17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24.75" customHeight="1" thickTop="1">
      <c r="A8" s="9"/>
      <c r="B8" s="26" t="s">
        <v>20</v>
      </c>
      <c r="C8" s="27">
        <f t="shared" ref="C8:AB8" si="0">+C9+C17</f>
        <v>4180</v>
      </c>
      <c r="D8" s="28">
        <f t="shared" si="0"/>
        <v>4511.7</v>
      </c>
      <c r="E8" s="29">
        <f t="shared" si="0"/>
        <v>5665</v>
      </c>
      <c r="F8" s="29">
        <f t="shared" si="0"/>
        <v>4374</v>
      </c>
      <c r="G8" s="29">
        <f t="shared" si="0"/>
        <v>5364.9000000000005</v>
      </c>
      <c r="H8" s="29">
        <f t="shared" si="0"/>
        <v>4500.2</v>
      </c>
      <c r="I8" s="29">
        <f t="shared" si="0"/>
        <v>6099.1</v>
      </c>
      <c r="J8" s="29">
        <f t="shared" si="0"/>
        <v>5315.7</v>
      </c>
      <c r="K8" s="29">
        <f t="shared" si="0"/>
        <v>4737.7</v>
      </c>
      <c r="L8" s="29">
        <f t="shared" si="0"/>
        <v>6119.3</v>
      </c>
      <c r="M8" s="29">
        <f t="shared" si="0"/>
        <v>6335.4</v>
      </c>
      <c r="N8" s="29">
        <f t="shared" si="0"/>
        <v>6240.7999999999993</v>
      </c>
      <c r="O8" s="29">
        <f t="shared" si="0"/>
        <v>63443.799999999988</v>
      </c>
      <c r="P8" s="29">
        <f t="shared" si="0"/>
        <v>5069.3</v>
      </c>
      <c r="Q8" s="28">
        <f t="shared" si="0"/>
        <v>4960.3</v>
      </c>
      <c r="R8" s="29">
        <f t="shared" si="0"/>
        <v>5516.4000000000005</v>
      </c>
      <c r="S8" s="29">
        <f t="shared" si="0"/>
        <v>5114.7</v>
      </c>
      <c r="T8" s="29">
        <f t="shared" si="0"/>
        <v>5715</v>
      </c>
      <c r="U8" s="29">
        <f t="shared" si="0"/>
        <v>5480.9</v>
      </c>
      <c r="V8" s="29">
        <f t="shared" si="0"/>
        <v>6031.8</v>
      </c>
      <c r="W8" s="29">
        <f t="shared" si="0"/>
        <v>5866.7</v>
      </c>
      <c r="X8" s="29">
        <f t="shared" si="0"/>
        <v>5544.9</v>
      </c>
      <c r="Y8" s="29">
        <f t="shared" si="0"/>
        <v>7199.8</v>
      </c>
      <c r="Z8" s="29">
        <f t="shared" si="0"/>
        <v>7248.6</v>
      </c>
      <c r="AA8" s="29">
        <f t="shared" si="0"/>
        <v>6845.7999999999993</v>
      </c>
      <c r="AB8" s="27">
        <f t="shared" si="0"/>
        <v>70594.200000000012</v>
      </c>
      <c r="AC8" s="28">
        <f t="shared" ref="AC8:AC17" si="1">+AB8-O8</f>
        <v>7150.4000000000233</v>
      </c>
      <c r="AD8" s="28">
        <f t="shared" ref="AD8:AD15" si="2">+AC8/O8*100</f>
        <v>11.270447230462274</v>
      </c>
      <c r="AE8" s="30"/>
      <c r="AF8" s="31"/>
      <c r="AG8" s="17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23.25" customHeight="1">
      <c r="A9" s="9"/>
      <c r="B9" s="32" t="s">
        <v>21</v>
      </c>
      <c r="C9" s="29">
        <f t="shared" ref="C9:AB9" si="3">+C10+C11</f>
        <v>2925.6</v>
      </c>
      <c r="D9" s="33">
        <f t="shared" si="3"/>
        <v>3135.9</v>
      </c>
      <c r="E9" s="29">
        <f t="shared" si="3"/>
        <v>4089.3</v>
      </c>
      <c r="F9" s="29">
        <f t="shared" si="3"/>
        <v>2994.1</v>
      </c>
      <c r="G9" s="29">
        <f t="shared" si="3"/>
        <v>3719.4</v>
      </c>
      <c r="H9" s="29">
        <f t="shared" si="3"/>
        <v>3031.1</v>
      </c>
      <c r="I9" s="29">
        <f t="shared" si="3"/>
        <v>4098.3</v>
      </c>
      <c r="J9" s="29">
        <f t="shared" si="3"/>
        <v>3699.2999999999997</v>
      </c>
      <c r="K9" s="29">
        <f t="shared" si="3"/>
        <v>3274.3</v>
      </c>
      <c r="L9" s="29">
        <f t="shared" si="3"/>
        <v>4372.1000000000004</v>
      </c>
      <c r="M9" s="29">
        <f t="shared" si="3"/>
        <v>4339.3</v>
      </c>
      <c r="N9" s="29">
        <f t="shared" si="3"/>
        <v>4453.3999999999996</v>
      </c>
      <c r="O9" s="29">
        <f t="shared" si="3"/>
        <v>44132.099999999991</v>
      </c>
      <c r="P9" s="29">
        <f t="shared" si="3"/>
        <v>3574.6000000000004</v>
      </c>
      <c r="Q9" s="33">
        <f t="shared" si="3"/>
        <v>3518.9</v>
      </c>
      <c r="R9" s="29">
        <f t="shared" si="3"/>
        <v>3955.1000000000004</v>
      </c>
      <c r="S9" s="29">
        <f t="shared" si="3"/>
        <v>3733.7999999999997</v>
      </c>
      <c r="T9" s="29">
        <f t="shared" si="3"/>
        <v>4083.7</v>
      </c>
      <c r="U9" s="29">
        <f t="shared" si="3"/>
        <v>3983.5</v>
      </c>
      <c r="V9" s="29">
        <f t="shared" si="3"/>
        <v>4314.2</v>
      </c>
      <c r="W9" s="29">
        <f t="shared" si="3"/>
        <v>4319</v>
      </c>
      <c r="X9" s="29">
        <f t="shared" si="3"/>
        <v>4061.6</v>
      </c>
      <c r="Y9" s="29">
        <f t="shared" si="3"/>
        <v>5295.1</v>
      </c>
      <c r="Z9" s="29">
        <f t="shared" si="3"/>
        <v>5396.8</v>
      </c>
      <c r="AA9" s="29">
        <f t="shared" si="3"/>
        <v>5021.8999999999996</v>
      </c>
      <c r="AB9" s="29">
        <f t="shared" si="3"/>
        <v>51258.200000000004</v>
      </c>
      <c r="AC9" s="28">
        <f t="shared" si="1"/>
        <v>7126.1000000000131</v>
      </c>
      <c r="AD9" s="28">
        <f t="shared" si="2"/>
        <v>16.147203509463665</v>
      </c>
      <c r="AE9" s="30"/>
      <c r="AF9" s="31"/>
      <c r="AG9" s="17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21" customHeight="1">
      <c r="A10" s="9"/>
      <c r="B10" s="34" t="s">
        <v>22</v>
      </c>
      <c r="C10" s="29">
        <v>2697.6</v>
      </c>
      <c r="D10" s="35">
        <v>2911.5</v>
      </c>
      <c r="E10" s="36">
        <v>3770.4</v>
      </c>
      <c r="F10" s="36">
        <v>2748.9</v>
      </c>
      <c r="G10" s="36">
        <v>3436.4</v>
      </c>
      <c r="H10" s="36">
        <v>2747.6</v>
      </c>
      <c r="I10" s="36">
        <v>3771.2</v>
      </c>
      <c r="J10" s="36">
        <v>3391.1</v>
      </c>
      <c r="K10" s="36">
        <v>2938.8</v>
      </c>
      <c r="L10" s="36">
        <v>3923</v>
      </c>
      <c r="M10" s="36">
        <v>3695.8</v>
      </c>
      <c r="N10" s="36">
        <v>3813.7</v>
      </c>
      <c r="O10" s="29">
        <f>SUM(C10:N10)</f>
        <v>39845.999999999993</v>
      </c>
      <c r="P10" s="29">
        <f>+[1]PP!P25</f>
        <v>3340.3</v>
      </c>
      <c r="Q10" s="29">
        <f>+[1]PP!Q25</f>
        <v>3250.1</v>
      </c>
      <c r="R10" s="29">
        <f>+[1]PP!R25</f>
        <v>3623.8</v>
      </c>
      <c r="S10" s="29">
        <f>+[1]PP!S25</f>
        <v>3412.6</v>
      </c>
      <c r="T10" s="29">
        <f>+[1]PP!T25</f>
        <v>3748.2</v>
      </c>
      <c r="U10" s="29">
        <f>+[1]PP!U25</f>
        <v>3632.3</v>
      </c>
      <c r="V10" s="29">
        <f>+[1]PP!V25</f>
        <v>3905.2</v>
      </c>
      <c r="W10" s="29">
        <f>+[1]PP!W25</f>
        <v>3902.5</v>
      </c>
      <c r="X10" s="29">
        <f>+[1]PP!X25</f>
        <v>3609</v>
      </c>
      <c r="Y10" s="29">
        <f>+[1]PP!Y25</f>
        <v>4617.3</v>
      </c>
      <c r="Z10" s="29">
        <f>+[1]PP!Z25</f>
        <v>4505.1000000000004</v>
      </c>
      <c r="AA10" s="29">
        <f>+[1]PP!AA25</f>
        <v>4211.8999999999996</v>
      </c>
      <c r="AB10" s="29">
        <f>SUM(P10:AA10)</f>
        <v>45758.3</v>
      </c>
      <c r="AC10" s="28">
        <f t="shared" si="1"/>
        <v>5912.3000000000102</v>
      </c>
      <c r="AD10" s="28">
        <f t="shared" si="2"/>
        <v>14.837875821914398</v>
      </c>
      <c r="AE10" s="30"/>
      <c r="AF10" s="31"/>
      <c r="AG10" s="17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8.75" customHeight="1">
      <c r="A11" s="9"/>
      <c r="B11" s="34" t="s">
        <v>23</v>
      </c>
      <c r="C11" s="29">
        <f t="shared" ref="C11:AB11" si="4">SUM(C12:C16)</f>
        <v>228</v>
      </c>
      <c r="D11" s="28">
        <f t="shared" si="4"/>
        <v>224.4</v>
      </c>
      <c r="E11" s="29">
        <f t="shared" si="4"/>
        <v>318.89999999999998</v>
      </c>
      <c r="F11" s="29">
        <f t="shared" si="4"/>
        <v>245.2</v>
      </c>
      <c r="G11" s="29">
        <f t="shared" si="4"/>
        <v>283</v>
      </c>
      <c r="H11" s="29">
        <f t="shared" si="4"/>
        <v>283.5</v>
      </c>
      <c r="I11" s="29">
        <f t="shared" si="4"/>
        <v>327.09999999999997</v>
      </c>
      <c r="J11" s="29">
        <f t="shared" si="4"/>
        <v>308.19999999999993</v>
      </c>
      <c r="K11" s="29">
        <f t="shared" si="4"/>
        <v>335.5</v>
      </c>
      <c r="L11" s="29">
        <f t="shared" si="4"/>
        <v>449.1</v>
      </c>
      <c r="M11" s="29">
        <f t="shared" si="4"/>
        <v>643.49999999999989</v>
      </c>
      <c r="N11" s="29">
        <f t="shared" si="4"/>
        <v>639.70000000000005</v>
      </c>
      <c r="O11" s="29">
        <f t="shared" si="4"/>
        <v>4286.1000000000004</v>
      </c>
      <c r="P11" s="29">
        <f t="shared" si="4"/>
        <v>234.3</v>
      </c>
      <c r="Q11" s="28">
        <f t="shared" si="4"/>
        <v>268.8</v>
      </c>
      <c r="R11" s="29">
        <f t="shared" si="4"/>
        <v>331.3</v>
      </c>
      <c r="S11" s="29">
        <f t="shared" si="4"/>
        <v>321.2</v>
      </c>
      <c r="T11" s="29">
        <f t="shared" si="4"/>
        <v>335.5</v>
      </c>
      <c r="U11" s="29">
        <f t="shared" si="4"/>
        <v>351.2</v>
      </c>
      <c r="V11" s="29">
        <f t="shared" si="4"/>
        <v>409</v>
      </c>
      <c r="W11" s="29">
        <f t="shared" si="4"/>
        <v>416.5</v>
      </c>
      <c r="X11" s="29">
        <f t="shared" si="4"/>
        <v>452.6</v>
      </c>
      <c r="Y11" s="29">
        <f t="shared" si="4"/>
        <v>677.8</v>
      </c>
      <c r="Z11" s="29">
        <f t="shared" si="4"/>
        <v>891.7</v>
      </c>
      <c r="AA11" s="29">
        <f t="shared" si="4"/>
        <v>810</v>
      </c>
      <c r="AB11" s="29">
        <f t="shared" si="4"/>
        <v>5499.9000000000005</v>
      </c>
      <c r="AC11" s="28">
        <f t="shared" si="1"/>
        <v>1213.8000000000002</v>
      </c>
      <c r="AD11" s="28">
        <f t="shared" si="2"/>
        <v>28.319451249387555</v>
      </c>
      <c r="AE11" s="30"/>
      <c r="AF11" s="31"/>
      <c r="AG11" s="17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18.75" customHeight="1">
      <c r="A12" s="9"/>
      <c r="B12" s="37" t="s">
        <v>24</v>
      </c>
      <c r="C12" s="38">
        <v>103.1</v>
      </c>
      <c r="D12" s="39">
        <v>111.7</v>
      </c>
      <c r="E12" s="38">
        <v>178</v>
      </c>
      <c r="F12" s="38">
        <v>103.4</v>
      </c>
      <c r="G12" s="38">
        <v>123.8</v>
      </c>
      <c r="H12" s="38">
        <v>130.69999999999999</v>
      </c>
      <c r="I12" s="38">
        <v>141.69999999999999</v>
      </c>
      <c r="J12" s="38">
        <v>137.19999999999999</v>
      </c>
      <c r="K12" s="38">
        <v>156.5</v>
      </c>
      <c r="L12" s="38">
        <v>233.4</v>
      </c>
      <c r="M12" s="38">
        <v>350.9</v>
      </c>
      <c r="N12" s="38">
        <v>386.4</v>
      </c>
      <c r="O12" s="38">
        <f>SUM(C12:N12)</f>
        <v>2156.8000000000002</v>
      </c>
      <c r="P12" s="38">
        <v>127.4</v>
      </c>
      <c r="Q12" s="40">
        <v>122.9</v>
      </c>
      <c r="R12" s="38">
        <v>164.7</v>
      </c>
      <c r="S12" s="38">
        <v>146.9</v>
      </c>
      <c r="T12" s="38">
        <v>168.9</v>
      </c>
      <c r="U12" s="38">
        <v>154.80000000000001</v>
      </c>
      <c r="V12" s="38">
        <v>202</v>
      </c>
      <c r="W12" s="38">
        <v>251.4</v>
      </c>
      <c r="X12" s="38">
        <v>300.60000000000002</v>
      </c>
      <c r="Y12" s="38">
        <v>511.5</v>
      </c>
      <c r="Z12" s="38">
        <v>719.7</v>
      </c>
      <c r="AA12" s="38">
        <v>597.4</v>
      </c>
      <c r="AB12" s="38">
        <f>SUM(P12:AA12)</f>
        <v>3468.2000000000003</v>
      </c>
      <c r="AC12" s="40">
        <f t="shared" si="1"/>
        <v>1311.4</v>
      </c>
      <c r="AD12" s="40">
        <f t="shared" si="2"/>
        <v>60.803041543026701</v>
      </c>
      <c r="AE12" s="30"/>
      <c r="AF12" s="31"/>
      <c r="AG12" s="1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8.75" customHeight="1">
      <c r="A13" s="9"/>
      <c r="B13" s="37" t="s">
        <v>25</v>
      </c>
      <c r="C13" s="38">
        <v>0</v>
      </c>
      <c r="D13" s="39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f>SUM(C13:N13)</f>
        <v>0</v>
      </c>
      <c r="P13" s="38">
        <v>0</v>
      </c>
      <c r="Q13" s="40">
        <v>0</v>
      </c>
      <c r="R13" s="38">
        <v>0</v>
      </c>
      <c r="S13" s="38">
        <v>0</v>
      </c>
      <c r="T13" s="38">
        <v>0</v>
      </c>
      <c r="U13" s="38">
        <v>0</v>
      </c>
      <c r="V13" s="38">
        <v>53.2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f>SUM(P13:AA13)</f>
        <v>53.2</v>
      </c>
      <c r="AC13" s="40">
        <f t="shared" si="1"/>
        <v>53.2</v>
      </c>
      <c r="AD13" s="41" t="s">
        <v>26</v>
      </c>
      <c r="AE13" s="30"/>
      <c r="AF13" s="31"/>
      <c r="AG13" s="1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.75" customHeight="1">
      <c r="A14" s="9"/>
      <c r="B14" s="37" t="s">
        <v>27</v>
      </c>
      <c r="C14" s="38">
        <v>25.4</v>
      </c>
      <c r="D14" s="39">
        <v>13.3</v>
      </c>
      <c r="E14" s="38">
        <v>23.1</v>
      </c>
      <c r="F14" s="38">
        <v>12.1</v>
      </c>
      <c r="G14" s="38">
        <v>30.6</v>
      </c>
      <c r="H14" s="38">
        <v>35.6</v>
      </c>
      <c r="I14" s="38">
        <v>7.7</v>
      </c>
      <c r="J14" s="38">
        <v>29.2</v>
      </c>
      <c r="K14" s="38">
        <v>33.799999999999997</v>
      </c>
      <c r="L14" s="38">
        <v>41.8</v>
      </c>
      <c r="M14" s="38">
        <v>50.2</v>
      </c>
      <c r="N14" s="38">
        <v>40.799999999999997</v>
      </c>
      <c r="O14" s="38">
        <f>SUM(C14:N14)</f>
        <v>343.59999999999997</v>
      </c>
      <c r="P14" s="38">
        <v>12</v>
      </c>
      <c r="Q14" s="40">
        <v>48.8</v>
      </c>
      <c r="R14" s="38">
        <v>35.299999999999997</v>
      </c>
      <c r="S14" s="38">
        <v>32.9</v>
      </c>
      <c r="T14" s="38">
        <v>32.6</v>
      </c>
      <c r="U14" s="38">
        <v>45.5</v>
      </c>
      <c r="V14" s="38">
        <v>31.3</v>
      </c>
      <c r="W14" s="38">
        <v>39.700000000000003</v>
      </c>
      <c r="X14" s="38">
        <v>50.7</v>
      </c>
      <c r="Y14" s="38">
        <v>34.299999999999997</v>
      </c>
      <c r="Z14" s="38">
        <v>23.5</v>
      </c>
      <c r="AA14" s="38">
        <v>49.6</v>
      </c>
      <c r="AB14" s="38">
        <f>SUM(P14:AA14)</f>
        <v>436.20000000000005</v>
      </c>
      <c r="AC14" s="40">
        <f t="shared" si="1"/>
        <v>92.60000000000008</v>
      </c>
      <c r="AD14" s="40">
        <f t="shared" si="2"/>
        <v>26.949941792782329</v>
      </c>
      <c r="AE14" s="30"/>
      <c r="AF14" s="31"/>
      <c r="AG14" s="1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.75" customHeight="1">
      <c r="A15" s="9"/>
      <c r="B15" s="37" t="s">
        <v>28</v>
      </c>
      <c r="C15" s="38">
        <v>92.4</v>
      </c>
      <c r="D15" s="39">
        <v>85.9</v>
      </c>
      <c r="E15" s="38">
        <v>100.9</v>
      </c>
      <c r="F15" s="38">
        <v>119</v>
      </c>
      <c r="G15" s="38">
        <v>117.2</v>
      </c>
      <c r="H15" s="38">
        <v>106.4</v>
      </c>
      <c r="I15" s="38">
        <v>167.7</v>
      </c>
      <c r="J15" s="38">
        <v>134.9</v>
      </c>
      <c r="K15" s="38">
        <v>136.19999999999999</v>
      </c>
      <c r="L15" s="38">
        <v>152.9</v>
      </c>
      <c r="M15" s="38">
        <v>201.1</v>
      </c>
      <c r="N15" s="38">
        <v>192.5</v>
      </c>
      <c r="O15" s="38">
        <f>SUM(C15:N15)</f>
        <v>1607.1</v>
      </c>
      <c r="P15" s="38">
        <v>73.7</v>
      </c>
      <c r="Q15" s="40">
        <v>79.3</v>
      </c>
      <c r="R15" s="38">
        <v>113.6</v>
      </c>
      <c r="S15" s="38">
        <v>111.2</v>
      </c>
      <c r="T15" s="38">
        <v>117.7</v>
      </c>
      <c r="U15" s="38">
        <v>134</v>
      </c>
      <c r="V15" s="38">
        <v>104.2</v>
      </c>
      <c r="W15" s="38">
        <v>107.5</v>
      </c>
      <c r="X15" s="38">
        <v>79.8</v>
      </c>
      <c r="Y15" s="38">
        <v>88.8</v>
      </c>
      <c r="Z15" s="38">
        <v>96.9</v>
      </c>
      <c r="AA15" s="38">
        <v>116.8</v>
      </c>
      <c r="AB15" s="38">
        <f>SUM(P15:AA15)</f>
        <v>1223.5</v>
      </c>
      <c r="AC15" s="40">
        <f t="shared" si="1"/>
        <v>-383.59999999999991</v>
      </c>
      <c r="AD15" s="40">
        <f t="shared" si="2"/>
        <v>-23.869080953269862</v>
      </c>
      <c r="AE15" s="30"/>
      <c r="AF15" s="31"/>
      <c r="AG15" s="17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.75" customHeight="1">
      <c r="A16" s="9"/>
      <c r="B16" s="37" t="s">
        <v>29</v>
      </c>
      <c r="C16" s="38">
        <v>7.1</v>
      </c>
      <c r="D16" s="39">
        <v>13.5</v>
      </c>
      <c r="E16" s="38">
        <v>16.899999999999999</v>
      </c>
      <c r="F16" s="38">
        <v>10.7</v>
      </c>
      <c r="G16" s="38">
        <v>11.4</v>
      </c>
      <c r="H16" s="38">
        <v>10.8</v>
      </c>
      <c r="I16" s="38">
        <v>10</v>
      </c>
      <c r="J16" s="38">
        <v>6.9</v>
      </c>
      <c r="K16" s="38">
        <v>9</v>
      </c>
      <c r="L16" s="38">
        <v>21</v>
      </c>
      <c r="M16" s="38">
        <v>41.3</v>
      </c>
      <c r="N16" s="38">
        <v>20</v>
      </c>
      <c r="O16" s="38">
        <f>SUM(C16:N16)</f>
        <v>178.60000000000002</v>
      </c>
      <c r="P16" s="38">
        <v>21.2</v>
      </c>
      <c r="Q16" s="40">
        <v>17.8</v>
      </c>
      <c r="R16" s="38">
        <v>17.7</v>
      </c>
      <c r="S16" s="38">
        <v>30.2</v>
      </c>
      <c r="T16" s="38">
        <v>16.3</v>
      </c>
      <c r="U16" s="38">
        <v>16.899999999999999</v>
      </c>
      <c r="V16" s="38">
        <v>18.3</v>
      </c>
      <c r="W16" s="38">
        <v>17.899999999999999</v>
      </c>
      <c r="X16" s="38">
        <v>21.5</v>
      </c>
      <c r="Y16" s="38">
        <v>43.2</v>
      </c>
      <c r="Z16" s="38">
        <v>51.6</v>
      </c>
      <c r="AA16" s="38">
        <v>46.2</v>
      </c>
      <c r="AB16" s="38">
        <f>SUM(P16:AA16)</f>
        <v>318.8</v>
      </c>
      <c r="AC16" s="40">
        <f t="shared" si="1"/>
        <v>140.19999999999999</v>
      </c>
      <c r="AD16" s="40">
        <f>+AC16/O16*100</f>
        <v>78.499440089585647</v>
      </c>
      <c r="AE16" s="30"/>
      <c r="AF16" s="31"/>
      <c r="AG16" s="17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28.5" customHeight="1">
      <c r="A17" s="9"/>
      <c r="B17" s="42" t="s">
        <v>30</v>
      </c>
      <c r="C17" s="29">
        <f t="shared" ref="C17:AB17" si="5">+C18+C21+C22</f>
        <v>1254.3999999999999</v>
      </c>
      <c r="D17" s="28">
        <f t="shared" si="5"/>
        <v>1375.7999999999997</v>
      </c>
      <c r="E17" s="29">
        <f t="shared" si="5"/>
        <v>1575.7</v>
      </c>
      <c r="F17" s="29">
        <f t="shared" si="5"/>
        <v>1379.8999999999999</v>
      </c>
      <c r="G17" s="29">
        <f t="shared" si="5"/>
        <v>1645.5000000000002</v>
      </c>
      <c r="H17" s="29">
        <f t="shared" si="5"/>
        <v>1469.1000000000001</v>
      </c>
      <c r="I17" s="29">
        <f t="shared" si="5"/>
        <v>2000.8</v>
      </c>
      <c r="J17" s="29">
        <f t="shared" si="5"/>
        <v>1616.3999999999999</v>
      </c>
      <c r="K17" s="29">
        <f t="shared" si="5"/>
        <v>1463.3999999999999</v>
      </c>
      <c r="L17" s="29">
        <f t="shared" si="5"/>
        <v>1747.2</v>
      </c>
      <c r="M17" s="29">
        <f t="shared" si="5"/>
        <v>1996.1</v>
      </c>
      <c r="N17" s="29">
        <f t="shared" si="5"/>
        <v>1787.3999999999999</v>
      </c>
      <c r="O17" s="29">
        <f t="shared" si="5"/>
        <v>19311.7</v>
      </c>
      <c r="P17" s="29">
        <f t="shared" si="5"/>
        <v>1494.6999999999998</v>
      </c>
      <c r="Q17" s="28">
        <f t="shared" si="5"/>
        <v>1441.4</v>
      </c>
      <c r="R17" s="29">
        <f t="shared" si="5"/>
        <v>1561.3</v>
      </c>
      <c r="S17" s="29">
        <f t="shared" si="5"/>
        <v>1380.8999999999999</v>
      </c>
      <c r="T17" s="29">
        <f t="shared" si="5"/>
        <v>1631.3</v>
      </c>
      <c r="U17" s="29">
        <f t="shared" si="5"/>
        <v>1497.4</v>
      </c>
      <c r="V17" s="29">
        <f t="shared" si="5"/>
        <v>1717.6000000000001</v>
      </c>
      <c r="W17" s="29">
        <f t="shared" si="5"/>
        <v>1547.6999999999998</v>
      </c>
      <c r="X17" s="29">
        <f t="shared" si="5"/>
        <v>1483.3</v>
      </c>
      <c r="Y17" s="29">
        <f t="shared" si="5"/>
        <v>1904.7</v>
      </c>
      <c r="Z17" s="29">
        <f t="shared" si="5"/>
        <v>1851.8</v>
      </c>
      <c r="AA17" s="29">
        <f t="shared" si="5"/>
        <v>1823.8999999999999</v>
      </c>
      <c r="AB17" s="29">
        <f t="shared" si="5"/>
        <v>19336</v>
      </c>
      <c r="AC17" s="28">
        <f t="shared" si="1"/>
        <v>24.299999999999272</v>
      </c>
      <c r="AD17" s="28">
        <f>+AC17/O17*100</f>
        <v>0.12583045511269994</v>
      </c>
      <c r="AE17" s="30"/>
      <c r="AF17" s="31"/>
      <c r="AG17" s="17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20.25" customHeight="1">
      <c r="A18" s="9"/>
      <c r="B18" s="43" t="s">
        <v>31</v>
      </c>
      <c r="C18" s="44">
        <f t="shared" ref="C18:K18" si="6">ROUND(+C19,1)</f>
        <v>1230.0999999999999</v>
      </c>
      <c r="D18" s="45">
        <f t="shared" si="6"/>
        <v>1329.1</v>
      </c>
      <c r="E18" s="44">
        <f t="shared" si="6"/>
        <v>1538.1</v>
      </c>
      <c r="F18" s="44">
        <f t="shared" si="6"/>
        <v>1344.1</v>
      </c>
      <c r="G18" s="44">
        <f t="shared" si="6"/>
        <v>1608.9</v>
      </c>
      <c r="H18" s="44">
        <f t="shared" si="6"/>
        <v>1439</v>
      </c>
      <c r="I18" s="44">
        <f t="shared" si="6"/>
        <v>1970.5</v>
      </c>
      <c r="J18" s="44">
        <f t="shared" si="6"/>
        <v>1582.1</v>
      </c>
      <c r="K18" s="44">
        <f t="shared" si="6"/>
        <v>1427.3</v>
      </c>
      <c r="L18" s="44">
        <f>ROUND(+L19+L20,1)</f>
        <v>1715.3</v>
      </c>
      <c r="M18" s="44">
        <f>ROUND(+M19+M20,1)</f>
        <v>1959.5</v>
      </c>
      <c r="N18" s="44">
        <f>ROUND(+N19+N20,1)</f>
        <v>1747.1</v>
      </c>
      <c r="O18" s="44">
        <f>ROUND(+O19+O20,1)</f>
        <v>18891.099999999999</v>
      </c>
      <c r="P18" s="44">
        <f t="shared" ref="P18:AB18" si="7">ROUND(+P19+P20,1)</f>
        <v>1447.6</v>
      </c>
      <c r="Q18" s="44">
        <f t="shared" si="7"/>
        <v>1424.4</v>
      </c>
      <c r="R18" s="44">
        <f t="shared" si="7"/>
        <v>1531.1</v>
      </c>
      <c r="S18" s="44">
        <f t="shared" si="7"/>
        <v>1350.1</v>
      </c>
      <c r="T18" s="44">
        <f t="shared" si="7"/>
        <v>1610.7</v>
      </c>
      <c r="U18" s="44">
        <f t="shared" si="7"/>
        <v>1477.4</v>
      </c>
      <c r="V18" s="44">
        <f t="shared" si="7"/>
        <v>1690.9</v>
      </c>
      <c r="W18" s="44">
        <f t="shared" si="7"/>
        <v>1527.1</v>
      </c>
      <c r="X18" s="44">
        <f t="shared" si="7"/>
        <v>1461.8</v>
      </c>
      <c r="Y18" s="44">
        <f t="shared" si="7"/>
        <v>1885.3</v>
      </c>
      <c r="Z18" s="44">
        <f t="shared" si="7"/>
        <v>1834.7</v>
      </c>
      <c r="AA18" s="44">
        <f t="shared" si="7"/>
        <v>1801.6</v>
      </c>
      <c r="AB18" s="44">
        <f t="shared" si="7"/>
        <v>19042.7</v>
      </c>
      <c r="AC18" s="45">
        <f>ROUND(+AC19,1)</f>
        <v>140.4</v>
      </c>
      <c r="AD18" s="28">
        <f>+AC18/O18*100</f>
        <v>0.74320711869610556</v>
      </c>
      <c r="AE18" s="30"/>
      <c r="AF18" s="31"/>
      <c r="AG18" s="17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17.25" customHeight="1">
      <c r="A19" s="9"/>
      <c r="B19" s="37" t="s">
        <v>32</v>
      </c>
      <c r="C19" s="38">
        <v>1230.0999999999999</v>
      </c>
      <c r="D19" s="46">
        <v>1329.1</v>
      </c>
      <c r="E19" s="47">
        <v>1538.1</v>
      </c>
      <c r="F19" s="47">
        <v>1344.1</v>
      </c>
      <c r="G19" s="47">
        <v>1608.9</v>
      </c>
      <c r="H19" s="47">
        <v>1439</v>
      </c>
      <c r="I19" s="47">
        <v>1970.5</v>
      </c>
      <c r="J19" s="47">
        <v>1582.1</v>
      </c>
      <c r="K19" s="47">
        <v>1427.32166106</v>
      </c>
      <c r="L19" s="47">
        <v>1660.2</v>
      </c>
      <c r="M19" s="47">
        <v>1899.4</v>
      </c>
      <c r="N19" s="47">
        <v>1747.1</v>
      </c>
      <c r="O19" s="38">
        <f t="shared" ref="O19:O27" si="8">SUM(C19:N19)</f>
        <v>18775.921661059998</v>
      </c>
      <c r="P19" s="38">
        <f>+[1]PP!P45</f>
        <v>1435.4</v>
      </c>
      <c r="Q19" s="38">
        <f>+[1]PP!Q45</f>
        <v>1424.4</v>
      </c>
      <c r="R19" s="38">
        <f>+[1]PP!R45</f>
        <v>1531.1</v>
      </c>
      <c r="S19" s="38">
        <f>+[1]PP!S45</f>
        <v>1350.1</v>
      </c>
      <c r="T19" s="38">
        <f>+[1]PP!T45</f>
        <v>1594</v>
      </c>
      <c r="U19" s="38">
        <f>+[1]PP!U45</f>
        <v>1476.7</v>
      </c>
      <c r="V19" s="38">
        <f>+[1]PP!V45</f>
        <v>1594.9</v>
      </c>
      <c r="W19" s="38">
        <f>+[1]PP!W45</f>
        <v>1526.3</v>
      </c>
      <c r="X19" s="38">
        <f>+[1]PP!X45</f>
        <v>1461.8</v>
      </c>
      <c r="Y19" s="38">
        <f>+[1]PP!Y45</f>
        <v>1885.3</v>
      </c>
      <c r="Z19" s="38">
        <f>+[1]PP!Z45</f>
        <v>1834.7</v>
      </c>
      <c r="AA19" s="38">
        <f>+[1]PP!AA45</f>
        <v>1801.6</v>
      </c>
      <c r="AB19" s="38">
        <f>SUM(P19:AA19)</f>
        <v>18916.299999999996</v>
      </c>
      <c r="AC19" s="40">
        <f t="shared" ref="AC19:AC28" si="9">+AB19-O19</f>
        <v>140.37833893999778</v>
      </c>
      <c r="AD19" s="40">
        <f t="shared" ref="AD19:AD27" si="10">+AC19/O19*100</f>
        <v>0.74765085556962574</v>
      </c>
      <c r="AE19" s="30"/>
      <c r="AF19" s="31"/>
      <c r="AG19" s="17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7.25" customHeight="1">
      <c r="A20" s="9"/>
      <c r="B20" s="37" t="s">
        <v>33</v>
      </c>
      <c r="C20" s="38">
        <v>0</v>
      </c>
      <c r="D20" s="46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55.1</v>
      </c>
      <c r="M20" s="47">
        <v>60.1</v>
      </c>
      <c r="N20" s="47">
        <v>0</v>
      </c>
      <c r="O20" s="38">
        <f t="shared" si="8"/>
        <v>115.2</v>
      </c>
      <c r="P20" s="38">
        <v>12.2</v>
      </c>
      <c r="Q20" s="48">
        <v>0</v>
      </c>
      <c r="R20" s="47">
        <v>0</v>
      </c>
      <c r="S20" s="47">
        <v>0</v>
      </c>
      <c r="T20" s="47">
        <v>16.7</v>
      </c>
      <c r="U20" s="47">
        <v>0.7</v>
      </c>
      <c r="V20" s="47">
        <v>96</v>
      </c>
      <c r="W20" s="47">
        <v>0.8</v>
      </c>
      <c r="X20" s="47">
        <v>0</v>
      </c>
      <c r="Y20" s="47">
        <v>0</v>
      </c>
      <c r="Z20" s="47">
        <v>0</v>
      </c>
      <c r="AA20" s="47">
        <v>0</v>
      </c>
      <c r="AB20" s="38">
        <f>SUM(P20:AA20)</f>
        <v>126.39999999999999</v>
      </c>
      <c r="AC20" s="40">
        <f>+AB20-O20</f>
        <v>11.199999999999989</v>
      </c>
      <c r="AD20" s="40">
        <f t="shared" si="10"/>
        <v>9.7222222222222126</v>
      </c>
      <c r="AE20" s="30"/>
      <c r="AF20" s="31"/>
      <c r="AG20" s="17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22.5" customHeight="1">
      <c r="A21" s="9"/>
      <c r="B21" s="43" t="s">
        <v>34</v>
      </c>
      <c r="C21" s="29">
        <v>9.3000000000000007</v>
      </c>
      <c r="D21" s="49">
        <v>31.1</v>
      </c>
      <c r="E21" s="44">
        <v>24.9</v>
      </c>
      <c r="F21" s="44">
        <v>24.2</v>
      </c>
      <c r="G21" s="44">
        <v>21.7</v>
      </c>
      <c r="H21" s="44">
        <v>19.2</v>
      </c>
      <c r="I21" s="44">
        <v>14.5</v>
      </c>
      <c r="J21" s="44">
        <v>18.600000000000001</v>
      </c>
      <c r="K21" s="44">
        <v>22.1</v>
      </c>
      <c r="L21" s="44">
        <v>16.5</v>
      </c>
      <c r="M21" s="44">
        <v>19.8</v>
      </c>
      <c r="N21" s="44">
        <v>19.5</v>
      </c>
      <c r="O21" s="29">
        <f t="shared" si="8"/>
        <v>241.4</v>
      </c>
      <c r="P21" s="29">
        <f>+[1]PP!P47</f>
        <v>25.6</v>
      </c>
      <c r="Q21" s="29">
        <f>+[1]PP!Q47</f>
        <v>0</v>
      </c>
      <c r="R21" s="29">
        <f>+[1]PP!R47</f>
        <v>2.5</v>
      </c>
      <c r="S21" s="29">
        <f>+[1]PP!S47</f>
        <v>2.1</v>
      </c>
      <c r="T21" s="29">
        <f>+[1]PP!T47</f>
        <v>0</v>
      </c>
      <c r="U21" s="29">
        <f>+[1]PP!U47</f>
        <v>1.3</v>
      </c>
      <c r="V21" s="29">
        <f>+[1]PP!V47</f>
        <v>0</v>
      </c>
      <c r="W21" s="29">
        <f>+[1]PP!W47</f>
        <v>0</v>
      </c>
      <c r="X21" s="29">
        <f>+[1]PP!X47</f>
        <v>0.7</v>
      </c>
      <c r="Y21" s="29">
        <f>+[1]PP!Y47</f>
        <v>0</v>
      </c>
      <c r="Z21" s="29">
        <f>+[1]PP!Z47</f>
        <v>1.6</v>
      </c>
      <c r="AA21" s="29">
        <f>+[1]PP!AA47</f>
        <v>0</v>
      </c>
      <c r="AB21" s="29">
        <f>SUM(P21:AA21)</f>
        <v>33.800000000000004</v>
      </c>
      <c r="AC21" s="45">
        <f t="shared" si="9"/>
        <v>-207.6</v>
      </c>
      <c r="AD21" s="28">
        <f t="shared" si="10"/>
        <v>-85.998342999171498</v>
      </c>
      <c r="AE21" s="30"/>
      <c r="AF21" s="31"/>
      <c r="AG21" s="17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22.5" customHeight="1">
      <c r="A22" s="9"/>
      <c r="B22" s="43" t="s">
        <v>35</v>
      </c>
      <c r="C22" s="50">
        <f t="shared" ref="C22:AB22" si="11">SUM(C23:C24)</f>
        <v>15</v>
      </c>
      <c r="D22" s="51">
        <f t="shared" si="11"/>
        <v>15.6</v>
      </c>
      <c r="E22" s="50">
        <f t="shared" si="11"/>
        <v>12.700000000000001</v>
      </c>
      <c r="F22" s="50">
        <f t="shared" si="11"/>
        <v>11.600000000000001</v>
      </c>
      <c r="G22" s="50">
        <f t="shared" si="11"/>
        <v>14.9</v>
      </c>
      <c r="H22" s="50">
        <f t="shared" si="11"/>
        <v>10.899999999999999</v>
      </c>
      <c r="I22" s="50">
        <f t="shared" si="11"/>
        <v>15.8</v>
      </c>
      <c r="J22" s="50">
        <f t="shared" si="11"/>
        <v>15.700000000000001</v>
      </c>
      <c r="K22" s="50">
        <f t="shared" si="11"/>
        <v>14</v>
      </c>
      <c r="L22" s="50">
        <f t="shared" si="11"/>
        <v>15.4</v>
      </c>
      <c r="M22" s="50">
        <f t="shared" si="11"/>
        <v>16.799999999999997</v>
      </c>
      <c r="N22" s="50">
        <f t="shared" si="11"/>
        <v>20.799999999999997</v>
      </c>
      <c r="O22" s="50">
        <f t="shared" si="11"/>
        <v>179.2</v>
      </c>
      <c r="P22" s="50">
        <f t="shared" si="11"/>
        <v>21.5</v>
      </c>
      <c r="Q22" s="51">
        <f t="shared" si="11"/>
        <v>17</v>
      </c>
      <c r="R22" s="50">
        <f t="shared" si="11"/>
        <v>27.700000000000003</v>
      </c>
      <c r="S22" s="50">
        <f t="shared" si="11"/>
        <v>28.7</v>
      </c>
      <c r="T22" s="50">
        <f t="shared" si="11"/>
        <v>20.6</v>
      </c>
      <c r="U22" s="50">
        <f t="shared" si="11"/>
        <v>18.700000000000003</v>
      </c>
      <c r="V22" s="50">
        <f t="shared" si="11"/>
        <v>26.7</v>
      </c>
      <c r="W22" s="50">
        <f t="shared" si="11"/>
        <v>20.6</v>
      </c>
      <c r="X22" s="50">
        <f t="shared" si="11"/>
        <v>20.8</v>
      </c>
      <c r="Y22" s="50">
        <f t="shared" si="11"/>
        <v>19.399999999999999</v>
      </c>
      <c r="Z22" s="50">
        <f t="shared" si="11"/>
        <v>15.5</v>
      </c>
      <c r="AA22" s="50">
        <f t="shared" si="11"/>
        <v>22.3</v>
      </c>
      <c r="AB22" s="50">
        <f t="shared" si="11"/>
        <v>259.5</v>
      </c>
      <c r="AC22" s="51">
        <f t="shared" si="9"/>
        <v>80.300000000000011</v>
      </c>
      <c r="AD22" s="51">
        <f t="shared" si="10"/>
        <v>44.810267857142868</v>
      </c>
      <c r="AE22" s="30"/>
      <c r="AF22" s="31"/>
      <c r="AG22" s="17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15" customHeight="1">
      <c r="A23" s="9"/>
      <c r="B23" s="37" t="s">
        <v>36</v>
      </c>
      <c r="C23" s="38">
        <v>13.7</v>
      </c>
      <c r="D23" s="39">
        <v>11.6</v>
      </c>
      <c r="E23" s="38">
        <v>8.8000000000000007</v>
      </c>
      <c r="F23" s="38">
        <v>9.4</v>
      </c>
      <c r="G23" s="38">
        <v>10.4</v>
      </c>
      <c r="H23" s="38">
        <v>8.1</v>
      </c>
      <c r="I23" s="38">
        <v>11</v>
      </c>
      <c r="J23" s="38">
        <v>9.8000000000000007</v>
      </c>
      <c r="K23" s="38">
        <v>10.6</v>
      </c>
      <c r="L23" s="38">
        <v>11.4</v>
      </c>
      <c r="M23" s="38">
        <v>12.2</v>
      </c>
      <c r="N23" s="38">
        <v>16.2</v>
      </c>
      <c r="O23" s="38">
        <f t="shared" si="8"/>
        <v>133.19999999999999</v>
      </c>
      <c r="P23" s="38">
        <v>19.399999999999999</v>
      </c>
      <c r="Q23" s="40">
        <v>14.1</v>
      </c>
      <c r="R23" s="38">
        <v>15.8</v>
      </c>
      <c r="S23" s="38">
        <v>15.7</v>
      </c>
      <c r="T23" s="38">
        <v>15.4</v>
      </c>
      <c r="U23" s="38">
        <v>13.3</v>
      </c>
      <c r="V23" s="38">
        <v>18.399999999999999</v>
      </c>
      <c r="W23" s="38">
        <v>17.100000000000001</v>
      </c>
      <c r="X23" s="38">
        <v>14.9</v>
      </c>
      <c r="Y23" s="38">
        <v>12.8</v>
      </c>
      <c r="Z23" s="38">
        <v>11.1</v>
      </c>
      <c r="AA23" s="38">
        <v>14.8</v>
      </c>
      <c r="AB23" s="38">
        <f>SUM(P23:AA23)</f>
        <v>182.8</v>
      </c>
      <c r="AC23" s="40">
        <f t="shared" si="9"/>
        <v>49.600000000000023</v>
      </c>
      <c r="AD23" s="40">
        <f t="shared" si="10"/>
        <v>37.23723723723726</v>
      </c>
      <c r="AE23" s="30"/>
      <c r="AF23" s="31"/>
      <c r="AG23" s="17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5" customHeight="1">
      <c r="A24" s="9"/>
      <c r="B24" s="37" t="s">
        <v>29</v>
      </c>
      <c r="C24" s="38">
        <v>1.3</v>
      </c>
      <c r="D24" s="39">
        <v>4</v>
      </c>
      <c r="E24" s="38">
        <v>3.9</v>
      </c>
      <c r="F24" s="38">
        <v>2.2000000000000002</v>
      </c>
      <c r="G24" s="38">
        <v>4.5</v>
      </c>
      <c r="H24" s="38">
        <v>2.8</v>
      </c>
      <c r="I24" s="38">
        <v>4.8</v>
      </c>
      <c r="J24" s="38">
        <v>5.9</v>
      </c>
      <c r="K24" s="38">
        <v>3.4</v>
      </c>
      <c r="L24" s="38">
        <v>4</v>
      </c>
      <c r="M24" s="38">
        <v>4.5999999999999996</v>
      </c>
      <c r="N24" s="38">
        <v>4.5999999999999996</v>
      </c>
      <c r="O24" s="38">
        <f t="shared" si="8"/>
        <v>46</v>
      </c>
      <c r="P24" s="38">
        <v>2.1</v>
      </c>
      <c r="Q24" s="40">
        <v>2.9</v>
      </c>
      <c r="R24" s="38">
        <v>11.9</v>
      </c>
      <c r="S24" s="38">
        <v>13</v>
      </c>
      <c r="T24" s="38">
        <v>5.2</v>
      </c>
      <c r="U24" s="38">
        <v>5.4</v>
      </c>
      <c r="V24" s="38">
        <v>8.3000000000000007</v>
      </c>
      <c r="W24" s="38">
        <v>3.5</v>
      </c>
      <c r="X24" s="38">
        <v>5.9</v>
      </c>
      <c r="Y24" s="38">
        <v>6.6</v>
      </c>
      <c r="Z24" s="38">
        <v>4.4000000000000004</v>
      </c>
      <c r="AA24" s="38">
        <v>7.5</v>
      </c>
      <c r="AB24" s="38">
        <f>SUM(P24:AA24)</f>
        <v>76.7</v>
      </c>
      <c r="AC24" s="40">
        <f t="shared" si="9"/>
        <v>30.700000000000003</v>
      </c>
      <c r="AD24" s="40">
        <f t="shared" si="10"/>
        <v>66.739130434782609</v>
      </c>
      <c r="AE24" s="30"/>
      <c r="AF24" s="31"/>
      <c r="AG24" s="17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22.5" customHeight="1">
      <c r="A25" s="9"/>
      <c r="B25" s="52" t="s">
        <v>37</v>
      </c>
      <c r="C25" s="29">
        <f t="shared" ref="C25:AB25" si="12">SUM(C26:C27)</f>
        <v>3</v>
      </c>
      <c r="D25" s="28">
        <f t="shared" si="12"/>
        <v>4.3</v>
      </c>
      <c r="E25" s="29">
        <f t="shared" si="12"/>
        <v>4.5999999999999996</v>
      </c>
      <c r="F25" s="29">
        <f t="shared" si="12"/>
        <v>4.6000000000000005</v>
      </c>
      <c r="G25" s="29">
        <f t="shared" si="12"/>
        <v>4.4000000000000004</v>
      </c>
      <c r="H25" s="29">
        <f t="shared" si="12"/>
        <v>3.5</v>
      </c>
      <c r="I25" s="29">
        <f t="shared" si="12"/>
        <v>5.6</v>
      </c>
      <c r="J25" s="29">
        <f t="shared" si="12"/>
        <v>4.7</v>
      </c>
      <c r="K25" s="29">
        <f t="shared" si="12"/>
        <v>5.0999999999999996</v>
      </c>
      <c r="L25" s="29">
        <f t="shared" si="12"/>
        <v>5.0999999999999996</v>
      </c>
      <c r="M25" s="29">
        <f t="shared" si="12"/>
        <v>4.5999999999999996</v>
      </c>
      <c r="N25" s="29">
        <f t="shared" si="12"/>
        <v>4.5</v>
      </c>
      <c r="O25" s="29">
        <f t="shared" si="12"/>
        <v>54.000000000000007</v>
      </c>
      <c r="P25" s="29">
        <f t="shared" si="12"/>
        <v>3.8</v>
      </c>
      <c r="Q25" s="28">
        <f t="shared" si="12"/>
        <v>5</v>
      </c>
      <c r="R25" s="29">
        <f t="shared" si="12"/>
        <v>3.4</v>
      </c>
      <c r="S25" s="29">
        <f t="shared" si="12"/>
        <v>3.9</v>
      </c>
      <c r="T25" s="29">
        <f t="shared" si="12"/>
        <v>4.2</v>
      </c>
      <c r="U25" s="29">
        <f t="shared" si="12"/>
        <v>3.9</v>
      </c>
      <c r="V25" s="29">
        <f t="shared" si="12"/>
        <v>4.8</v>
      </c>
      <c r="W25" s="29">
        <f t="shared" si="12"/>
        <v>4.4000000000000004</v>
      </c>
      <c r="X25" s="29">
        <f t="shared" si="12"/>
        <v>4.5</v>
      </c>
      <c r="Y25" s="29">
        <f t="shared" si="12"/>
        <v>5.3000000000000007</v>
      </c>
      <c r="Z25" s="29">
        <f t="shared" si="12"/>
        <v>4.5</v>
      </c>
      <c r="AA25" s="29">
        <f t="shared" si="12"/>
        <v>4.5999999999999996</v>
      </c>
      <c r="AB25" s="29">
        <f t="shared" si="12"/>
        <v>52.3</v>
      </c>
      <c r="AC25" s="28">
        <f t="shared" si="9"/>
        <v>-1.7000000000000099</v>
      </c>
      <c r="AD25" s="28">
        <f t="shared" si="10"/>
        <v>-3.1481481481481657</v>
      </c>
      <c r="AE25" s="30"/>
      <c r="AF25" s="31"/>
      <c r="AG25" s="17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15.75" customHeight="1">
      <c r="A26" s="9"/>
      <c r="B26" s="37" t="s">
        <v>38</v>
      </c>
      <c r="C26" s="38">
        <v>0</v>
      </c>
      <c r="D26" s="39">
        <v>0.7</v>
      </c>
      <c r="E26" s="38">
        <v>0.1</v>
      </c>
      <c r="F26" s="38">
        <v>0.9</v>
      </c>
      <c r="G26" s="38">
        <v>0.4</v>
      </c>
      <c r="H26" s="38">
        <v>0.4</v>
      </c>
      <c r="I26" s="38">
        <v>1.4</v>
      </c>
      <c r="J26" s="38">
        <v>0.8</v>
      </c>
      <c r="K26" s="38">
        <v>0.5</v>
      </c>
      <c r="L26" s="38">
        <v>1</v>
      </c>
      <c r="M26" s="38">
        <v>0.5</v>
      </c>
      <c r="N26" s="38">
        <v>0.3</v>
      </c>
      <c r="O26" s="38">
        <f t="shared" si="8"/>
        <v>7</v>
      </c>
      <c r="P26" s="38">
        <f>+[1]PP!P56</f>
        <v>0</v>
      </c>
      <c r="Q26" s="38">
        <f>+[1]PP!Q56</f>
        <v>1.8</v>
      </c>
      <c r="R26" s="38">
        <f>+[1]PP!R56</f>
        <v>0.1</v>
      </c>
      <c r="S26" s="38">
        <f>+[1]PP!S56</f>
        <v>0.6</v>
      </c>
      <c r="T26" s="38">
        <f>+[1]PP!T56</f>
        <v>0.5</v>
      </c>
      <c r="U26" s="38">
        <f>+[1]PP!U56</f>
        <v>0.5</v>
      </c>
      <c r="V26" s="38">
        <f>+[1]PP!V56</f>
        <v>0.7</v>
      </c>
      <c r="W26" s="38">
        <f>+[1]PP!W56</f>
        <v>0.5</v>
      </c>
      <c r="X26" s="38">
        <f>+[1]PP!X56</f>
        <v>0.8</v>
      </c>
      <c r="Y26" s="38">
        <f>+[1]PP!Y56</f>
        <v>0.4</v>
      </c>
      <c r="Z26" s="38">
        <f>+[1]PP!Z56</f>
        <v>0.5</v>
      </c>
      <c r="AA26" s="38">
        <f>+[1]PP!AA56</f>
        <v>0.6</v>
      </c>
      <c r="AB26" s="38">
        <f>SUM(P26:AA26)</f>
        <v>7</v>
      </c>
      <c r="AC26" s="40">
        <f t="shared" si="9"/>
        <v>0</v>
      </c>
      <c r="AD26" s="40">
        <f t="shared" si="10"/>
        <v>0</v>
      </c>
      <c r="AE26" s="30"/>
      <c r="AF26" s="31"/>
      <c r="AG26" s="17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15.75" customHeight="1">
      <c r="A27" s="9"/>
      <c r="B27" s="37" t="s">
        <v>39</v>
      </c>
      <c r="C27" s="38">
        <v>3</v>
      </c>
      <c r="D27" s="39">
        <v>3.6</v>
      </c>
      <c r="E27" s="38">
        <v>4.5</v>
      </c>
      <c r="F27" s="38">
        <v>3.7</v>
      </c>
      <c r="G27" s="38">
        <v>4</v>
      </c>
      <c r="H27" s="38">
        <v>3.1</v>
      </c>
      <c r="I27" s="38">
        <v>4.2</v>
      </c>
      <c r="J27" s="38">
        <v>3.9</v>
      </c>
      <c r="K27" s="38">
        <v>4.5999999999999996</v>
      </c>
      <c r="L27" s="38">
        <v>4.0999999999999996</v>
      </c>
      <c r="M27" s="38">
        <v>4.0999999999999996</v>
      </c>
      <c r="N27" s="38">
        <v>4.2</v>
      </c>
      <c r="O27" s="38">
        <f t="shared" si="8"/>
        <v>47.000000000000007</v>
      </c>
      <c r="P27" s="38">
        <v>3.8</v>
      </c>
      <c r="Q27" s="40">
        <v>3.2</v>
      </c>
      <c r="R27" s="38">
        <v>3.3</v>
      </c>
      <c r="S27" s="38">
        <v>3.3</v>
      </c>
      <c r="T27" s="38">
        <v>3.7</v>
      </c>
      <c r="U27" s="38">
        <v>3.4</v>
      </c>
      <c r="V27" s="38">
        <v>4.0999999999999996</v>
      </c>
      <c r="W27" s="38">
        <v>3.9</v>
      </c>
      <c r="X27" s="38">
        <v>3.7</v>
      </c>
      <c r="Y27" s="38">
        <v>4.9000000000000004</v>
      </c>
      <c r="Z27" s="38">
        <v>4</v>
      </c>
      <c r="AA27" s="38">
        <v>4</v>
      </c>
      <c r="AB27" s="38">
        <f>SUM(P27:AA27)</f>
        <v>45.3</v>
      </c>
      <c r="AC27" s="40">
        <f t="shared" si="9"/>
        <v>-1.7000000000000099</v>
      </c>
      <c r="AD27" s="40">
        <f t="shared" si="10"/>
        <v>-3.6170212765957652</v>
      </c>
      <c r="AE27" s="30"/>
      <c r="AF27" s="31"/>
      <c r="AG27" s="17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18" customHeight="1">
      <c r="A28" s="9"/>
      <c r="B28" s="26" t="s">
        <v>40</v>
      </c>
      <c r="C28" s="29">
        <v>0</v>
      </c>
      <c r="D28" s="33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f>SUM(C28:N28)</f>
        <v>0</v>
      </c>
      <c r="P28" s="29">
        <v>0</v>
      </c>
      <c r="Q28" s="28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29">
        <v>0</v>
      </c>
      <c r="AA28" s="29">
        <v>0</v>
      </c>
      <c r="AB28" s="29">
        <f>SUM(P28:AA28)</f>
        <v>0</v>
      </c>
      <c r="AC28" s="28">
        <f t="shared" si="9"/>
        <v>0</v>
      </c>
      <c r="AD28" s="28">
        <v>0</v>
      </c>
      <c r="AE28" s="53"/>
      <c r="AF28" s="54"/>
      <c r="AG28" s="17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9.5" customHeight="1" thickBot="1">
      <c r="A29" s="9"/>
      <c r="B29" s="55" t="s">
        <v>41</v>
      </c>
      <c r="C29" s="56">
        <f t="shared" ref="C29:AB29" si="13">+C25+C8+C28</f>
        <v>4183</v>
      </c>
      <c r="D29" s="57">
        <f t="shared" si="13"/>
        <v>4516</v>
      </c>
      <c r="E29" s="56">
        <f t="shared" si="13"/>
        <v>5669.6</v>
      </c>
      <c r="F29" s="56">
        <f t="shared" si="13"/>
        <v>4378.6000000000004</v>
      </c>
      <c r="G29" s="56">
        <f t="shared" si="13"/>
        <v>5369.3</v>
      </c>
      <c r="H29" s="56">
        <f t="shared" si="13"/>
        <v>4503.7</v>
      </c>
      <c r="I29" s="56">
        <f t="shared" si="13"/>
        <v>6104.7000000000007</v>
      </c>
      <c r="J29" s="56">
        <f t="shared" si="13"/>
        <v>5320.4</v>
      </c>
      <c r="K29" s="56">
        <f t="shared" si="13"/>
        <v>4742.8</v>
      </c>
      <c r="L29" s="56">
        <f t="shared" si="13"/>
        <v>6124.4000000000005</v>
      </c>
      <c r="M29" s="56">
        <f t="shared" si="13"/>
        <v>6340</v>
      </c>
      <c r="N29" s="56">
        <f t="shared" si="13"/>
        <v>6245.2999999999993</v>
      </c>
      <c r="O29" s="56">
        <f t="shared" si="13"/>
        <v>63497.799999999988</v>
      </c>
      <c r="P29" s="56">
        <f t="shared" si="13"/>
        <v>5073.1000000000004</v>
      </c>
      <c r="Q29" s="57">
        <f t="shared" si="13"/>
        <v>4965.3</v>
      </c>
      <c r="R29" s="56">
        <f t="shared" si="13"/>
        <v>5519.8</v>
      </c>
      <c r="S29" s="56">
        <f t="shared" si="13"/>
        <v>5118.5999999999995</v>
      </c>
      <c r="T29" s="56">
        <f t="shared" si="13"/>
        <v>5719.2</v>
      </c>
      <c r="U29" s="56">
        <f t="shared" si="13"/>
        <v>5484.7999999999993</v>
      </c>
      <c r="V29" s="56">
        <f t="shared" si="13"/>
        <v>6036.6</v>
      </c>
      <c r="W29" s="56">
        <f t="shared" si="13"/>
        <v>5871.0999999999995</v>
      </c>
      <c r="X29" s="56">
        <f t="shared" si="13"/>
        <v>5549.4</v>
      </c>
      <c r="Y29" s="56">
        <f t="shared" si="13"/>
        <v>7205.1</v>
      </c>
      <c r="Z29" s="56">
        <f t="shared" si="13"/>
        <v>7253.1</v>
      </c>
      <c r="AA29" s="56">
        <f t="shared" si="13"/>
        <v>6850.4</v>
      </c>
      <c r="AB29" s="56">
        <f t="shared" si="13"/>
        <v>70646.500000000015</v>
      </c>
      <c r="AC29" s="56">
        <f>+AB29-O29</f>
        <v>7148.7000000000262</v>
      </c>
      <c r="AD29" s="57">
        <f>+AC29/O29*100</f>
        <v>11.258185322956114</v>
      </c>
      <c r="AE29" s="30"/>
      <c r="AF29" s="31"/>
      <c r="AG29" s="17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6" customHeight="1" thickTop="1">
      <c r="A30" s="9"/>
      <c r="B30" s="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1"/>
      <c r="AF30" s="31"/>
      <c r="AG30" s="1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>
      <c r="A31" s="9"/>
      <c r="B31" s="58" t="s">
        <v>42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17"/>
      <c r="AD31" s="17"/>
      <c r="AE31" s="17"/>
      <c r="AF31" s="17"/>
      <c r="AG31" s="17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18.75" customHeight="1">
      <c r="A32" s="9"/>
      <c r="B32" s="60" t="s">
        <v>43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17"/>
      <c r="AD32" s="17"/>
      <c r="AE32" s="17"/>
      <c r="AF32" s="17"/>
      <c r="AG32" s="17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24" customHeight="1">
      <c r="A33" s="61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17"/>
      <c r="AD33" s="17"/>
      <c r="AE33" s="17"/>
      <c r="AF33" s="17"/>
      <c r="AG33" s="17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4.5" customHeight="1">
      <c r="A34" s="9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>
      <c r="A35" s="9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31"/>
      <c r="T35" s="31"/>
      <c r="U35" s="31"/>
      <c r="V35" s="31"/>
      <c r="W35" s="31"/>
      <c r="X35" s="31"/>
      <c r="Y35" s="31"/>
      <c r="Z35" s="31"/>
      <c r="AA35" s="31"/>
      <c r="AB35" s="17"/>
      <c r="AC35" s="17"/>
      <c r="AD35" s="17"/>
      <c r="AE35" s="17"/>
      <c r="AF35" s="17"/>
      <c r="AG35" s="17"/>
      <c r="AH35" s="62"/>
      <c r="AI35" s="62"/>
      <c r="AJ35" s="62"/>
      <c r="AK35" s="62"/>
      <c r="AL35" s="62"/>
      <c r="AM35" s="6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>
      <c r="A36" s="9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2"/>
      <c r="AI36" s="62"/>
      <c r="AJ36" s="62"/>
      <c r="AK36" s="62"/>
      <c r="AL36" s="62"/>
      <c r="AM36" s="6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>
      <c r="A37" s="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2"/>
      <c r="AI37" s="62"/>
      <c r="AJ37" s="62"/>
      <c r="AK37" s="62"/>
      <c r="AL37" s="62"/>
      <c r="AM37" s="6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>
      <c r="A38" s="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2"/>
      <c r="AI38" s="62"/>
      <c r="AJ38" s="62"/>
      <c r="AK38" s="62"/>
      <c r="AL38" s="62"/>
      <c r="AM38" s="6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>
      <c r="A39" s="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2"/>
      <c r="AI39" s="62"/>
      <c r="AJ39" s="62"/>
      <c r="AK39" s="62"/>
      <c r="AL39" s="62"/>
      <c r="AM39" s="6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2"/>
      <c r="AI40" s="62"/>
      <c r="AJ40" s="62"/>
      <c r="AK40" s="62"/>
      <c r="AL40" s="62"/>
      <c r="AM40" s="6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>
      <c r="A41" s="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62"/>
      <c r="AI41" s="62"/>
      <c r="AJ41" s="62"/>
      <c r="AK41" s="62"/>
      <c r="AL41" s="62"/>
      <c r="AM41" s="6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>
      <c r="A42" s="9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62"/>
      <c r="AI42" s="62"/>
      <c r="AJ42" s="62"/>
      <c r="AK42" s="62"/>
      <c r="AL42" s="62"/>
      <c r="AM42" s="6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>
      <c r="A43" s="9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62"/>
      <c r="AI43" s="62"/>
      <c r="AJ43" s="62"/>
      <c r="AK43" s="62"/>
      <c r="AL43" s="62"/>
      <c r="AM43" s="6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>
      <c r="A44" s="9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62"/>
      <c r="AI44" s="62"/>
      <c r="AJ44" s="62"/>
      <c r="AK44" s="62"/>
      <c r="AL44" s="62"/>
      <c r="AM44" s="6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>
      <c r="A45" s="9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62"/>
      <c r="AI45" s="62"/>
      <c r="AJ45" s="62"/>
      <c r="AK45" s="62"/>
      <c r="AL45" s="62"/>
      <c r="AM45" s="6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>
      <c r="A46" s="9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62"/>
      <c r="AI46" s="62"/>
      <c r="AJ46" s="62"/>
      <c r="AK46" s="62"/>
      <c r="AL46" s="62"/>
      <c r="AM46" s="6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>
      <c r="A47" s="9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62"/>
      <c r="AI47" s="62"/>
      <c r="AJ47" s="62"/>
      <c r="AK47" s="62"/>
      <c r="AL47" s="62"/>
      <c r="AM47" s="6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>
      <c r="A48" s="9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62"/>
      <c r="AI48" s="62"/>
      <c r="AJ48" s="62"/>
      <c r="AK48" s="62"/>
      <c r="AL48" s="62"/>
      <c r="AM48" s="6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>
      <c r="A49" s="9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62"/>
      <c r="AI49" s="62"/>
      <c r="AJ49" s="62"/>
      <c r="AK49" s="62"/>
      <c r="AL49" s="62"/>
      <c r="AM49" s="6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>
      <c r="A50" s="9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62"/>
      <c r="AI50" s="62"/>
      <c r="AJ50" s="62"/>
      <c r="AK50" s="62"/>
      <c r="AL50" s="62"/>
      <c r="AM50" s="6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>
      <c r="A51" s="9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62"/>
      <c r="AI51" s="62"/>
      <c r="AJ51" s="62"/>
      <c r="AK51" s="62"/>
      <c r="AL51" s="62"/>
      <c r="AM51" s="6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>
      <c r="A52" s="9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62"/>
      <c r="AI52" s="62"/>
      <c r="AJ52" s="62"/>
      <c r="AK52" s="62"/>
      <c r="AL52" s="62"/>
      <c r="AM52" s="6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>
      <c r="A53" s="9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62"/>
      <c r="AI53" s="62"/>
      <c r="AJ53" s="62"/>
      <c r="AK53" s="62"/>
      <c r="AL53" s="62"/>
      <c r="AM53" s="6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>
      <c r="A54" s="9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62"/>
      <c r="AI54" s="62"/>
      <c r="AJ54" s="62"/>
      <c r="AK54" s="62"/>
      <c r="AL54" s="62"/>
      <c r="AM54" s="6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79">
      <c r="A55" s="9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62"/>
      <c r="AI55" s="62"/>
      <c r="AJ55" s="62"/>
      <c r="AK55" s="62"/>
      <c r="AL55" s="62"/>
      <c r="AM55" s="6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>
      <c r="A56" s="9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62"/>
      <c r="AI56" s="62"/>
      <c r="AJ56" s="62"/>
      <c r="AK56" s="62"/>
      <c r="AL56" s="62"/>
      <c r="AM56" s="6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  <row r="57" spans="1:79">
      <c r="A57" s="9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62"/>
      <c r="AI57" s="62"/>
      <c r="AJ57" s="62"/>
      <c r="AK57" s="62"/>
      <c r="AL57" s="62"/>
      <c r="AM57" s="6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spans="1:79">
      <c r="A58" s="9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62"/>
      <c r="AI58" s="62"/>
      <c r="AJ58" s="62"/>
      <c r="AK58" s="62"/>
      <c r="AL58" s="62"/>
      <c r="AM58" s="6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</row>
    <row r="59" spans="1:79">
      <c r="A59" s="9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62"/>
      <c r="AI59" s="62"/>
      <c r="AJ59" s="62"/>
      <c r="AK59" s="62"/>
      <c r="AL59" s="62"/>
      <c r="AM59" s="6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>
      <c r="A60" s="9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62"/>
      <c r="AI60" s="62"/>
      <c r="AJ60" s="62"/>
      <c r="AK60" s="62"/>
      <c r="AL60" s="62"/>
      <c r="AM60" s="6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>
      <c r="A61" s="9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62"/>
      <c r="AI61" s="62"/>
      <c r="AJ61" s="62"/>
      <c r="AK61" s="62"/>
      <c r="AL61" s="62"/>
      <c r="AM61" s="6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</row>
    <row r="62" spans="1:79">
      <c r="A62" s="9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62"/>
      <c r="AI62" s="62"/>
      <c r="AJ62" s="62"/>
      <c r="AK62" s="62"/>
      <c r="AL62" s="62"/>
      <c r="AM62" s="6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</row>
    <row r="63" spans="1:79">
      <c r="A63" s="9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62"/>
      <c r="AI63" s="62"/>
      <c r="AJ63" s="62"/>
      <c r="AK63" s="62"/>
      <c r="AL63" s="62"/>
      <c r="AM63" s="6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</row>
    <row r="64" spans="1:79">
      <c r="A64" s="9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62"/>
      <c r="AI64" s="62"/>
      <c r="AJ64" s="62"/>
      <c r="AK64" s="62"/>
      <c r="AL64" s="62"/>
      <c r="AM64" s="6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79">
      <c r="A65" s="9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62"/>
      <c r="AI65" s="62"/>
      <c r="AJ65" s="62"/>
      <c r="AK65" s="62"/>
      <c r="AL65" s="62"/>
      <c r="AM65" s="6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79">
      <c r="A66" s="9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62"/>
      <c r="AI66" s="62"/>
      <c r="AJ66" s="62"/>
      <c r="AK66" s="62"/>
      <c r="AL66" s="62"/>
      <c r="AM66" s="6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</row>
    <row r="67" spans="1:79">
      <c r="A67" s="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62"/>
      <c r="AI67" s="62"/>
      <c r="AJ67" s="62"/>
      <c r="AK67" s="62"/>
      <c r="AL67" s="62"/>
      <c r="AM67" s="6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</row>
    <row r="68" spans="1:79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62"/>
      <c r="AI68" s="62"/>
      <c r="AJ68" s="62"/>
      <c r="AK68" s="62"/>
      <c r="AL68" s="62"/>
      <c r="AM68" s="6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</row>
    <row r="69" spans="1:79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62"/>
      <c r="AI69" s="62"/>
      <c r="AJ69" s="62"/>
      <c r="AK69" s="62"/>
      <c r="AL69" s="62"/>
      <c r="AM69" s="6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</row>
    <row r="70" spans="1:79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62"/>
      <c r="AI70" s="62"/>
      <c r="AJ70" s="62"/>
      <c r="AK70" s="62"/>
      <c r="AL70" s="62"/>
      <c r="AM70" s="6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</row>
    <row r="71" spans="1:79">
      <c r="A71" s="9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62"/>
      <c r="AI71" s="62"/>
      <c r="AJ71" s="62"/>
      <c r="AK71" s="62"/>
      <c r="AL71" s="62"/>
      <c r="AM71" s="6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</row>
    <row r="72" spans="1:79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62"/>
      <c r="AI72" s="62"/>
      <c r="AJ72" s="62"/>
      <c r="AK72" s="62"/>
      <c r="AL72" s="62"/>
      <c r="AM72" s="6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</row>
    <row r="73" spans="1:79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62"/>
      <c r="AI73" s="62"/>
      <c r="AJ73" s="62"/>
      <c r="AK73" s="62"/>
      <c r="AL73" s="62"/>
      <c r="AM73" s="6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79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62"/>
      <c r="AI74" s="62"/>
      <c r="AJ74" s="62"/>
      <c r="AK74" s="62"/>
      <c r="AL74" s="62"/>
      <c r="AM74" s="6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79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62"/>
      <c r="AI75" s="62"/>
      <c r="AJ75" s="62"/>
      <c r="AK75" s="62"/>
      <c r="AL75" s="62"/>
      <c r="AM75" s="6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62"/>
      <c r="AI76" s="62"/>
      <c r="AJ76" s="62"/>
      <c r="AK76" s="62"/>
      <c r="AL76" s="62"/>
      <c r="AM76" s="6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62"/>
      <c r="AI77" s="62"/>
      <c r="AJ77" s="62"/>
      <c r="AK77" s="62"/>
      <c r="AL77" s="62"/>
      <c r="AM77" s="6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  <row r="78" spans="1:79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62"/>
      <c r="AI78" s="62"/>
      <c r="AJ78" s="62"/>
      <c r="AK78" s="62"/>
      <c r="AL78" s="62"/>
      <c r="AM78" s="6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</row>
    <row r="79" spans="1:79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62"/>
      <c r="AI79" s="62"/>
      <c r="AJ79" s="62"/>
      <c r="AK79" s="62"/>
      <c r="AL79" s="62"/>
      <c r="AM79" s="6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62"/>
      <c r="AI80" s="62"/>
      <c r="AJ80" s="62"/>
      <c r="AK80" s="62"/>
      <c r="AL80" s="62"/>
      <c r="AM80" s="6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</row>
    <row r="81" spans="1:79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62"/>
      <c r="AI81" s="62"/>
      <c r="AJ81" s="62"/>
      <c r="AK81" s="62"/>
      <c r="AL81" s="62"/>
      <c r="AM81" s="6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</row>
    <row r="82" spans="1:79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62"/>
      <c r="AI82" s="62"/>
      <c r="AJ82" s="62"/>
      <c r="AK82" s="62"/>
      <c r="AL82" s="62"/>
      <c r="AM82" s="6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62"/>
      <c r="AI83" s="62"/>
      <c r="AJ83" s="62"/>
      <c r="AK83" s="62"/>
      <c r="AL83" s="62"/>
      <c r="AM83" s="6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</row>
    <row r="84" spans="1:79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62"/>
      <c r="AI84" s="62"/>
      <c r="AJ84" s="62"/>
      <c r="AK84" s="62"/>
      <c r="AL84" s="62"/>
      <c r="AM84" s="6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</row>
    <row r="85" spans="1:79">
      <c r="A85" s="9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62"/>
      <c r="AI85" s="62"/>
      <c r="AJ85" s="62"/>
      <c r="AK85" s="62"/>
      <c r="AL85" s="62"/>
      <c r="AM85" s="6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>
      <c r="A86" s="9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62"/>
      <c r="AI86" s="62"/>
      <c r="AJ86" s="62"/>
      <c r="AK86" s="62"/>
      <c r="AL86" s="62"/>
      <c r="AM86" s="6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>
      <c r="A87" s="9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62"/>
      <c r="AI87" s="62"/>
      <c r="AJ87" s="62"/>
      <c r="AK87" s="62"/>
      <c r="AL87" s="62"/>
      <c r="AM87" s="6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>
      <c r="A88" s="9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62"/>
      <c r="AI88" s="62"/>
      <c r="AJ88" s="62"/>
      <c r="AK88" s="62"/>
      <c r="AL88" s="62"/>
      <c r="AM88" s="6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>
      <c r="A89" s="9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62"/>
      <c r="AI89" s="62"/>
      <c r="AJ89" s="62"/>
      <c r="AK89" s="62"/>
      <c r="AL89" s="62"/>
      <c r="AM89" s="6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>
      <c r="A90" s="9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62"/>
      <c r="AI90" s="62"/>
      <c r="AJ90" s="62"/>
      <c r="AK90" s="62"/>
      <c r="AL90" s="62"/>
      <c r="AM90" s="6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>
      <c r="A91" s="9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62"/>
      <c r="AI91" s="62"/>
      <c r="AJ91" s="62"/>
      <c r="AK91" s="62"/>
      <c r="AL91" s="62"/>
      <c r="AM91" s="6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>
      <c r="A92" s="9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62"/>
      <c r="AI92" s="62"/>
      <c r="AJ92" s="62"/>
      <c r="AK92" s="62"/>
      <c r="AL92" s="62"/>
      <c r="AM92" s="6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</row>
    <row r="93" spans="1:79">
      <c r="A93" s="9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62"/>
      <c r="AI93" s="62"/>
      <c r="AJ93" s="62"/>
      <c r="AK93" s="62"/>
      <c r="AL93" s="62"/>
      <c r="AM93" s="6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</row>
    <row r="94" spans="1:79">
      <c r="A94" s="9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62"/>
      <c r="AI94" s="62"/>
      <c r="AJ94" s="62"/>
      <c r="AK94" s="62"/>
      <c r="AL94" s="62"/>
      <c r="AM94" s="6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</row>
    <row r="95" spans="1:79">
      <c r="A95" s="9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62"/>
      <c r="AI95" s="62"/>
      <c r="AJ95" s="62"/>
      <c r="AK95" s="62"/>
      <c r="AL95" s="62"/>
      <c r="AM95" s="6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>
      <c r="A96" s="9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62"/>
      <c r="AI96" s="62"/>
      <c r="AJ96" s="62"/>
      <c r="AK96" s="62"/>
      <c r="AL96" s="62"/>
      <c r="AM96" s="6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>
      <c r="A97" s="9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62"/>
      <c r="AI97" s="62"/>
      <c r="AJ97" s="62"/>
      <c r="AK97" s="62"/>
      <c r="AL97" s="62"/>
      <c r="AM97" s="6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>
      <c r="A98" s="9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62"/>
      <c r="AI98" s="62"/>
      <c r="AJ98" s="62"/>
      <c r="AK98" s="62"/>
      <c r="AL98" s="62"/>
      <c r="AM98" s="6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>
      <c r="A99" s="9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62"/>
      <c r="AI99" s="62"/>
      <c r="AJ99" s="62"/>
      <c r="AK99" s="62"/>
      <c r="AL99" s="62"/>
      <c r="AM99" s="6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>
      <c r="A100" s="9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62"/>
      <c r="AI100" s="62"/>
      <c r="AJ100" s="62"/>
      <c r="AK100" s="62"/>
      <c r="AL100" s="62"/>
      <c r="AM100" s="6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>
      <c r="A101" s="9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62"/>
      <c r="AI101" s="62"/>
      <c r="AJ101" s="62"/>
      <c r="AK101" s="62"/>
      <c r="AL101" s="62"/>
      <c r="AM101" s="6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>
      <c r="A102" s="9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62"/>
      <c r="AI102" s="62"/>
      <c r="AJ102" s="62"/>
      <c r="AK102" s="62"/>
      <c r="AL102" s="62"/>
      <c r="AM102" s="6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>
      <c r="A103" s="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62"/>
      <c r="AI103" s="62"/>
      <c r="AJ103" s="62"/>
      <c r="AK103" s="62"/>
      <c r="AL103" s="62"/>
      <c r="AM103" s="6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62"/>
      <c r="AI104" s="62"/>
      <c r="AJ104" s="62"/>
      <c r="AK104" s="62"/>
      <c r="AL104" s="62"/>
      <c r="AM104" s="6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62"/>
      <c r="AI105" s="62"/>
      <c r="AJ105" s="62"/>
      <c r="AK105" s="62"/>
      <c r="AL105" s="62"/>
      <c r="AM105" s="6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>
      <c r="A106" s="9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62"/>
      <c r="AI106" s="62"/>
      <c r="AJ106" s="62"/>
      <c r="AK106" s="62"/>
      <c r="AL106" s="62"/>
      <c r="AM106" s="6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>
      <c r="A107" s="9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62"/>
      <c r="AI107" s="62"/>
      <c r="AJ107" s="62"/>
      <c r="AK107" s="62"/>
      <c r="AL107" s="62"/>
      <c r="AM107" s="6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1:79"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1:79"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1:79"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1:79"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2:79"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2:79"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2:79"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2:79"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2:79"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2:79"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2:79"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2:79"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2:79"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2:79"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2:79"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2:79"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2:79"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2:79"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2:79"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2:79"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2:79"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2:79"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2:79"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2:79"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2:79"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2:79"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2:79"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2:79"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2:79"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2:79"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2:79"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2:79"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2:79"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2:79"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2:79"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2:79"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2:79"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2:79"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2:79"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2:79"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2:79"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2:79"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2:79"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2:79"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2:79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2:79"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2:79"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2:79"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2:79"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2:79"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2:79"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2:79"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2:79"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2:79"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2:79"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2:79"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2:79"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2:79"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2:79"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2:79"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2:79"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2:79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2:79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2:79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2:79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2:79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2:79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2:79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2:79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2:79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2:79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2:79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2:79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2:79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2:79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2:79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2:79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2:79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2:79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2:79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2:7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2:79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  <row r="191" spans="2:79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</row>
    <row r="192" spans="2:79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2:79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2:79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</row>
    <row r="195" spans="2:79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</row>
    <row r="196" spans="2:79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</row>
    <row r="197" spans="2:79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</row>
    <row r="198" spans="2:79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</row>
    <row r="199" spans="2:7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</row>
    <row r="200" spans="2:79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</row>
    <row r="201" spans="2:79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</row>
    <row r="202" spans="2:79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</row>
    <row r="203" spans="2:79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</row>
    <row r="204" spans="2:79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</row>
    <row r="205" spans="2:79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</row>
    <row r="206" spans="2:79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</row>
    <row r="207" spans="2:79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</row>
    <row r="208" spans="2:79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</row>
    <row r="209" spans="2:7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</row>
    <row r="210" spans="2:79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</row>
    <row r="211" spans="2:79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</row>
    <row r="212" spans="2:7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</row>
    <row r="213" spans="2:79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</row>
    <row r="214" spans="2:7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</row>
    <row r="215" spans="2:79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</row>
    <row r="216" spans="2:79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</row>
    <row r="217" spans="2:79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</row>
    <row r="218" spans="2:79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</row>
    <row r="219" spans="2:7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  <row r="220" spans="2:79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</row>
    <row r="221" spans="2:79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</row>
  </sheetData>
  <mergeCells count="9">
    <mergeCell ref="B1:AE1"/>
    <mergeCell ref="B3:AD3"/>
    <mergeCell ref="B4:AD4"/>
    <mergeCell ref="B5:AD5"/>
    <mergeCell ref="B6:B7"/>
    <mergeCell ref="C6:N6"/>
    <mergeCell ref="O6:O7"/>
    <mergeCell ref="P6:AA6"/>
    <mergeCell ref="AB6:AB7"/>
  </mergeCells>
  <printOptions horizontalCentered="1"/>
  <pageMargins left="0" right="0" top="0.19685039370078741" bottom="0.19685039370078741" header="0" footer="0.19685039370078741"/>
  <pageSetup scale="2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2014-03-19T14:26:39Z</dcterms:created>
  <dcterms:modified xsi:type="dcterms:W3CDTF">2014-03-19T14:28:48Z</dcterms:modified>
</cp:coreProperties>
</file>