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tiz\Documents\Work\Ingresos\Data Página Web\2020\Historico\"/>
    </mc:Choice>
  </mc:AlternateContent>
  <xr:revisionPtr revIDLastSave="0" documentId="8_{02D07A7B-DA4F-41D1-9C0E-AFE8D5CBD76C}" xr6:coauthVersionLast="45" xr6:coauthVersionMax="45" xr10:uidLastSave="{00000000-0000-0000-0000-000000000000}"/>
  <bookViews>
    <workbookView xWindow="-108" yWindow="-108" windowWidth="23256" windowHeight="12576" xr2:uid="{E28467CD-1522-49EA-80C0-D68F1CEFF8A1}"/>
  </bookViews>
  <sheets>
    <sheet name="DGA" sheetId="1" r:id="rId1"/>
  </sheets>
  <externalReferences>
    <externalReference r:id="rId2"/>
    <externalReference r:id="rId3"/>
    <externalReference r:id="rId4"/>
  </externalReferences>
  <definedNames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DGA!$B$3:$AD$35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H10" i="1"/>
  <c r="I10" i="1"/>
  <c r="J10" i="1"/>
  <c r="K10" i="1"/>
  <c r="N10" i="1"/>
  <c r="P10" i="1"/>
  <c r="Q10" i="1"/>
  <c r="T10" i="1"/>
  <c r="U10" i="1"/>
  <c r="V10" i="1"/>
  <c r="W10" i="1"/>
  <c r="Z10" i="1"/>
  <c r="AA10" i="1"/>
  <c r="C11" i="1"/>
  <c r="D11" i="1"/>
  <c r="O11" i="1" s="1"/>
  <c r="E11" i="1"/>
  <c r="E9" i="1" s="1"/>
  <c r="E8" i="1" s="1"/>
  <c r="E33" i="1" s="1"/>
  <c r="E35" i="1" s="1"/>
  <c r="F11" i="1"/>
  <c r="F9" i="1" s="1"/>
  <c r="G11" i="1"/>
  <c r="G10" i="1" s="1"/>
  <c r="H11" i="1"/>
  <c r="I11" i="1"/>
  <c r="J11" i="1"/>
  <c r="J9" i="1" s="1"/>
  <c r="J8" i="1" s="1"/>
  <c r="J33" i="1" s="1"/>
  <c r="J35" i="1" s="1"/>
  <c r="K11" i="1"/>
  <c r="K9" i="1" s="1"/>
  <c r="L11" i="1"/>
  <c r="L9" i="1" s="1"/>
  <c r="M11" i="1"/>
  <c r="M10" i="1" s="1"/>
  <c r="N11" i="1"/>
  <c r="P11" i="1"/>
  <c r="P9" i="1" s="1"/>
  <c r="Q11" i="1"/>
  <c r="Q9" i="1" s="1"/>
  <c r="Q8" i="1" s="1"/>
  <c r="Q33" i="1" s="1"/>
  <c r="Q35" i="1" s="1"/>
  <c r="R11" i="1"/>
  <c r="R9" i="1" s="1"/>
  <c r="S11" i="1"/>
  <c r="S10" i="1" s="1"/>
  <c r="T11" i="1"/>
  <c r="U11" i="1"/>
  <c r="V11" i="1"/>
  <c r="V9" i="1" s="1"/>
  <c r="V8" i="1" s="1"/>
  <c r="V33" i="1" s="1"/>
  <c r="V35" i="1" s="1"/>
  <c r="W11" i="1"/>
  <c r="W9" i="1" s="1"/>
  <c r="W8" i="1" s="1"/>
  <c r="W33" i="1" s="1"/>
  <c r="W35" i="1" s="1"/>
  <c r="X11" i="1"/>
  <c r="X9" i="1" s="1"/>
  <c r="Y11" i="1"/>
  <c r="Y10" i="1" s="1"/>
  <c r="Z11" i="1"/>
  <c r="AA11" i="1"/>
  <c r="C12" i="1"/>
  <c r="C9" i="1" s="1"/>
  <c r="D12" i="1"/>
  <c r="E12" i="1"/>
  <c r="F12" i="1"/>
  <c r="G12" i="1"/>
  <c r="H12" i="1"/>
  <c r="H9" i="1" s="1"/>
  <c r="I12" i="1"/>
  <c r="I9" i="1" s="1"/>
  <c r="J12" i="1"/>
  <c r="K12" i="1"/>
  <c r="L12" i="1"/>
  <c r="M12" i="1"/>
  <c r="N12" i="1"/>
  <c r="N9" i="1" s="1"/>
  <c r="P12" i="1"/>
  <c r="Q12" i="1"/>
  <c r="R12" i="1"/>
  <c r="S12" i="1"/>
  <c r="T12" i="1"/>
  <c r="T9" i="1" s="1"/>
  <c r="U12" i="1"/>
  <c r="U9" i="1" s="1"/>
  <c r="V12" i="1"/>
  <c r="W12" i="1"/>
  <c r="X12" i="1"/>
  <c r="Y12" i="1"/>
  <c r="Z12" i="1"/>
  <c r="Z9" i="1" s="1"/>
  <c r="AA12" i="1"/>
  <c r="AA9" i="1" s="1"/>
  <c r="O13" i="1"/>
  <c r="AB13" i="1"/>
  <c r="AB12" i="1" s="1"/>
  <c r="AC13" i="1"/>
  <c r="AD13" i="1" s="1"/>
  <c r="O14" i="1"/>
  <c r="AB14" i="1"/>
  <c r="AC14" i="1" s="1"/>
  <c r="AD14" i="1" s="1"/>
  <c r="O15" i="1"/>
  <c r="AC15" i="1" s="1"/>
  <c r="AD15" i="1" s="1"/>
  <c r="AB15" i="1"/>
  <c r="O16" i="1"/>
  <c r="AB16" i="1"/>
  <c r="AC16" i="1"/>
  <c r="AD16" i="1" s="1"/>
  <c r="O17" i="1"/>
  <c r="AB17" i="1"/>
  <c r="AC17" i="1" s="1"/>
  <c r="O18" i="1"/>
  <c r="AB18" i="1"/>
  <c r="AC18" i="1" s="1"/>
  <c r="O19" i="1"/>
  <c r="AB19" i="1"/>
  <c r="AC19" i="1" s="1"/>
  <c r="AD19" i="1" s="1"/>
  <c r="D21" i="1"/>
  <c r="D20" i="1" s="1"/>
  <c r="E21" i="1"/>
  <c r="E20" i="1" s="1"/>
  <c r="J21" i="1"/>
  <c r="J20" i="1" s="1"/>
  <c r="K21" i="1"/>
  <c r="K20" i="1" s="1"/>
  <c r="P21" i="1"/>
  <c r="P20" i="1" s="1"/>
  <c r="Q21" i="1"/>
  <c r="Q20" i="1" s="1"/>
  <c r="V21" i="1"/>
  <c r="V20" i="1" s="1"/>
  <c r="W21" i="1"/>
  <c r="W20" i="1" s="1"/>
  <c r="C22" i="1"/>
  <c r="D22" i="1"/>
  <c r="O22" i="1" s="1"/>
  <c r="O21" i="1" s="1"/>
  <c r="O20" i="1" s="1"/>
  <c r="E22" i="1"/>
  <c r="F22" i="1"/>
  <c r="F21" i="1" s="1"/>
  <c r="F20" i="1" s="1"/>
  <c r="G22" i="1"/>
  <c r="G21" i="1" s="1"/>
  <c r="G20" i="1" s="1"/>
  <c r="H22" i="1"/>
  <c r="I22" i="1"/>
  <c r="J22" i="1"/>
  <c r="K22" i="1"/>
  <c r="L22" i="1"/>
  <c r="L21" i="1" s="1"/>
  <c r="L20" i="1" s="1"/>
  <c r="M22" i="1"/>
  <c r="M21" i="1" s="1"/>
  <c r="M20" i="1" s="1"/>
  <c r="N22" i="1"/>
  <c r="P22" i="1"/>
  <c r="AB22" i="1" s="1"/>
  <c r="Q22" i="1"/>
  <c r="R22" i="1"/>
  <c r="R21" i="1" s="1"/>
  <c r="R20" i="1" s="1"/>
  <c r="S22" i="1"/>
  <c r="S21" i="1" s="1"/>
  <c r="S20" i="1" s="1"/>
  <c r="T22" i="1"/>
  <c r="U22" i="1"/>
  <c r="V22" i="1"/>
  <c r="W22" i="1"/>
  <c r="X22" i="1"/>
  <c r="X21" i="1" s="1"/>
  <c r="X20" i="1" s="1"/>
  <c r="Y22" i="1"/>
  <c r="Y21" i="1" s="1"/>
  <c r="Y20" i="1" s="1"/>
  <c r="Z22" i="1"/>
  <c r="AA22" i="1"/>
  <c r="C23" i="1"/>
  <c r="C21" i="1" s="1"/>
  <c r="C20" i="1" s="1"/>
  <c r="D23" i="1"/>
  <c r="E23" i="1"/>
  <c r="F23" i="1"/>
  <c r="G23" i="1"/>
  <c r="H23" i="1"/>
  <c r="H21" i="1" s="1"/>
  <c r="H20" i="1" s="1"/>
  <c r="I23" i="1"/>
  <c r="I21" i="1" s="1"/>
  <c r="I20" i="1" s="1"/>
  <c r="J23" i="1"/>
  <c r="K23" i="1"/>
  <c r="L23" i="1"/>
  <c r="M23" i="1"/>
  <c r="N23" i="1"/>
  <c r="N21" i="1" s="1"/>
  <c r="N20" i="1" s="1"/>
  <c r="O23" i="1"/>
  <c r="P23" i="1"/>
  <c r="Q23" i="1"/>
  <c r="AB23" i="1" s="1"/>
  <c r="AC23" i="1" s="1"/>
  <c r="R23" i="1"/>
  <c r="S23" i="1"/>
  <c r="T23" i="1"/>
  <c r="T21" i="1" s="1"/>
  <c r="T20" i="1" s="1"/>
  <c r="U23" i="1"/>
  <c r="U21" i="1" s="1"/>
  <c r="U20" i="1" s="1"/>
  <c r="V23" i="1"/>
  <c r="W23" i="1"/>
  <c r="X23" i="1"/>
  <c r="Y23" i="1"/>
  <c r="Z23" i="1"/>
  <c r="Z21" i="1" s="1"/>
  <c r="Z20" i="1" s="1"/>
  <c r="AA23" i="1"/>
  <c r="AA21" i="1" s="1"/>
  <c r="AA20" i="1" s="1"/>
  <c r="C24" i="1"/>
  <c r="D24" i="1"/>
  <c r="E24" i="1"/>
  <c r="O24" i="1" s="1"/>
  <c r="F24" i="1"/>
  <c r="G24" i="1"/>
  <c r="H24" i="1"/>
  <c r="I24" i="1"/>
  <c r="J24" i="1"/>
  <c r="K24" i="1"/>
  <c r="L24" i="1"/>
  <c r="M24" i="1"/>
  <c r="N24" i="1"/>
  <c r="P24" i="1"/>
  <c r="Q24" i="1"/>
  <c r="AB24" i="1" s="1"/>
  <c r="AC24" i="1" s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O26" i="1"/>
  <c r="AB26" i="1"/>
  <c r="AB25" i="1" s="1"/>
  <c r="AC25" i="1" s="1"/>
  <c r="AD25" i="1" s="1"/>
  <c r="AC26" i="1"/>
  <c r="AD26" i="1" s="1"/>
  <c r="O27" i="1"/>
  <c r="AB27" i="1"/>
  <c r="AC27" i="1"/>
  <c r="AD27" i="1"/>
  <c r="C28" i="1"/>
  <c r="O28" i="1" s="1"/>
  <c r="AC28" i="1" s="1"/>
  <c r="AD28" i="1" s="1"/>
  <c r="D28" i="1"/>
  <c r="E28" i="1"/>
  <c r="F28" i="1"/>
  <c r="G28" i="1"/>
  <c r="H28" i="1"/>
  <c r="I28" i="1"/>
  <c r="J28" i="1"/>
  <c r="P28" i="1"/>
  <c r="Q28" i="1"/>
  <c r="AB28" i="1"/>
  <c r="D29" i="1"/>
  <c r="E29" i="1"/>
  <c r="F29" i="1"/>
  <c r="G29" i="1"/>
  <c r="J29" i="1"/>
  <c r="K29" i="1"/>
  <c r="L29" i="1"/>
  <c r="M29" i="1"/>
  <c r="P29" i="1"/>
  <c r="Q29" i="1"/>
  <c r="R29" i="1"/>
  <c r="S29" i="1"/>
  <c r="V29" i="1"/>
  <c r="W29" i="1"/>
  <c r="X29" i="1"/>
  <c r="Y29" i="1"/>
  <c r="C30" i="1"/>
  <c r="C29" i="1" s="1"/>
  <c r="D30" i="1"/>
  <c r="E30" i="1"/>
  <c r="F30" i="1"/>
  <c r="G30" i="1"/>
  <c r="H30" i="1"/>
  <c r="H29" i="1" s="1"/>
  <c r="I30" i="1"/>
  <c r="I29" i="1" s="1"/>
  <c r="J30" i="1"/>
  <c r="K30" i="1"/>
  <c r="L30" i="1"/>
  <c r="M30" i="1"/>
  <c r="N30" i="1"/>
  <c r="N29" i="1" s="1"/>
  <c r="O30" i="1"/>
  <c r="O29" i="1" s="1"/>
  <c r="P30" i="1"/>
  <c r="Q30" i="1"/>
  <c r="R30" i="1"/>
  <c r="S30" i="1"/>
  <c r="T30" i="1"/>
  <c r="T29" i="1" s="1"/>
  <c r="U30" i="1"/>
  <c r="U29" i="1" s="1"/>
  <c r="V30" i="1"/>
  <c r="W30" i="1"/>
  <c r="X30" i="1"/>
  <c r="Y30" i="1"/>
  <c r="Z30" i="1"/>
  <c r="Z29" i="1" s="1"/>
  <c r="AA30" i="1"/>
  <c r="AA29" i="1" s="1"/>
  <c r="O31" i="1"/>
  <c r="AB31" i="1"/>
  <c r="AB30" i="1" s="1"/>
  <c r="AC31" i="1"/>
  <c r="AD31" i="1" s="1"/>
  <c r="O32" i="1"/>
  <c r="AB32" i="1"/>
  <c r="AC32" i="1"/>
  <c r="AD32" i="1"/>
  <c r="AB34" i="1"/>
  <c r="AC34" i="1"/>
  <c r="O10" i="1" l="1"/>
  <c r="AC22" i="1"/>
  <c r="AD22" i="1" s="1"/>
  <c r="AB21" i="1"/>
  <c r="C8" i="1"/>
  <c r="C33" i="1" s="1"/>
  <c r="C35" i="1" s="1"/>
  <c r="H8" i="1"/>
  <c r="H33" i="1" s="1"/>
  <c r="H35" i="1" s="1"/>
  <c r="I8" i="1"/>
  <c r="I33" i="1" s="1"/>
  <c r="I35" i="1" s="1"/>
  <c r="P8" i="1"/>
  <c r="P33" i="1" s="1"/>
  <c r="P35" i="1" s="1"/>
  <c r="AA8" i="1"/>
  <c r="AA33" i="1" s="1"/>
  <c r="AA35" i="1" s="1"/>
  <c r="U8" i="1"/>
  <c r="U33" i="1" s="1"/>
  <c r="U35" i="1" s="1"/>
  <c r="N8" i="1"/>
  <c r="N33" i="1" s="1"/>
  <c r="N35" i="1" s="1"/>
  <c r="Z8" i="1"/>
  <c r="Z33" i="1" s="1"/>
  <c r="Z35" i="1" s="1"/>
  <c r="T8" i="1"/>
  <c r="T33" i="1" s="1"/>
  <c r="T35" i="1" s="1"/>
  <c r="L8" i="1"/>
  <c r="L33" i="1" s="1"/>
  <c r="L35" i="1" s="1"/>
  <c r="F8" i="1"/>
  <c r="F33" i="1" s="1"/>
  <c r="F35" i="1" s="1"/>
  <c r="AC30" i="1"/>
  <c r="AD30" i="1" s="1"/>
  <c r="AB29" i="1"/>
  <c r="AC29" i="1" s="1"/>
  <c r="AD29" i="1" s="1"/>
  <c r="X8" i="1"/>
  <c r="X33" i="1" s="1"/>
  <c r="X35" i="1" s="1"/>
  <c r="R8" i="1"/>
  <c r="R33" i="1" s="1"/>
  <c r="R35" i="1" s="1"/>
  <c r="K8" i="1"/>
  <c r="K33" i="1" s="1"/>
  <c r="K35" i="1" s="1"/>
  <c r="X10" i="1"/>
  <c r="R10" i="1"/>
  <c r="L10" i="1"/>
  <c r="F10" i="1"/>
  <c r="D9" i="1"/>
  <c r="D8" i="1" s="1"/>
  <c r="D33" i="1" s="1"/>
  <c r="D35" i="1" s="1"/>
  <c r="Y9" i="1"/>
  <c r="Y8" i="1" s="1"/>
  <c r="Y33" i="1" s="1"/>
  <c r="Y35" i="1" s="1"/>
  <c r="S9" i="1"/>
  <c r="S8" i="1" s="1"/>
  <c r="S33" i="1" s="1"/>
  <c r="S35" i="1" s="1"/>
  <c r="M9" i="1"/>
  <c r="M8" i="1" s="1"/>
  <c r="M33" i="1" s="1"/>
  <c r="M35" i="1" s="1"/>
  <c r="G9" i="1"/>
  <c r="G8" i="1" s="1"/>
  <c r="G33" i="1" s="1"/>
  <c r="G35" i="1" s="1"/>
  <c r="O12" i="1"/>
  <c r="AC12" i="1" s="1"/>
  <c r="AD12" i="1" s="1"/>
  <c r="AB11" i="1"/>
  <c r="AB10" i="1" l="1"/>
  <c r="AC11" i="1"/>
  <c r="AD11" i="1" s="1"/>
  <c r="O9" i="1"/>
  <c r="O8" i="1" s="1"/>
  <c r="O33" i="1" s="1"/>
  <c r="O35" i="1" s="1"/>
  <c r="AC21" i="1"/>
  <c r="AD21" i="1" s="1"/>
  <c r="AB20" i="1"/>
  <c r="AC20" i="1" s="1"/>
  <c r="AD20" i="1" s="1"/>
  <c r="AC10" i="1" l="1"/>
  <c r="AD10" i="1" s="1"/>
  <c r="AB9" i="1"/>
  <c r="AC9" i="1" l="1"/>
  <c r="AD9" i="1" s="1"/>
  <c r="AB8" i="1"/>
  <c r="AC8" i="1" l="1"/>
  <c r="AD8" i="1" s="1"/>
  <c r="AB33" i="1"/>
  <c r="AC33" i="1" l="1"/>
  <c r="AD33" i="1" s="1"/>
  <c r="AB35" i="1"/>
  <c r="AC35" i="1" s="1"/>
  <c r="AD35" i="1" s="1"/>
</calcChain>
</file>

<file path=xl/sharedStrings.xml><?xml version="1.0" encoding="utf-8"?>
<sst xmlns="http://schemas.openxmlformats.org/spreadsheetml/2006/main" count="65" uniqueCount="52">
  <si>
    <t>Las informaciones presentadas difieren de las presentadas en  Portal de Transparencia Fiscal,  por diferencias en la metodología estadística  utilizada.</t>
  </si>
  <si>
    <t xml:space="preserve">     Excluye los depósitos en exceso de la DGA.</t>
  </si>
  <si>
    <t xml:space="preserve">(1) Cifras sujetas a rectificación.  Incluye los dólares convertidos a la tasa oficial. </t>
  </si>
  <si>
    <t xml:space="preserve">NOTAS: </t>
  </si>
  <si>
    <t>FUENTE: Ministerio de Hacienda, Sistema Integrado de Gestión Financiera (SIGEF), Informe de Ejecución de Ingresos.</t>
  </si>
  <si>
    <t>TOTAL DE INGRESOS REPORTADOS EN EL SIGEF</t>
  </si>
  <si>
    <t xml:space="preserve">Fondo para Registro y Devolución de los Depósitos en excesos en la Cuenta Única del Tesoro </t>
  </si>
  <si>
    <t>TOTAL</t>
  </si>
  <si>
    <t>IV) OTROS INGRESOS</t>
  </si>
  <si>
    <t>- Ventas Servicios del Estado</t>
  </si>
  <si>
    <t>- Ventas de Bienes y Servicios</t>
  </si>
  <si>
    <t>III) INGRESOS POR CONTRAPRESTACION</t>
  </si>
  <si>
    <t>II) TRANFERENCIAS CORRIENTES</t>
  </si>
  <si>
    <t>- Otros</t>
  </si>
  <si>
    <t>- Salida de Pasajeros por la Región Fronteriza</t>
  </si>
  <si>
    <t>- Otros Impuestos sobre el Comercio Exterior</t>
  </si>
  <si>
    <t>- Impuestos sobre las Exportaciones</t>
  </si>
  <si>
    <t>- Subasta contingentes arancelarios</t>
  </si>
  <si>
    <t>- Impuestos Arancelarios</t>
  </si>
  <si>
    <t>- Impuestos sobre las Importaciones</t>
  </si>
  <si>
    <t>2) IMPUESTOS SOBRE EL COMERCIO Y LAS TRANSACCIONES COMERCIO EXTERIOR</t>
  </si>
  <si>
    <t>- Accesorios sobre Impuestos Internos a  Mercancías y  Servicios</t>
  </si>
  <si>
    <t xml:space="preserve"> - Impuestos Sobre el Uso de Bienes y Licencias</t>
  </si>
  <si>
    <t>- Impuesto adicional de RD$2.0 al consumo de gasoil y gasolina premium-regular</t>
  </si>
  <si>
    <t>- Impuesto Selectivo a las demás Mercancías</t>
  </si>
  <si>
    <t>- Impuesto Selectivo al Tabaco y los Cigarrillos</t>
  </si>
  <si>
    <t>- Impuestos Selectivos a Productos Derivados del Alcohol y cervezas</t>
  </si>
  <si>
    <t>- Impuestos Adicionales y Selectivos sobre Bienes y Servicios</t>
  </si>
  <si>
    <t>- Impuestos Transferencias de Bienes Industrializados y Servicios</t>
  </si>
  <si>
    <t>- Impuestos sobre los Bienes y Servicios</t>
  </si>
  <si>
    <t>1) IMPUESTOS INTERNOS SOBRE MERCANCIAS Y SERVICIOS</t>
  </si>
  <si>
    <t>I) IMPUESTOS</t>
  </si>
  <si>
    <t>%</t>
  </si>
  <si>
    <t>Abs.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</si>
  <si>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</si>
  <si>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</si>
  <si>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</si>
  <si>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</si>
  <si>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</si>
  <si>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</si>
  <si>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</si>
  <si>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</si>
  <si>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</si>
  <si>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</si>
  <si>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</si>
  <si>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</si>
  <si>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VARIACION</t>
  </si>
  <si>
    <t>PARTIDAS</t>
  </si>
  <si>
    <t xml:space="preserve">(En millones RD$) </t>
  </si>
  <si>
    <t>ENERO-OCTUBRE   2020/2019</t>
  </si>
  <si>
    <t>INGRESOS FISCALES COMPARADOS POR PARTIDAS, DIRECCION GENERAL DE ADUANAS</t>
  </si>
  <si>
    <t xml:space="preserve"> CUADRO No.3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</si>
</sst>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#,##0.0_);\(#,##0.0\)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sz val="8"/>
      <name val="Segoe UI"/>
      <family val="2"/>
    </font>
    <font>
      <sz val="10"/>
      <color indexed="8"/>
      <name val="Segoe UI"/>
      <family val="2"/>
    </font>
    <font>
      <sz val="8"/>
      <color indexed="8"/>
      <name val="Segoe UI"/>
      <family val="2"/>
    </font>
    <font>
      <b/>
      <sz val="9"/>
      <color indexed="8"/>
      <name val="Segoe UI"/>
      <family val="2"/>
    </font>
    <font>
      <b/>
      <sz val="9"/>
      <name val="Segoe UI"/>
      <family val="2"/>
    </font>
    <font>
      <sz val="12"/>
      <name val="Arial"/>
      <family val="2"/>
    </font>
    <font>
      <b/>
      <sz val="9"/>
      <color theme="0"/>
      <name val="Segoe UI"/>
      <family val="2"/>
    </font>
    <font>
      <sz val="9"/>
      <name val="Segoe UI"/>
      <family val="2"/>
    </font>
    <font>
      <sz val="9"/>
      <color indexed="8"/>
      <name val="Segoe UI"/>
      <family val="2"/>
    </font>
    <font>
      <sz val="12"/>
      <name val="Courier"/>
      <family val="3"/>
    </font>
    <font>
      <b/>
      <sz val="10"/>
      <name val="Arial"/>
      <family val="2"/>
    </font>
    <font>
      <b/>
      <sz val="10"/>
      <color indexed="8"/>
      <name val="Segoe UI"/>
      <family val="2"/>
    </font>
    <font>
      <sz val="10"/>
      <color rgb="FFFF0000"/>
      <name val="Arial"/>
      <family val="2"/>
    </font>
    <font>
      <sz val="10"/>
      <color rgb="FFFF0000"/>
      <name val="Segoe UI"/>
      <family val="2"/>
    </font>
    <font>
      <sz val="12"/>
      <name val="Segoe UI"/>
      <family val="2"/>
    </font>
    <font>
      <i/>
      <sz val="11"/>
      <color indexed="8"/>
      <name val="Segoe UI"/>
      <family val="2"/>
    </font>
    <font>
      <i/>
      <sz val="12"/>
      <color indexed="8"/>
      <name val="Segoe UI"/>
      <family val="2"/>
    </font>
    <font>
      <b/>
      <sz val="12"/>
      <color indexed="8"/>
      <name val="Segoe UI"/>
      <family val="2"/>
    </font>
    <font>
      <b/>
      <i/>
      <sz val="12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9" fontId="13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165" fontId="2" fillId="0" borderId="0" xfId="0" applyNumberFormat="1" applyFont="1"/>
    <xf numFmtId="0" fontId="5" fillId="0" borderId="0" xfId="0" applyFont="1"/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3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/>
    <xf numFmtId="49" fontId="7" fillId="0" borderId="0" xfId="0" applyNumberFormat="1" applyFont="1"/>
    <xf numFmtId="165" fontId="2" fillId="0" borderId="0" xfId="2" applyNumberFormat="1" applyFont="1" applyAlignment="1">
      <alignment horizontal="center" vertical="center"/>
    </xf>
    <xf numFmtId="165" fontId="5" fillId="0" borderId="0" xfId="2" applyNumberFormat="1" applyFont="1" applyAlignment="1">
      <alignment vertical="center"/>
    </xf>
    <xf numFmtId="165" fontId="8" fillId="0" borderId="0" xfId="0" applyNumberFormat="1" applyFont="1"/>
    <xf numFmtId="0" fontId="9" fillId="0" borderId="0" xfId="0" applyFont="1"/>
    <xf numFmtId="164" fontId="1" fillId="0" borderId="0" xfId="0" applyNumberFormat="1" applyFont="1"/>
    <xf numFmtId="165" fontId="10" fillId="3" borderId="1" xfId="0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49" fontId="10" fillId="3" borderId="3" xfId="0" applyNumberFormat="1" applyFont="1" applyFill="1" applyBorder="1" applyAlignment="1">
      <alignment horizontal="left" vertical="center"/>
    </xf>
    <xf numFmtId="165" fontId="1" fillId="0" borderId="0" xfId="0" applyNumberFormat="1" applyFont="1"/>
    <xf numFmtId="43" fontId="11" fillId="0" borderId="4" xfId="1" applyFont="1" applyFill="1" applyBorder="1" applyAlignment="1" applyProtection="1">
      <alignment horizontal="right" vertical="center"/>
    </xf>
    <xf numFmtId="165" fontId="12" fillId="0" borderId="1" xfId="2" applyNumberFormat="1" applyFont="1" applyBorder="1" applyAlignment="1">
      <alignment vertical="center"/>
    </xf>
    <xf numFmtId="165" fontId="12" fillId="0" borderId="2" xfId="2" applyNumberFormat="1" applyFont="1" applyBorder="1" applyAlignment="1">
      <alignment vertical="center"/>
    </xf>
    <xf numFmtId="0" fontId="12" fillId="0" borderId="5" xfId="2" applyFont="1" applyBorder="1" applyAlignment="1">
      <alignment horizontal="left" vertical="center"/>
    </xf>
    <xf numFmtId="164" fontId="1" fillId="0" borderId="0" xfId="1" applyNumberFormat="1" applyFont="1" applyFill="1" applyBorder="1"/>
    <xf numFmtId="165" fontId="10" fillId="3" borderId="6" xfId="2" applyNumberFormat="1" applyFont="1" applyFill="1" applyBorder="1" applyAlignment="1">
      <alignment vertical="center"/>
    </xf>
    <xf numFmtId="165" fontId="10" fillId="3" borderId="7" xfId="2" applyNumberFormat="1" applyFont="1" applyFill="1" applyBorder="1" applyAlignment="1">
      <alignment vertical="center"/>
    </xf>
    <xf numFmtId="0" fontId="10" fillId="3" borderId="7" xfId="2" applyFont="1" applyFill="1" applyBorder="1" applyAlignment="1">
      <alignment horizontal="left" vertical="center"/>
    </xf>
    <xf numFmtId="165" fontId="8" fillId="0" borderId="4" xfId="2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right"/>
    </xf>
    <xf numFmtId="165" fontId="7" fillId="0" borderId="8" xfId="2" applyNumberFormat="1" applyFont="1" applyBorder="1"/>
    <xf numFmtId="165" fontId="7" fillId="0" borderId="8" xfId="3" applyNumberFormat="1" applyFont="1" applyBorder="1"/>
    <xf numFmtId="0" fontId="8" fillId="0" borderId="8" xfId="0" applyFont="1" applyBorder="1"/>
    <xf numFmtId="165" fontId="11" fillId="0" borderId="4" xfId="2" applyNumberFormat="1" applyFont="1" applyBorder="1" applyAlignment="1">
      <alignment horizontal="right"/>
    </xf>
    <xf numFmtId="165" fontId="11" fillId="0" borderId="8" xfId="2" applyNumberFormat="1" applyFont="1" applyBorder="1" applyAlignment="1">
      <alignment horizontal="right"/>
    </xf>
    <xf numFmtId="165" fontId="12" fillId="0" borderId="8" xfId="2" applyNumberFormat="1" applyFont="1" applyBorder="1"/>
    <xf numFmtId="165" fontId="12" fillId="0" borderId="8" xfId="3" applyNumberFormat="1" applyFont="1" applyBorder="1"/>
    <xf numFmtId="39" fontId="12" fillId="0" borderId="8" xfId="4" applyFont="1" applyBorder="1" applyAlignment="1">
      <alignment horizontal="left" indent="2"/>
    </xf>
    <xf numFmtId="165" fontId="5" fillId="0" borderId="0" xfId="0" applyNumberFormat="1" applyFont="1"/>
    <xf numFmtId="165" fontId="7" fillId="0" borderId="4" xfId="2" applyNumberFormat="1" applyFont="1" applyBorder="1"/>
    <xf numFmtId="39" fontId="7" fillId="0" borderId="8" xfId="4" applyFont="1" applyBorder="1" applyAlignment="1">
      <alignment horizontal="left" indent="1"/>
    </xf>
    <xf numFmtId="164" fontId="14" fillId="0" borderId="0" xfId="1" applyNumberFormat="1" applyFont="1" applyFill="1" applyBorder="1"/>
    <xf numFmtId="165" fontId="15" fillId="0" borderId="0" xfId="0" applyNumberFormat="1" applyFont="1"/>
    <xf numFmtId="49" fontId="8" fillId="0" borderId="8" xfId="2" applyNumberFormat="1" applyFont="1" applyBorder="1" applyAlignment="1">
      <alignment horizontal="left"/>
    </xf>
    <xf numFmtId="39" fontId="7" fillId="0" borderId="8" xfId="4" applyFont="1" applyBorder="1"/>
    <xf numFmtId="49" fontId="11" fillId="0" borderId="8" xfId="2" applyNumberFormat="1" applyFont="1" applyBorder="1" applyAlignment="1">
      <alignment horizontal="left" indent="2"/>
    </xf>
    <xf numFmtId="165" fontId="12" fillId="2" borderId="8" xfId="2" applyNumberFormat="1" applyFont="1" applyFill="1" applyBorder="1"/>
    <xf numFmtId="49" fontId="12" fillId="0" borderId="8" xfId="2" applyNumberFormat="1" applyFont="1" applyBorder="1" applyAlignment="1">
      <alignment horizontal="left" indent="2"/>
    </xf>
    <xf numFmtId="49" fontId="7" fillId="0" borderId="8" xfId="4" applyNumberFormat="1" applyFont="1" applyBorder="1" applyAlignment="1">
      <alignment horizontal="left" indent="1"/>
    </xf>
    <xf numFmtId="43" fontId="8" fillId="0" borderId="4" xfId="1" applyFont="1" applyFill="1" applyBorder="1" applyAlignment="1" applyProtection="1">
      <alignment horizontal="right"/>
    </xf>
    <xf numFmtId="165" fontId="8" fillId="0" borderId="8" xfId="2" applyNumberFormat="1" applyFont="1" applyBorder="1"/>
    <xf numFmtId="165" fontId="11" fillId="0" borderId="8" xfId="2" applyNumberFormat="1" applyFont="1" applyBorder="1"/>
    <xf numFmtId="165" fontId="8" fillId="0" borderId="8" xfId="3" applyNumberFormat="1" applyFont="1" applyBorder="1" applyAlignment="1">
      <alignment horizontal="right"/>
    </xf>
    <xf numFmtId="165" fontId="7" fillId="0" borderId="8" xfId="4" applyNumberFormat="1" applyFont="1" applyBorder="1" applyAlignment="1">
      <alignment horizontal="left" indent="1"/>
    </xf>
    <xf numFmtId="43" fontId="11" fillId="0" borderId="4" xfId="1" applyFont="1" applyFill="1" applyBorder="1" applyAlignment="1" applyProtection="1">
      <alignment horizontal="right"/>
    </xf>
    <xf numFmtId="0" fontId="7" fillId="0" borderId="8" xfId="4" applyNumberFormat="1" applyFont="1" applyBorder="1" applyAlignment="1">
      <alignment horizontal="left" indent="1"/>
    </xf>
    <xf numFmtId="43" fontId="11" fillId="0" borderId="8" xfId="1" applyFont="1" applyFill="1" applyBorder="1" applyAlignment="1" applyProtection="1">
      <alignment horizontal="right"/>
    </xf>
    <xf numFmtId="165" fontId="11" fillId="0" borderId="8" xfId="3" applyNumberFormat="1" applyFont="1" applyBorder="1" applyAlignment="1">
      <alignment horizontal="right"/>
    </xf>
    <xf numFmtId="49" fontId="12" fillId="0" borderId="8" xfId="4" applyNumberFormat="1" applyFont="1" applyBorder="1" applyAlignment="1">
      <alignment horizontal="left" indent="2"/>
    </xf>
    <xf numFmtId="0" fontId="16" fillId="0" borderId="0" xfId="0" applyFont="1"/>
    <xf numFmtId="164" fontId="16" fillId="0" borderId="0" xfId="1" applyNumberFormat="1" applyFont="1" applyFill="1" applyBorder="1"/>
    <xf numFmtId="165" fontId="17" fillId="0" borderId="0" xfId="0" applyNumberFormat="1" applyFont="1"/>
    <xf numFmtId="49" fontId="11" fillId="0" borderId="8" xfId="4" applyNumberFormat="1" applyFont="1" applyBorder="1" applyAlignment="1">
      <alignment horizontal="left" indent="2"/>
    </xf>
    <xf numFmtId="49" fontId="7" fillId="0" borderId="8" xfId="2" applyNumberFormat="1" applyFont="1" applyBorder="1" applyAlignment="1">
      <alignment horizontal="left" indent="1"/>
    </xf>
    <xf numFmtId="0" fontId="11" fillId="0" borderId="8" xfId="2" applyFont="1" applyBorder="1" applyAlignment="1">
      <alignment horizontal="left" indent="2"/>
    </xf>
    <xf numFmtId="49" fontId="7" fillId="0" borderId="8" xfId="4" applyNumberFormat="1" applyFont="1" applyBorder="1"/>
    <xf numFmtId="165" fontId="7" fillId="0" borderId="9" xfId="2" applyNumberFormat="1" applyFont="1" applyBorder="1"/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5">
    <cellStyle name="Millares" xfId="1" builtinId="3"/>
    <cellStyle name="Normal" xfId="0" builtinId="0"/>
    <cellStyle name="Normal_COMPARACION 2002-2001" xfId="2" xr:uid="{820DC0F9-E674-4F1F-A761-087C1CF3706B}"/>
    <cellStyle name="Normal_COMPARACION 2002-2001 2" xfId="3" xr:uid="{8137A320-FDA0-4677-9DA8-2EC6823D7DEC}"/>
    <cellStyle name="Normal_Hoja6" xfId="4" xr:uid="{07849842-0FC4-4A56-A00D-6DFFBBA95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0/INGRESOS%20ENERO-DICIEMBRE%202020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FISCALES%20POR%20PRINCIPALES%20PARTIDAS%20DGA,%20DGII%20Y%20TN%20%20ENERO-DICIEMBRE%20%202020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9-2020"/>
      <sheetName val="FINANCIERO (2020 Est. 2020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0 (REC)"/>
      <sheetName val="2020 (RESUMEN"/>
      <sheetName val="2020 REC- EST "/>
      <sheetName val="2010 REC-EST RESUMEN"/>
    </sheetNames>
    <sheetDataSet>
      <sheetData sheetId="0"/>
      <sheetData sheetId="1"/>
      <sheetData sheetId="2"/>
      <sheetData sheetId="3">
        <row r="11">
          <cell r="C11">
            <v>5895.3</v>
          </cell>
        </row>
        <row r="27">
          <cell r="C27">
            <v>7646.9</v>
          </cell>
          <cell r="D27">
            <v>6473.8</v>
          </cell>
          <cell r="E27">
            <v>7342.1</v>
          </cell>
          <cell r="F27">
            <v>7056.6</v>
          </cell>
          <cell r="G27">
            <v>8572.4</v>
          </cell>
          <cell r="H27">
            <v>7187.8</v>
          </cell>
          <cell r="I27">
            <v>8528.7000000000007</v>
          </cell>
          <cell r="J27">
            <v>8158.9</v>
          </cell>
          <cell r="K27">
            <v>7477.5</v>
          </cell>
          <cell r="L27">
            <v>9123.1</v>
          </cell>
          <cell r="M27">
            <v>8342.4</v>
          </cell>
          <cell r="N27">
            <v>7808.2</v>
          </cell>
          <cell r="P27">
            <v>7844.8</v>
          </cell>
          <cell r="Q27">
            <v>6768</v>
          </cell>
          <cell r="R27">
            <v>6546.9</v>
          </cell>
          <cell r="S27">
            <v>4512.8999999999996</v>
          </cell>
          <cell r="T27">
            <v>4429.1000000000004</v>
          </cell>
          <cell r="U27">
            <v>5399.1</v>
          </cell>
          <cell r="V27">
            <v>6417.1</v>
          </cell>
          <cell r="W27">
            <v>6472.4</v>
          </cell>
          <cell r="X27">
            <v>7140.5</v>
          </cell>
          <cell r="Y27">
            <v>8299</v>
          </cell>
          <cell r="Z27">
            <v>8792.2000000000007</v>
          </cell>
          <cell r="AA27">
            <v>9469.7999999999993</v>
          </cell>
        </row>
        <row r="47">
          <cell r="C47">
            <v>2539.6999999999998</v>
          </cell>
          <cell r="D47">
            <v>2312.1999999999998</v>
          </cell>
          <cell r="E47">
            <v>2538.3000000000002</v>
          </cell>
          <cell r="F47">
            <v>2353.5</v>
          </cell>
          <cell r="G47">
            <v>2882.7</v>
          </cell>
          <cell r="H47">
            <v>2435.1999999999998</v>
          </cell>
          <cell r="I47">
            <v>2820.8</v>
          </cell>
          <cell r="J47">
            <v>2686.1</v>
          </cell>
          <cell r="K47">
            <v>2656.7</v>
          </cell>
          <cell r="L47">
            <v>3328.3</v>
          </cell>
          <cell r="M47">
            <v>3142</v>
          </cell>
          <cell r="N47">
            <v>2782.9</v>
          </cell>
          <cell r="P47">
            <v>2737.1</v>
          </cell>
          <cell r="Q47">
            <v>2402.4</v>
          </cell>
          <cell r="R47">
            <v>2061.1999999999998</v>
          </cell>
          <cell r="S47">
            <v>1477.2</v>
          </cell>
          <cell r="T47">
            <v>1493.1</v>
          </cell>
          <cell r="U47">
            <v>2007.5</v>
          </cell>
          <cell r="V47">
            <v>2372.9</v>
          </cell>
          <cell r="W47">
            <v>2507.6</v>
          </cell>
          <cell r="X47">
            <v>2732.8</v>
          </cell>
          <cell r="Y47">
            <v>3088.8</v>
          </cell>
          <cell r="Z47">
            <v>3257.6</v>
          </cell>
          <cell r="AA47">
            <v>3491.9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8">
          <cell r="C58">
            <v>0.1</v>
          </cell>
          <cell r="D58">
            <v>0.1</v>
          </cell>
          <cell r="E58">
            <v>0.3</v>
          </cell>
          <cell r="F58">
            <v>0.2</v>
          </cell>
          <cell r="G58">
            <v>0.2</v>
          </cell>
          <cell r="H58">
            <v>0.1</v>
          </cell>
          <cell r="I58">
            <v>0.1</v>
          </cell>
          <cell r="J58">
            <v>0.4</v>
          </cell>
          <cell r="P58">
            <v>0.3</v>
          </cell>
          <cell r="Q58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1307-E1F8-4A86-9620-62F556C1B1E1}">
  <sheetPr>
    <pageSetUpPr fitToPage="1"/>
  </sheetPr>
  <dimension ref="A1:CA218"/>
  <sheetViews>
    <sheetView showGridLines="0" tabSelected="1" topLeftCell="A14" workbookViewId="0">
      <selection activeCell="C37" sqref="C37:AB48"/>
    </sheetView>
  </sheetViews>
  <sheetFormatPr baseColWidth="10" defaultColWidth="11.42578125" defaultRowHeight="12.75" x14ac:dyDescent="0.2"/>
  <cols>
    <col min="1" max="1" width="1.28515625" customWidth="1"/>
    <col min="2" max="2" width="73.140625" customWidth="1"/>
    <col min="3" max="13" width="10.7109375" customWidth="1"/>
    <col min="14" max="15" width="9.85546875" customWidth="1"/>
    <col min="16" max="22" width="9.42578125" customWidth="1"/>
    <col min="23" max="23" width="9.85546875" customWidth="1"/>
    <col min="24" max="26" width="10.85546875" customWidth="1"/>
    <col min="27" max="27" width="9.28515625" customWidth="1"/>
    <col min="28" max="28" width="11.140625" customWidth="1"/>
    <col min="29" max="29" width="9.28515625" customWidth="1"/>
    <col min="30" max="30" width="9" customWidth="1"/>
    <col min="31" max="31" width="4.5703125" customWidth="1"/>
    <col min="32" max="32" width="15.42578125" bestFit="1" customWidth="1"/>
  </cols>
  <sheetData>
    <row r="1" spans="2:79" ht="17.25" x14ac:dyDescent="0.3">
      <c r="B1" s="90" t="s">
        <v>51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2:79" ht="17.25" x14ac:dyDescent="0.3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6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2:79" ht="16.5" customHeight="1" x14ac:dyDescent="0.3">
      <c r="B3" s="88" t="s">
        <v>50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2:79" ht="16.5" customHeight="1" x14ac:dyDescent="0.3">
      <c r="B4" s="85" t="s">
        <v>49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6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2:79" ht="17.25" x14ac:dyDescent="0.3">
      <c r="B5" s="85" t="s">
        <v>48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4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2:79" ht="16.5" customHeight="1" x14ac:dyDescent="0.25">
      <c r="B6" s="82" t="s">
        <v>47</v>
      </c>
      <c r="C6" s="83">
        <v>2019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>
        <v>2019</v>
      </c>
      <c r="P6" s="83">
        <v>2020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>
        <v>2020</v>
      </c>
      <c r="AC6" s="81" t="s">
        <v>46</v>
      </c>
      <c r="AD6" s="80"/>
      <c r="AE6" s="1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2:79" ht="22.5" customHeight="1" thickBot="1" x14ac:dyDescent="0.3">
      <c r="B7" s="78"/>
      <c r="C7" s="79" t="s">
        <v>45</v>
      </c>
      <c r="D7" s="79" t="s">
        <v>44</v>
      </c>
      <c r="E7" s="79" t="s">
        <v>43</v>
      </c>
      <c r="F7" s="79" t="s">
        <v>42</v>
      </c>
      <c r="G7" s="79" t="s">
        <v>41</v>
      </c>
      <c r="H7" s="79" t="s">
        <v>40</v>
      </c>
      <c r="I7" s="79" t="s">
        <v>39</v>
      </c>
      <c r="J7" s="79" t="s">
        <v>38</v>
      </c>
      <c r="K7" s="79" t="s">
        <v>37</v>
      </c>
      <c r="L7" s="79" t="s">
        <v>36</v>
      </c>
      <c r="M7" s="79" t="s">
        <v>35</v>
      </c>
      <c r="N7" s="79" t="s">
        <v>34</v>
      </c>
      <c r="O7" s="78"/>
      <c r="P7" s="79" t="s">
        <v>45</v>
      </c>
      <c r="Q7" s="79" t="s">
        <v>44</v>
      </c>
      <c r="R7" s="79" t="s">
        <v>43</v>
      </c>
      <c r="S7" s="79" t="s">
        <v>42</v>
      </c>
      <c r="T7" s="79" t="s">
        <v>41</v>
      </c>
      <c r="U7" s="79" t="s">
        <v>40</v>
      </c>
      <c r="V7" s="79" t="s">
        <v>39</v>
      </c>
      <c r="W7" s="79" t="s">
        <v>38</v>
      </c>
      <c r="X7" s="79" t="s">
        <v>37</v>
      </c>
      <c r="Y7" s="79" t="s">
        <v>36</v>
      </c>
      <c r="Z7" s="79" t="s">
        <v>35</v>
      </c>
      <c r="AA7" s="79" t="s">
        <v>34</v>
      </c>
      <c r="AB7" s="78"/>
      <c r="AC7" s="77" t="s">
        <v>33</v>
      </c>
      <c r="AD7" s="76" t="s">
        <v>32</v>
      </c>
      <c r="AE7" s="1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2:79" ht="18" customHeight="1" thickTop="1" x14ac:dyDescent="0.25">
      <c r="B8" s="53" t="s">
        <v>31</v>
      </c>
      <c r="C8" s="75">
        <f>+C9+C20</f>
        <v>11383.7</v>
      </c>
      <c r="D8" s="75">
        <f>+D9+D20</f>
        <v>9901.5999999999985</v>
      </c>
      <c r="E8" s="75">
        <f>+E9+E20</f>
        <v>11188.7</v>
      </c>
      <c r="F8" s="75">
        <f>+F9+F20</f>
        <v>10671.5</v>
      </c>
      <c r="G8" s="75">
        <f>+G9+G20</f>
        <v>12797.8</v>
      </c>
      <c r="H8" s="75">
        <f>+H9+H20</f>
        <v>10740.400000000001</v>
      </c>
      <c r="I8" s="75">
        <f>+I9+I20</f>
        <v>12637.4</v>
      </c>
      <c r="J8" s="75">
        <f>+J9+J20</f>
        <v>12181.2</v>
      </c>
      <c r="K8" s="75">
        <f>+K9+K20</f>
        <v>11421.2</v>
      </c>
      <c r="L8" s="75">
        <f>+L9+L20</f>
        <v>14163.3</v>
      </c>
      <c r="M8" s="75">
        <f>+M9+M20</f>
        <v>13173.8</v>
      </c>
      <c r="N8" s="75">
        <f>+N9+N20</f>
        <v>12074</v>
      </c>
      <c r="O8" s="48">
        <f>+O9+O20</f>
        <v>142334.6</v>
      </c>
      <c r="P8" s="75">
        <f>+P9+P20</f>
        <v>11831.1</v>
      </c>
      <c r="Q8" s="75">
        <f>+Q9+Q20</f>
        <v>10279.200000000001</v>
      </c>
      <c r="R8" s="75">
        <f>+R9+R20</f>
        <v>9829.5999999999985</v>
      </c>
      <c r="S8" s="75">
        <f>+S9+S20</f>
        <v>6604.3</v>
      </c>
      <c r="T8" s="75">
        <f>+T9+T20</f>
        <v>6586.8000000000011</v>
      </c>
      <c r="U8" s="75">
        <f>+U9+U20</f>
        <v>8340.1</v>
      </c>
      <c r="V8" s="75">
        <f>+V9+V20</f>
        <v>10005.200000000001</v>
      </c>
      <c r="W8" s="75">
        <f>+W9+W20</f>
        <v>10214.4</v>
      </c>
      <c r="X8" s="75">
        <f>+X9+X20</f>
        <v>11252.699999999999</v>
      </c>
      <c r="Y8" s="75">
        <f>+Y9+Y20</f>
        <v>13224.5</v>
      </c>
      <c r="Z8" s="75">
        <f>+Z9+Z20</f>
        <v>13748.8</v>
      </c>
      <c r="AA8" s="75">
        <f>+AA9+AA20</f>
        <v>14478.9</v>
      </c>
      <c r="AB8" s="48">
        <f>+AB9+AB20</f>
        <v>126395.6</v>
      </c>
      <c r="AC8" s="75">
        <f>+AB8-O8</f>
        <v>-15939</v>
      </c>
      <c r="AD8" s="48">
        <f>+AC8/O8*100</f>
        <v>-11.198260999082443</v>
      </c>
      <c r="AE8" s="47"/>
      <c r="AF8" s="33"/>
      <c r="AG8" s="2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2:79" ht="18" customHeight="1" x14ac:dyDescent="0.25">
      <c r="B9" s="74" t="s">
        <v>30</v>
      </c>
      <c r="C9" s="39">
        <f>+C11+C12+C19+C18</f>
        <v>8796.4000000000015</v>
      </c>
      <c r="D9" s="39">
        <f>+D11+D12+D19+D18</f>
        <v>7568.7</v>
      </c>
      <c r="E9" s="39">
        <f>+E11+E12+E19+E18</f>
        <v>8621.3000000000011</v>
      </c>
      <c r="F9" s="39">
        <f>+F11+F12+F19+F18</f>
        <v>8282.7999999999993</v>
      </c>
      <c r="G9" s="39">
        <f>+G11+G12+G19+G18</f>
        <v>9882.6</v>
      </c>
      <c r="H9" s="39">
        <f>+H11+H12+H19+H18</f>
        <v>8283.7000000000007</v>
      </c>
      <c r="I9" s="39">
        <f>+I11+I12+I19+I18</f>
        <v>9784.2999999999993</v>
      </c>
      <c r="J9" s="39">
        <f>+J11+J12+J19+J18</f>
        <v>9467</v>
      </c>
      <c r="K9" s="39">
        <f>+K11+K12+K19+K18</f>
        <v>8741.9000000000015</v>
      </c>
      <c r="L9" s="39">
        <f>+L11+L12+L19+L18</f>
        <v>10812.8</v>
      </c>
      <c r="M9" s="39">
        <f>+M11+M12+M19+M18</f>
        <v>10008.199999999999</v>
      </c>
      <c r="N9" s="39">
        <f>+N11+N12+N19+N18</f>
        <v>9254.2000000000007</v>
      </c>
      <c r="O9" s="39">
        <f>+O11+O12+O19+O18</f>
        <v>109503.90000000001</v>
      </c>
      <c r="P9" s="39">
        <f>+P11+P12+P19</f>
        <v>9049.6</v>
      </c>
      <c r="Q9" s="39">
        <f>+Q11+Q12+Q19</f>
        <v>7845.2000000000007</v>
      </c>
      <c r="R9" s="39">
        <f>+R11+R12+R19</f>
        <v>7748.0999999999995</v>
      </c>
      <c r="S9" s="39">
        <f>+S11+S12+S19</f>
        <v>5124.3</v>
      </c>
      <c r="T9" s="39">
        <f>+T11+T12+T19</f>
        <v>5091.7000000000007</v>
      </c>
      <c r="U9" s="39">
        <f>+U11+U12+U19</f>
        <v>6330.7</v>
      </c>
      <c r="V9" s="39">
        <f>+V11+V12+V19</f>
        <v>7630.6</v>
      </c>
      <c r="W9" s="39">
        <f>+W11+W12+W19</f>
        <v>7706</v>
      </c>
      <c r="X9" s="39">
        <f>+X11+X12+X19</f>
        <v>8518.7999999999993</v>
      </c>
      <c r="Y9" s="39">
        <f>+Y11+Y12+Y19</f>
        <v>10134.6</v>
      </c>
      <c r="Z9" s="39">
        <f>+Z11+Z12+Z19</f>
        <v>10489.1</v>
      </c>
      <c r="AA9" s="39">
        <f>+AA11+AA12+AA19</f>
        <v>10961.8</v>
      </c>
      <c r="AB9" s="39">
        <f>+AB10+AB12+AB19</f>
        <v>96630.5</v>
      </c>
      <c r="AC9" s="39">
        <f>+AB9-O9</f>
        <v>-12873.400000000009</v>
      </c>
      <c r="AD9" s="48">
        <f>+AC9/O9*100</f>
        <v>-11.756110969563647</v>
      </c>
      <c r="AE9" s="47"/>
      <c r="AF9" s="33"/>
      <c r="AG9" s="23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2:79" ht="18" customHeight="1" x14ac:dyDescent="0.25">
      <c r="B10" s="57" t="s">
        <v>29</v>
      </c>
      <c r="C10" s="39">
        <f>+C11</f>
        <v>7646.9</v>
      </c>
      <c r="D10" s="39">
        <f>+D11</f>
        <v>6473.8</v>
      </c>
      <c r="E10" s="39">
        <f>+E11</f>
        <v>7342.1</v>
      </c>
      <c r="F10" s="39">
        <f>+F11</f>
        <v>7056.6</v>
      </c>
      <c r="G10" s="39">
        <f>+G11</f>
        <v>8572.4</v>
      </c>
      <c r="H10" s="39">
        <f>+H11</f>
        <v>7187.8</v>
      </c>
      <c r="I10" s="39">
        <f>+I11</f>
        <v>8528.7000000000007</v>
      </c>
      <c r="J10" s="39">
        <f>+J11</f>
        <v>8158.9</v>
      </c>
      <c r="K10" s="39">
        <f>+K11</f>
        <v>7477.5</v>
      </c>
      <c r="L10" s="39">
        <f>+L11</f>
        <v>9123.1</v>
      </c>
      <c r="M10" s="39">
        <f>+M11</f>
        <v>8342.4</v>
      </c>
      <c r="N10" s="39">
        <f>+N11</f>
        <v>7808.2</v>
      </c>
      <c r="O10" s="48">
        <f>+O11</f>
        <v>93718.400000000009</v>
      </c>
      <c r="P10" s="39">
        <f>+P11</f>
        <v>7844.8</v>
      </c>
      <c r="Q10" s="39">
        <f>+Q11</f>
        <v>6768</v>
      </c>
      <c r="R10" s="39">
        <f>+R11</f>
        <v>6546.9</v>
      </c>
      <c r="S10" s="39">
        <f>+S11</f>
        <v>4512.8999999999996</v>
      </c>
      <c r="T10" s="39">
        <f>+T11</f>
        <v>4429.1000000000004</v>
      </c>
      <c r="U10" s="39">
        <f>+U11</f>
        <v>5399.1</v>
      </c>
      <c r="V10" s="39">
        <f>+V11</f>
        <v>6417.1</v>
      </c>
      <c r="W10" s="39">
        <f>+W11</f>
        <v>6472.4</v>
      </c>
      <c r="X10" s="39">
        <f>+X11</f>
        <v>7140.5</v>
      </c>
      <c r="Y10" s="39">
        <f>+Y11</f>
        <v>8299</v>
      </c>
      <c r="Z10" s="39">
        <f>+Z11</f>
        <v>8792.2000000000007</v>
      </c>
      <c r="AA10" s="39">
        <f>+AA11</f>
        <v>9469.7999999999993</v>
      </c>
      <c r="AB10" s="48">
        <f>+AB11</f>
        <v>82091.8</v>
      </c>
      <c r="AC10" s="39">
        <f>+AB10-O10</f>
        <v>-11626.600000000006</v>
      </c>
      <c r="AD10" s="48">
        <f>+AC10/O10*100</f>
        <v>-12.405888278075601</v>
      </c>
      <c r="AE10" s="47"/>
      <c r="AF10" s="33"/>
      <c r="AG10" s="2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</row>
    <row r="11" spans="2:79" ht="18" customHeight="1" x14ac:dyDescent="0.25">
      <c r="B11" s="73" t="s">
        <v>28</v>
      </c>
      <c r="C11" s="43">
        <f>+[1]PP!C27</f>
        <v>7646.9</v>
      </c>
      <c r="D11" s="43">
        <f>+[1]PP!D27</f>
        <v>6473.8</v>
      </c>
      <c r="E11" s="43">
        <f>+[1]PP!E27</f>
        <v>7342.1</v>
      </c>
      <c r="F11" s="43">
        <f>+[1]PP!F27</f>
        <v>7056.6</v>
      </c>
      <c r="G11" s="43">
        <f>+[1]PP!G27</f>
        <v>8572.4</v>
      </c>
      <c r="H11" s="43">
        <f>+[1]PP!H27</f>
        <v>7187.8</v>
      </c>
      <c r="I11" s="43">
        <f>+[1]PP!I27</f>
        <v>8528.7000000000007</v>
      </c>
      <c r="J11" s="43">
        <f>+[1]PP!J27</f>
        <v>8158.9</v>
      </c>
      <c r="K11" s="43">
        <f>+[1]PP!K27</f>
        <v>7477.5</v>
      </c>
      <c r="L11" s="43">
        <f>+[1]PP!L27</f>
        <v>9123.1</v>
      </c>
      <c r="M11" s="43">
        <f>+[1]PP!M27</f>
        <v>8342.4</v>
      </c>
      <c r="N11" s="43">
        <f>+[1]PP!N27</f>
        <v>7808.2</v>
      </c>
      <c r="O11" s="42">
        <f>SUM(C11:N11)</f>
        <v>93718.400000000009</v>
      </c>
      <c r="P11" s="43">
        <f>+[1]PP!P27</f>
        <v>7844.8</v>
      </c>
      <c r="Q11" s="43">
        <f>+[1]PP!Q27</f>
        <v>6768</v>
      </c>
      <c r="R11" s="43">
        <f>+[1]PP!R27</f>
        <v>6546.9</v>
      </c>
      <c r="S11" s="43">
        <f>+[1]PP!S27</f>
        <v>4512.8999999999996</v>
      </c>
      <c r="T11" s="43">
        <f>+[1]PP!T27</f>
        <v>4429.1000000000004</v>
      </c>
      <c r="U11" s="43">
        <f>+[1]PP!U27</f>
        <v>5399.1</v>
      </c>
      <c r="V11" s="43">
        <f>+[1]PP!V27</f>
        <v>6417.1</v>
      </c>
      <c r="W11" s="43">
        <f>+[1]PP!W27</f>
        <v>6472.4</v>
      </c>
      <c r="X11" s="43">
        <f>+[1]PP!X27</f>
        <v>7140.5</v>
      </c>
      <c r="Y11" s="43">
        <f>+[1]PP!Y27</f>
        <v>8299</v>
      </c>
      <c r="Z11" s="43">
        <f>+[1]PP!Z27</f>
        <v>8792.2000000000007</v>
      </c>
      <c r="AA11" s="43">
        <f>+[1]PP!AA27</f>
        <v>9469.7999999999993</v>
      </c>
      <c r="AB11" s="42">
        <f>SUM(P11:AA11)</f>
        <v>82091.8</v>
      </c>
      <c r="AC11" s="43">
        <f>+AB11-O11</f>
        <v>-11626.600000000006</v>
      </c>
      <c r="AD11" s="42">
        <f>+AC11/O11*100</f>
        <v>-12.405888278075601</v>
      </c>
      <c r="AE11" s="47"/>
      <c r="AF11" s="33"/>
      <c r="AG11" s="2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</row>
    <row r="12" spans="2:79" ht="18" customHeight="1" x14ac:dyDescent="0.25">
      <c r="B12" s="72" t="s">
        <v>27</v>
      </c>
      <c r="C12" s="38">
        <f>SUM(C13:C17)</f>
        <v>1111.8000000000002</v>
      </c>
      <c r="D12" s="38">
        <f>SUM(D13:D17)</f>
        <v>1070.5</v>
      </c>
      <c r="E12" s="38">
        <f>SUM(E13:E17)</f>
        <v>1248.7</v>
      </c>
      <c r="F12" s="38">
        <f>SUM(F13:F17)</f>
        <v>1199.3</v>
      </c>
      <c r="G12" s="38">
        <f>SUM(G13:G17)</f>
        <v>1269.0999999999999</v>
      </c>
      <c r="H12" s="38">
        <f>SUM(H13:H17)</f>
        <v>1065.3</v>
      </c>
      <c r="I12" s="38">
        <f>SUM(I13:I17)</f>
        <v>1219.8</v>
      </c>
      <c r="J12" s="38">
        <f>SUM(J13:J17)</f>
        <v>1274.9000000000001</v>
      </c>
      <c r="K12" s="38">
        <f>SUM(K13:K17)</f>
        <v>1232.6999999999998</v>
      </c>
      <c r="L12" s="38">
        <f>SUM(L13:L17)</f>
        <v>1657.9</v>
      </c>
      <c r="M12" s="38">
        <f>SUM(M13:M17)</f>
        <v>1628.5</v>
      </c>
      <c r="N12" s="38">
        <f>SUM(N13:N17)</f>
        <v>1423.8000000000002</v>
      </c>
      <c r="O12" s="38">
        <f>SUM(O13:O17)</f>
        <v>15402.3</v>
      </c>
      <c r="P12" s="38">
        <f>SUM(P13:P17)</f>
        <v>1172.7</v>
      </c>
      <c r="Q12" s="38">
        <f>SUM(Q13:Q17)</f>
        <v>1059.1000000000001</v>
      </c>
      <c r="R12" s="38">
        <f>SUM(R13:R17)</f>
        <v>1181.6999999999998</v>
      </c>
      <c r="S12" s="38">
        <f>SUM(S13:S17)</f>
        <v>610.09999999999991</v>
      </c>
      <c r="T12" s="38">
        <f>SUM(T13:T17)</f>
        <v>661.30000000000007</v>
      </c>
      <c r="U12" s="38">
        <f>SUM(U13:U17)</f>
        <v>928.39999999999986</v>
      </c>
      <c r="V12" s="38">
        <f>SUM(V13:V17)</f>
        <v>1197.5</v>
      </c>
      <c r="W12" s="38">
        <f>SUM(W13:W17)</f>
        <v>1207.8</v>
      </c>
      <c r="X12" s="38">
        <f>SUM(X13:X17)</f>
        <v>1347</v>
      </c>
      <c r="Y12" s="38">
        <f>SUM(Y13:Y17)</f>
        <v>1794.5</v>
      </c>
      <c r="Z12" s="38">
        <f>SUM(Z13:Z17)</f>
        <v>1646.1000000000001</v>
      </c>
      <c r="AA12" s="38">
        <f>SUM(AA13:AA17)</f>
        <v>1450.7</v>
      </c>
      <c r="AB12" s="38">
        <f>SUM(AB13:AB17)</f>
        <v>14256.899999999998</v>
      </c>
      <c r="AC12" s="38">
        <f>+AB12-O12</f>
        <v>-1145.4000000000015</v>
      </c>
      <c r="AD12" s="37">
        <f>+AC12/O12*100</f>
        <v>-7.4365516838394363</v>
      </c>
      <c r="AE12" s="47"/>
      <c r="AF12" s="33"/>
      <c r="AG12" s="2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2:79" ht="18" customHeight="1" x14ac:dyDescent="0.25">
      <c r="B13" s="67" t="s">
        <v>26</v>
      </c>
      <c r="C13" s="66">
        <v>514.6</v>
      </c>
      <c r="D13" s="66">
        <v>572.4</v>
      </c>
      <c r="E13" s="66">
        <v>714.3</v>
      </c>
      <c r="F13" s="66">
        <v>680.1</v>
      </c>
      <c r="G13" s="66">
        <v>590.79999999999995</v>
      </c>
      <c r="H13" s="66">
        <v>510</v>
      </c>
      <c r="I13" s="66">
        <v>645.70000000000005</v>
      </c>
      <c r="J13" s="66">
        <v>686.9</v>
      </c>
      <c r="K13" s="66">
        <v>636</v>
      </c>
      <c r="L13" s="66">
        <v>1059.9000000000001</v>
      </c>
      <c r="M13" s="66">
        <v>868</v>
      </c>
      <c r="N13" s="66">
        <v>689.2</v>
      </c>
      <c r="O13" s="42">
        <f>SUM(C13:N13)</f>
        <v>8167.8999999999987</v>
      </c>
      <c r="P13" s="43">
        <v>599.6</v>
      </c>
      <c r="Q13" s="43">
        <v>526.70000000000005</v>
      </c>
      <c r="R13" s="43">
        <v>598.6</v>
      </c>
      <c r="S13" s="43">
        <v>342.9</v>
      </c>
      <c r="T13" s="43">
        <v>391.1</v>
      </c>
      <c r="U13" s="43">
        <v>450.9</v>
      </c>
      <c r="V13" s="43">
        <v>721.6</v>
      </c>
      <c r="W13" s="43">
        <v>633.29999999999995</v>
      </c>
      <c r="X13" s="43">
        <v>653.4</v>
      </c>
      <c r="Y13" s="43">
        <v>912.7</v>
      </c>
      <c r="Z13" s="43">
        <v>975.7</v>
      </c>
      <c r="AA13" s="43">
        <v>810.6</v>
      </c>
      <c r="AB13" s="42">
        <f>SUM(P13:AA13)</f>
        <v>7617.0999999999995</v>
      </c>
      <c r="AC13" s="43">
        <f>+AB13-O13</f>
        <v>-550.79999999999927</v>
      </c>
      <c r="AD13" s="42">
        <f>+AC13/O13*100</f>
        <v>-6.7434713941159821</v>
      </c>
      <c r="AE13" s="47"/>
      <c r="AF13" s="33"/>
      <c r="AG13" s="2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2:79" ht="18" customHeight="1" x14ac:dyDescent="0.25">
      <c r="B14" s="67" t="s">
        <v>25</v>
      </c>
      <c r="C14" s="66">
        <v>321.3</v>
      </c>
      <c r="D14" s="66">
        <v>239.4</v>
      </c>
      <c r="E14" s="66">
        <v>221.3</v>
      </c>
      <c r="F14" s="66">
        <v>239.7</v>
      </c>
      <c r="G14" s="66">
        <v>334.7</v>
      </c>
      <c r="H14" s="66">
        <v>285.3</v>
      </c>
      <c r="I14" s="66">
        <v>255.5</v>
      </c>
      <c r="J14" s="66">
        <v>257.60000000000002</v>
      </c>
      <c r="K14" s="66">
        <v>297.8</v>
      </c>
      <c r="L14" s="66">
        <v>267.10000000000002</v>
      </c>
      <c r="M14" s="66">
        <v>413.9</v>
      </c>
      <c r="N14" s="66">
        <v>438.7</v>
      </c>
      <c r="O14" s="42">
        <f>SUM(C14:N14)</f>
        <v>3572.3</v>
      </c>
      <c r="P14" s="43">
        <v>251.6</v>
      </c>
      <c r="Q14" s="43">
        <v>275.10000000000002</v>
      </c>
      <c r="R14" s="43">
        <v>326.89999999999998</v>
      </c>
      <c r="S14" s="43">
        <v>123.5</v>
      </c>
      <c r="T14" s="43">
        <v>108.7</v>
      </c>
      <c r="U14" s="43">
        <v>191.2</v>
      </c>
      <c r="V14" s="43">
        <v>218.5</v>
      </c>
      <c r="W14" s="43">
        <v>262.7</v>
      </c>
      <c r="X14" s="43">
        <v>314.8</v>
      </c>
      <c r="Y14" s="43">
        <v>482.7</v>
      </c>
      <c r="Z14" s="43">
        <v>243</v>
      </c>
      <c r="AA14" s="43">
        <v>262.39999999999998</v>
      </c>
      <c r="AB14" s="42">
        <f>SUM(P14:AA14)</f>
        <v>3061.1</v>
      </c>
      <c r="AC14" s="43">
        <f>+AB14-O14</f>
        <v>-511.20000000000027</v>
      </c>
      <c r="AD14" s="42">
        <f>+AC14/O14*100</f>
        <v>-14.310108333566617</v>
      </c>
      <c r="AE14" s="47"/>
      <c r="AF14" s="33"/>
      <c r="AG14" s="2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2:79" ht="18" customHeight="1" x14ac:dyDescent="0.25">
      <c r="B15" s="67" t="s">
        <v>24</v>
      </c>
      <c r="C15" s="66">
        <v>103.2</v>
      </c>
      <c r="D15" s="66">
        <v>132.5</v>
      </c>
      <c r="E15" s="66">
        <v>114.2</v>
      </c>
      <c r="F15" s="66">
        <v>142</v>
      </c>
      <c r="G15" s="66">
        <v>207.3</v>
      </c>
      <c r="H15" s="66">
        <v>133.9</v>
      </c>
      <c r="I15" s="66">
        <v>198</v>
      </c>
      <c r="J15" s="66">
        <v>165.4</v>
      </c>
      <c r="K15" s="66">
        <v>174.6</v>
      </c>
      <c r="L15" s="66">
        <v>207.9</v>
      </c>
      <c r="M15" s="66">
        <v>212.3</v>
      </c>
      <c r="N15" s="66">
        <v>145.4</v>
      </c>
      <c r="O15" s="42">
        <f>SUM(C15:N15)</f>
        <v>1936.7</v>
      </c>
      <c r="P15" s="43">
        <v>172.7</v>
      </c>
      <c r="Q15" s="43">
        <v>136.30000000000001</v>
      </c>
      <c r="R15" s="43">
        <v>115.1</v>
      </c>
      <c r="S15" s="43">
        <v>69.8</v>
      </c>
      <c r="T15" s="43">
        <v>79.8</v>
      </c>
      <c r="U15" s="43">
        <v>137.4</v>
      </c>
      <c r="V15" s="43">
        <v>182.5</v>
      </c>
      <c r="W15" s="43">
        <v>190.5</v>
      </c>
      <c r="X15" s="43">
        <v>215.3</v>
      </c>
      <c r="Y15" s="43">
        <v>256</v>
      </c>
      <c r="Z15" s="43">
        <v>273.7</v>
      </c>
      <c r="AA15" s="43">
        <v>241.3</v>
      </c>
      <c r="AB15" s="42">
        <f>SUM(P15:AA15)</f>
        <v>2070.4</v>
      </c>
      <c r="AC15" s="43">
        <f>+AB15-O15</f>
        <v>133.70000000000005</v>
      </c>
      <c r="AD15" s="42">
        <f>+AC15/O15*100</f>
        <v>6.9034956369081453</v>
      </c>
      <c r="AE15" s="47"/>
      <c r="AF15" s="33"/>
      <c r="AG15" s="2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2:79" s="68" customFormat="1" ht="18" customHeight="1" x14ac:dyDescent="0.25">
      <c r="B16" s="71" t="s">
        <v>23</v>
      </c>
      <c r="C16" s="66">
        <v>172.7</v>
      </c>
      <c r="D16" s="66">
        <v>126.2</v>
      </c>
      <c r="E16" s="66">
        <v>198.9</v>
      </c>
      <c r="F16" s="66">
        <v>137.5</v>
      </c>
      <c r="G16" s="66">
        <v>136.30000000000001</v>
      </c>
      <c r="H16" s="66">
        <v>136.1</v>
      </c>
      <c r="I16" s="66">
        <v>120.6</v>
      </c>
      <c r="J16" s="66">
        <v>165</v>
      </c>
      <c r="K16" s="66">
        <v>124.3</v>
      </c>
      <c r="L16" s="66">
        <v>123</v>
      </c>
      <c r="M16" s="66">
        <v>134.30000000000001</v>
      </c>
      <c r="N16" s="66">
        <v>150.5</v>
      </c>
      <c r="O16" s="42">
        <f>SUM(C16:N16)</f>
        <v>1725.3999999999999</v>
      </c>
      <c r="P16" s="43">
        <v>148.80000000000001</v>
      </c>
      <c r="Q16" s="43">
        <v>121</v>
      </c>
      <c r="R16" s="43">
        <v>141.1</v>
      </c>
      <c r="S16" s="43">
        <v>73.900000000000006</v>
      </c>
      <c r="T16" s="43">
        <v>81.7</v>
      </c>
      <c r="U16" s="43">
        <v>148.9</v>
      </c>
      <c r="V16" s="43">
        <v>74.900000000000006</v>
      </c>
      <c r="W16" s="43">
        <v>121.3</v>
      </c>
      <c r="X16" s="43">
        <v>163.5</v>
      </c>
      <c r="Y16" s="43">
        <v>143.1</v>
      </c>
      <c r="Z16" s="43">
        <v>153.69999999999999</v>
      </c>
      <c r="AA16" s="43">
        <v>136.4</v>
      </c>
      <c r="AB16" s="42">
        <f>SUM(P16:AA16)</f>
        <v>1508.3</v>
      </c>
      <c r="AC16" s="43">
        <f>+AB16-O16</f>
        <v>-217.09999999999991</v>
      </c>
      <c r="AD16" s="42">
        <f>+AC16/O16*100</f>
        <v>-12.582589544453457</v>
      </c>
      <c r="AE16" s="70"/>
      <c r="AF16" s="69"/>
      <c r="AG16" s="23"/>
    </row>
    <row r="17" spans="2:79" ht="18" customHeight="1" x14ac:dyDescent="0.25">
      <c r="B17" s="67" t="s">
        <v>13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42">
        <f>SUM(C17:N17)</f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2">
        <f>SUM(P17:AA17)</f>
        <v>0</v>
      </c>
      <c r="AC17" s="65">
        <f>+AB17-O17</f>
        <v>0</v>
      </c>
      <c r="AD17" s="63">
        <v>0</v>
      </c>
      <c r="AE17" s="47"/>
      <c r="AF17" s="33"/>
      <c r="AG17" s="2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2:79" ht="25.5" hidden="1" customHeight="1" x14ac:dyDescent="0.25">
      <c r="B18" s="64" t="s">
        <v>22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37">
        <f>SUM(C18:N18)</f>
        <v>0</v>
      </c>
      <c r="P18" s="38">
        <v>0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7">
        <f>SUM(P18:AA18)</f>
        <v>0</v>
      </c>
      <c r="AC18" s="38">
        <f>+AB18-O18</f>
        <v>0</v>
      </c>
      <c r="AD18" s="63">
        <v>0</v>
      </c>
      <c r="AE18" s="51"/>
      <c r="AF18" s="33"/>
      <c r="AG18" s="23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2:79" ht="18" customHeight="1" x14ac:dyDescent="0.25">
      <c r="B19" s="62" t="s">
        <v>21</v>
      </c>
      <c r="C19" s="61">
        <v>37.700000000000003</v>
      </c>
      <c r="D19" s="61">
        <v>24.4</v>
      </c>
      <c r="E19" s="61">
        <v>30.5</v>
      </c>
      <c r="F19" s="61">
        <v>26.9</v>
      </c>
      <c r="G19" s="61">
        <v>41.1</v>
      </c>
      <c r="H19" s="61">
        <v>30.6</v>
      </c>
      <c r="I19" s="61">
        <v>35.799999999999997</v>
      </c>
      <c r="J19" s="61">
        <v>33.200000000000003</v>
      </c>
      <c r="K19" s="61">
        <v>31.7</v>
      </c>
      <c r="L19" s="61">
        <v>31.8</v>
      </c>
      <c r="M19" s="61">
        <v>37.299999999999997</v>
      </c>
      <c r="N19" s="61">
        <v>22.2</v>
      </c>
      <c r="O19" s="37">
        <f>SUM(C19:N19)</f>
        <v>383.2</v>
      </c>
      <c r="P19" s="38">
        <v>32.1</v>
      </c>
      <c r="Q19" s="38">
        <v>18.100000000000001</v>
      </c>
      <c r="R19" s="38">
        <v>19.5</v>
      </c>
      <c r="S19" s="38">
        <v>1.3</v>
      </c>
      <c r="T19" s="38">
        <v>1.3</v>
      </c>
      <c r="U19" s="38">
        <v>3.2</v>
      </c>
      <c r="V19" s="38">
        <v>16</v>
      </c>
      <c r="W19" s="38">
        <v>25.8</v>
      </c>
      <c r="X19" s="38">
        <v>31.3</v>
      </c>
      <c r="Y19" s="38">
        <v>41.1</v>
      </c>
      <c r="Z19" s="38">
        <v>50.8</v>
      </c>
      <c r="AA19" s="38">
        <v>41.3</v>
      </c>
      <c r="AB19" s="37">
        <f>SUM(P19:AA19)</f>
        <v>281.8</v>
      </c>
      <c r="AC19" s="38">
        <f>+AB19-O19</f>
        <v>-101.39999999999998</v>
      </c>
      <c r="AD19" s="37">
        <f>+AC19/O19*100</f>
        <v>-26.46137787056367</v>
      </c>
      <c r="AE19" s="47"/>
      <c r="AF19" s="33"/>
      <c r="AG19" s="23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2:79" ht="18" customHeight="1" x14ac:dyDescent="0.25">
      <c r="B20" s="41" t="s">
        <v>20</v>
      </c>
      <c r="C20" s="38">
        <f>+C21+C24+C25</f>
        <v>2587.2999999999997</v>
      </c>
      <c r="D20" s="38">
        <f>+D21+D24+D25</f>
        <v>2332.8999999999996</v>
      </c>
      <c r="E20" s="38">
        <f>+E21+E24+E25</f>
        <v>2567.4</v>
      </c>
      <c r="F20" s="38">
        <f>+F21+F24+F25</f>
        <v>2388.6999999999998</v>
      </c>
      <c r="G20" s="38">
        <f>+G21+G24+G25</f>
        <v>2915.2</v>
      </c>
      <c r="H20" s="38">
        <f>+H21+H24+H25</f>
        <v>2456.6999999999998</v>
      </c>
      <c r="I20" s="38">
        <f>+I21+I24+I25</f>
        <v>2853.1000000000004</v>
      </c>
      <c r="J20" s="38">
        <f>+J21+J24+J25</f>
        <v>2714.2</v>
      </c>
      <c r="K20" s="38">
        <f>+K21+K24+K25</f>
        <v>2679.2999999999997</v>
      </c>
      <c r="L20" s="38">
        <f>+L21+L24+L25</f>
        <v>3350.5</v>
      </c>
      <c r="M20" s="38">
        <f>+M21+M24+M25</f>
        <v>3165.6</v>
      </c>
      <c r="N20" s="38">
        <f>+N21+N24+N25</f>
        <v>2819.8</v>
      </c>
      <c r="O20" s="37">
        <f>+O21+O24+O25</f>
        <v>32830.700000000004</v>
      </c>
      <c r="P20" s="38">
        <f>+P21+P24+P25</f>
        <v>2781.5</v>
      </c>
      <c r="Q20" s="38">
        <f>+Q21+Q24+Q25</f>
        <v>2434</v>
      </c>
      <c r="R20" s="38">
        <f>+R21+R24+R25</f>
        <v>2081.5</v>
      </c>
      <c r="S20" s="38">
        <f>+S21+S24+S25</f>
        <v>1480</v>
      </c>
      <c r="T20" s="38">
        <f>+T21+T24+T25</f>
        <v>1495.1</v>
      </c>
      <c r="U20" s="38">
        <f>+U21+U24+U25</f>
        <v>2009.4</v>
      </c>
      <c r="V20" s="38">
        <f>+V21+V24+V25</f>
        <v>2374.6</v>
      </c>
      <c r="W20" s="38">
        <f>+W21+W24+W25</f>
        <v>2508.4</v>
      </c>
      <c r="X20" s="38">
        <f>+X21+X24+X25</f>
        <v>2733.9</v>
      </c>
      <c r="Y20" s="38">
        <f>+Y21+Y24+Y25</f>
        <v>3089.9</v>
      </c>
      <c r="Z20" s="38">
        <f>+Z21+Z24+Z25</f>
        <v>3259.7</v>
      </c>
      <c r="AA20" s="38">
        <f>+AA21+AA24+AA25</f>
        <v>3517.1</v>
      </c>
      <c r="AB20" s="37">
        <f>+AB21+AB24+AB25</f>
        <v>29765.1</v>
      </c>
      <c r="AC20" s="38">
        <f>+AB20-O20</f>
        <v>-3065.6000000000058</v>
      </c>
      <c r="AD20" s="37">
        <f>+AC20/O20*100</f>
        <v>-9.3376016959736017</v>
      </c>
      <c r="AE20" s="47"/>
      <c r="AF20" s="33"/>
      <c r="AG20" s="23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2:79" ht="18" customHeight="1" x14ac:dyDescent="0.25">
      <c r="B21" s="57" t="s">
        <v>19</v>
      </c>
      <c r="C21" s="38">
        <f>+C22+C23</f>
        <v>2539.6999999999998</v>
      </c>
      <c r="D21" s="38">
        <f>+D22+D23</f>
        <v>2312.1999999999998</v>
      </c>
      <c r="E21" s="38">
        <f>+E22+E23</f>
        <v>2538.3000000000002</v>
      </c>
      <c r="F21" s="38">
        <f>+F22+F23</f>
        <v>2353.5</v>
      </c>
      <c r="G21" s="38">
        <f>+G22+G23</f>
        <v>2882.7</v>
      </c>
      <c r="H21" s="38">
        <f>+H22+H23</f>
        <v>2435.1999999999998</v>
      </c>
      <c r="I21" s="38">
        <f>+I22+I23</f>
        <v>2820.8</v>
      </c>
      <c r="J21" s="38">
        <f>+J22+J23</f>
        <v>2686.1</v>
      </c>
      <c r="K21" s="38">
        <f>+K22+K23</f>
        <v>2656.7</v>
      </c>
      <c r="L21" s="38">
        <f>+L22+L23</f>
        <v>3328.3</v>
      </c>
      <c r="M21" s="38">
        <f>+M22+M23</f>
        <v>3142</v>
      </c>
      <c r="N21" s="38">
        <f>+N22+N23</f>
        <v>2782.9</v>
      </c>
      <c r="O21" s="37">
        <f>+O22+O23</f>
        <v>32478.400000000001</v>
      </c>
      <c r="P21" s="38">
        <f>+P22+P23</f>
        <v>2737.1</v>
      </c>
      <c r="Q21" s="38">
        <f>+Q22+Q23</f>
        <v>2402.4</v>
      </c>
      <c r="R21" s="38">
        <f>+R22+R23</f>
        <v>2061.1999999999998</v>
      </c>
      <c r="S21" s="38">
        <f>+S22+S23</f>
        <v>1477.2</v>
      </c>
      <c r="T21" s="38">
        <f>+T22+T23</f>
        <v>1493.1</v>
      </c>
      <c r="U21" s="38">
        <f>+U22+U23</f>
        <v>2007.5</v>
      </c>
      <c r="V21" s="38">
        <f>+V22+V23</f>
        <v>2372.9</v>
      </c>
      <c r="W21" s="38">
        <f>+W22+W23</f>
        <v>2507.6</v>
      </c>
      <c r="X21" s="38">
        <f>+X22+X23</f>
        <v>2732.8</v>
      </c>
      <c r="Y21" s="38">
        <f>+Y22+Y23</f>
        <v>3088.8</v>
      </c>
      <c r="Z21" s="38">
        <f>+Z22+Z23</f>
        <v>3257.6</v>
      </c>
      <c r="AA21" s="38">
        <f>+AA22+AA23</f>
        <v>3491.9</v>
      </c>
      <c r="AB21" s="37">
        <f>+AB22+AB23</f>
        <v>29630.1</v>
      </c>
      <c r="AC21" s="38">
        <f>+AB21-O21</f>
        <v>-2848.3000000000029</v>
      </c>
      <c r="AD21" s="37">
        <f>+AC21/O21*100</f>
        <v>-8.7698285629834061</v>
      </c>
      <c r="AE21" s="47"/>
      <c r="AF21" s="33"/>
      <c r="AG21" s="23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2:79" ht="18" customHeight="1" x14ac:dyDescent="0.25">
      <c r="B22" s="56" t="s">
        <v>18</v>
      </c>
      <c r="C22" s="43">
        <f>+[1]PP!C47</f>
        <v>2539.6999999999998</v>
      </c>
      <c r="D22" s="43">
        <f>+[1]PP!D47</f>
        <v>2312.1999999999998</v>
      </c>
      <c r="E22" s="43">
        <f>+[1]PP!E47</f>
        <v>2538.3000000000002</v>
      </c>
      <c r="F22" s="43">
        <f>+[1]PP!F47</f>
        <v>2353.5</v>
      </c>
      <c r="G22" s="43">
        <f>+[1]PP!G47</f>
        <v>2882.7</v>
      </c>
      <c r="H22" s="43">
        <f>+[1]PP!H47</f>
        <v>2435.1999999999998</v>
      </c>
      <c r="I22" s="43">
        <f>+[1]PP!I47</f>
        <v>2820.8</v>
      </c>
      <c r="J22" s="43">
        <f>+[1]PP!J47</f>
        <v>2686.1</v>
      </c>
      <c r="K22" s="43">
        <f>+[1]PP!K47</f>
        <v>2656.7</v>
      </c>
      <c r="L22" s="43">
        <f>+[1]PP!L47</f>
        <v>3328.3</v>
      </c>
      <c r="M22" s="43">
        <f>+[1]PP!M47</f>
        <v>3142</v>
      </c>
      <c r="N22" s="43">
        <f>+[1]PP!N47</f>
        <v>2782.9</v>
      </c>
      <c r="O22" s="42">
        <f>SUM(C22:N22)</f>
        <v>32478.400000000001</v>
      </c>
      <c r="P22" s="43">
        <f>+[1]PP!P47</f>
        <v>2737.1</v>
      </c>
      <c r="Q22" s="43">
        <f>+[1]PP!Q47</f>
        <v>2402.4</v>
      </c>
      <c r="R22" s="43">
        <f>+[1]PP!R47</f>
        <v>2061.1999999999998</v>
      </c>
      <c r="S22" s="43">
        <f>+[1]PP!S47</f>
        <v>1477.2</v>
      </c>
      <c r="T22" s="43">
        <f>+[1]PP!T47</f>
        <v>1493.1</v>
      </c>
      <c r="U22" s="43">
        <f>+[1]PP!U47</f>
        <v>2007.5</v>
      </c>
      <c r="V22" s="43">
        <f>+[1]PP!V47</f>
        <v>2372.9</v>
      </c>
      <c r="W22" s="43">
        <f>+[1]PP!W47</f>
        <v>2507.6</v>
      </c>
      <c r="X22" s="43">
        <f>+[1]PP!X47</f>
        <v>2732.8</v>
      </c>
      <c r="Y22" s="43">
        <f>+[1]PP!Y47</f>
        <v>3088.8</v>
      </c>
      <c r="Z22" s="43">
        <f>+[1]PP!Z47</f>
        <v>3257.6</v>
      </c>
      <c r="AA22" s="43">
        <f>+[1]PP!AA47</f>
        <v>3491.9</v>
      </c>
      <c r="AB22" s="42">
        <f>SUM(P22:AA22)</f>
        <v>29630.1</v>
      </c>
      <c r="AC22" s="43">
        <f>+AB22-O22</f>
        <v>-2848.3000000000029</v>
      </c>
      <c r="AD22" s="42">
        <f>+AC22/O22*100</f>
        <v>-8.7698285629834061</v>
      </c>
      <c r="AE22" s="47"/>
      <c r="AF22" s="33"/>
      <c r="AG22" s="23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2:79" ht="18" customHeight="1" x14ac:dyDescent="0.25">
      <c r="B23" s="56" t="s">
        <v>17</v>
      </c>
      <c r="C23" s="60">
        <f>+[1]PP!C48</f>
        <v>0</v>
      </c>
      <c r="D23" s="60">
        <f>+[1]PP!D48</f>
        <v>0</v>
      </c>
      <c r="E23" s="60">
        <f>+[1]PP!E48</f>
        <v>0</v>
      </c>
      <c r="F23" s="60">
        <f>+[1]PP!F48</f>
        <v>0</v>
      </c>
      <c r="G23" s="60">
        <f>+[1]PP!G48</f>
        <v>0</v>
      </c>
      <c r="H23" s="60">
        <f>+[1]PP!H48</f>
        <v>0</v>
      </c>
      <c r="I23" s="60">
        <f>+[1]PP!I48</f>
        <v>0</v>
      </c>
      <c r="J23" s="60">
        <f>+[1]PP!J48</f>
        <v>0</v>
      </c>
      <c r="K23" s="60">
        <f>+[1]PP!K48</f>
        <v>0</v>
      </c>
      <c r="L23" s="60">
        <f>+[1]PP!L48</f>
        <v>0</v>
      </c>
      <c r="M23" s="60">
        <f>+[1]PP!M48</f>
        <v>0</v>
      </c>
      <c r="N23" s="60">
        <f>+[1]PP!N48</f>
        <v>0</v>
      </c>
      <c r="O23" s="42">
        <f>SUM(C23:N23)</f>
        <v>0</v>
      </c>
      <c r="P23" s="43">
        <f>+[1]PP!P48</f>
        <v>0</v>
      </c>
      <c r="Q23" s="43">
        <f>+[1]PP!Q48</f>
        <v>0</v>
      </c>
      <c r="R23" s="43">
        <f>+[1]PP!R48</f>
        <v>0</v>
      </c>
      <c r="S23" s="43">
        <f>+[1]PP!S48</f>
        <v>0</v>
      </c>
      <c r="T23" s="43">
        <f>+[1]PP!T48</f>
        <v>0</v>
      </c>
      <c r="U23" s="43">
        <f>+[1]PP!U48</f>
        <v>0</v>
      </c>
      <c r="V23" s="43">
        <f>+[1]PP!V48</f>
        <v>0</v>
      </c>
      <c r="W23" s="43">
        <f>+[1]PP!W48</f>
        <v>0</v>
      </c>
      <c r="X23" s="43">
        <f>+[1]PP!X48</f>
        <v>0</v>
      </c>
      <c r="Y23" s="43">
        <f>+[1]PP!Y48</f>
        <v>0</v>
      </c>
      <c r="Z23" s="43">
        <f>+[1]PP!Z48</f>
        <v>0</v>
      </c>
      <c r="AA23" s="43">
        <f>+[1]PP!AA48</f>
        <v>0</v>
      </c>
      <c r="AB23" s="42">
        <f>SUM(P23:AA23)</f>
        <v>0</v>
      </c>
      <c r="AC23" s="43">
        <f>+AB23-O23</f>
        <v>0</v>
      </c>
      <c r="AD23" s="42">
        <v>0</v>
      </c>
      <c r="AE23" s="47"/>
      <c r="AF23" s="33"/>
      <c r="AG23" s="23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2:79" ht="18" customHeight="1" x14ac:dyDescent="0.25">
      <c r="B24" s="57" t="s">
        <v>16</v>
      </c>
      <c r="C24" s="59">
        <f>+[1]PP!C49</f>
        <v>0</v>
      </c>
      <c r="D24" s="59">
        <f>+[1]PP!D49</f>
        <v>0</v>
      </c>
      <c r="E24" s="59">
        <f>+[1]PP!E49</f>
        <v>0</v>
      </c>
      <c r="F24" s="59">
        <f>+[1]PP!F49</f>
        <v>0</v>
      </c>
      <c r="G24" s="59">
        <f>+[1]PP!G49</f>
        <v>0</v>
      </c>
      <c r="H24" s="59">
        <f>+[1]PP!H49</f>
        <v>0</v>
      </c>
      <c r="I24" s="59">
        <f>+[1]PP!I49</f>
        <v>0</v>
      </c>
      <c r="J24" s="59">
        <f>+[1]PP!J49</f>
        <v>0</v>
      </c>
      <c r="K24" s="59">
        <f>+[1]PP!K49</f>
        <v>0</v>
      </c>
      <c r="L24" s="59">
        <f>+[1]PP!L49</f>
        <v>0</v>
      </c>
      <c r="M24" s="59">
        <f>+[1]PP!M49</f>
        <v>0</v>
      </c>
      <c r="N24" s="59">
        <f>+[1]PP!N49</f>
        <v>0</v>
      </c>
      <c r="O24" s="37">
        <f>SUM(C24:N24)</f>
        <v>0</v>
      </c>
      <c r="P24" s="38">
        <f>+[1]PP!P49</f>
        <v>0</v>
      </c>
      <c r="Q24" s="38">
        <f>+[1]PP!Q49</f>
        <v>0</v>
      </c>
      <c r="R24" s="38">
        <f>+[1]PP!R49</f>
        <v>0</v>
      </c>
      <c r="S24" s="38">
        <f>+[1]PP!S49</f>
        <v>0</v>
      </c>
      <c r="T24" s="38">
        <f>+[1]PP!T49</f>
        <v>0</v>
      </c>
      <c r="U24" s="38">
        <f>+[1]PP!U49</f>
        <v>0</v>
      </c>
      <c r="V24" s="38">
        <f>+[1]PP!V49</f>
        <v>0</v>
      </c>
      <c r="W24" s="38">
        <f>+[1]PP!W49</f>
        <v>0</v>
      </c>
      <c r="X24" s="38">
        <f>+[1]PP!X49</f>
        <v>0</v>
      </c>
      <c r="Y24" s="38">
        <f>+[1]PP!Y49</f>
        <v>0</v>
      </c>
      <c r="Z24" s="38">
        <f>+[1]PP!Z49</f>
        <v>0</v>
      </c>
      <c r="AA24" s="38">
        <f>+[1]PP!AA49</f>
        <v>0</v>
      </c>
      <c r="AB24" s="37">
        <f>SUM(P24:AA24)</f>
        <v>0</v>
      </c>
      <c r="AC24" s="38">
        <f>+AB24-O24</f>
        <v>0</v>
      </c>
      <c r="AD24" s="58">
        <v>0</v>
      </c>
      <c r="AE24" s="47"/>
      <c r="AF24" s="33"/>
      <c r="AG24" s="23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2:79" ht="18" customHeight="1" x14ac:dyDescent="0.25">
      <c r="B25" s="57" t="s">
        <v>15</v>
      </c>
      <c r="C25" s="39">
        <f>+C26+C27</f>
        <v>47.6</v>
      </c>
      <c r="D25" s="39">
        <f>+D26+D27</f>
        <v>20.7</v>
      </c>
      <c r="E25" s="39">
        <f>+E26+E27</f>
        <v>29.099999999999998</v>
      </c>
      <c r="F25" s="39">
        <f>+F26+F27</f>
        <v>35.199999999999996</v>
      </c>
      <c r="G25" s="39">
        <f>+G26+G27</f>
        <v>32.5</v>
      </c>
      <c r="H25" s="39">
        <f>+H26+H27</f>
        <v>21.5</v>
      </c>
      <c r="I25" s="39">
        <f>+I26+I27</f>
        <v>32.299999999999997</v>
      </c>
      <c r="J25" s="39">
        <f>+J26+J27</f>
        <v>28.1</v>
      </c>
      <c r="K25" s="39">
        <f>+K26+K27</f>
        <v>22.6</v>
      </c>
      <c r="L25" s="39">
        <f>+L26+L27</f>
        <v>22.2</v>
      </c>
      <c r="M25" s="39">
        <f>+M26+M27</f>
        <v>23.6</v>
      </c>
      <c r="N25" s="39">
        <f>+N26+N27</f>
        <v>36.9</v>
      </c>
      <c r="O25" s="48">
        <f>+O26+O27</f>
        <v>352.30000000000007</v>
      </c>
      <c r="P25" s="39">
        <f>+P26+P27</f>
        <v>44.4</v>
      </c>
      <c r="Q25" s="39">
        <f>+Q26+Q27</f>
        <v>31.6</v>
      </c>
      <c r="R25" s="39">
        <f>+R26+R27</f>
        <v>20.3</v>
      </c>
      <c r="S25" s="39">
        <f>+S26+S27</f>
        <v>2.8</v>
      </c>
      <c r="T25" s="39">
        <f>+T26+T27</f>
        <v>2</v>
      </c>
      <c r="U25" s="39">
        <f>+U26+U27</f>
        <v>1.9000000000000001</v>
      </c>
      <c r="V25" s="39">
        <f>+V26+V27</f>
        <v>1.7</v>
      </c>
      <c r="W25" s="39">
        <f>+W26+W27</f>
        <v>0.8</v>
      </c>
      <c r="X25" s="39">
        <f>+X26+X27</f>
        <v>1.1000000000000001</v>
      </c>
      <c r="Y25" s="39">
        <f>+Y26+Y27</f>
        <v>1.1000000000000001</v>
      </c>
      <c r="Z25" s="39">
        <f>+Z26+Z27</f>
        <v>2.1</v>
      </c>
      <c r="AA25" s="39">
        <f>+AA26+AA27</f>
        <v>25.2</v>
      </c>
      <c r="AB25" s="48">
        <f>+AB26+AB27</f>
        <v>135</v>
      </c>
      <c r="AC25" s="39">
        <f>+AB25-O25</f>
        <v>-217.30000000000007</v>
      </c>
      <c r="AD25" s="48">
        <f>+AC25/O25*100</f>
        <v>-61.680386034629585</v>
      </c>
      <c r="AE25" s="47"/>
      <c r="AF25" s="33"/>
      <c r="AG25" s="23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2:79" ht="18" customHeight="1" x14ac:dyDescent="0.25">
      <c r="B26" s="56" t="s">
        <v>14</v>
      </c>
      <c r="C26" s="45">
        <v>44.2</v>
      </c>
      <c r="D26" s="45">
        <v>19</v>
      </c>
      <c r="E26" s="45">
        <v>25.9</v>
      </c>
      <c r="F26" s="45">
        <v>31.9</v>
      </c>
      <c r="G26" s="45">
        <v>29</v>
      </c>
      <c r="H26" s="45">
        <v>18.899999999999999</v>
      </c>
      <c r="I26" s="45">
        <v>29.8</v>
      </c>
      <c r="J26" s="45">
        <v>26</v>
      </c>
      <c r="K26" s="45">
        <v>20.5</v>
      </c>
      <c r="L26" s="45">
        <v>17</v>
      </c>
      <c r="M26" s="45">
        <v>18.600000000000001</v>
      </c>
      <c r="N26" s="45">
        <v>33.4</v>
      </c>
      <c r="O26" s="42">
        <f>SUM(C26:N26)</f>
        <v>314.20000000000005</v>
      </c>
      <c r="P26" s="44">
        <v>40.4</v>
      </c>
      <c r="Q26" s="44">
        <v>30</v>
      </c>
      <c r="R26" s="55">
        <v>18.100000000000001</v>
      </c>
      <c r="S26" s="44">
        <v>0</v>
      </c>
      <c r="T26" s="44">
        <v>0</v>
      </c>
      <c r="U26" s="44">
        <v>0.1</v>
      </c>
      <c r="V26" s="44">
        <v>0</v>
      </c>
      <c r="W26" s="44">
        <v>0</v>
      </c>
      <c r="X26" s="44">
        <v>0.1</v>
      </c>
      <c r="Y26" s="44">
        <v>0.1</v>
      </c>
      <c r="Z26" s="44">
        <v>1</v>
      </c>
      <c r="AA26" s="44">
        <v>22.7</v>
      </c>
      <c r="AB26" s="42">
        <f>SUM(P26:AA26)</f>
        <v>112.49999999999999</v>
      </c>
      <c r="AC26" s="43">
        <f>+AB26-O26</f>
        <v>-201.70000000000005</v>
      </c>
      <c r="AD26" s="42">
        <f>+AC26/O26*100</f>
        <v>-64.194780394653094</v>
      </c>
      <c r="AE26" s="47"/>
      <c r="AF26" s="33"/>
      <c r="AG26" s="23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2:79" ht="18" customHeight="1" x14ac:dyDescent="0.25">
      <c r="B27" s="54" t="s">
        <v>13</v>
      </c>
      <c r="C27" s="45">
        <v>3.4</v>
      </c>
      <c r="D27" s="45">
        <v>1.7</v>
      </c>
      <c r="E27" s="45">
        <v>3.2</v>
      </c>
      <c r="F27" s="45">
        <v>3.3</v>
      </c>
      <c r="G27" s="45">
        <v>3.5</v>
      </c>
      <c r="H27" s="45">
        <v>2.6</v>
      </c>
      <c r="I27" s="45">
        <v>2.5</v>
      </c>
      <c r="J27" s="45">
        <v>2.1</v>
      </c>
      <c r="K27" s="45">
        <v>2.1</v>
      </c>
      <c r="L27" s="45">
        <v>5.2</v>
      </c>
      <c r="M27" s="45">
        <v>5</v>
      </c>
      <c r="N27" s="45">
        <v>3.5</v>
      </c>
      <c r="O27" s="42">
        <f>SUM(C27:N27)</f>
        <v>38.100000000000009</v>
      </c>
      <c r="P27" s="44">
        <v>4</v>
      </c>
      <c r="Q27" s="44">
        <v>1.6</v>
      </c>
      <c r="R27" s="44">
        <v>2.2000000000000002</v>
      </c>
      <c r="S27" s="44">
        <v>2.8</v>
      </c>
      <c r="T27" s="44">
        <v>2</v>
      </c>
      <c r="U27" s="44">
        <v>1.8</v>
      </c>
      <c r="V27" s="44">
        <v>1.7</v>
      </c>
      <c r="W27" s="44">
        <v>0.8</v>
      </c>
      <c r="X27" s="44">
        <v>1</v>
      </c>
      <c r="Y27" s="44">
        <v>1</v>
      </c>
      <c r="Z27" s="44">
        <v>1.1000000000000001</v>
      </c>
      <c r="AA27" s="44">
        <v>2.5</v>
      </c>
      <c r="AB27" s="42">
        <f>SUM(P27:AA27)</f>
        <v>22.500000000000004</v>
      </c>
      <c r="AC27" s="43">
        <f>+AB27-O27</f>
        <v>-15.600000000000005</v>
      </c>
      <c r="AD27" s="42">
        <f>+AC27/O27*100</f>
        <v>-40.944881889763785</v>
      </c>
      <c r="AE27" s="47"/>
      <c r="AF27" s="33"/>
      <c r="AG27" s="23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2:79" ht="18" customHeight="1" x14ac:dyDescent="0.25">
      <c r="B28" s="53" t="s">
        <v>12</v>
      </c>
      <c r="C28" s="39">
        <f>+[1]PP!C58</f>
        <v>0.1</v>
      </c>
      <c r="D28" s="39">
        <f>+[1]PP!D58</f>
        <v>0.1</v>
      </c>
      <c r="E28" s="39">
        <f>+[1]PP!E58</f>
        <v>0.3</v>
      </c>
      <c r="F28" s="39">
        <f>+[1]PP!F58</f>
        <v>0.2</v>
      </c>
      <c r="G28" s="39">
        <f>+[1]PP!G58</f>
        <v>0.2</v>
      </c>
      <c r="H28" s="39">
        <f>+[1]PP!H58</f>
        <v>0.1</v>
      </c>
      <c r="I28" s="39">
        <f>+[1]PP!I58</f>
        <v>0.1</v>
      </c>
      <c r="J28" s="39">
        <f>+[1]PP!J58</f>
        <v>0.4</v>
      </c>
      <c r="K28" s="39">
        <v>0.2</v>
      </c>
      <c r="L28" s="39">
        <v>0.3</v>
      </c>
      <c r="M28" s="39">
        <v>0.1</v>
      </c>
      <c r="N28" s="39">
        <v>0.2</v>
      </c>
      <c r="O28" s="37">
        <f>SUM(C28:N28)</f>
        <v>2.3000000000000003</v>
      </c>
      <c r="P28" s="39">
        <f>+[1]PP!P58</f>
        <v>0.3</v>
      </c>
      <c r="Q28" s="39">
        <f>+[1]PP!Q58</f>
        <v>0.2</v>
      </c>
      <c r="R28" s="39">
        <v>0.1</v>
      </c>
      <c r="S28" s="39">
        <v>0</v>
      </c>
      <c r="T28" s="39">
        <v>0</v>
      </c>
      <c r="U28" s="39">
        <v>0.3</v>
      </c>
      <c r="V28" s="39">
        <v>0.3</v>
      </c>
      <c r="W28" s="39">
        <v>0</v>
      </c>
      <c r="X28" s="39">
        <v>0.5</v>
      </c>
      <c r="Y28" s="39">
        <v>0.2</v>
      </c>
      <c r="Z28" s="39">
        <v>0.1</v>
      </c>
      <c r="AA28" s="39">
        <v>0.3</v>
      </c>
      <c r="AB28" s="37">
        <f>SUM(P28:AA28)</f>
        <v>2.2999999999999998</v>
      </c>
      <c r="AC28" s="39">
        <f>+AB28-O28</f>
        <v>0</v>
      </c>
      <c r="AD28" s="42">
        <f>+AC28/O28*100</f>
        <v>0</v>
      </c>
      <c r="AE28" s="47"/>
      <c r="AF28" s="33"/>
      <c r="AG28" s="23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2:79" ht="18" customHeight="1" x14ac:dyDescent="0.25">
      <c r="B29" s="52" t="s">
        <v>11</v>
      </c>
      <c r="C29" s="39">
        <f>+C30</f>
        <v>80</v>
      </c>
      <c r="D29" s="39">
        <f>+D30</f>
        <v>37.5</v>
      </c>
      <c r="E29" s="39">
        <f>+E30</f>
        <v>99.1</v>
      </c>
      <c r="F29" s="39">
        <f>+F30</f>
        <v>90.6</v>
      </c>
      <c r="G29" s="39">
        <f>+G30</f>
        <v>128.80000000000001</v>
      </c>
      <c r="H29" s="39">
        <f>+H30</f>
        <v>149.30000000000001</v>
      </c>
      <c r="I29" s="39">
        <f>+I30</f>
        <v>93.7</v>
      </c>
      <c r="J29" s="39">
        <f>+J30</f>
        <v>193.1</v>
      </c>
      <c r="K29" s="39">
        <f>+K30</f>
        <v>131.9</v>
      </c>
      <c r="L29" s="39">
        <f>+L30</f>
        <v>58.7</v>
      </c>
      <c r="M29" s="39">
        <f>+M30</f>
        <v>341.2</v>
      </c>
      <c r="N29" s="39">
        <f>+N30</f>
        <v>100.8</v>
      </c>
      <c r="O29" s="39">
        <f>+O30</f>
        <v>1504.7</v>
      </c>
      <c r="P29" s="39">
        <f>+P30</f>
        <v>93.1</v>
      </c>
      <c r="Q29" s="39">
        <f>+Q30</f>
        <v>201</v>
      </c>
      <c r="R29" s="39">
        <f>+R30</f>
        <v>30.3</v>
      </c>
      <c r="S29" s="39">
        <f>+S30</f>
        <v>14.6</v>
      </c>
      <c r="T29" s="39">
        <f>+T30</f>
        <v>0.1</v>
      </c>
      <c r="U29" s="39">
        <f>+U30</f>
        <v>18.7</v>
      </c>
      <c r="V29" s="39">
        <f>+V30</f>
        <v>71.8</v>
      </c>
      <c r="W29" s="39">
        <f>+W30</f>
        <v>120.9</v>
      </c>
      <c r="X29" s="39">
        <f>+X30</f>
        <v>28.4</v>
      </c>
      <c r="Y29" s="39">
        <f>+Y30</f>
        <v>112.2</v>
      </c>
      <c r="Z29" s="39">
        <f>+Z30</f>
        <v>165.5</v>
      </c>
      <c r="AA29" s="39">
        <f>+AA30</f>
        <v>181.6</v>
      </c>
      <c r="AB29" s="39">
        <f>+AB30</f>
        <v>1038.2</v>
      </c>
      <c r="AC29" s="39">
        <f>+AB29-O29</f>
        <v>-466.5</v>
      </c>
      <c r="AD29" s="48">
        <f>+AC29/O29*100</f>
        <v>-31.00285771250083</v>
      </c>
      <c r="AE29" s="51"/>
      <c r="AF29" s="50"/>
      <c r="AG29" s="2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2:79" ht="18" customHeight="1" x14ac:dyDescent="0.25">
      <c r="B30" s="49" t="s">
        <v>10</v>
      </c>
      <c r="C30" s="39">
        <f>+C31</f>
        <v>80</v>
      </c>
      <c r="D30" s="39">
        <f>+D31</f>
        <v>37.5</v>
      </c>
      <c r="E30" s="39">
        <f>+E31</f>
        <v>99.1</v>
      </c>
      <c r="F30" s="39">
        <f>+F31</f>
        <v>90.6</v>
      </c>
      <c r="G30" s="39">
        <f>+G31</f>
        <v>128.80000000000001</v>
      </c>
      <c r="H30" s="39">
        <f>+H31</f>
        <v>149.30000000000001</v>
      </c>
      <c r="I30" s="39">
        <f>+I31</f>
        <v>93.7</v>
      </c>
      <c r="J30" s="39">
        <f>+J31</f>
        <v>193.1</v>
      </c>
      <c r="K30" s="39">
        <f>+K31</f>
        <v>131.9</v>
      </c>
      <c r="L30" s="39">
        <f>+L31</f>
        <v>58.7</v>
      </c>
      <c r="M30" s="39">
        <f>+M31</f>
        <v>341.2</v>
      </c>
      <c r="N30" s="39">
        <f>+N31</f>
        <v>100.8</v>
      </c>
      <c r="O30" s="48">
        <f>+O31</f>
        <v>1504.7</v>
      </c>
      <c r="P30" s="39">
        <f>+P31</f>
        <v>93.1</v>
      </c>
      <c r="Q30" s="39">
        <f>+Q31</f>
        <v>201</v>
      </c>
      <c r="R30" s="39">
        <f>+R31</f>
        <v>30.3</v>
      </c>
      <c r="S30" s="39">
        <f>+S31</f>
        <v>14.6</v>
      </c>
      <c r="T30" s="39">
        <f>+T31</f>
        <v>0.1</v>
      </c>
      <c r="U30" s="39">
        <f>+U31</f>
        <v>18.7</v>
      </c>
      <c r="V30" s="39">
        <f>+V31</f>
        <v>71.8</v>
      </c>
      <c r="W30" s="39">
        <f>+W31</f>
        <v>120.9</v>
      </c>
      <c r="X30" s="39">
        <f>+X31</f>
        <v>28.4</v>
      </c>
      <c r="Y30" s="39">
        <f>+Y31</f>
        <v>112.2</v>
      </c>
      <c r="Z30" s="39">
        <f>+Z31</f>
        <v>165.5</v>
      </c>
      <c r="AA30" s="39">
        <f>+AA31</f>
        <v>181.6</v>
      </c>
      <c r="AB30" s="48">
        <f>+AB31</f>
        <v>1038.2</v>
      </c>
      <c r="AC30" s="39">
        <f>+AB30-O30</f>
        <v>-466.5</v>
      </c>
      <c r="AD30" s="48">
        <f>+AC30/O30*100</f>
        <v>-31.00285771250083</v>
      </c>
      <c r="AE30" s="47"/>
      <c r="AF30" s="33"/>
      <c r="AG30" s="23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2:79" ht="18" customHeight="1" x14ac:dyDescent="0.25">
      <c r="B31" s="46" t="s">
        <v>9</v>
      </c>
      <c r="C31" s="45">
        <v>80</v>
      </c>
      <c r="D31" s="45">
        <v>37.5</v>
      </c>
      <c r="E31" s="45">
        <v>99.1</v>
      </c>
      <c r="F31" s="45">
        <v>90.6</v>
      </c>
      <c r="G31" s="45">
        <v>128.80000000000001</v>
      </c>
      <c r="H31" s="45">
        <v>149.30000000000001</v>
      </c>
      <c r="I31" s="45">
        <v>93.7</v>
      </c>
      <c r="J31" s="45">
        <v>193.1</v>
      </c>
      <c r="K31" s="45">
        <v>131.9</v>
      </c>
      <c r="L31" s="45">
        <v>58.7</v>
      </c>
      <c r="M31" s="45">
        <v>341.2</v>
      </c>
      <c r="N31" s="45">
        <v>100.8</v>
      </c>
      <c r="O31" s="42">
        <f>SUM(C31:N31)</f>
        <v>1504.7</v>
      </c>
      <c r="P31" s="44">
        <v>93.1</v>
      </c>
      <c r="Q31" s="44">
        <v>201</v>
      </c>
      <c r="R31" s="44">
        <v>30.3</v>
      </c>
      <c r="S31" s="44">
        <v>14.6</v>
      </c>
      <c r="T31" s="44">
        <v>0.1</v>
      </c>
      <c r="U31" s="44">
        <v>18.7</v>
      </c>
      <c r="V31" s="44">
        <v>71.8</v>
      </c>
      <c r="W31" s="44">
        <v>120.9</v>
      </c>
      <c r="X31" s="44">
        <v>28.4</v>
      </c>
      <c r="Y31" s="44">
        <v>112.2</v>
      </c>
      <c r="Z31" s="44">
        <v>165.5</v>
      </c>
      <c r="AA31" s="44">
        <v>181.6</v>
      </c>
      <c r="AB31" s="42">
        <f>SUM(P31:AA31)</f>
        <v>1038.2</v>
      </c>
      <c r="AC31" s="43">
        <f>+AB31-O31</f>
        <v>-466.5</v>
      </c>
      <c r="AD31" s="42">
        <f>+AC31/O31*100</f>
        <v>-31.00285771250083</v>
      </c>
      <c r="AE31" s="11"/>
      <c r="AF31" s="33"/>
      <c r="AG31" s="23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2:79" ht="18" customHeight="1" x14ac:dyDescent="0.25">
      <c r="B32" s="41" t="s">
        <v>8</v>
      </c>
      <c r="C32" s="40">
        <v>25.2</v>
      </c>
      <c r="D32" s="40">
        <v>0</v>
      </c>
      <c r="E32" s="40">
        <v>0</v>
      </c>
      <c r="F32" s="40">
        <v>31.7</v>
      </c>
      <c r="G32" s="40">
        <v>0.8</v>
      </c>
      <c r="H32" s="40">
        <v>0</v>
      </c>
      <c r="I32" s="40">
        <v>307.3</v>
      </c>
      <c r="J32" s="40">
        <v>0</v>
      </c>
      <c r="K32" s="40">
        <v>0</v>
      </c>
      <c r="L32" s="40">
        <v>20.2</v>
      </c>
      <c r="M32" s="40">
        <v>0</v>
      </c>
      <c r="N32" s="40">
        <v>0</v>
      </c>
      <c r="O32" s="37">
        <f>SUM(C32:N32)</f>
        <v>385.2</v>
      </c>
      <c r="P32" s="39">
        <v>22.9</v>
      </c>
      <c r="Q32" s="39">
        <v>0</v>
      </c>
      <c r="R32" s="39">
        <v>0</v>
      </c>
      <c r="S32" s="39">
        <v>0</v>
      </c>
      <c r="T32" s="39">
        <v>20.6</v>
      </c>
      <c r="U32" s="39">
        <v>0</v>
      </c>
      <c r="V32" s="39">
        <v>0.6</v>
      </c>
      <c r="W32" s="39">
        <v>0</v>
      </c>
      <c r="X32" s="39">
        <v>0</v>
      </c>
      <c r="Y32" s="39">
        <v>14.6</v>
      </c>
      <c r="Z32" s="39">
        <v>1.1000000000000001</v>
      </c>
      <c r="AA32" s="39">
        <v>0</v>
      </c>
      <c r="AB32" s="37">
        <f>SUM(P32:AA32)</f>
        <v>59.800000000000004</v>
      </c>
      <c r="AC32" s="38">
        <f>+AB32-O32</f>
        <v>-325.39999999999998</v>
      </c>
      <c r="AD32" s="37">
        <f>+AC32/O32*100</f>
        <v>-84.47559709241952</v>
      </c>
      <c r="AE32" s="2"/>
      <c r="AF32" s="33"/>
      <c r="AG32" s="23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1:79" ht="18" customHeight="1" thickBot="1" x14ac:dyDescent="0.3">
      <c r="A33" s="22"/>
      <c r="B33" s="36" t="s">
        <v>7</v>
      </c>
      <c r="C33" s="35">
        <f>+C8+C28+C29+C32</f>
        <v>11489.000000000002</v>
      </c>
      <c r="D33" s="35">
        <f>+D8+D28+D29+D32</f>
        <v>9939.1999999999989</v>
      </c>
      <c r="E33" s="35">
        <f>+E8+E28+E29+E32</f>
        <v>11288.1</v>
      </c>
      <c r="F33" s="35">
        <f>+F8+F28+F29+F32</f>
        <v>10794.000000000002</v>
      </c>
      <c r="G33" s="35">
        <f>+G8+G28+G29+G32</f>
        <v>12927.599999999999</v>
      </c>
      <c r="H33" s="35">
        <f>+H8+H28+H29+H32</f>
        <v>10889.800000000001</v>
      </c>
      <c r="I33" s="35">
        <f>+I8+I28+I29+I32</f>
        <v>13038.5</v>
      </c>
      <c r="J33" s="35">
        <f>+J8+J28+J29+J32</f>
        <v>12374.7</v>
      </c>
      <c r="K33" s="35">
        <f>+K8+K28+K29+K32</f>
        <v>11553.300000000001</v>
      </c>
      <c r="L33" s="35">
        <f>+L8+L28+L29+L32</f>
        <v>14242.5</v>
      </c>
      <c r="M33" s="35">
        <f>+M8+M28+M29+M32</f>
        <v>13515.1</v>
      </c>
      <c r="N33" s="35">
        <f>+N8+N28+N29+N32</f>
        <v>12175</v>
      </c>
      <c r="O33" s="34">
        <f>+O8+O28+O29+O32</f>
        <v>144226.80000000002</v>
      </c>
      <c r="P33" s="35">
        <f>+P8+P28+P29+P32</f>
        <v>11947.4</v>
      </c>
      <c r="Q33" s="35">
        <f>+Q8+Q28+Q29+Q32</f>
        <v>10480.400000000001</v>
      </c>
      <c r="R33" s="35">
        <f>+R8+R28+R29+R32</f>
        <v>9859.9999999999982</v>
      </c>
      <c r="S33" s="35">
        <f>+S8+S28+S29+S32</f>
        <v>6618.9000000000005</v>
      </c>
      <c r="T33" s="35">
        <f>+T8+T28+T29+T32</f>
        <v>6607.5000000000018</v>
      </c>
      <c r="U33" s="35">
        <f>+U8+U28+U29+U32</f>
        <v>8359.1</v>
      </c>
      <c r="V33" s="35">
        <f>+V8+V28+V29+V32</f>
        <v>10077.9</v>
      </c>
      <c r="W33" s="35">
        <f>+W8+W28+W29+W32</f>
        <v>10335.299999999999</v>
      </c>
      <c r="X33" s="35">
        <f>+X8+X28+X29+X32</f>
        <v>11281.599999999999</v>
      </c>
      <c r="Y33" s="35">
        <f>+Y8+Y28+Y29+Y32</f>
        <v>13351.500000000002</v>
      </c>
      <c r="Z33" s="35">
        <f>+Z8+Z28+Z29+Z32</f>
        <v>13915.5</v>
      </c>
      <c r="AA33" s="35">
        <f>+AA8+AA28+AA29+AA32</f>
        <v>14660.8</v>
      </c>
      <c r="AB33" s="34">
        <f>+AB8+AB28+AB29+AB32</f>
        <v>127495.90000000001</v>
      </c>
      <c r="AC33" s="35">
        <f>+AB33-O33</f>
        <v>-16730.900000000009</v>
      </c>
      <c r="AD33" s="34">
        <f>+AC33/O33*100</f>
        <v>-11.600409909947393</v>
      </c>
      <c r="AE33" s="2"/>
      <c r="AF33" s="33"/>
      <c r="AG33" s="23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1:79" ht="18" customHeight="1" thickTop="1" thickBot="1" x14ac:dyDescent="0.3">
      <c r="A34" s="22"/>
      <c r="B34" s="32" t="s">
        <v>6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f>SUM(P34:AA34)</f>
        <v>0</v>
      </c>
      <c r="AC34" s="30">
        <f>+AB34-O34</f>
        <v>0</v>
      </c>
      <c r="AD34" s="29">
        <v>0</v>
      </c>
      <c r="AE34" s="2"/>
      <c r="AF34" s="28"/>
      <c r="AG34" s="2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21.75" customHeight="1" thickTop="1" thickBot="1" x14ac:dyDescent="0.3">
      <c r="A35" s="22"/>
      <c r="B35" s="27" t="s">
        <v>5</v>
      </c>
      <c r="C35" s="26">
        <f>+C34+C33</f>
        <v>11489.000000000002</v>
      </c>
      <c r="D35" s="26">
        <f>+D34+D33</f>
        <v>9939.1999999999989</v>
      </c>
      <c r="E35" s="26">
        <f>+E34+E33</f>
        <v>11288.1</v>
      </c>
      <c r="F35" s="26">
        <f>+F34+F33</f>
        <v>10794.000000000002</v>
      </c>
      <c r="G35" s="26">
        <f>+G34+G33</f>
        <v>12927.599999999999</v>
      </c>
      <c r="H35" s="26">
        <f>+H34+H33</f>
        <v>10889.800000000001</v>
      </c>
      <c r="I35" s="26">
        <f>+I34+I33</f>
        <v>13038.5</v>
      </c>
      <c r="J35" s="26">
        <f>+J34+J33</f>
        <v>12374.7</v>
      </c>
      <c r="K35" s="26">
        <f>+K34+K33</f>
        <v>11553.300000000001</v>
      </c>
      <c r="L35" s="26">
        <f>+L34+L33</f>
        <v>14242.5</v>
      </c>
      <c r="M35" s="26">
        <f>+M34+M33</f>
        <v>13515.1</v>
      </c>
      <c r="N35" s="26">
        <f>+N34+N33</f>
        <v>12175</v>
      </c>
      <c r="O35" s="25">
        <f>+O34+O33</f>
        <v>144226.80000000002</v>
      </c>
      <c r="P35" s="25">
        <f>+P34+P33</f>
        <v>11947.4</v>
      </c>
      <c r="Q35" s="25">
        <f>+Q34+Q33</f>
        <v>10480.400000000001</v>
      </c>
      <c r="R35" s="25">
        <f>+R34+R33</f>
        <v>9859.9999999999982</v>
      </c>
      <c r="S35" s="25">
        <f>+S34+S33</f>
        <v>6618.9000000000005</v>
      </c>
      <c r="T35" s="25">
        <f>+T34+T33</f>
        <v>6607.5000000000018</v>
      </c>
      <c r="U35" s="25">
        <f>+U34+U33</f>
        <v>8359.1</v>
      </c>
      <c r="V35" s="25">
        <f>+V34+V33</f>
        <v>10077.9</v>
      </c>
      <c r="W35" s="25">
        <f>+W34+W33</f>
        <v>10335.299999999999</v>
      </c>
      <c r="X35" s="25">
        <f>+X34+X33</f>
        <v>11281.599999999999</v>
      </c>
      <c r="Y35" s="25">
        <f>+Y34+Y33</f>
        <v>13351.500000000002</v>
      </c>
      <c r="Z35" s="25">
        <f>+Z34+Z33</f>
        <v>13915.5</v>
      </c>
      <c r="AA35" s="25">
        <f>+AA34+AA33</f>
        <v>14660.8</v>
      </c>
      <c r="AB35" s="25">
        <f>+AB34+AB33</f>
        <v>127495.90000000001</v>
      </c>
      <c r="AC35" s="24">
        <f>+AB35-O35</f>
        <v>-16730.900000000009</v>
      </c>
      <c r="AD35" s="24">
        <f>+AC35/O35*100</f>
        <v>-11.600409909947393</v>
      </c>
      <c r="AE35" s="2"/>
      <c r="AF35" s="1"/>
      <c r="AG35" s="23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8" customHeight="1" thickTop="1" x14ac:dyDescent="0.25">
      <c r="A36" s="22"/>
      <c r="B36" s="21" t="s">
        <v>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19"/>
      <c r="AE36" s="2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4.25" x14ac:dyDescent="0.25">
      <c r="B37" s="18" t="s">
        <v>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2" customHeight="1" x14ac:dyDescent="0.25">
      <c r="B38" s="17" t="s">
        <v>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2" customHeight="1" x14ac:dyDescent="0.25">
      <c r="B39" s="17" t="s">
        <v>1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2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2"/>
      <c r="AC39" s="11"/>
      <c r="AD39" s="11"/>
      <c r="AE39" s="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4.25" x14ac:dyDescent="0.25">
      <c r="B40" s="16" t="s">
        <v>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2"/>
      <c r="AD40" s="2"/>
      <c r="AE40" s="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4.25" x14ac:dyDescent="0.25">
      <c r="B41" s="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2"/>
      <c r="AD41" s="2"/>
      <c r="AE41" s="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4.25" x14ac:dyDescent="0.25">
      <c r="B42" s="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1"/>
      <c r="AD42" s="2"/>
      <c r="AE42" s="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4.25" x14ac:dyDescent="0.25">
      <c r="B43" s="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2"/>
      <c r="AD43" s="2"/>
      <c r="AE43" s="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4.25" x14ac:dyDescent="0.25"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9"/>
      <c r="Q44" s="9"/>
      <c r="R44" s="9"/>
      <c r="S44" s="7"/>
      <c r="T44" s="13"/>
      <c r="U44" s="13"/>
      <c r="V44" s="13"/>
      <c r="W44" s="13"/>
      <c r="X44" s="13"/>
      <c r="Y44" s="13"/>
      <c r="Z44" s="13"/>
      <c r="AA44" s="13"/>
      <c r="AB44" s="13"/>
      <c r="AC44" s="11"/>
      <c r="AD44" s="11"/>
      <c r="AE44" s="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4.25" x14ac:dyDescent="0.25"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5"/>
      <c r="Q45" s="5"/>
      <c r="R45" s="5"/>
      <c r="S45" s="5"/>
      <c r="T45" s="6"/>
      <c r="U45" s="6"/>
      <c r="V45" s="6"/>
      <c r="W45" s="5"/>
      <c r="X45" s="5"/>
      <c r="Y45" s="5"/>
      <c r="Z45" s="5"/>
      <c r="AA45" s="5"/>
      <c r="AB45" s="4"/>
      <c r="AC45" s="2"/>
      <c r="AD45" s="2"/>
      <c r="AE45" s="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4.2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8"/>
      <c r="P46" s="10"/>
      <c r="Q46" s="10"/>
      <c r="R46" s="10"/>
      <c r="S46" s="5"/>
      <c r="T46" s="7"/>
      <c r="U46" s="7"/>
      <c r="V46" s="7"/>
      <c r="W46" s="7"/>
      <c r="X46" s="7"/>
      <c r="Y46" s="7"/>
      <c r="Z46" s="7"/>
      <c r="AA46" s="7"/>
      <c r="AB46" s="4"/>
      <c r="AC46" s="2"/>
      <c r="AD46" s="2"/>
      <c r="AE46" s="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4.2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8"/>
      <c r="P47" s="9"/>
      <c r="Q47" s="9"/>
      <c r="R47" s="9"/>
      <c r="S47" s="9"/>
      <c r="T47" s="6"/>
      <c r="U47" s="6"/>
      <c r="V47" s="6"/>
      <c r="W47" s="5"/>
      <c r="X47" s="5"/>
      <c r="Y47" s="5"/>
      <c r="Z47" s="5"/>
      <c r="AA47" s="5"/>
      <c r="AB47" s="4"/>
      <c r="AC47" s="2"/>
      <c r="AD47" s="2"/>
      <c r="AE47" s="2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4.2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8"/>
      <c r="P48" s="6"/>
      <c r="Q48" s="6"/>
      <c r="R48" s="6"/>
      <c r="S48" s="6"/>
      <c r="T48" s="6"/>
      <c r="U48" s="6"/>
      <c r="V48" s="7"/>
      <c r="W48" s="7"/>
      <c r="X48" s="7"/>
      <c r="Y48" s="7"/>
      <c r="Z48" s="7"/>
      <c r="AA48" s="7"/>
      <c r="AB48" s="4"/>
      <c r="AC48" s="2"/>
      <c r="AD48" s="2"/>
      <c r="AE48" s="2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2:79" ht="14.2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6"/>
      <c r="Q49" s="6"/>
      <c r="R49" s="6"/>
      <c r="S49" s="6"/>
      <c r="T49" s="6"/>
      <c r="U49" s="6"/>
      <c r="V49" s="6"/>
      <c r="W49" s="5"/>
      <c r="X49" s="5"/>
      <c r="Y49" s="5"/>
      <c r="Z49" s="5"/>
      <c r="AA49" s="5"/>
      <c r="AB49" s="4"/>
      <c r="AC49" s="2"/>
      <c r="AD49" s="2"/>
      <c r="AE49" s="2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2:79" ht="14.2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2:79" ht="14.25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2:79" ht="14.2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2"/>
      <c r="AD52" s="2"/>
      <c r="AE52" s="2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2:79" ht="14.25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2"/>
      <c r="AD53" s="2"/>
      <c r="AE53" s="2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2:79" ht="14.25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2:79" ht="14.25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2:79" ht="14.25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2:79" ht="14.25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2:79" ht="14.25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2:79" ht="14.25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2:79" ht="14.25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2:79" ht="14.25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2:79" ht="14.25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2:79" ht="14.25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2:79" ht="14.25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2:79" ht="14.25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2:79" ht="14.25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2:79" ht="14.25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2:79" ht="14.25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2:79" ht="14.25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2:79" ht="14.25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2:79" ht="14.25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2:79" ht="14.2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2:79" ht="14.2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2:79" ht="14.25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2:79" ht="14.25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2:79" ht="14.25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2:79" ht="14.25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2:79" ht="14.25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2:79" ht="14.25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2:79" ht="14.25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2:79" ht="14.25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2:79" ht="14.25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2:79" ht="14.25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2:79" ht="14.25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2:79" ht="14.25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2:79" ht="14.25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2:79" ht="14.25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2:79" ht="14.25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2:79" ht="14.25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2:79" ht="14.25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2:79" ht="14.25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2:79" ht="14.25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2:79" ht="14.25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2:79" ht="14.25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2:79" ht="14.25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2:79" ht="14.25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2:79" ht="14.25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2:79" ht="14.25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2:79" ht="14.25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2:79" ht="14.25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2:79" ht="14.25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2:79" ht="14.25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2:79" ht="14.25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2:79" ht="14.25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2:79" ht="14.25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2:79" ht="14.25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2:79" ht="14.25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2:79" ht="14.25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2:79" ht="14.25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2:79" ht="14.25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2:79" ht="14.25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2:79" ht="14.25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2:79" ht="14.25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2:79" ht="14.25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2:79" ht="14.25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2:79" ht="14.25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2:79" ht="14.25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2:79" ht="14.25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2:79" ht="14.25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2:79" ht="14.25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2:79" ht="14.25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2:79" ht="14.25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2:79" ht="14.25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2:79" ht="14.25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2:79" ht="14.25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2:79" ht="14.25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2:79" ht="14.25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2:79" ht="14.25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2:79" ht="14.25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2:79" ht="14.25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2:79" ht="14.25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2:79" ht="14.25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2:79" ht="14.25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2:79" ht="14.25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2:79" ht="14.25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2:79" ht="14.25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2:79" ht="14.25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2:79" ht="14.25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2:79" ht="14.25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2:79" ht="14.25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2:79" ht="14.25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2:79" ht="14.25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2:79" ht="14.25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2:79" ht="14.25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2:79" ht="14.25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2:79" ht="14.25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2:79" ht="14.25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2:79" ht="14.25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2:79" ht="14.25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2:79" ht="14.25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2:79" ht="14.25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2:79" ht="14.25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2:79" ht="14.25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2:79" ht="14.25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2:79" ht="14.25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2:79" ht="14.25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2:79" ht="14.25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2:79" ht="14.25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2:79" ht="14.25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2:79" ht="14.25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2:79" ht="14.25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2:79" ht="14.25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2:79" ht="14.25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2:79" ht="14.25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2:79" ht="14.25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2:79" ht="14.25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2:79" ht="14.25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2:79" ht="14.25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2:79" ht="14.25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2:79" ht="14.25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2:79" ht="14.25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2:79" ht="14.25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2:79" ht="14.25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2:79" ht="14.25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2:79" ht="14.25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2:79" ht="14.25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2:79" ht="14.25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2:79" ht="14.25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2:79" ht="14.25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2:79" ht="14.25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2:79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2:79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2:79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2:79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2:79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2:79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2:79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2:79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2:79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2:79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2:79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2:79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2:79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2:79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2:79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2:79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2:79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2:79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2:79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2:79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2:79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2:79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2:79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2:79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2:79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2:79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2:79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2:79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2:79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2:79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2:79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2:79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2:79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2:79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2:79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2:79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2:79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2:79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</sheetData>
  <mergeCells count="10">
    <mergeCell ref="B1:AE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19685039370078741" bottom="0.19685039370078741" header="0" footer="0.19685039370078741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DGA</vt:lpstr>
      <vt:lpstr>DGA!Área_de_impresión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Mariam Ortiz</cp:lastModifiedBy>
  <dcterms:created xsi:type="dcterms:W3CDTF">2021-04-16T03:01:00Z</dcterms:created>
  <dcterms:modified xsi:type="dcterms:W3CDTF">2021-04-16T03:01:41Z</dcterms:modified>
</cp:coreProperties>
</file>