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DGII" sheetId="1" r:id="rId1"/>
  </sheets>
  <externalReferences>
    <externalReference r:id="rId2"/>
    <externalReference r:id="rId3"/>
  </externalReferences>
  <definedNames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1">#N/A</definedName>
    <definedName name="_1987">#N/A</definedName>
    <definedName name="_Order1" hidden="1">255</definedName>
    <definedName name="AccessDatabase" hidden="1">"\\De2kp-42538\BOLETIN\Claga\CLAGA2000.mdb"</definedName>
    <definedName name="ACUMULADO">#N/A</definedName>
    <definedName name="_xlnm.Print_Area" localSheetId="0">DGII!$A$1:$AE$59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ROS1">#N/A</definedName>
    <definedName name="_ROS2">#N/A</definedName>
    <definedName name="_ROS3">#N/A</definedName>
    <definedName name="_ROS4">#N/A</definedName>
  </definedNames>
  <calcPr calcId="125725"/>
</workbook>
</file>

<file path=xl/calcChain.xml><?xml version="1.0" encoding="utf-8"?>
<calcChain xmlns="http://schemas.openxmlformats.org/spreadsheetml/2006/main">
  <c r="AD44" i="1"/>
  <c r="AB55"/>
  <c r="AC55" s="1"/>
  <c r="AD55" s="1"/>
  <c r="O55"/>
  <c r="AB53"/>
  <c r="O53"/>
  <c r="AC53" s="1"/>
  <c r="AB52"/>
  <c r="AC52" s="1"/>
  <c r="O52"/>
  <c r="AB51"/>
  <c r="AC51" s="1"/>
  <c r="AD51" s="1"/>
  <c r="O51"/>
  <c r="AC50"/>
  <c r="AB50"/>
  <c r="O50"/>
  <c r="AA49"/>
  <c r="Z49"/>
  <c r="Y49"/>
  <c r="X49"/>
  <c r="W49"/>
  <c r="V49"/>
  <c r="U49"/>
  <c r="T49"/>
  <c r="S49"/>
  <c r="R49"/>
  <c r="Q49"/>
  <c r="P49"/>
  <c r="AB49" s="1"/>
  <c r="O49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AC47"/>
  <c r="AD47" s="1"/>
  <c r="AB47"/>
  <c r="O47"/>
  <c r="AC46"/>
  <c r="AD46" s="1"/>
  <c r="AB46"/>
  <c r="O46"/>
  <c r="AA45"/>
  <c r="Z45"/>
  <c r="Y45"/>
  <c r="X45"/>
  <c r="W45"/>
  <c r="V45"/>
  <c r="U45"/>
  <c r="T45"/>
  <c r="S45"/>
  <c r="R45"/>
  <c r="Q45"/>
  <c r="P45"/>
  <c r="AB45" s="1"/>
  <c r="O45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AA43"/>
  <c r="Z43"/>
  <c r="Y43"/>
  <c r="X43"/>
  <c r="W43"/>
  <c r="V43"/>
  <c r="U43"/>
  <c r="T43"/>
  <c r="S43"/>
  <c r="R43"/>
  <c r="Q43"/>
  <c r="P43"/>
  <c r="AB43" s="1"/>
  <c r="AC43" s="1"/>
  <c r="AD43" s="1"/>
  <c r="O43"/>
  <c r="AA42"/>
  <c r="Z42"/>
  <c r="Y42"/>
  <c r="X42"/>
  <c r="W42"/>
  <c r="V42"/>
  <c r="U42"/>
  <c r="T42"/>
  <c r="S42"/>
  <c r="R42"/>
  <c r="Q42"/>
  <c r="P42"/>
  <c r="AB42" s="1"/>
  <c r="AC42" s="1"/>
  <c r="AD42" s="1"/>
  <c r="O42"/>
  <c r="AA41"/>
  <c r="Z41"/>
  <c r="Y41"/>
  <c r="X41"/>
  <c r="W41"/>
  <c r="V41"/>
  <c r="U41"/>
  <c r="T41"/>
  <c r="S41"/>
  <c r="R41"/>
  <c r="Q41"/>
  <c r="P41"/>
  <c r="AB41" s="1"/>
  <c r="AC41" s="1"/>
  <c r="AD41" s="1"/>
  <c r="O41"/>
  <c r="AA40"/>
  <c r="Z40"/>
  <c r="Y40"/>
  <c r="X40"/>
  <c r="W40"/>
  <c r="V40"/>
  <c r="U40"/>
  <c r="T40"/>
  <c r="S40"/>
  <c r="R40"/>
  <c r="Q40"/>
  <c r="P40"/>
  <c r="AB40" s="1"/>
  <c r="O40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AC38"/>
  <c r="AD38" s="1"/>
  <c r="AB38"/>
  <c r="O38"/>
  <c r="AA37"/>
  <c r="Z37"/>
  <c r="Y37"/>
  <c r="X37"/>
  <c r="W37"/>
  <c r="V37"/>
  <c r="U37"/>
  <c r="T37"/>
  <c r="S37"/>
  <c r="R37"/>
  <c r="Q37"/>
  <c r="P37"/>
  <c r="AB37" s="1"/>
  <c r="AC37" s="1"/>
  <c r="AD37" s="1"/>
  <c r="O37"/>
  <c r="AA36"/>
  <c r="Z36"/>
  <c r="Y36"/>
  <c r="X36"/>
  <c r="W36"/>
  <c r="V36"/>
  <c r="U36"/>
  <c r="T36"/>
  <c r="S36"/>
  <c r="R36"/>
  <c r="Q36"/>
  <c r="P36"/>
  <c r="AB36" s="1"/>
  <c r="AC36" s="1"/>
  <c r="AD36" s="1"/>
  <c r="O36"/>
  <c r="AA35"/>
  <c r="Z35"/>
  <c r="Y35"/>
  <c r="X35"/>
  <c r="W35"/>
  <c r="V35"/>
  <c r="U35"/>
  <c r="T35"/>
  <c r="S35"/>
  <c r="R35"/>
  <c r="Q35"/>
  <c r="P35"/>
  <c r="AB35" s="1"/>
  <c r="O35"/>
  <c r="AA34"/>
  <c r="AA23" s="1"/>
  <c r="AA9" s="1"/>
  <c r="Z34"/>
  <c r="Y34"/>
  <c r="Y23" s="1"/>
  <c r="Y9" s="1"/>
  <c r="X34"/>
  <c r="W34"/>
  <c r="W23" s="1"/>
  <c r="W9" s="1"/>
  <c r="V34"/>
  <c r="U34"/>
  <c r="U23" s="1"/>
  <c r="U9" s="1"/>
  <c r="T34"/>
  <c r="S34"/>
  <c r="S23" s="1"/>
  <c r="S9" s="1"/>
  <c r="R34"/>
  <c r="Q34"/>
  <c r="Q23" s="1"/>
  <c r="Q9" s="1"/>
  <c r="P34"/>
  <c r="O34"/>
  <c r="O23" s="1"/>
  <c r="O9" s="1"/>
  <c r="N34"/>
  <c r="M34"/>
  <c r="M23" s="1"/>
  <c r="M9" s="1"/>
  <c r="L34"/>
  <c r="K34"/>
  <c r="K23" s="1"/>
  <c r="K9" s="1"/>
  <c r="J34"/>
  <c r="I34"/>
  <c r="I23" s="1"/>
  <c r="I9" s="1"/>
  <c r="H34"/>
  <c r="G34"/>
  <c r="G23" s="1"/>
  <c r="G9" s="1"/>
  <c r="F34"/>
  <c r="E34"/>
  <c r="E23" s="1"/>
  <c r="E9" s="1"/>
  <c r="D34"/>
  <c r="C34"/>
  <c r="C23" s="1"/>
  <c r="C9" s="1"/>
  <c r="AB33"/>
  <c r="AC33" s="1"/>
  <c r="O33"/>
  <c r="AA32"/>
  <c r="Z32"/>
  <c r="Y32"/>
  <c r="X32"/>
  <c r="W32"/>
  <c r="V32"/>
  <c r="U32"/>
  <c r="T32"/>
  <c r="S32"/>
  <c r="R32"/>
  <c r="Q32"/>
  <c r="P32"/>
  <c r="AB32" s="1"/>
  <c r="AC32" s="1"/>
  <c r="AD32" s="1"/>
  <c r="O32"/>
  <c r="AA31"/>
  <c r="Z31"/>
  <c r="Y31"/>
  <c r="X31"/>
  <c r="W31"/>
  <c r="V31"/>
  <c r="U31"/>
  <c r="T31"/>
  <c r="S31"/>
  <c r="R31"/>
  <c r="Q31"/>
  <c r="P31"/>
  <c r="AB31" s="1"/>
  <c r="O31"/>
  <c r="AB30"/>
  <c r="AC30" s="1"/>
  <c r="AD30" s="1"/>
  <c r="O30"/>
  <c r="AB29"/>
  <c r="AC29" s="1"/>
  <c r="AD29" s="1"/>
  <c r="O29"/>
  <c r="AB28"/>
  <c r="AC28" s="1"/>
  <c r="AD28" s="1"/>
  <c r="O28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B26"/>
  <c r="AC26" s="1"/>
  <c r="AD26" s="1"/>
  <c r="O26"/>
  <c r="AB25"/>
  <c r="AC25" s="1"/>
  <c r="AD25" s="1"/>
  <c r="O25"/>
  <c r="AB24"/>
  <c r="AC24" s="1"/>
  <c r="AD24" s="1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Z23"/>
  <c r="Z9" s="1"/>
  <c r="X23"/>
  <c r="X9" s="1"/>
  <c r="V23"/>
  <c r="V9" s="1"/>
  <c r="T23"/>
  <c r="T9" s="1"/>
  <c r="R23"/>
  <c r="R9" s="1"/>
  <c r="P23"/>
  <c r="P9" s="1"/>
  <c r="N23"/>
  <c r="N9" s="1"/>
  <c r="N54" s="1"/>
  <c r="L23"/>
  <c r="L9" s="1"/>
  <c r="L54" s="1"/>
  <c r="J23"/>
  <c r="J9" s="1"/>
  <c r="J54" s="1"/>
  <c r="H23"/>
  <c r="H9" s="1"/>
  <c r="H54" s="1"/>
  <c r="F23"/>
  <c r="F9" s="1"/>
  <c r="F54" s="1"/>
  <c r="D23"/>
  <c r="D9" s="1"/>
  <c r="D54" s="1"/>
  <c r="AB22"/>
  <c r="AC22" s="1"/>
  <c r="AD22" s="1"/>
  <c r="W22"/>
  <c r="O22"/>
  <c r="AC21"/>
  <c r="AD21" s="1"/>
  <c r="AB21"/>
  <c r="O21"/>
  <c r="AA20"/>
  <c r="Z20"/>
  <c r="Y20"/>
  <c r="X20"/>
  <c r="W20"/>
  <c r="V20"/>
  <c r="U20"/>
  <c r="T20"/>
  <c r="S20"/>
  <c r="R20"/>
  <c r="Q20"/>
  <c r="P20"/>
  <c r="AB20" s="1"/>
  <c r="AC20" s="1"/>
  <c r="AD20" s="1"/>
  <c r="O20"/>
  <c r="AA19"/>
  <c r="Z19"/>
  <c r="Y19"/>
  <c r="X19"/>
  <c r="W19"/>
  <c r="V19"/>
  <c r="U19"/>
  <c r="T19"/>
  <c r="S19"/>
  <c r="R19"/>
  <c r="Q19"/>
  <c r="P19"/>
  <c r="AB19" s="1"/>
  <c r="AC19" s="1"/>
  <c r="AD19" s="1"/>
  <c r="O19"/>
  <c r="AA18"/>
  <c r="Z18"/>
  <c r="Y18"/>
  <c r="X18"/>
  <c r="W18"/>
  <c r="V18"/>
  <c r="U18"/>
  <c r="T18"/>
  <c r="S18"/>
  <c r="R18"/>
  <c r="Q18"/>
  <c r="P18"/>
  <c r="AB18" s="1"/>
  <c r="AC18" s="1"/>
  <c r="AD18" s="1"/>
  <c r="O18"/>
  <c r="AA17"/>
  <c r="Z17"/>
  <c r="Y17"/>
  <c r="X17"/>
  <c r="W17"/>
  <c r="V17"/>
  <c r="U17"/>
  <c r="T17"/>
  <c r="S17"/>
  <c r="R17"/>
  <c r="Q17"/>
  <c r="P17"/>
  <c r="AB17" s="1"/>
  <c r="AC17" s="1"/>
  <c r="AD17" s="1"/>
  <c r="O17"/>
  <c r="AA16"/>
  <c r="Z16"/>
  <c r="Y16"/>
  <c r="X16"/>
  <c r="W16"/>
  <c r="V16"/>
  <c r="U16"/>
  <c r="T16"/>
  <c r="S16"/>
  <c r="R16"/>
  <c r="Q16"/>
  <c r="P16"/>
  <c r="AB16" s="1"/>
  <c r="AC16" s="1"/>
  <c r="AD16" s="1"/>
  <c r="O16"/>
  <c r="AA15"/>
  <c r="Z15"/>
  <c r="Y15"/>
  <c r="X15"/>
  <c r="W15"/>
  <c r="V15"/>
  <c r="U15"/>
  <c r="T15"/>
  <c r="S15"/>
  <c r="R15"/>
  <c r="Q15"/>
  <c r="P15"/>
  <c r="AB15" s="1"/>
  <c r="O15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A13"/>
  <c r="Z13"/>
  <c r="Y13"/>
  <c r="X13"/>
  <c r="W13"/>
  <c r="V13"/>
  <c r="U13"/>
  <c r="T13"/>
  <c r="S13"/>
  <c r="R13"/>
  <c r="Q13"/>
  <c r="P13"/>
  <c r="AB13" s="1"/>
  <c r="AC13" s="1"/>
  <c r="AD13" s="1"/>
  <c r="O13"/>
  <c r="AA12"/>
  <c r="Z12"/>
  <c r="Y12"/>
  <c r="X12"/>
  <c r="W12"/>
  <c r="V12"/>
  <c r="U12"/>
  <c r="T12"/>
  <c r="S12"/>
  <c r="R12"/>
  <c r="Q12"/>
  <c r="P12"/>
  <c r="AB12" s="1"/>
  <c r="AC12" s="1"/>
  <c r="AD12" s="1"/>
  <c r="O12"/>
  <c r="AA11"/>
  <c r="Z11"/>
  <c r="Y11"/>
  <c r="X11"/>
  <c r="W11"/>
  <c r="V11"/>
  <c r="U11"/>
  <c r="T11"/>
  <c r="S11"/>
  <c r="R11"/>
  <c r="Q11"/>
  <c r="P11"/>
  <c r="AB11" s="1"/>
  <c r="O11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B10" l="1"/>
  <c r="AC11"/>
  <c r="AD11" s="1"/>
  <c r="AB14"/>
  <c r="AC14" s="1"/>
  <c r="AD14" s="1"/>
  <c r="AC15"/>
  <c r="AD15" s="1"/>
  <c r="V54"/>
  <c r="T54"/>
  <c r="R54"/>
  <c r="Z54"/>
  <c r="AB34"/>
  <c r="AC34" s="1"/>
  <c r="AD34" s="1"/>
  <c r="AC35"/>
  <c r="AD35" s="1"/>
  <c r="AB44"/>
  <c r="AC45"/>
  <c r="AB48"/>
  <c r="AC49"/>
  <c r="AD49" s="1"/>
  <c r="C54"/>
  <c r="G54"/>
  <c r="K54"/>
  <c r="O54"/>
  <c r="S54"/>
  <c r="W54"/>
  <c r="AA54"/>
  <c r="E54"/>
  <c r="I54"/>
  <c r="M54"/>
  <c r="Q54"/>
  <c r="U54"/>
  <c r="Y54"/>
  <c r="P54"/>
  <c r="X54"/>
  <c r="AC31"/>
  <c r="AD31" s="1"/>
  <c r="AB27"/>
  <c r="AB39"/>
  <c r="AC39" s="1"/>
  <c r="AD39" s="1"/>
  <c r="AC40"/>
  <c r="AD40" s="1"/>
  <c r="AC27" l="1"/>
  <c r="AD27" s="1"/>
  <c r="AB23"/>
  <c r="AC23" s="1"/>
  <c r="AD23" s="1"/>
  <c r="AC48"/>
  <c r="AD48" s="1"/>
  <c r="AC10"/>
  <c r="AD10" s="1"/>
  <c r="AD45"/>
  <c r="AC44"/>
  <c r="AB9" l="1"/>
  <c r="AC9" l="1"/>
  <c r="AD9" s="1"/>
  <c r="AB54"/>
  <c r="AC54" s="1"/>
  <c r="AD54" s="1"/>
</calcChain>
</file>

<file path=xl/sharedStrings.xml><?xml version="1.0" encoding="utf-8"?>
<sst xmlns="http://schemas.openxmlformats.org/spreadsheetml/2006/main" count="246" uniqueCount="69">
  <si>
    <t xml:space="preserve"> CUADRO No.2</t>
  </si>
  <si>
    <t>INGRESOS FISCALES COMPARADOS POR PARTIDAS, DIRECCION GENERAL DE IMPUESTOS INTERNOS</t>
  </si>
  <si>
    <t>ENERO-DICIEMBRE 2013/2012</t>
  </si>
  <si>
    <r>
      <t xml:space="preserve">(En millones RD$) </t>
    </r>
    <r>
      <rPr>
        <i/>
        <vertAlign val="superscript"/>
        <sz val="11"/>
        <color indexed="8"/>
        <rFont val="Arial"/>
        <family val="2"/>
      </rPr>
      <t>(1)</t>
    </r>
  </si>
  <si>
    <t xml:space="preserve">      PARTIDAS</t>
  </si>
  <si>
    <t xml:space="preserve"> 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</si>
  <si>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</si>
  <si>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</si>
  <si>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</si>
  <si>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</si>
  <si>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</si>
  <si>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</si>
  <si>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</si>
  <si>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</si>
  <si>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</si>
  <si>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</si>
  <si>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</si>
  <si>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</si>
  <si>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</si>
  <si>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 xml:space="preserve">   %</t>
  </si>
  <si>
    <t>I) INGRESOS TRIBUTARIOS</t>
  </si>
  <si>
    <t>1) IMPUESTOS SOBRE LOS INGRESOS</t>
  </si>
  <si>
    <t>- Impuestos sobre la Renta de las Personas</t>
  </si>
  <si>
    <t>- Impuestos sobre Los Ingresos de las Empresas</t>
  </si>
  <si>
    <t xml:space="preserve">                            </t>
  </si>
  <si>
    <t>- Otros Impuestos sobre los Ingresos</t>
  </si>
  <si>
    <t>2)  IMPUESTOS SOBRE LA PROPIEDAD</t>
  </si>
  <si>
    <t>- Operaciones Inmobiliarias</t>
  </si>
  <si>
    <t>- 17% Registro de Propiedad de Vehículos</t>
  </si>
  <si>
    <t>- Impuestos sobre los Activos (1%)</t>
  </si>
  <si>
    <t>- Impuestos sobre los Activos Financieros (Ley No.139-11)</t>
  </si>
  <si>
    <t>- Actos Traslativos</t>
  </si>
  <si>
    <t xml:space="preserve">- Impuestos a las Viviendas Suntuarias </t>
  </si>
  <si>
    <t>- Impuesto Sobre Sucesiones</t>
  </si>
  <si>
    <t>-  Otros</t>
  </si>
  <si>
    <t>3) IMPUESTOS SOBRE MERCANCIAS Y SERVICIOS</t>
  </si>
  <si>
    <t>- Impuestos Transferencias de Bienes Industrializados Y Servicios</t>
  </si>
  <si>
    <t>- ITBIS</t>
  </si>
  <si>
    <t>- Otros</t>
  </si>
  <si>
    <t>- Impuestos sobre Mercancías</t>
  </si>
  <si>
    <t>- Impuestos Selectivos a Productos Derivados del Alcohol</t>
  </si>
  <si>
    <t>- Impuesto Selectivo a las Cervezas</t>
  </si>
  <si>
    <t>- Impuesto Selectivo al Tabaco y los Cigarrillos</t>
  </si>
  <si>
    <t>- Impuestos Selectivo Especifico sobre Hidrocarburos (Ley No. 112)</t>
  </si>
  <si>
    <t>- Impuestos Selectivo Ad valorem sobre Hidrocarburos (Ley No.557-05)</t>
  </si>
  <si>
    <t>-</t>
  </si>
  <si>
    <t>- Impuestos sobre los Servicios</t>
  </si>
  <si>
    <t xml:space="preserve">- Impuesto sobre Cheques </t>
  </si>
  <si>
    <t xml:space="preserve">- Impuesto Selectivo sobre las Telecomunicaciones </t>
  </si>
  <si>
    <t>- Impuesto Selectivo sobre Pólizas de Seguros</t>
  </si>
  <si>
    <t>- Impuestos sobre el Uso de Bienes y Licencias</t>
  </si>
  <si>
    <t>- Derecho de Circulación Vehículos de Motor</t>
  </si>
  <si>
    <t>- Licencias sobre las  Máquinas Tragamonedas</t>
  </si>
  <si>
    <t>- Impuesto Específico a Banca de Apuestas</t>
  </si>
  <si>
    <t>4)  IMPUESTOS SOBRE EL COMERCIO EXTERIOR</t>
  </si>
  <si>
    <t xml:space="preserve">- Salida de Pasajeros al Exterior por Aeropuertos </t>
  </si>
  <si>
    <t>5) OTROS IMPUESTOS</t>
  </si>
  <si>
    <t>II)  INGRESOS NO TRIBUTARIOS</t>
  </si>
  <si>
    <t>- Tarjetas de Turismo</t>
  </si>
  <si>
    <t>- Impuesto Regalía Netas de Fundición</t>
  </si>
  <si>
    <t>III)  INGRESOS A ESPECIFICAR</t>
  </si>
  <si>
    <t>VI)  INGRESOS DE CAPITAL</t>
  </si>
  <si>
    <t xml:space="preserve">   TOTAL </t>
  </si>
  <si>
    <t xml:space="preserve">   Fondos Especiales y de Terceros</t>
  </si>
  <si>
    <t xml:space="preserve">(1) Cifras sujetas a rectificación. </t>
  </si>
  <si>
    <t xml:space="preserve">       Incluye los US$ expresados en RD$ a la tasa oficial.</t>
  </si>
  <si>
    <t xml:space="preserve">       Excluye los Fondos Especiales y de Terceros e Ingresos de otras Direcciones e Instituciones.</t>
  </si>
  <si>
    <t>FUENTE: Ministerio de Hacienda, Sistema Integrado de Gestión Financiera (SIGEF), Informe de Ejecución de Ingresos.</t>
  </si>
  <si>
    <t>C:\Documents and Settings\fperez\My Documents\Ingresos Mensuales 2004\Enero 2004.xls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</si>
</sst>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0_);\(0\)"/>
    <numFmt numFmtId="165" formatCode="#,##0.0_);\(#,##0.0\)"/>
    <numFmt numFmtId="166" formatCode="_(* #,##0.0_);_(* \(#,##0.0\);_(* &quot;-&quot;??_);_(@_)"/>
    <numFmt numFmtId="167" formatCode="0.0"/>
    <numFmt numFmtId="168" formatCode="* _(#,##0.0_)\ _P_-;* \(#,##0.0\)\ _P_-;_-* &quot;-&quot;??\ _P_-;_-@_-"/>
    <numFmt numFmtId="169" formatCode="_ * #,##0.00_ ;_ * \-#,##0.00_ ;_ * &quot;-&quot;??_ ;_ @_ "/>
    <numFmt numFmtId="170" formatCode="_([$€-2]* #,##0.00_);_([$€-2]* \(#,##0.00\);_([$€-2]* &quot;-&quot;??_)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i/>
      <sz val="11"/>
      <color indexed="8"/>
      <name val="Arial"/>
      <family val="2"/>
    </font>
    <font>
      <i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7"/>
      <name val="Arial"/>
      <family val="2"/>
    </font>
    <font>
      <sz val="10"/>
      <name val="Antique Olive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1">
    <xf numFmtId="0" fontId="0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0">
      <protection hidden="1"/>
    </xf>
    <xf numFmtId="0" fontId="25" fillId="16" borderId="10" applyNumberFormat="0" applyFont="0" applyBorder="0" applyAlignment="0" applyProtection="0">
      <protection hidden="1"/>
    </xf>
    <xf numFmtId="0" fontId="24" fillId="0" borderId="10">
      <protection hidden="1"/>
    </xf>
    <xf numFmtId="168" fontId="6" fillId="0" borderId="18" applyBorder="0">
      <alignment horizontal="center" vertical="center"/>
    </xf>
    <xf numFmtId="0" fontId="26" fillId="4" borderId="0" applyNumberFormat="0" applyBorder="0" applyAlignment="0" applyProtection="0"/>
    <xf numFmtId="0" fontId="27" fillId="16" borderId="19" applyNumberFormat="0" applyAlignment="0" applyProtection="0"/>
    <xf numFmtId="0" fontId="28" fillId="17" borderId="20" applyNumberFormat="0" applyAlignment="0" applyProtection="0"/>
    <xf numFmtId="0" fontId="29" fillId="0" borderId="21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1" borderId="0" applyNumberFormat="0" applyBorder="0" applyAlignment="0" applyProtection="0"/>
    <xf numFmtId="0" fontId="31" fillId="7" borderId="19" applyNumberFormat="0" applyAlignment="0" applyProtection="0"/>
    <xf numFmtId="170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2" fillId="3" borderId="0" applyNumberFormat="0" applyBorder="0" applyAlignment="0" applyProtection="0"/>
    <xf numFmtId="0" fontId="33" fillId="0" borderId="10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13" fillId="0" borderId="0">
      <alignment vertical="top"/>
    </xf>
    <xf numFmtId="0" fontId="2" fillId="0" borderId="0"/>
    <xf numFmtId="0" fontId="22" fillId="0" borderId="0"/>
    <xf numFmtId="0" fontId="2" fillId="0" borderId="0"/>
    <xf numFmtId="39" fontId="3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22" applyNumberFormat="0" applyFont="0" applyAlignment="0" applyProtection="0"/>
    <xf numFmtId="0" fontId="2" fillId="23" borderId="22" applyNumberFormat="0" applyFont="0" applyAlignment="0" applyProtection="0"/>
    <xf numFmtId="0" fontId="2" fillId="23" borderId="22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10" applyNumberFormat="0" applyFill="0" applyBorder="0" applyAlignment="0" applyProtection="0">
      <protection hidden="1"/>
    </xf>
    <xf numFmtId="0" fontId="37" fillId="16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1" fillId="0" borderId="25" applyNumberFormat="0" applyFill="0" applyAlignment="0" applyProtection="0"/>
    <xf numFmtId="0" fontId="30" fillId="0" borderId="26" applyNumberFormat="0" applyFill="0" applyAlignment="0" applyProtection="0"/>
    <xf numFmtId="0" fontId="42" fillId="0" borderId="0" applyNumberFormat="0" applyFill="0" applyBorder="0" applyAlignment="0" applyProtection="0"/>
    <xf numFmtId="0" fontId="43" fillId="16" borderId="10"/>
    <xf numFmtId="0" fontId="44" fillId="0" borderId="27" applyNumberFormat="0" applyFill="0" applyAlignment="0" applyProtection="0"/>
  </cellStyleXfs>
  <cellXfs count="84">
    <xf numFmtId="0" fontId="0" fillId="0" borderId="0" xfId="0"/>
    <xf numFmtId="0" fontId="3" fillId="0" borderId="0" xfId="0" applyFont="1" applyFill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/>
    <xf numFmtId="0" fontId="4" fillId="0" borderId="0" xfId="0" applyFont="1" applyFill="1" applyAlignment="1" applyProtection="1">
      <alignment horizontal="center"/>
    </xf>
    <xf numFmtId="0" fontId="5" fillId="0" borderId="0" xfId="0" applyFont="1" applyFill="1"/>
    <xf numFmtId="0" fontId="6" fillId="0" borderId="0" xfId="0" applyFont="1" applyFill="1" applyBorder="1"/>
    <xf numFmtId="0" fontId="5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 vertical="center"/>
    </xf>
    <xf numFmtId="164" fontId="9" fillId="0" borderId="6" xfId="0" applyNumberFormat="1" applyFont="1" applyFill="1" applyBorder="1" applyAlignment="1" applyProtection="1">
      <alignment horizontal="center"/>
    </xf>
    <xf numFmtId="0" fontId="11" fillId="0" borderId="7" xfId="0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 applyProtection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/>
    <xf numFmtId="165" fontId="9" fillId="0" borderId="10" xfId="0" applyNumberFormat="1" applyFont="1" applyFill="1" applyBorder="1" applyProtection="1"/>
    <xf numFmtId="165" fontId="9" fillId="0" borderId="11" xfId="0" applyNumberFormat="1" applyFont="1" applyFill="1" applyBorder="1" applyProtection="1"/>
    <xf numFmtId="165" fontId="9" fillId="0" borderId="12" xfId="0" applyNumberFormat="1" applyFont="1" applyFill="1" applyBorder="1" applyProtection="1"/>
    <xf numFmtId="165" fontId="9" fillId="0" borderId="0" xfId="0" applyNumberFormat="1" applyFont="1" applyFill="1" applyBorder="1" applyProtection="1"/>
    <xf numFmtId="49" fontId="9" fillId="0" borderId="0" xfId="0" applyNumberFormat="1" applyFont="1" applyFill="1" applyBorder="1" applyAlignment="1" applyProtection="1">
      <alignment horizontal="left" indent="1"/>
    </xf>
    <xf numFmtId="49" fontId="12" fillId="0" borderId="0" xfId="0" applyNumberFormat="1" applyFont="1" applyFill="1" applyBorder="1" applyAlignment="1" applyProtection="1">
      <alignment horizontal="left" indent="3"/>
    </xf>
    <xf numFmtId="165" fontId="12" fillId="0" borderId="10" xfId="0" applyNumberFormat="1" applyFont="1" applyFill="1" applyBorder="1"/>
    <xf numFmtId="165" fontId="12" fillId="0" borderId="0" xfId="0" applyNumberFormat="1" applyFont="1" applyFill="1" applyBorder="1" applyProtection="1"/>
    <xf numFmtId="165" fontId="12" fillId="0" borderId="10" xfId="0" applyNumberFormat="1" applyFont="1" applyFill="1" applyBorder="1" applyProtection="1"/>
    <xf numFmtId="165" fontId="11" fillId="0" borderId="10" xfId="0" applyNumberFormat="1" applyFont="1" applyBorder="1"/>
    <xf numFmtId="165" fontId="11" fillId="0" borderId="10" xfId="0" applyNumberFormat="1" applyFont="1" applyFill="1" applyBorder="1"/>
    <xf numFmtId="0" fontId="0" fillId="0" borderId="0" xfId="0" applyBorder="1"/>
    <xf numFmtId="49" fontId="9" fillId="0" borderId="0" xfId="0" applyNumberFormat="1" applyFont="1" applyFill="1" applyBorder="1" applyAlignment="1" applyProtection="1">
      <alignment horizontal="left" indent="2"/>
    </xf>
    <xf numFmtId="165" fontId="2" fillId="0" borderId="0" xfId="0" applyNumberFormat="1" applyFont="1" applyBorder="1"/>
    <xf numFmtId="165" fontId="12" fillId="0" borderId="12" xfId="0" applyNumberFormat="1" applyFont="1" applyFill="1" applyBorder="1" applyProtection="1"/>
    <xf numFmtId="166" fontId="2" fillId="0" borderId="0" xfId="1" applyNumberFormat="1" applyFont="1" applyBorder="1"/>
    <xf numFmtId="165" fontId="12" fillId="0" borderId="0" xfId="0" applyNumberFormat="1" applyFont="1" applyFill="1" applyBorder="1" applyAlignment="1" applyProtection="1">
      <alignment horizontal="left" indent="4"/>
    </xf>
    <xf numFmtId="165" fontId="12" fillId="0" borderId="0" xfId="0" applyNumberFormat="1" applyFont="1" applyFill="1" applyBorder="1"/>
    <xf numFmtId="165" fontId="10" fillId="0" borderId="10" xfId="0" applyNumberFormat="1" applyFont="1" applyFill="1" applyBorder="1"/>
    <xf numFmtId="165" fontId="10" fillId="0" borderId="10" xfId="0" applyNumberFormat="1" applyFont="1" applyBorder="1"/>
    <xf numFmtId="165" fontId="12" fillId="0" borderId="12" xfId="0" applyNumberFormat="1" applyFont="1" applyFill="1" applyBorder="1"/>
    <xf numFmtId="165" fontId="12" fillId="0" borderId="0" xfId="0" applyNumberFormat="1" applyFont="1" applyFill="1" applyBorder="1" applyAlignment="1" applyProtection="1">
      <alignment horizontal="left" indent="3"/>
    </xf>
    <xf numFmtId="165" fontId="11" fillId="0" borderId="12" xfId="0" applyNumberFormat="1" applyFont="1" applyFill="1" applyBorder="1"/>
    <xf numFmtId="165" fontId="10" fillId="0" borderId="12" xfId="0" applyNumberFormat="1" applyFont="1" applyBorder="1"/>
    <xf numFmtId="165" fontId="10" fillId="0" borderId="13" xfId="0" applyNumberFormat="1" applyFont="1" applyBorder="1"/>
    <xf numFmtId="49" fontId="9" fillId="0" borderId="14" xfId="0" applyNumberFormat="1" applyFont="1" applyFill="1" applyBorder="1" applyAlignment="1" applyProtection="1">
      <alignment horizontal="center" vertical="center"/>
    </xf>
    <xf numFmtId="165" fontId="9" fillId="0" borderId="6" xfId="0" applyNumberFormat="1" applyFont="1" applyFill="1" applyBorder="1" applyAlignment="1" applyProtection="1">
      <alignment vertical="center"/>
    </xf>
    <xf numFmtId="165" fontId="9" fillId="0" borderId="9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3" fillId="0" borderId="15" xfId="0" applyFont="1" applyFill="1" applyBorder="1" applyAlignment="1" applyProtection="1"/>
    <xf numFmtId="165" fontId="9" fillId="0" borderId="16" xfId="0" applyNumberFormat="1" applyFont="1" applyFill="1" applyBorder="1" applyAlignment="1" applyProtection="1">
      <alignment vertical="center"/>
    </xf>
    <xf numFmtId="165" fontId="9" fillId="0" borderId="15" xfId="0" applyNumberFormat="1" applyFont="1" applyFill="1" applyBorder="1" applyAlignment="1" applyProtection="1">
      <alignment vertical="center"/>
    </xf>
    <xf numFmtId="165" fontId="9" fillId="0" borderId="17" xfId="0" applyNumberFormat="1" applyFont="1" applyFill="1" applyBorder="1" applyAlignment="1" applyProtection="1">
      <alignment vertical="center"/>
    </xf>
    <xf numFmtId="165" fontId="10" fillId="0" borderId="16" xfId="0" applyNumberFormat="1" applyFont="1" applyBorder="1" applyAlignment="1">
      <alignment vertical="center"/>
    </xf>
    <xf numFmtId="49" fontId="13" fillId="0" borderId="0" xfId="0" applyNumberFormat="1" applyFont="1" applyFill="1" applyBorder="1" applyAlignment="1" applyProtection="1"/>
    <xf numFmtId="166" fontId="2" fillId="0" borderId="0" xfId="1" applyNumberFormat="1" applyFont="1"/>
    <xf numFmtId="165" fontId="2" fillId="0" borderId="0" xfId="0" applyNumberFormat="1" applyFont="1"/>
    <xf numFmtId="0" fontId="14" fillId="0" borderId="0" xfId="0" applyFont="1" applyFill="1" applyAlignment="1" applyProtection="1"/>
    <xf numFmtId="165" fontId="0" fillId="0" borderId="0" xfId="0" applyNumberFormat="1"/>
    <xf numFmtId="165" fontId="13" fillId="0" borderId="0" xfId="0" applyNumberFormat="1" applyFont="1" applyFill="1"/>
    <xf numFmtId="165" fontId="15" fillId="0" borderId="0" xfId="0" applyNumberFormat="1" applyFont="1" applyFill="1" applyBorder="1"/>
    <xf numFmtId="0" fontId="11" fillId="0" borderId="0" xfId="0" applyFont="1"/>
    <xf numFmtId="0" fontId="5" fillId="0" borderId="0" xfId="0" applyFont="1" applyFill="1" applyAlignment="1" applyProtection="1"/>
    <xf numFmtId="0" fontId="12" fillId="0" borderId="0" xfId="0" applyFont="1" applyFill="1"/>
    <xf numFmtId="0" fontId="11" fillId="0" borderId="0" xfId="0" applyFont="1" applyBorder="1"/>
    <xf numFmtId="165" fontId="16" fillId="0" borderId="0" xfId="0" applyNumberFormat="1" applyFont="1" applyFill="1" applyBorder="1"/>
    <xf numFmtId="165" fontId="11" fillId="0" borderId="0" xfId="0" applyNumberFormat="1" applyFont="1" applyBorder="1"/>
    <xf numFmtId="0" fontId="11" fillId="0" borderId="0" xfId="0" applyFont="1" applyFill="1" applyBorder="1"/>
    <xf numFmtId="0" fontId="3" fillId="0" borderId="0" xfId="0" applyFont="1" applyFill="1" applyBorder="1"/>
    <xf numFmtId="0" fontId="13" fillId="0" borderId="0" xfId="0" applyFont="1" applyFill="1" applyBorder="1"/>
    <xf numFmtId="0" fontId="17" fillId="0" borderId="0" xfId="0" applyFont="1"/>
    <xf numFmtId="0" fontId="19" fillId="0" borderId="0" xfId="2" applyFont="1" applyAlignment="1" applyProtection="1"/>
    <xf numFmtId="165" fontId="20" fillId="0" borderId="0" xfId="2" applyNumberFormat="1" applyFont="1" applyAlignment="1" applyProtection="1"/>
    <xf numFmtId="0" fontId="19" fillId="0" borderId="0" xfId="2" applyFont="1" applyBorder="1" applyAlignment="1" applyProtection="1"/>
    <xf numFmtId="0" fontId="13" fillId="0" borderId="0" xfId="0" applyFont="1" applyFill="1" applyBorder="1" applyAlignment="1" applyProtection="1"/>
    <xf numFmtId="165" fontId="2" fillId="0" borderId="0" xfId="0" applyNumberFormat="1" applyFont="1" applyFill="1" applyBorder="1"/>
    <xf numFmtId="43" fontId="14" fillId="0" borderId="0" xfId="0" applyNumberFormat="1" applyFont="1" applyAlignment="1">
      <alignment horizontal="right"/>
    </xf>
    <xf numFmtId="167" fontId="2" fillId="0" borderId="0" xfId="0" applyNumberFormat="1" applyFont="1" applyFill="1" applyBorder="1"/>
    <xf numFmtId="0" fontId="21" fillId="0" borderId="0" xfId="0" applyFont="1" applyFill="1" applyBorder="1"/>
    <xf numFmtId="0" fontId="0" fillId="0" borderId="0" xfId="0" applyFill="1" applyBorder="1"/>
  </cellXfs>
  <cellStyles count="171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rray" xfId="21"/>
    <cellStyle name="Array Enter" xfId="22"/>
    <cellStyle name="Array_Sheet1" xfId="23"/>
    <cellStyle name="base paren" xfId="24"/>
    <cellStyle name="Buena 2" xfId="25"/>
    <cellStyle name="Cálculo 2" xfId="26"/>
    <cellStyle name="Celda de comprobación 2" xfId="27"/>
    <cellStyle name="Celda vinculada 2" xfId="28"/>
    <cellStyle name="Comma 2" xfId="29"/>
    <cellStyle name="Comma 2 2" xfId="30"/>
    <cellStyle name="Comma 2 3" xfId="31"/>
    <cellStyle name="Comma 2_Sheet1" xfId="32"/>
    <cellStyle name="Comma 3" xfId="33"/>
    <cellStyle name="Comma 3 2" xfId="34"/>
    <cellStyle name="Comma 3 3" xfId="35"/>
    <cellStyle name="Comma 4" xfId="36"/>
    <cellStyle name="Comma 4 2" xfId="37"/>
    <cellStyle name="Comma 4 3" xfId="38"/>
    <cellStyle name="Comma 5" xfId="39"/>
    <cellStyle name="Comma 6" xfId="40"/>
    <cellStyle name="Comma 7" xfId="41"/>
    <cellStyle name="Comma 8" xfId="42"/>
    <cellStyle name="Comma 9" xfId="43"/>
    <cellStyle name="Comma 9 2" xfId="44"/>
    <cellStyle name="Encabezado 4 2" xfId="45"/>
    <cellStyle name="Énfasis1 2" xfId="46"/>
    <cellStyle name="Énfasis2 2" xfId="47"/>
    <cellStyle name="Énfasis3 2" xfId="48"/>
    <cellStyle name="Énfasis4 2" xfId="49"/>
    <cellStyle name="Énfasis5 2" xfId="50"/>
    <cellStyle name="Énfasis6 2" xfId="51"/>
    <cellStyle name="Entrada 2" xfId="52"/>
    <cellStyle name="Euro" xfId="53"/>
    <cellStyle name="Hipervínculo" xfId="2" builtinId="8"/>
    <cellStyle name="Hipervínculo 2" xfId="54"/>
    <cellStyle name="Incorrecto 2" xfId="55"/>
    <cellStyle name="MacroCode" xfId="56"/>
    <cellStyle name="Millares" xfId="1" builtinId="3"/>
    <cellStyle name="Millares 10" xfId="57"/>
    <cellStyle name="Millares 10 2" xfId="58"/>
    <cellStyle name="Millares 10 2 2" xfId="59"/>
    <cellStyle name="Millares 10 3" xfId="60"/>
    <cellStyle name="Millares 10 4" xfId="61"/>
    <cellStyle name="Millares 10 5" xfId="62"/>
    <cellStyle name="Millares 10 6" xfId="63"/>
    <cellStyle name="Millares 11" xfId="64"/>
    <cellStyle name="Millares 11 2" xfId="65"/>
    <cellStyle name="Millares 12" xfId="66"/>
    <cellStyle name="Millares 13" xfId="67"/>
    <cellStyle name="Millares 2" xfId="68"/>
    <cellStyle name="Millares 2 2" xfId="69"/>
    <cellStyle name="Millares 2 2 2" xfId="70"/>
    <cellStyle name="Millares 2 2 3" xfId="71"/>
    <cellStyle name="Millares 2 3" xfId="72"/>
    <cellStyle name="Millares 2 4" xfId="73"/>
    <cellStyle name="Millares 2 5" xfId="74"/>
    <cellStyle name="Millares 2_DGA" xfId="75"/>
    <cellStyle name="Millares 3" xfId="76"/>
    <cellStyle name="Millares 3 2" xfId="77"/>
    <cellStyle name="Millares 3 2 2" xfId="78"/>
    <cellStyle name="Millares 3 2 3" xfId="79"/>
    <cellStyle name="Millares 3 3" xfId="80"/>
    <cellStyle name="Millares 3 4" xfId="81"/>
    <cellStyle name="Millares 3 5" xfId="82"/>
    <cellStyle name="Millares 3_DGA" xfId="83"/>
    <cellStyle name="Millares 4" xfId="84"/>
    <cellStyle name="Millares 4 2" xfId="85"/>
    <cellStyle name="Millares 4 3" xfId="86"/>
    <cellStyle name="Millares 4 4" xfId="87"/>
    <cellStyle name="Millares 4 5" xfId="88"/>
    <cellStyle name="Millares 4 6" xfId="89"/>
    <cellStyle name="Millares 4_DGA" xfId="90"/>
    <cellStyle name="Millares 5" xfId="91"/>
    <cellStyle name="Millares 5 2" xfId="92"/>
    <cellStyle name="Millares 5 3" xfId="93"/>
    <cellStyle name="Millares 5_DGA" xfId="94"/>
    <cellStyle name="Millares 6" xfId="95"/>
    <cellStyle name="Millares 7" xfId="96"/>
    <cellStyle name="Millares 7 2" xfId="97"/>
    <cellStyle name="Millares 8" xfId="98"/>
    <cellStyle name="Millares 8 2" xfId="99"/>
    <cellStyle name="Millares 8 3" xfId="100"/>
    <cellStyle name="Millares 9" xfId="101"/>
    <cellStyle name="Millares 9 2" xfId="102"/>
    <cellStyle name="Millares 9 2 2" xfId="103"/>
    <cellStyle name="Millares 9 3" xfId="104"/>
    <cellStyle name="Millares 9 4" xfId="105"/>
    <cellStyle name="Millares 9 5" xfId="106"/>
    <cellStyle name="Millares 9 6" xfId="107"/>
    <cellStyle name="Neutral 2" xfId="108"/>
    <cellStyle name="Normal" xfId="0" builtinId="0"/>
    <cellStyle name="Normal 10" xfId="109"/>
    <cellStyle name="Normal 2" xfId="110"/>
    <cellStyle name="Normal 2 2" xfId="111"/>
    <cellStyle name="Normal 2 2 2" xfId="112"/>
    <cellStyle name="Normal 2 3" xfId="113"/>
    <cellStyle name="Normal 2 4" xfId="114"/>
    <cellStyle name="Normal 2_DGA" xfId="115"/>
    <cellStyle name="Normal 3" xfId="116"/>
    <cellStyle name="Normal 3 2" xfId="117"/>
    <cellStyle name="Normal 3 3" xfId="118"/>
    <cellStyle name="Normal 3 4" xfId="119"/>
    <cellStyle name="Normal 3 5" xfId="120"/>
    <cellStyle name="Normal 3_Sheet1" xfId="121"/>
    <cellStyle name="Normal 4" xfId="122"/>
    <cellStyle name="Normal 5" xfId="123"/>
    <cellStyle name="Normal 5 2" xfId="124"/>
    <cellStyle name="Normal 5 3" xfId="125"/>
    <cellStyle name="Normal 5 4" xfId="126"/>
    <cellStyle name="Normal 6" xfId="127"/>
    <cellStyle name="Normal 6 2" xfId="128"/>
    <cellStyle name="Normal 6 2 2" xfId="129"/>
    <cellStyle name="Normal 6 2 3" xfId="130"/>
    <cellStyle name="Normal 6 3" xfId="131"/>
    <cellStyle name="Normal 6 4" xfId="132"/>
    <cellStyle name="Normal 7" xfId="133"/>
    <cellStyle name="Normal 7 2" xfId="134"/>
    <cellStyle name="Normal 7 2 2" xfId="135"/>
    <cellStyle name="Normal 7 3" xfId="136"/>
    <cellStyle name="Normal 7 4" xfId="137"/>
    <cellStyle name="Normal 7 5" xfId="138"/>
    <cellStyle name="Normal 8" xfId="139"/>
    <cellStyle name="Normal 8 2" xfId="140"/>
    <cellStyle name="Normal 9" xfId="141"/>
    <cellStyle name="Normal 9 2" xfId="142"/>
    <cellStyle name="Normal 9 3" xfId="143"/>
    <cellStyle name="Notas 2" xfId="144"/>
    <cellStyle name="Notas 2 2" xfId="145"/>
    <cellStyle name="Notas 2_Sheet1" xfId="146"/>
    <cellStyle name="Percent 2" xfId="147"/>
    <cellStyle name="Percent 2 2" xfId="148"/>
    <cellStyle name="Percent 3" xfId="149"/>
    <cellStyle name="Percent 4" xfId="150"/>
    <cellStyle name="Percent 5" xfId="151"/>
    <cellStyle name="Percent 6" xfId="152"/>
    <cellStyle name="Percent 7" xfId="153"/>
    <cellStyle name="Percent 7 2" xfId="154"/>
    <cellStyle name="Porcentual 2" xfId="155"/>
    <cellStyle name="Porcentual 2 2" xfId="156"/>
    <cellStyle name="Porcentual 2 3" xfId="157"/>
    <cellStyle name="Porcentual 3" xfId="158"/>
    <cellStyle name="Porcentual 3 2" xfId="159"/>
    <cellStyle name="Porcentual 4" xfId="160"/>
    <cellStyle name="Red Text" xfId="161"/>
    <cellStyle name="Salida 2" xfId="162"/>
    <cellStyle name="Texto de advertencia 2" xfId="163"/>
    <cellStyle name="Texto explicativo 2" xfId="164"/>
    <cellStyle name="Título 1 2" xfId="165"/>
    <cellStyle name="Título 2 2" xfId="166"/>
    <cellStyle name="Título 3 2" xfId="167"/>
    <cellStyle name="Título 4" xfId="168"/>
    <cellStyle name="TopGrey" xfId="169"/>
    <cellStyle name="Total 2" xfId="1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3/ENERO-DICIEMBRE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IERO (2012-2013)"/>
      <sheetName val="FINANCIERO 2013- est."/>
      <sheetName val="2013 (fondo)"/>
      <sheetName val="PP (2)"/>
      <sheetName val="PP"/>
      <sheetName val="PP (EST.)"/>
      <sheetName val="DGII"/>
      <sheetName val="DGII (estimacion)"/>
      <sheetName val="DGA"/>
      <sheetName val="DGA (EST.)"/>
      <sheetName val="TESORERIA"/>
      <sheetName val="TESORERIA (EST,)"/>
      <sheetName val="2013 RESUMEN"/>
      <sheetName val="2013 (REC)"/>
      <sheetName val="2013 REC-EST"/>
      <sheetName val="2013 REC-EST RESUMEN"/>
    </sheetNames>
    <sheetDataSet>
      <sheetData sheetId="0"/>
      <sheetData sheetId="1"/>
      <sheetData sheetId="2"/>
      <sheetData sheetId="3"/>
      <sheetData sheetId="4">
        <row r="11">
          <cell r="P11">
            <v>2689.6</v>
          </cell>
          <cell r="Q11">
            <v>2003.4</v>
          </cell>
          <cell r="R11">
            <v>2460.6999999999998</v>
          </cell>
          <cell r="S11">
            <v>2099.8000000000002</v>
          </cell>
          <cell r="T11">
            <v>2395.3000000000002</v>
          </cell>
          <cell r="U11">
            <v>1970.5</v>
          </cell>
          <cell r="V11">
            <v>1812.7</v>
          </cell>
          <cell r="W11">
            <v>2041.1</v>
          </cell>
          <cell r="X11">
            <v>1945</v>
          </cell>
          <cell r="Y11">
            <v>1723.2</v>
          </cell>
          <cell r="Z11">
            <v>1810.7</v>
          </cell>
          <cell r="AA11">
            <v>1975.5</v>
          </cell>
        </row>
        <row r="12">
          <cell r="P12">
            <v>2945</v>
          </cell>
          <cell r="Q12">
            <v>3430.4</v>
          </cell>
          <cell r="R12">
            <v>3622.3</v>
          </cell>
          <cell r="S12">
            <v>9780.1</v>
          </cell>
          <cell r="T12">
            <v>3446.3</v>
          </cell>
          <cell r="U12">
            <v>3647.6</v>
          </cell>
          <cell r="V12">
            <v>3976.9</v>
          </cell>
          <cell r="W12">
            <v>3477.2</v>
          </cell>
          <cell r="X12">
            <v>3292.8</v>
          </cell>
          <cell r="Y12">
            <v>4498.2</v>
          </cell>
          <cell r="Z12">
            <v>4346.7</v>
          </cell>
          <cell r="AA12">
            <v>4318.3999999999996</v>
          </cell>
        </row>
        <row r="13">
          <cell r="P13">
            <v>2051.9</v>
          </cell>
          <cell r="Q13">
            <v>1436.1</v>
          </cell>
          <cell r="R13">
            <v>1617</v>
          </cell>
          <cell r="S13">
            <v>2025.2</v>
          </cell>
          <cell r="T13">
            <v>2076.1999999999998</v>
          </cell>
          <cell r="U13">
            <v>2249.3000000000002</v>
          </cell>
          <cell r="V13">
            <v>1733.4</v>
          </cell>
          <cell r="W13">
            <v>1785.2</v>
          </cell>
          <cell r="X13">
            <v>1709.4</v>
          </cell>
          <cell r="Y13">
            <v>5341.2</v>
          </cell>
          <cell r="Z13">
            <v>4895.2</v>
          </cell>
          <cell r="AA13">
            <v>5618.9</v>
          </cell>
        </row>
        <row r="15">
          <cell r="P15">
            <v>431.5</v>
          </cell>
          <cell r="Q15">
            <v>605.79999999999995</v>
          </cell>
          <cell r="R15">
            <v>455.6</v>
          </cell>
          <cell r="S15">
            <v>422.1</v>
          </cell>
          <cell r="T15">
            <v>411.4</v>
          </cell>
          <cell r="U15">
            <v>385.2</v>
          </cell>
          <cell r="V15">
            <v>452.5</v>
          </cell>
          <cell r="W15">
            <v>414.7</v>
          </cell>
          <cell r="X15">
            <v>398.4</v>
          </cell>
          <cell r="Y15">
            <v>415.7</v>
          </cell>
          <cell r="Z15">
            <v>338.7</v>
          </cell>
          <cell r="AA15">
            <v>504.4</v>
          </cell>
        </row>
        <row r="16">
          <cell r="P16">
            <v>156.30000000000001</v>
          </cell>
          <cell r="Q16">
            <v>497.3</v>
          </cell>
          <cell r="R16">
            <v>452.5</v>
          </cell>
          <cell r="S16">
            <v>346.7</v>
          </cell>
          <cell r="T16">
            <v>442.3</v>
          </cell>
          <cell r="U16">
            <v>370.3</v>
          </cell>
          <cell r="V16">
            <v>416.1</v>
          </cell>
          <cell r="W16">
            <v>346.2</v>
          </cell>
          <cell r="X16">
            <v>329.5</v>
          </cell>
          <cell r="Y16">
            <v>408.7</v>
          </cell>
          <cell r="Z16">
            <v>385.3</v>
          </cell>
          <cell r="AA16">
            <v>444.1</v>
          </cell>
        </row>
        <row r="17">
          <cell r="P17">
            <v>141.80000000000001</v>
          </cell>
          <cell r="Q17">
            <v>92.2</v>
          </cell>
          <cell r="R17">
            <v>122.1</v>
          </cell>
          <cell r="S17">
            <v>1130.0999999999999</v>
          </cell>
          <cell r="T17">
            <v>162.9</v>
          </cell>
          <cell r="U17">
            <v>107.1</v>
          </cell>
          <cell r="V17">
            <v>179.8</v>
          </cell>
          <cell r="W17">
            <v>63.2</v>
          </cell>
          <cell r="X17">
            <v>72.3</v>
          </cell>
          <cell r="Y17">
            <v>1108.8</v>
          </cell>
          <cell r="Z17">
            <v>92.1</v>
          </cell>
          <cell r="AA17">
            <v>64.400000000000006</v>
          </cell>
        </row>
        <row r="18">
          <cell r="P18">
            <v>412.9</v>
          </cell>
          <cell r="Q18">
            <v>2927.4</v>
          </cell>
          <cell r="R18">
            <v>438.7</v>
          </cell>
          <cell r="S18">
            <v>463.4</v>
          </cell>
          <cell r="T18">
            <v>443.6</v>
          </cell>
          <cell r="U18">
            <v>316.5</v>
          </cell>
          <cell r="V18">
            <v>320.7</v>
          </cell>
          <cell r="W18">
            <v>1.3</v>
          </cell>
          <cell r="X18">
            <v>1.6</v>
          </cell>
          <cell r="Y18">
            <v>0.9</v>
          </cell>
          <cell r="Z18">
            <v>0.9</v>
          </cell>
          <cell r="AA18">
            <v>1</v>
          </cell>
        </row>
        <row r="19">
          <cell r="P19">
            <v>65.2</v>
          </cell>
          <cell r="Q19">
            <v>61.1</v>
          </cell>
          <cell r="R19">
            <v>75.2</v>
          </cell>
          <cell r="S19">
            <v>51.5</v>
          </cell>
          <cell r="T19">
            <v>69.2</v>
          </cell>
          <cell r="U19">
            <v>64.3</v>
          </cell>
          <cell r="V19">
            <v>66.3</v>
          </cell>
          <cell r="W19">
            <v>71.900000000000006</v>
          </cell>
          <cell r="X19">
            <v>74.5</v>
          </cell>
          <cell r="Y19">
            <v>70.900000000000006</v>
          </cell>
          <cell r="Z19">
            <v>61.2</v>
          </cell>
          <cell r="AA19">
            <v>73.7</v>
          </cell>
        </row>
        <row r="20">
          <cell r="P20">
            <v>33</v>
          </cell>
          <cell r="Q20">
            <v>71.400000000000006</v>
          </cell>
          <cell r="R20">
            <v>487.9</v>
          </cell>
          <cell r="S20">
            <v>99.4</v>
          </cell>
          <cell r="T20">
            <v>75.900000000000006</v>
          </cell>
          <cell r="U20">
            <v>55</v>
          </cell>
          <cell r="V20">
            <v>54.4</v>
          </cell>
          <cell r="W20">
            <v>84.4</v>
          </cell>
          <cell r="X20">
            <v>409.8</v>
          </cell>
          <cell r="Y20">
            <v>67.400000000000006</v>
          </cell>
          <cell r="Z20">
            <v>42.6</v>
          </cell>
          <cell r="AA20">
            <v>36.4</v>
          </cell>
        </row>
        <row r="29">
          <cell r="P29">
            <v>2502.5</v>
          </cell>
          <cell r="Q29">
            <v>1853.6</v>
          </cell>
          <cell r="R29">
            <v>1863</v>
          </cell>
          <cell r="S29">
            <v>1811.3</v>
          </cell>
          <cell r="T29">
            <v>2395.6999999999998</v>
          </cell>
          <cell r="U29">
            <v>1889.8</v>
          </cell>
          <cell r="V29">
            <v>1898.6</v>
          </cell>
          <cell r="W29">
            <v>2281.1999999999998</v>
          </cell>
          <cell r="X29">
            <v>1838</v>
          </cell>
          <cell r="Y29">
            <v>2234.9</v>
          </cell>
          <cell r="Z29">
            <v>1795.9</v>
          </cell>
          <cell r="AA29">
            <v>1956.6</v>
          </cell>
        </row>
        <row r="30">
          <cell r="P30">
            <v>1596.5</v>
          </cell>
          <cell r="Q30">
            <v>1318.8</v>
          </cell>
          <cell r="R30">
            <v>1363.8</v>
          </cell>
          <cell r="S30">
            <v>1332.9</v>
          </cell>
          <cell r="T30">
            <v>1686.5</v>
          </cell>
          <cell r="U30">
            <v>1356.1</v>
          </cell>
          <cell r="V30">
            <v>1425.2</v>
          </cell>
          <cell r="W30">
            <v>1694.9</v>
          </cell>
          <cell r="X30">
            <v>1427.4</v>
          </cell>
          <cell r="Y30">
            <v>1755.5</v>
          </cell>
          <cell r="Z30">
            <v>1399.4</v>
          </cell>
          <cell r="AA30">
            <v>1544.1</v>
          </cell>
        </row>
        <row r="33">
          <cell r="P33">
            <v>351.4</v>
          </cell>
          <cell r="Q33">
            <v>393.7</v>
          </cell>
          <cell r="R33">
            <v>376.9</v>
          </cell>
          <cell r="S33">
            <v>481.7</v>
          </cell>
          <cell r="T33">
            <v>482.7</v>
          </cell>
          <cell r="U33">
            <v>407</v>
          </cell>
          <cell r="V33">
            <v>395.4</v>
          </cell>
          <cell r="W33">
            <v>495.5</v>
          </cell>
          <cell r="X33">
            <v>396.3</v>
          </cell>
          <cell r="Y33">
            <v>405.5</v>
          </cell>
          <cell r="Z33">
            <v>493.8</v>
          </cell>
          <cell r="AA33">
            <v>487.6</v>
          </cell>
        </row>
        <row r="34">
          <cell r="P34">
            <v>529.9</v>
          </cell>
          <cell r="Q34">
            <v>449.9</v>
          </cell>
          <cell r="R34">
            <v>473.4</v>
          </cell>
          <cell r="S34">
            <v>476.5</v>
          </cell>
          <cell r="T34">
            <v>481.2</v>
          </cell>
          <cell r="U34">
            <v>495.6</v>
          </cell>
          <cell r="V34">
            <v>534.70000000000005</v>
          </cell>
          <cell r="W34">
            <v>499.5</v>
          </cell>
          <cell r="X34">
            <v>470.6</v>
          </cell>
          <cell r="Y34">
            <v>475.6</v>
          </cell>
          <cell r="Z34">
            <v>515.70000000000005</v>
          </cell>
          <cell r="AA34">
            <v>494.5</v>
          </cell>
        </row>
        <row r="35">
          <cell r="P35">
            <v>329.5</v>
          </cell>
          <cell r="Q35">
            <v>292.39999999999998</v>
          </cell>
          <cell r="R35">
            <v>255</v>
          </cell>
          <cell r="S35">
            <v>354.5</v>
          </cell>
          <cell r="T35">
            <v>312</v>
          </cell>
          <cell r="U35">
            <v>315.10000000000002</v>
          </cell>
          <cell r="V35">
            <v>327.9</v>
          </cell>
          <cell r="W35">
            <v>346.6</v>
          </cell>
          <cell r="X35">
            <v>309.39999999999998</v>
          </cell>
          <cell r="Y35">
            <v>287.3</v>
          </cell>
          <cell r="Z35">
            <v>273.10000000000002</v>
          </cell>
          <cell r="AA35">
            <v>270.89999999999998</v>
          </cell>
        </row>
        <row r="38">
          <cell r="P38">
            <v>78.7</v>
          </cell>
          <cell r="Q38">
            <v>19.2</v>
          </cell>
          <cell r="R38">
            <v>20.9</v>
          </cell>
          <cell r="S38">
            <v>18.399999999999999</v>
          </cell>
          <cell r="T38">
            <v>17.5</v>
          </cell>
          <cell r="U38">
            <v>15.8</v>
          </cell>
          <cell r="V38">
            <v>18.399999999999999</v>
          </cell>
          <cell r="W38">
            <v>14</v>
          </cell>
          <cell r="X38">
            <v>14.5</v>
          </cell>
          <cell r="Y38">
            <v>154.1</v>
          </cell>
          <cell r="Z38">
            <v>207.2</v>
          </cell>
          <cell r="AA38">
            <v>494.3</v>
          </cell>
        </row>
        <row r="40">
          <cell r="P40">
            <v>49.2</v>
          </cell>
          <cell r="Q40">
            <v>51.4</v>
          </cell>
          <cell r="R40">
            <v>48.2</v>
          </cell>
          <cell r="S40">
            <v>49.6</v>
          </cell>
          <cell r="T40">
            <v>52</v>
          </cell>
          <cell r="U40">
            <v>52.5</v>
          </cell>
          <cell r="V40">
            <v>49.1</v>
          </cell>
          <cell r="W40">
            <v>49.4</v>
          </cell>
          <cell r="X40">
            <v>49.2</v>
          </cell>
          <cell r="Y40">
            <v>47.3</v>
          </cell>
          <cell r="Z40">
            <v>50.5</v>
          </cell>
          <cell r="AA40">
            <v>49.6</v>
          </cell>
        </row>
        <row r="41">
          <cell r="P41">
            <v>91.7</v>
          </cell>
          <cell r="Q41">
            <v>105.4</v>
          </cell>
          <cell r="R41">
            <v>111.3</v>
          </cell>
          <cell r="S41">
            <v>106.5</v>
          </cell>
          <cell r="T41">
            <v>104.8</v>
          </cell>
          <cell r="U41">
            <v>116</v>
          </cell>
          <cell r="V41">
            <v>103.7</v>
          </cell>
          <cell r="W41">
            <v>102.3</v>
          </cell>
          <cell r="X41">
            <v>103.1</v>
          </cell>
          <cell r="Y41">
            <v>97.3</v>
          </cell>
          <cell r="Z41">
            <v>100.2</v>
          </cell>
          <cell r="AA41">
            <v>86.8</v>
          </cell>
        </row>
        <row r="42">
          <cell r="P42">
            <v>5.6</v>
          </cell>
          <cell r="Q42">
            <v>6.3</v>
          </cell>
          <cell r="R42">
            <v>6.9</v>
          </cell>
          <cell r="S42">
            <v>7</v>
          </cell>
          <cell r="T42">
            <v>8.1999999999999993</v>
          </cell>
          <cell r="U42">
            <v>10</v>
          </cell>
          <cell r="V42">
            <v>7.1</v>
          </cell>
          <cell r="W42">
            <v>5.4</v>
          </cell>
          <cell r="X42">
            <v>4.7</v>
          </cell>
          <cell r="Y42">
            <v>8.8000000000000007</v>
          </cell>
          <cell r="Z42">
            <v>10</v>
          </cell>
          <cell r="AA42">
            <v>21.9</v>
          </cell>
        </row>
        <row r="49">
          <cell r="P49">
            <v>388.5</v>
          </cell>
          <cell r="Q49">
            <v>394.2</v>
          </cell>
          <cell r="R49">
            <v>398.4</v>
          </cell>
          <cell r="S49">
            <v>436.8</v>
          </cell>
          <cell r="T49">
            <v>343.2</v>
          </cell>
          <cell r="U49">
            <v>314.2</v>
          </cell>
          <cell r="V49">
            <v>358.3</v>
          </cell>
          <cell r="W49">
            <v>421.9</v>
          </cell>
          <cell r="X49">
            <v>355.4</v>
          </cell>
          <cell r="Y49">
            <v>255.2</v>
          </cell>
          <cell r="Z49">
            <v>287.8</v>
          </cell>
          <cell r="AA49">
            <v>329.5</v>
          </cell>
        </row>
        <row r="65">
          <cell r="P65">
            <v>156.1</v>
          </cell>
          <cell r="Q65">
            <v>110.5</v>
          </cell>
          <cell r="R65">
            <v>126.9</v>
          </cell>
          <cell r="S65">
            <v>115.9</v>
          </cell>
          <cell r="T65">
            <v>108.1</v>
          </cell>
          <cell r="U65">
            <v>115.4</v>
          </cell>
          <cell r="V65">
            <v>140.9</v>
          </cell>
          <cell r="W65">
            <v>111</v>
          </cell>
          <cell r="X65">
            <v>75.599999999999994</v>
          </cell>
          <cell r="Y65">
            <v>175</v>
          </cell>
          <cell r="Z65">
            <v>136</v>
          </cell>
          <cell r="AA65">
            <v>145.30000000000001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99"/>
  <sheetViews>
    <sheetView showGridLines="0" tabSelected="1" topLeftCell="A50" workbookViewId="0">
      <selection activeCell="AD54" sqref="AD54"/>
    </sheetView>
  </sheetViews>
  <sheetFormatPr baseColWidth="10" defaultColWidth="11.42578125" defaultRowHeight="12.75"/>
  <cols>
    <col min="1" max="1" width="0.85546875" customWidth="1"/>
    <col min="2" max="2" width="79" customWidth="1"/>
    <col min="3" max="10" width="11.28515625" customWidth="1"/>
    <col min="11" max="11" width="14.85546875" customWidth="1"/>
    <col min="12" max="12" width="12.85546875" customWidth="1"/>
    <col min="13" max="13" width="14.5703125" customWidth="1"/>
    <col min="14" max="14" width="13.85546875" customWidth="1"/>
    <col min="15" max="15" width="11.28515625" customWidth="1"/>
    <col min="16" max="16" width="10.42578125" customWidth="1"/>
    <col min="17" max="19" width="12" customWidth="1"/>
    <col min="20" max="20" width="10.42578125" customWidth="1"/>
    <col min="21" max="21" width="10.7109375" customWidth="1"/>
    <col min="22" max="23" width="10.85546875" customWidth="1"/>
    <col min="24" max="24" width="16.140625" customWidth="1"/>
    <col min="25" max="25" width="13.140625" customWidth="1"/>
    <col min="26" max="26" width="14.7109375" customWidth="1"/>
    <col min="27" max="27" width="14.5703125" customWidth="1"/>
    <col min="28" max="28" width="10.85546875" customWidth="1"/>
    <col min="29" max="29" width="10.42578125" customWidth="1"/>
    <col min="30" max="30" width="10.7109375" customWidth="1"/>
    <col min="31" max="31" width="1.140625" style="35" customWidth="1"/>
  </cols>
  <sheetData>
    <row r="1" spans="2:83" ht="7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</row>
    <row r="2" spans="2:83" ht="1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</row>
    <row r="3" spans="2:83" ht="1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3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</row>
    <row r="4" spans="2:83" ht="28.5" customHeight="1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</row>
    <row r="5" spans="2:83" ht="15.75" customHeight="1">
      <c r="B5" s="9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2:83" ht="16.5">
      <c r="B6" s="9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</row>
    <row r="7" spans="2:83" ht="15.75" customHeight="1">
      <c r="B7" s="10" t="s">
        <v>4</v>
      </c>
      <c r="C7" s="11">
        <v>2012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>
        <v>2012</v>
      </c>
      <c r="P7" s="12">
        <v>2013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3">
        <v>2013</v>
      </c>
      <c r="AC7" s="14" t="s">
        <v>5</v>
      </c>
      <c r="AD7" s="15"/>
      <c r="AE7" s="2"/>
      <c r="AF7" s="3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</row>
    <row r="8" spans="2:83" ht="20.25" customHeight="1" thickBot="1">
      <c r="B8" s="16"/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7" t="s">
        <v>12</v>
      </c>
      <c r="J8" s="17" t="s">
        <v>13</v>
      </c>
      <c r="K8" s="17" t="s">
        <v>14</v>
      </c>
      <c r="L8" s="17" t="s">
        <v>15</v>
      </c>
      <c r="M8" s="17" t="s">
        <v>16</v>
      </c>
      <c r="N8" s="17" t="s">
        <v>17</v>
      </c>
      <c r="O8" s="18"/>
      <c r="P8" s="17" t="s">
        <v>6</v>
      </c>
      <c r="Q8" s="19" t="s">
        <v>7</v>
      </c>
      <c r="R8" s="17" t="s">
        <v>8</v>
      </c>
      <c r="S8" s="17" t="s">
        <v>9</v>
      </c>
      <c r="T8" s="17" t="s">
        <v>10</v>
      </c>
      <c r="U8" s="17" t="s">
        <v>11</v>
      </c>
      <c r="V8" s="17" t="s">
        <v>12</v>
      </c>
      <c r="W8" s="17" t="s">
        <v>13</v>
      </c>
      <c r="X8" s="17" t="s">
        <v>14</v>
      </c>
      <c r="Y8" s="17" t="s">
        <v>15</v>
      </c>
      <c r="Z8" s="17" t="s">
        <v>16</v>
      </c>
      <c r="AA8" s="19" t="s">
        <v>17</v>
      </c>
      <c r="AB8" s="20"/>
      <c r="AC8" s="21" t="s">
        <v>18</v>
      </c>
      <c r="AD8" s="22" t="s">
        <v>19</v>
      </c>
      <c r="AE8" s="2"/>
      <c r="AF8" s="3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</row>
    <row r="9" spans="2:83" ht="22.5" customHeight="1" thickTop="1">
      <c r="B9" s="23" t="s">
        <v>20</v>
      </c>
      <c r="C9" s="24">
        <f>ROUND(+C10+C14+C23+C44,1)</f>
        <v>20884.099999999999</v>
      </c>
      <c r="D9" s="25">
        <f>ROUND(+D10+D14+D23+D44,1)</f>
        <v>16979</v>
      </c>
      <c r="E9" s="24">
        <f>ROUND(+E10+E14+E23+E44,1)</f>
        <v>17997.900000000001</v>
      </c>
      <c r="F9" s="24">
        <f>ROUND(+F10+F14+F23+F44,1)</f>
        <v>22483.9</v>
      </c>
      <c r="G9" s="24">
        <f t="shared" ref="G9:O9" si="0">ROUND(+G10+G14+G23+G44+G47,1)</f>
        <v>32615.3</v>
      </c>
      <c r="H9" s="24">
        <f t="shared" si="0"/>
        <v>18829.8</v>
      </c>
      <c r="I9" s="24">
        <f t="shared" si="0"/>
        <v>20032.900000000001</v>
      </c>
      <c r="J9" s="24">
        <f t="shared" si="0"/>
        <v>19158.400000000001</v>
      </c>
      <c r="K9" s="24">
        <f>ROUND(+K10+K14+K23+K44+K47,1)</f>
        <v>18194.2</v>
      </c>
      <c r="L9" s="24">
        <f>ROUND(+L10+L14+L23+L44+L47,1)</f>
        <v>18765.7</v>
      </c>
      <c r="M9" s="24">
        <f>ROUND(+M10+M14+M23+M44+M47,1)</f>
        <v>21115.9</v>
      </c>
      <c r="N9" s="24">
        <f t="shared" si="0"/>
        <v>19377.7</v>
      </c>
      <c r="O9" s="24">
        <f t="shared" si="0"/>
        <v>246434.8</v>
      </c>
      <c r="P9" s="24">
        <f t="shared" ref="P9:Y9" si="1">ROUND(+P10+P14+P23+P44,1)</f>
        <v>24002.1</v>
      </c>
      <c r="Q9" s="25">
        <f t="shared" si="1"/>
        <v>22695</v>
      </c>
      <c r="R9" s="24">
        <f t="shared" si="1"/>
        <v>21334.6</v>
      </c>
      <c r="S9" s="24">
        <f t="shared" si="1"/>
        <v>28960.1</v>
      </c>
      <c r="T9" s="24">
        <f t="shared" si="1"/>
        <v>22386.1</v>
      </c>
      <c r="U9" s="24">
        <f t="shared" si="1"/>
        <v>21399.599999999999</v>
      </c>
      <c r="V9" s="24">
        <f t="shared" si="1"/>
        <v>21028.5</v>
      </c>
      <c r="W9" s="26">
        <f t="shared" si="1"/>
        <v>21759.599999999999</v>
      </c>
      <c r="X9" s="26">
        <f t="shared" si="1"/>
        <v>20785.400000000001</v>
      </c>
      <c r="Y9" s="26">
        <f t="shared" si="1"/>
        <v>26330.3</v>
      </c>
      <c r="Z9" s="26">
        <f>ROUND(+Z10+Z14+Z23+Z44+Z47,1)</f>
        <v>24442.1</v>
      </c>
      <c r="AA9" s="26">
        <f>ROUND(+AA10+AA14+AA23+AA44+AA47,1)</f>
        <v>27023.9</v>
      </c>
      <c r="AB9" s="26">
        <f>ROUND(+AB10+AB14+AB23+AB44+AB47,1)</f>
        <v>282147.3</v>
      </c>
      <c r="AC9" s="27">
        <f t="shared" ref="AC9:AC31" si="2">+AB9-O9</f>
        <v>35712.5</v>
      </c>
      <c r="AD9" s="27">
        <f t="shared" ref="AD9:AD31" si="3">+AC9/O9*100</f>
        <v>14.491662703481815</v>
      </c>
      <c r="AE9" s="2"/>
      <c r="AF9" s="3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</row>
    <row r="10" spans="2:83" ht="21.75" customHeight="1">
      <c r="B10" s="28" t="s">
        <v>21</v>
      </c>
      <c r="C10" s="24">
        <f t="shared" ref="C10:AB10" si="4">SUM(C11:C13)</f>
        <v>6994.5</v>
      </c>
      <c r="D10" s="27">
        <f t="shared" si="4"/>
        <v>5154.4000000000005</v>
      </c>
      <c r="E10" s="24">
        <f t="shared" si="4"/>
        <v>5188.1000000000004</v>
      </c>
      <c r="F10" s="24">
        <f t="shared" si="4"/>
        <v>9635.7999999999993</v>
      </c>
      <c r="G10" s="24">
        <f t="shared" si="4"/>
        <v>19086.2</v>
      </c>
      <c r="H10" s="24">
        <f t="shared" si="4"/>
        <v>6699.4</v>
      </c>
      <c r="I10" s="24">
        <f t="shared" si="4"/>
        <v>7720.5999999999995</v>
      </c>
      <c r="J10" s="24">
        <f t="shared" si="4"/>
        <v>5964.7</v>
      </c>
      <c r="K10" s="24">
        <f t="shared" si="4"/>
        <v>5769.6</v>
      </c>
      <c r="L10" s="24">
        <f t="shared" si="4"/>
        <v>5944.6</v>
      </c>
      <c r="M10" s="24">
        <f t="shared" si="4"/>
        <v>8170.7</v>
      </c>
      <c r="N10" s="24">
        <f t="shared" si="4"/>
        <v>5945.7000000000007</v>
      </c>
      <c r="O10" s="24">
        <f t="shared" si="4"/>
        <v>92274.299999999988</v>
      </c>
      <c r="P10" s="24">
        <f t="shared" si="4"/>
        <v>7686.5</v>
      </c>
      <c r="Q10" s="27">
        <f t="shared" si="4"/>
        <v>6869.9</v>
      </c>
      <c r="R10" s="24">
        <f t="shared" si="4"/>
        <v>7700</v>
      </c>
      <c r="S10" s="24">
        <f t="shared" si="4"/>
        <v>13905.100000000002</v>
      </c>
      <c r="T10" s="24">
        <f t="shared" si="4"/>
        <v>7917.8</v>
      </c>
      <c r="U10" s="24">
        <f t="shared" si="4"/>
        <v>7867.4000000000005</v>
      </c>
      <c r="V10" s="24">
        <f t="shared" si="4"/>
        <v>7523</v>
      </c>
      <c r="W10" s="24">
        <f t="shared" si="4"/>
        <v>7303.4999999999991</v>
      </c>
      <c r="X10" s="24">
        <f t="shared" si="4"/>
        <v>6947.2000000000007</v>
      </c>
      <c r="Y10" s="24">
        <f t="shared" si="4"/>
        <v>11562.599999999999</v>
      </c>
      <c r="Z10" s="24">
        <f>SUM(Z11:Z13)</f>
        <v>11052.599999999999</v>
      </c>
      <c r="AA10" s="24">
        <f t="shared" si="4"/>
        <v>11912.8</v>
      </c>
      <c r="AB10" s="24">
        <f t="shared" si="4"/>
        <v>108248.4</v>
      </c>
      <c r="AC10" s="27">
        <f t="shared" si="2"/>
        <v>15974.100000000006</v>
      </c>
      <c r="AD10" s="27">
        <f t="shared" si="3"/>
        <v>17.311537448672066</v>
      </c>
      <c r="AE10" s="2"/>
      <c r="AF10" s="3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</row>
    <row r="11" spans="2:83" ht="18" customHeight="1">
      <c r="B11" s="29" t="s">
        <v>22</v>
      </c>
      <c r="C11" s="30">
        <v>2323.1</v>
      </c>
      <c r="D11" s="31">
        <v>1840.9</v>
      </c>
      <c r="E11" s="32">
        <v>1936</v>
      </c>
      <c r="F11" s="32">
        <v>1726.4</v>
      </c>
      <c r="G11" s="32">
        <v>2049.6</v>
      </c>
      <c r="H11" s="32">
        <v>1735.6</v>
      </c>
      <c r="I11" s="32">
        <v>1576.7</v>
      </c>
      <c r="J11" s="32">
        <v>1751.6</v>
      </c>
      <c r="K11" s="32">
        <v>1631.6</v>
      </c>
      <c r="L11" s="32">
        <v>1598.6</v>
      </c>
      <c r="M11" s="32">
        <v>1611.5</v>
      </c>
      <c r="N11" s="32">
        <v>1949.7</v>
      </c>
      <c r="O11" s="33">
        <f>SUM(C11:N11)</f>
        <v>21731.3</v>
      </c>
      <c r="P11" s="30">
        <f>+[1]PP!P11</f>
        <v>2689.6</v>
      </c>
      <c r="Q11" s="30">
        <f>+[1]PP!Q11</f>
        <v>2003.4</v>
      </c>
      <c r="R11" s="30">
        <f>+[1]PP!R11</f>
        <v>2460.6999999999998</v>
      </c>
      <c r="S11" s="30">
        <f>+[1]PP!S11</f>
        <v>2099.8000000000002</v>
      </c>
      <c r="T11" s="30">
        <f>+[1]PP!T11</f>
        <v>2395.3000000000002</v>
      </c>
      <c r="U11" s="30">
        <f>+[1]PP!U11</f>
        <v>1970.5</v>
      </c>
      <c r="V11" s="30">
        <f>+[1]PP!V11</f>
        <v>1812.7</v>
      </c>
      <c r="W11" s="30">
        <f>+[1]PP!W11</f>
        <v>2041.1</v>
      </c>
      <c r="X11" s="30">
        <f>+[1]PP!X11</f>
        <v>1945</v>
      </c>
      <c r="Y11" s="30">
        <f>+[1]PP!Y11</f>
        <v>1723.2</v>
      </c>
      <c r="Z11" s="30">
        <f>+[1]PP!Z11</f>
        <v>1810.7</v>
      </c>
      <c r="AA11" s="30">
        <f>+[1]PP!AA11</f>
        <v>1975.5</v>
      </c>
      <c r="AB11" s="34">
        <f>SUM(P11:AA11)</f>
        <v>24927.5</v>
      </c>
      <c r="AC11" s="31">
        <f t="shared" si="2"/>
        <v>3196.2000000000007</v>
      </c>
      <c r="AD11" s="31">
        <f t="shared" si="3"/>
        <v>14.707817755955698</v>
      </c>
      <c r="AE11" s="2"/>
      <c r="AF11" s="3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</row>
    <row r="12" spans="2:83" ht="15.75" customHeight="1">
      <c r="B12" s="29" t="s">
        <v>23</v>
      </c>
      <c r="C12" s="30">
        <v>2104.3000000000002</v>
      </c>
      <c r="D12" s="31">
        <v>2080.8000000000002</v>
      </c>
      <c r="E12" s="32">
        <v>2048.1999999999998</v>
      </c>
      <c r="F12" s="32">
        <v>5981.9</v>
      </c>
      <c r="G12" s="32">
        <v>13132.3</v>
      </c>
      <c r="H12" s="32">
        <v>3102.8</v>
      </c>
      <c r="I12" s="32">
        <v>4494.2</v>
      </c>
      <c r="J12" s="32">
        <v>2433.4</v>
      </c>
      <c r="K12" s="32">
        <v>2537.5</v>
      </c>
      <c r="L12" s="32">
        <v>2800.9</v>
      </c>
      <c r="M12" s="32">
        <v>3682.7</v>
      </c>
      <c r="N12" s="32">
        <v>2224.6</v>
      </c>
      <c r="O12" s="33">
        <f>SUM(C12:N12)</f>
        <v>46623.6</v>
      </c>
      <c r="P12" s="30">
        <f>+[1]PP!P12</f>
        <v>2945</v>
      </c>
      <c r="Q12" s="30">
        <f>+[1]PP!Q12</f>
        <v>3430.4</v>
      </c>
      <c r="R12" s="30">
        <f>+[1]PP!R12</f>
        <v>3622.3</v>
      </c>
      <c r="S12" s="30">
        <f>+[1]PP!S12</f>
        <v>9780.1</v>
      </c>
      <c r="T12" s="30">
        <f>+[1]PP!T12</f>
        <v>3446.3</v>
      </c>
      <c r="U12" s="30">
        <f>+[1]PP!U12</f>
        <v>3647.6</v>
      </c>
      <c r="V12" s="30">
        <f>+[1]PP!V12</f>
        <v>3976.9</v>
      </c>
      <c r="W12" s="30">
        <f>+[1]PP!W12</f>
        <v>3477.2</v>
      </c>
      <c r="X12" s="30">
        <f>+[1]PP!X12</f>
        <v>3292.8</v>
      </c>
      <c r="Y12" s="30">
        <f>+[1]PP!Y12</f>
        <v>4498.2</v>
      </c>
      <c r="Z12" s="30">
        <f>+[1]PP!Z12</f>
        <v>4346.7</v>
      </c>
      <c r="AA12" s="30">
        <f>+[1]PP!AA12</f>
        <v>4318.3999999999996</v>
      </c>
      <c r="AB12" s="34">
        <f>SUM(P12:AA12)</f>
        <v>50781.9</v>
      </c>
      <c r="AC12" s="31">
        <f t="shared" si="2"/>
        <v>4158.3000000000029</v>
      </c>
      <c r="AD12" s="31">
        <f t="shared" si="3"/>
        <v>8.9188737034463301</v>
      </c>
      <c r="AE12" s="2"/>
      <c r="AF12" s="3"/>
      <c r="AG12" s="4" t="s">
        <v>24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</row>
    <row r="13" spans="2:83" ht="15.75" customHeight="1">
      <c r="B13" s="29" t="s">
        <v>25</v>
      </c>
      <c r="C13" s="30">
        <v>2567.1</v>
      </c>
      <c r="D13" s="31">
        <v>1232.7</v>
      </c>
      <c r="E13" s="32">
        <v>1203.9000000000001</v>
      </c>
      <c r="F13" s="32">
        <v>1927.5</v>
      </c>
      <c r="G13" s="32">
        <v>3904.3</v>
      </c>
      <c r="H13" s="32">
        <v>1861</v>
      </c>
      <c r="I13" s="32">
        <v>1649.7</v>
      </c>
      <c r="J13" s="32">
        <v>1779.7</v>
      </c>
      <c r="K13" s="32">
        <v>1600.5</v>
      </c>
      <c r="L13" s="32">
        <v>1545.1</v>
      </c>
      <c r="M13" s="32">
        <v>2876.5</v>
      </c>
      <c r="N13" s="32">
        <v>1771.4</v>
      </c>
      <c r="O13" s="33">
        <f>SUM(C13:N13)</f>
        <v>23919.4</v>
      </c>
      <c r="P13" s="30">
        <f>+[1]PP!P13</f>
        <v>2051.9</v>
      </c>
      <c r="Q13" s="30">
        <f>+[1]PP!Q13</f>
        <v>1436.1</v>
      </c>
      <c r="R13" s="30">
        <f>+[1]PP!R13</f>
        <v>1617</v>
      </c>
      <c r="S13" s="30">
        <f>+[1]PP!S13</f>
        <v>2025.2</v>
      </c>
      <c r="T13" s="30">
        <f>+[1]PP!T13</f>
        <v>2076.1999999999998</v>
      </c>
      <c r="U13" s="30">
        <f>+[1]PP!U13</f>
        <v>2249.3000000000002</v>
      </c>
      <c r="V13" s="30">
        <f>+[1]PP!V13</f>
        <v>1733.4</v>
      </c>
      <c r="W13" s="30">
        <f>+[1]PP!W13</f>
        <v>1785.2</v>
      </c>
      <c r="X13" s="30">
        <f>+[1]PP!X13</f>
        <v>1709.4</v>
      </c>
      <c r="Y13" s="30">
        <f>+[1]PP!Y13</f>
        <v>5341.2</v>
      </c>
      <c r="Z13" s="30">
        <f>+[1]PP!Z13</f>
        <v>4895.2</v>
      </c>
      <c r="AA13" s="30">
        <f>+[1]PP!AA13</f>
        <v>5618.9</v>
      </c>
      <c r="AB13" s="34">
        <f>SUM(P13:AA13)</f>
        <v>32539</v>
      </c>
      <c r="AC13" s="31">
        <f t="shared" si="2"/>
        <v>8619.5999999999985</v>
      </c>
      <c r="AD13" s="31">
        <f t="shared" si="3"/>
        <v>36.036020970425668</v>
      </c>
      <c r="AE13" s="2"/>
      <c r="AF13" s="3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</row>
    <row r="14" spans="2:83" ht="22.5" customHeight="1">
      <c r="B14" s="28" t="s">
        <v>26</v>
      </c>
      <c r="C14" s="24">
        <f t="shared" ref="C14:N14" si="5">ROUND(SUM(C15:C22),1)</f>
        <v>1278.9000000000001</v>
      </c>
      <c r="D14" s="27">
        <f t="shared" si="5"/>
        <v>1290.7</v>
      </c>
      <c r="E14" s="24">
        <f t="shared" si="5"/>
        <v>1651</v>
      </c>
      <c r="F14" s="24">
        <f t="shared" si="5"/>
        <v>1697.9</v>
      </c>
      <c r="G14" s="24">
        <f t="shared" si="5"/>
        <v>2219.4</v>
      </c>
      <c r="H14" s="24">
        <f t="shared" si="5"/>
        <v>1390.6</v>
      </c>
      <c r="I14" s="24">
        <f t="shared" si="5"/>
        <v>1476.2</v>
      </c>
      <c r="J14" s="24">
        <f t="shared" si="5"/>
        <v>1381.9</v>
      </c>
      <c r="K14" s="24">
        <f t="shared" si="5"/>
        <v>1499.1</v>
      </c>
      <c r="L14" s="24">
        <f t="shared" si="5"/>
        <v>2464.5</v>
      </c>
      <c r="M14" s="24">
        <f t="shared" si="5"/>
        <v>1363.5</v>
      </c>
      <c r="N14" s="24">
        <f t="shared" si="5"/>
        <v>1488.9</v>
      </c>
      <c r="O14" s="24">
        <f>SUM(O15:O22)</f>
        <v>19202.600000000002</v>
      </c>
      <c r="P14" s="24">
        <f>ROUND(SUM(P15:P22),1)</f>
        <v>1344.8</v>
      </c>
      <c r="Q14" s="27">
        <f>ROUND(SUM(Q15:Q22),1)</f>
        <v>4400.8999999999996</v>
      </c>
      <c r="R14" s="24">
        <f>ROUND(SUM(R15:R22),1)</f>
        <v>2187.8000000000002</v>
      </c>
      <c r="S14" s="24">
        <f>ROUND(SUM(S15:S22),1)</f>
        <v>2675.3</v>
      </c>
      <c r="T14" s="24">
        <f t="shared" ref="T14:AA14" si="6">ROUND(SUM(T15:T22),1)</f>
        <v>1750.2</v>
      </c>
      <c r="U14" s="24">
        <f t="shared" si="6"/>
        <v>1436.4</v>
      </c>
      <c r="V14" s="24">
        <f t="shared" si="6"/>
        <v>1619.6</v>
      </c>
      <c r="W14" s="24">
        <f t="shared" si="6"/>
        <v>1118.5</v>
      </c>
      <c r="X14" s="24">
        <f t="shared" si="6"/>
        <v>1407.5</v>
      </c>
      <c r="Y14" s="24">
        <f>ROUND(SUM(Y15:Y22),1)</f>
        <v>2241.1999999999998</v>
      </c>
      <c r="Z14" s="24">
        <f>ROUND(SUM(Z15:Z22),1)</f>
        <v>1108.7</v>
      </c>
      <c r="AA14" s="24">
        <f t="shared" si="6"/>
        <v>1274.4000000000001</v>
      </c>
      <c r="AB14" s="24">
        <f>ROUND(SUM(AB15:AB22),1)</f>
        <v>22565.3</v>
      </c>
      <c r="AC14" s="27">
        <f t="shared" si="2"/>
        <v>3362.6999999999971</v>
      </c>
      <c r="AD14" s="27">
        <f t="shared" si="3"/>
        <v>17.511691125160116</v>
      </c>
      <c r="AE14" s="2"/>
      <c r="AF14" s="3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</row>
    <row r="15" spans="2:83" ht="18" customHeight="1">
      <c r="B15" s="29" t="s">
        <v>27</v>
      </c>
      <c r="C15" s="30">
        <v>244.8</v>
      </c>
      <c r="D15" s="31">
        <v>281.89999999999998</v>
      </c>
      <c r="E15" s="32">
        <v>331.6</v>
      </c>
      <c r="F15" s="32">
        <v>260.39999999999998</v>
      </c>
      <c r="G15" s="32">
        <v>316.60000000000002</v>
      </c>
      <c r="H15" s="32">
        <v>311.39999999999998</v>
      </c>
      <c r="I15" s="32">
        <v>395.9</v>
      </c>
      <c r="J15" s="32">
        <v>348</v>
      </c>
      <c r="K15" s="32">
        <v>275.89999999999998</v>
      </c>
      <c r="L15" s="32">
        <v>381.5</v>
      </c>
      <c r="M15" s="32">
        <v>329</v>
      </c>
      <c r="N15" s="32">
        <v>394.6</v>
      </c>
      <c r="O15" s="33">
        <f t="shared" ref="O15:O22" si="7">SUM(C15:N15)</f>
        <v>3871.6000000000004</v>
      </c>
      <c r="P15" s="30">
        <f>+[1]PP!P15</f>
        <v>431.5</v>
      </c>
      <c r="Q15" s="30">
        <f>+[1]PP!Q15</f>
        <v>605.79999999999995</v>
      </c>
      <c r="R15" s="30">
        <f>+[1]PP!R15</f>
        <v>455.6</v>
      </c>
      <c r="S15" s="30">
        <f>+[1]PP!S15</f>
        <v>422.1</v>
      </c>
      <c r="T15" s="30">
        <f>+[1]PP!T15</f>
        <v>411.4</v>
      </c>
      <c r="U15" s="30">
        <f>+[1]PP!U15</f>
        <v>385.2</v>
      </c>
      <c r="V15" s="30">
        <f>+[1]PP!V15</f>
        <v>452.5</v>
      </c>
      <c r="W15" s="30">
        <f>+[1]PP!W15</f>
        <v>414.7</v>
      </c>
      <c r="X15" s="30">
        <f>+[1]PP!X15</f>
        <v>398.4</v>
      </c>
      <c r="Y15" s="30">
        <f>+[1]PP!Y15</f>
        <v>415.7</v>
      </c>
      <c r="Z15" s="30">
        <f>+[1]PP!Z15</f>
        <v>338.7</v>
      </c>
      <c r="AA15" s="30">
        <f>+[1]PP!AA15</f>
        <v>504.4</v>
      </c>
      <c r="AB15" s="34">
        <f t="shared" ref="AB15:AB22" si="8">SUM(P15:AA15)</f>
        <v>5235.9999999999991</v>
      </c>
      <c r="AC15" s="31">
        <f t="shared" si="2"/>
        <v>1364.3999999999987</v>
      </c>
      <c r="AD15" s="31">
        <f t="shared" si="3"/>
        <v>35.241243930158042</v>
      </c>
      <c r="AE15" s="2"/>
      <c r="AF15" s="3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</row>
    <row r="16" spans="2:83" ht="15.75" customHeight="1">
      <c r="B16" s="29" t="s">
        <v>28</v>
      </c>
      <c r="C16" s="30">
        <v>352.9</v>
      </c>
      <c r="D16" s="31">
        <v>339.9</v>
      </c>
      <c r="E16" s="32">
        <v>397.8</v>
      </c>
      <c r="F16" s="32">
        <v>307.8</v>
      </c>
      <c r="G16" s="32">
        <v>419.2</v>
      </c>
      <c r="H16" s="32">
        <v>363.1</v>
      </c>
      <c r="I16" s="32">
        <v>383.7</v>
      </c>
      <c r="J16" s="32">
        <v>382.4</v>
      </c>
      <c r="K16" s="32">
        <v>348.5</v>
      </c>
      <c r="L16" s="32">
        <v>387.3</v>
      </c>
      <c r="M16" s="32">
        <v>396</v>
      </c>
      <c r="N16" s="32">
        <v>426.5</v>
      </c>
      <c r="O16" s="33">
        <f t="shared" si="7"/>
        <v>4505.1000000000004</v>
      </c>
      <c r="P16" s="30">
        <f>+[1]PP!P16</f>
        <v>156.30000000000001</v>
      </c>
      <c r="Q16" s="30">
        <f>+[1]PP!Q16</f>
        <v>497.3</v>
      </c>
      <c r="R16" s="30">
        <f>+[1]PP!R16</f>
        <v>452.5</v>
      </c>
      <c r="S16" s="30">
        <f>+[1]PP!S16</f>
        <v>346.7</v>
      </c>
      <c r="T16" s="30">
        <f>+[1]PP!T16</f>
        <v>442.3</v>
      </c>
      <c r="U16" s="30">
        <f>+[1]PP!U16</f>
        <v>370.3</v>
      </c>
      <c r="V16" s="30">
        <f>+[1]PP!V16</f>
        <v>416.1</v>
      </c>
      <c r="W16" s="30">
        <f>+[1]PP!W16</f>
        <v>346.2</v>
      </c>
      <c r="X16" s="30">
        <f>+[1]PP!X16</f>
        <v>329.5</v>
      </c>
      <c r="Y16" s="30">
        <f>+[1]PP!Y16</f>
        <v>408.7</v>
      </c>
      <c r="Z16" s="30">
        <f>+[1]PP!Z16</f>
        <v>385.3</v>
      </c>
      <c r="AA16" s="30">
        <f>+[1]PP!AA16</f>
        <v>444.1</v>
      </c>
      <c r="AB16" s="34">
        <f t="shared" si="8"/>
        <v>4595.3</v>
      </c>
      <c r="AC16" s="31">
        <f t="shared" si="2"/>
        <v>90.199999999999818</v>
      </c>
      <c r="AD16" s="31">
        <f t="shared" si="3"/>
        <v>2.0021753124236934</v>
      </c>
      <c r="AE16" s="2"/>
      <c r="AF16" s="3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</row>
    <row r="17" spans="2:83" ht="15.75" customHeight="1">
      <c r="B17" s="29" t="s">
        <v>29</v>
      </c>
      <c r="C17" s="30">
        <v>125.3</v>
      </c>
      <c r="D17" s="31">
        <v>47.4</v>
      </c>
      <c r="E17" s="32">
        <v>73.7</v>
      </c>
      <c r="F17" s="32">
        <v>461.3</v>
      </c>
      <c r="G17" s="32">
        <v>674.7</v>
      </c>
      <c r="H17" s="32">
        <v>159.80000000000001</v>
      </c>
      <c r="I17" s="32">
        <v>178.8</v>
      </c>
      <c r="J17" s="32">
        <v>59.4</v>
      </c>
      <c r="K17" s="32">
        <v>107.7</v>
      </c>
      <c r="L17" s="32">
        <v>1039.0999999999999</v>
      </c>
      <c r="M17" s="32">
        <v>66.8</v>
      </c>
      <c r="N17" s="32">
        <v>50.1</v>
      </c>
      <c r="O17" s="33">
        <f t="shared" si="7"/>
        <v>3044.1</v>
      </c>
      <c r="P17" s="30">
        <f>+[1]PP!P17</f>
        <v>141.80000000000001</v>
      </c>
      <c r="Q17" s="30">
        <f>+[1]PP!Q17</f>
        <v>92.2</v>
      </c>
      <c r="R17" s="30">
        <f>+[1]PP!R17</f>
        <v>122.1</v>
      </c>
      <c r="S17" s="30">
        <f>+[1]PP!S17</f>
        <v>1130.0999999999999</v>
      </c>
      <c r="T17" s="30">
        <f>+[1]PP!T17</f>
        <v>162.9</v>
      </c>
      <c r="U17" s="30">
        <f>+[1]PP!U17</f>
        <v>107.1</v>
      </c>
      <c r="V17" s="30">
        <f>+[1]PP!V17</f>
        <v>179.8</v>
      </c>
      <c r="W17" s="30">
        <f>+[1]PP!W17</f>
        <v>63.2</v>
      </c>
      <c r="X17" s="30">
        <f>+[1]PP!X17</f>
        <v>72.3</v>
      </c>
      <c r="Y17" s="30">
        <f>+[1]PP!Y17</f>
        <v>1108.8</v>
      </c>
      <c r="Z17" s="30">
        <f>+[1]PP!Z17</f>
        <v>92.1</v>
      </c>
      <c r="AA17" s="30">
        <f>+[1]PP!AA17</f>
        <v>64.400000000000006</v>
      </c>
      <c r="AB17" s="34">
        <f t="shared" si="8"/>
        <v>3336.8</v>
      </c>
      <c r="AC17" s="31">
        <f t="shared" si="2"/>
        <v>292.70000000000027</v>
      </c>
      <c r="AD17" s="31">
        <f t="shared" si="3"/>
        <v>9.615321441476965</v>
      </c>
      <c r="AE17" s="2"/>
      <c r="AF17" s="3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</row>
    <row r="18" spans="2:83" ht="15.75" customHeight="1">
      <c r="B18" s="29" t="s">
        <v>30</v>
      </c>
      <c r="C18" s="30">
        <v>365.3</v>
      </c>
      <c r="D18" s="31">
        <v>401</v>
      </c>
      <c r="E18" s="32">
        <v>376.4</v>
      </c>
      <c r="F18" s="32">
        <v>471</v>
      </c>
      <c r="G18" s="32">
        <v>392.9</v>
      </c>
      <c r="H18" s="32">
        <v>351</v>
      </c>
      <c r="I18" s="32">
        <v>302.2</v>
      </c>
      <c r="J18" s="32">
        <v>367.6</v>
      </c>
      <c r="K18" s="32">
        <v>395.1</v>
      </c>
      <c r="L18" s="32">
        <v>394.5</v>
      </c>
      <c r="M18" s="32">
        <v>395.7</v>
      </c>
      <c r="N18" s="32">
        <v>407.7</v>
      </c>
      <c r="O18" s="33">
        <f t="shared" si="7"/>
        <v>4620.3999999999996</v>
      </c>
      <c r="P18" s="30">
        <f>+[1]PP!P18</f>
        <v>412.9</v>
      </c>
      <c r="Q18" s="30">
        <f>+[1]PP!Q18</f>
        <v>2927.4</v>
      </c>
      <c r="R18" s="30">
        <f>+[1]PP!R18</f>
        <v>438.7</v>
      </c>
      <c r="S18" s="30">
        <f>+[1]PP!S18</f>
        <v>463.4</v>
      </c>
      <c r="T18" s="30">
        <f>+[1]PP!T18</f>
        <v>443.6</v>
      </c>
      <c r="U18" s="30">
        <f>+[1]PP!U18</f>
        <v>316.5</v>
      </c>
      <c r="V18" s="30">
        <f>+[1]PP!V18</f>
        <v>320.7</v>
      </c>
      <c r="W18" s="30">
        <f>+[1]PP!W18</f>
        <v>1.3</v>
      </c>
      <c r="X18" s="30">
        <f>+[1]PP!X18</f>
        <v>1.6</v>
      </c>
      <c r="Y18" s="30">
        <f>+[1]PP!Y18</f>
        <v>0.9</v>
      </c>
      <c r="Z18" s="30">
        <f>+[1]PP!Z18</f>
        <v>0.9</v>
      </c>
      <c r="AA18" s="30">
        <f>+[1]PP!AA18</f>
        <v>1</v>
      </c>
      <c r="AB18" s="34">
        <f>SUM(P18:AA18)</f>
        <v>5328.9</v>
      </c>
      <c r="AC18" s="31">
        <f>+AB18-O18</f>
        <v>708.5</v>
      </c>
      <c r="AD18" s="31">
        <f t="shared" si="3"/>
        <v>15.334170201714139</v>
      </c>
      <c r="AE18" s="2"/>
      <c r="AF18" s="3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</row>
    <row r="19" spans="2:83" ht="15.75" customHeight="1">
      <c r="B19" s="29" t="s">
        <v>31</v>
      </c>
      <c r="C19" s="30">
        <v>50.4</v>
      </c>
      <c r="D19" s="31">
        <v>54.2</v>
      </c>
      <c r="E19" s="32">
        <v>62.4</v>
      </c>
      <c r="F19" s="32">
        <v>43.8</v>
      </c>
      <c r="G19" s="32">
        <v>59.4</v>
      </c>
      <c r="H19" s="32">
        <v>54.7</v>
      </c>
      <c r="I19" s="32">
        <v>54.9</v>
      </c>
      <c r="J19" s="32">
        <v>61.6</v>
      </c>
      <c r="K19" s="32">
        <v>50.3</v>
      </c>
      <c r="L19" s="32">
        <v>64.2</v>
      </c>
      <c r="M19" s="32">
        <v>63.2</v>
      </c>
      <c r="N19" s="32">
        <v>63.1</v>
      </c>
      <c r="O19" s="33">
        <f t="shared" si="7"/>
        <v>682.2</v>
      </c>
      <c r="P19" s="30">
        <f>+[1]PP!P19</f>
        <v>65.2</v>
      </c>
      <c r="Q19" s="30">
        <f>+[1]PP!Q19</f>
        <v>61.1</v>
      </c>
      <c r="R19" s="30">
        <f>+[1]PP!R19</f>
        <v>75.2</v>
      </c>
      <c r="S19" s="30">
        <f>+[1]PP!S19</f>
        <v>51.5</v>
      </c>
      <c r="T19" s="30">
        <f>+[1]PP!T19</f>
        <v>69.2</v>
      </c>
      <c r="U19" s="30">
        <f>+[1]PP!U19</f>
        <v>64.3</v>
      </c>
      <c r="V19" s="30">
        <f>+[1]PP!V19</f>
        <v>66.3</v>
      </c>
      <c r="W19" s="30">
        <f>+[1]PP!W19</f>
        <v>71.900000000000006</v>
      </c>
      <c r="X19" s="30">
        <f>+[1]PP!X19</f>
        <v>74.5</v>
      </c>
      <c r="Y19" s="30">
        <f>+[1]PP!Y19</f>
        <v>70.900000000000006</v>
      </c>
      <c r="Z19" s="30">
        <f>+[1]PP!Z19</f>
        <v>61.2</v>
      </c>
      <c r="AA19" s="30">
        <f>+[1]PP!AA19</f>
        <v>73.7</v>
      </c>
      <c r="AB19" s="34">
        <f t="shared" si="8"/>
        <v>805.00000000000011</v>
      </c>
      <c r="AC19" s="31">
        <f t="shared" si="2"/>
        <v>122.80000000000007</v>
      </c>
      <c r="AD19" s="31">
        <f t="shared" si="3"/>
        <v>18.000586338317216</v>
      </c>
      <c r="AE19" s="2"/>
      <c r="AF19" s="3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</row>
    <row r="20" spans="2:83" ht="15.75" customHeight="1">
      <c r="B20" s="29" t="s">
        <v>32</v>
      </c>
      <c r="C20" s="30">
        <v>28.3</v>
      </c>
      <c r="D20" s="31">
        <v>55</v>
      </c>
      <c r="E20" s="32">
        <v>211.8</v>
      </c>
      <c r="F20" s="32">
        <v>28.9</v>
      </c>
      <c r="G20" s="32">
        <v>23.2</v>
      </c>
      <c r="H20" s="32">
        <v>19.7</v>
      </c>
      <c r="I20" s="32">
        <v>22.5</v>
      </c>
      <c r="J20" s="32">
        <v>41.3</v>
      </c>
      <c r="K20" s="32">
        <v>177.7</v>
      </c>
      <c r="L20" s="32">
        <v>45</v>
      </c>
      <c r="M20" s="32">
        <v>19.7</v>
      </c>
      <c r="N20" s="32">
        <v>13.1</v>
      </c>
      <c r="O20" s="33">
        <f t="shared" si="7"/>
        <v>686.2</v>
      </c>
      <c r="P20" s="30">
        <f>+[1]PP!P20</f>
        <v>33</v>
      </c>
      <c r="Q20" s="30">
        <f>+[1]PP!Q20</f>
        <v>71.400000000000006</v>
      </c>
      <c r="R20" s="30">
        <f>+[1]PP!R20</f>
        <v>487.9</v>
      </c>
      <c r="S20" s="30">
        <f>+[1]PP!S20</f>
        <v>99.4</v>
      </c>
      <c r="T20" s="30">
        <f>+[1]PP!T20</f>
        <v>75.900000000000006</v>
      </c>
      <c r="U20" s="30">
        <f>+[1]PP!U20</f>
        <v>55</v>
      </c>
      <c r="V20" s="30">
        <f>+[1]PP!V20</f>
        <v>54.4</v>
      </c>
      <c r="W20" s="30">
        <f>+[1]PP!W20</f>
        <v>84.4</v>
      </c>
      <c r="X20" s="30">
        <f>+[1]PP!X20</f>
        <v>409.8</v>
      </c>
      <c r="Y20" s="30">
        <f>+[1]PP!Y20</f>
        <v>67.400000000000006</v>
      </c>
      <c r="Z20" s="30">
        <f>+[1]PP!Z20</f>
        <v>42.6</v>
      </c>
      <c r="AA20" s="30">
        <f>+[1]PP!AA20</f>
        <v>36.4</v>
      </c>
      <c r="AB20" s="34">
        <f t="shared" si="8"/>
        <v>1517.6</v>
      </c>
      <c r="AC20" s="31">
        <f t="shared" si="2"/>
        <v>831.39999999999986</v>
      </c>
      <c r="AD20" s="31">
        <f t="shared" si="3"/>
        <v>121.16001165840859</v>
      </c>
      <c r="AE20" s="2"/>
      <c r="AF20" s="3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</row>
    <row r="21" spans="2:83" ht="15.75" customHeight="1">
      <c r="B21" s="29" t="s">
        <v>33</v>
      </c>
      <c r="C21" s="34">
        <v>17.7</v>
      </c>
      <c r="D21" s="31">
        <v>14.6</v>
      </c>
      <c r="E21" s="32">
        <v>21.6</v>
      </c>
      <c r="F21" s="32">
        <v>19.7</v>
      </c>
      <c r="G21" s="32">
        <v>18.3</v>
      </c>
      <c r="H21" s="32">
        <v>21.9</v>
      </c>
      <c r="I21" s="32">
        <v>25.1</v>
      </c>
      <c r="J21" s="32">
        <v>17</v>
      </c>
      <c r="K21" s="32">
        <v>18.5</v>
      </c>
      <c r="L21" s="32">
        <v>24.4</v>
      </c>
      <c r="M21" s="32">
        <v>16.600000000000001</v>
      </c>
      <c r="N21" s="32">
        <v>11.5</v>
      </c>
      <c r="O21" s="33">
        <f t="shared" si="7"/>
        <v>226.89999999999998</v>
      </c>
      <c r="P21" s="34">
        <v>21.8</v>
      </c>
      <c r="Q21" s="31">
        <v>22</v>
      </c>
      <c r="R21" s="32">
        <v>24.1</v>
      </c>
      <c r="S21" s="32">
        <v>28.8</v>
      </c>
      <c r="T21" s="32">
        <v>21.6</v>
      </c>
      <c r="U21" s="32">
        <v>24.5</v>
      </c>
      <c r="V21" s="32">
        <v>30.2</v>
      </c>
      <c r="W21" s="32">
        <v>20.5</v>
      </c>
      <c r="X21" s="32">
        <v>22.7</v>
      </c>
      <c r="Y21" s="32">
        <v>41.8</v>
      </c>
      <c r="Z21" s="32">
        <v>33.1</v>
      </c>
      <c r="AA21" s="32">
        <v>23.7</v>
      </c>
      <c r="AB21" s="34">
        <f t="shared" si="8"/>
        <v>314.8</v>
      </c>
      <c r="AC21" s="31">
        <f t="shared" si="2"/>
        <v>87.900000000000034</v>
      </c>
      <c r="AD21" s="31">
        <f t="shared" si="3"/>
        <v>38.739532833847527</v>
      </c>
      <c r="AE21" s="2"/>
      <c r="AF21" s="3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</row>
    <row r="22" spans="2:83" ht="15.75" customHeight="1">
      <c r="B22" s="29" t="s">
        <v>34</v>
      </c>
      <c r="C22" s="34">
        <v>94.2</v>
      </c>
      <c r="D22" s="31">
        <v>96.7</v>
      </c>
      <c r="E22" s="32">
        <v>175.7</v>
      </c>
      <c r="F22" s="32">
        <v>105</v>
      </c>
      <c r="G22" s="32">
        <v>315.10000000000002</v>
      </c>
      <c r="H22" s="32">
        <v>109</v>
      </c>
      <c r="I22" s="32">
        <v>113.1</v>
      </c>
      <c r="J22" s="32">
        <v>104.6</v>
      </c>
      <c r="K22" s="32">
        <v>125.4</v>
      </c>
      <c r="L22" s="32">
        <v>128.5</v>
      </c>
      <c r="M22" s="32">
        <v>76.5</v>
      </c>
      <c r="N22" s="32">
        <v>122.3</v>
      </c>
      <c r="O22" s="33">
        <f t="shared" si="7"/>
        <v>1566.1000000000001</v>
      </c>
      <c r="P22" s="34">
        <v>82.3</v>
      </c>
      <c r="Q22" s="31">
        <v>123.7</v>
      </c>
      <c r="R22" s="32">
        <v>131.69999999999999</v>
      </c>
      <c r="S22" s="32">
        <v>133.30000000000001</v>
      </c>
      <c r="T22" s="32">
        <v>123.3</v>
      </c>
      <c r="U22" s="32">
        <v>113.5</v>
      </c>
      <c r="V22" s="32">
        <v>99.6</v>
      </c>
      <c r="W22" s="32">
        <f>135.7-19.4</f>
        <v>116.29999999999998</v>
      </c>
      <c r="X22" s="32">
        <v>98.7</v>
      </c>
      <c r="Y22" s="32">
        <v>127</v>
      </c>
      <c r="Z22" s="32">
        <v>154.80000000000001</v>
      </c>
      <c r="AA22" s="32">
        <v>126.7</v>
      </c>
      <c r="AB22" s="34">
        <f t="shared" si="8"/>
        <v>1430.9</v>
      </c>
      <c r="AC22" s="31">
        <f t="shared" si="2"/>
        <v>-135.20000000000005</v>
      </c>
      <c r="AD22" s="31">
        <f t="shared" si="3"/>
        <v>-8.6329097758763815</v>
      </c>
      <c r="AE22" s="2"/>
      <c r="AF22" s="3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</row>
    <row r="23" spans="2:83" s="35" customFormat="1" ht="20.25" customHeight="1">
      <c r="B23" s="28" t="s">
        <v>35</v>
      </c>
      <c r="C23" s="24">
        <f t="shared" ref="C23:N23" si="9">ROUND(+C24+C27+C34+C39,1)</f>
        <v>12224.2</v>
      </c>
      <c r="D23" s="27">
        <f t="shared" si="9"/>
        <v>10156.799999999999</v>
      </c>
      <c r="E23" s="24">
        <f t="shared" si="9"/>
        <v>10758</v>
      </c>
      <c r="F23" s="24">
        <f t="shared" si="9"/>
        <v>10739.8</v>
      </c>
      <c r="G23" s="24">
        <f t="shared" si="9"/>
        <v>10988.7</v>
      </c>
      <c r="H23" s="24">
        <f t="shared" si="9"/>
        <v>10453.1</v>
      </c>
      <c r="I23" s="24">
        <f t="shared" si="9"/>
        <v>10511.1</v>
      </c>
      <c r="J23" s="24">
        <f t="shared" si="9"/>
        <v>11438</v>
      </c>
      <c r="K23" s="24">
        <f t="shared" si="9"/>
        <v>10610.7</v>
      </c>
      <c r="L23" s="24">
        <f t="shared" si="9"/>
        <v>10109.299999999999</v>
      </c>
      <c r="M23" s="24">
        <f t="shared" si="9"/>
        <v>11327.9</v>
      </c>
      <c r="N23" s="24">
        <f t="shared" si="9"/>
        <v>11637.2</v>
      </c>
      <c r="O23" s="24">
        <f>+O24+O27+O34+O39</f>
        <v>130954.80000000002</v>
      </c>
      <c r="P23" s="24">
        <f>ROUND(+P24+P27+P34+P39,1)</f>
        <v>14577</v>
      </c>
      <c r="Q23" s="27">
        <f>ROUND(+Q24+Q27+Q34+Q39,1)</f>
        <v>11028.6</v>
      </c>
      <c r="R23" s="24">
        <f>ROUND(+R24+R27+R34+R39,1)</f>
        <v>11048.1</v>
      </c>
      <c r="S23" s="24">
        <f>ROUND(+S24+S27+S34+S39,1)</f>
        <v>11937.2</v>
      </c>
      <c r="T23" s="24">
        <f t="shared" ref="T23:AA23" si="10">ROUND(+T24+T27+T34+T39,1)</f>
        <v>12374.5</v>
      </c>
      <c r="U23" s="24">
        <f t="shared" si="10"/>
        <v>11780.4</v>
      </c>
      <c r="V23" s="24">
        <f t="shared" si="10"/>
        <v>11521.3</v>
      </c>
      <c r="W23" s="24">
        <f t="shared" si="10"/>
        <v>12915.5</v>
      </c>
      <c r="X23" s="24">
        <f t="shared" si="10"/>
        <v>12074.8</v>
      </c>
      <c r="Y23" s="24">
        <f>ROUND(+Y24+Y27+Y34+Y39,1)</f>
        <v>12264.5</v>
      </c>
      <c r="Z23" s="24">
        <f>ROUND(+Z24+Z27+Z34+Z39,1)</f>
        <v>11992.7</v>
      </c>
      <c r="AA23" s="24">
        <f t="shared" si="10"/>
        <v>13501.9</v>
      </c>
      <c r="AB23" s="24">
        <f>ROUND(+AB24+AB27+AB34+AB39,1)</f>
        <v>147016.5</v>
      </c>
      <c r="AC23" s="27">
        <f t="shared" si="2"/>
        <v>16061.699999999983</v>
      </c>
      <c r="AD23" s="27">
        <f t="shared" si="3"/>
        <v>12.265071612495289</v>
      </c>
      <c r="AE23" s="2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2:83" s="35" customFormat="1" ht="24" customHeight="1">
      <c r="B24" s="36" t="s">
        <v>36</v>
      </c>
      <c r="C24" s="24">
        <f t="shared" ref="C24:AB24" si="11">+C25+C26</f>
        <v>5030.4000000000005</v>
      </c>
      <c r="D24" s="27">
        <f t="shared" si="11"/>
        <v>4302.0999999999995</v>
      </c>
      <c r="E24" s="24">
        <f t="shared" si="11"/>
        <v>3973</v>
      </c>
      <c r="F24" s="24">
        <f t="shared" si="11"/>
        <v>4513.5</v>
      </c>
      <c r="G24" s="24">
        <f t="shared" si="11"/>
        <v>4161.5</v>
      </c>
      <c r="H24" s="24">
        <f t="shared" si="11"/>
        <v>4386</v>
      </c>
      <c r="I24" s="24">
        <f t="shared" si="11"/>
        <v>4320.0999999999995</v>
      </c>
      <c r="J24" s="24">
        <f t="shared" si="11"/>
        <v>4610.3</v>
      </c>
      <c r="K24" s="24">
        <f t="shared" si="11"/>
        <v>4404.6000000000004</v>
      </c>
      <c r="L24" s="24">
        <f t="shared" si="11"/>
        <v>4200.7</v>
      </c>
      <c r="M24" s="24">
        <f t="shared" si="11"/>
        <v>4217.3</v>
      </c>
      <c r="N24" s="24">
        <f t="shared" si="11"/>
        <v>4853.2</v>
      </c>
      <c r="O24" s="24">
        <f t="shared" si="11"/>
        <v>52972.700000000004</v>
      </c>
      <c r="P24" s="24">
        <f t="shared" si="11"/>
        <v>6486.2</v>
      </c>
      <c r="Q24" s="27">
        <f t="shared" si="11"/>
        <v>5430.8</v>
      </c>
      <c r="R24" s="24">
        <f t="shared" si="11"/>
        <v>5348.5</v>
      </c>
      <c r="S24" s="24">
        <f t="shared" si="11"/>
        <v>5703.6</v>
      </c>
      <c r="T24" s="24">
        <f t="shared" si="11"/>
        <v>5504.3</v>
      </c>
      <c r="U24" s="24">
        <f t="shared" si="11"/>
        <v>5571.0999999999995</v>
      </c>
      <c r="V24" s="24">
        <f t="shared" si="11"/>
        <v>5236.2</v>
      </c>
      <c r="W24" s="24">
        <f t="shared" si="11"/>
        <v>5765</v>
      </c>
      <c r="X24" s="24">
        <f t="shared" si="11"/>
        <v>5766.3</v>
      </c>
      <c r="Y24" s="24">
        <f t="shared" si="11"/>
        <v>5263.9000000000005</v>
      </c>
      <c r="Z24" s="24">
        <f>+Z25+Z26</f>
        <v>5519.8</v>
      </c>
      <c r="AA24" s="24">
        <f t="shared" si="11"/>
        <v>5990.8</v>
      </c>
      <c r="AB24" s="24">
        <f t="shared" si="11"/>
        <v>67586.5</v>
      </c>
      <c r="AC24" s="27">
        <f t="shared" si="2"/>
        <v>14613.799999999996</v>
      </c>
      <c r="AD24" s="27">
        <f t="shared" si="3"/>
        <v>27.58741766985635</v>
      </c>
      <c r="AE24" s="2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  <row r="25" spans="2:83" s="35" customFormat="1" ht="18" customHeight="1">
      <c r="B25" s="29" t="s">
        <v>37</v>
      </c>
      <c r="C25" s="34">
        <v>4987.8</v>
      </c>
      <c r="D25" s="31">
        <v>4261.2</v>
      </c>
      <c r="E25" s="32">
        <v>3922.1</v>
      </c>
      <c r="F25" s="32">
        <v>4467.5</v>
      </c>
      <c r="G25" s="32">
        <v>4117</v>
      </c>
      <c r="H25" s="32">
        <v>4340.3999999999996</v>
      </c>
      <c r="I25" s="32">
        <v>4270.3999999999996</v>
      </c>
      <c r="J25" s="32">
        <v>4538.6000000000004</v>
      </c>
      <c r="K25" s="32">
        <v>4362.5</v>
      </c>
      <c r="L25" s="32">
        <v>4104.3</v>
      </c>
      <c r="M25" s="32">
        <v>4167.7</v>
      </c>
      <c r="N25" s="32">
        <v>4819.8</v>
      </c>
      <c r="O25" s="33">
        <f>SUM(C25:N25)</f>
        <v>52359.3</v>
      </c>
      <c r="P25" s="34">
        <v>6445.5</v>
      </c>
      <c r="Q25" s="31">
        <v>5351.8</v>
      </c>
      <c r="R25" s="32">
        <v>5292.2</v>
      </c>
      <c r="S25" s="32">
        <v>5652.8</v>
      </c>
      <c r="T25" s="32">
        <v>5436.6</v>
      </c>
      <c r="U25" s="32">
        <v>5530.4</v>
      </c>
      <c r="V25" s="32">
        <v>5189.3999999999996</v>
      </c>
      <c r="W25" s="32">
        <v>5716.8</v>
      </c>
      <c r="X25" s="32">
        <v>5733.1</v>
      </c>
      <c r="Y25" s="32">
        <v>5199.1000000000004</v>
      </c>
      <c r="Z25" s="32">
        <v>5472.2</v>
      </c>
      <c r="AA25" s="32">
        <v>5952.3</v>
      </c>
      <c r="AB25" s="34">
        <f>SUM(P25:AA25)</f>
        <v>66972.2</v>
      </c>
      <c r="AC25" s="31">
        <f t="shared" si="2"/>
        <v>14612.899999999994</v>
      </c>
      <c r="AD25" s="31">
        <f t="shared" si="3"/>
        <v>27.908891066152513</v>
      </c>
      <c r="AE25" s="2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</row>
    <row r="26" spans="2:83" s="35" customFormat="1" ht="18" customHeight="1">
      <c r="B26" s="29" t="s">
        <v>38</v>
      </c>
      <c r="C26" s="34">
        <v>42.6</v>
      </c>
      <c r="D26" s="31">
        <v>40.9</v>
      </c>
      <c r="E26" s="32">
        <v>50.9</v>
      </c>
      <c r="F26" s="32">
        <v>46</v>
      </c>
      <c r="G26" s="32">
        <v>44.5</v>
      </c>
      <c r="H26" s="32">
        <v>45.6</v>
      </c>
      <c r="I26" s="32">
        <v>49.7</v>
      </c>
      <c r="J26" s="32">
        <v>71.7</v>
      </c>
      <c r="K26" s="32">
        <v>42.1</v>
      </c>
      <c r="L26" s="32">
        <v>96.4</v>
      </c>
      <c r="M26" s="32">
        <v>49.6</v>
      </c>
      <c r="N26" s="32">
        <v>33.4</v>
      </c>
      <c r="O26" s="33">
        <f>SUM(C26:N26)</f>
        <v>613.4</v>
      </c>
      <c r="P26" s="34">
        <v>40.700000000000003</v>
      </c>
      <c r="Q26" s="31">
        <v>79</v>
      </c>
      <c r="R26" s="32">
        <v>56.3</v>
      </c>
      <c r="S26" s="32">
        <v>50.8</v>
      </c>
      <c r="T26" s="32">
        <v>67.7</v>
      </c>
      <c r="U26" s="32">
        <v>40.700000000000003</v>
      </c>
      <c r="V26" s="32">
        <v>46.8</v>
      </c>
      <c r="W26" s="32">
        <v>48.2</v>
      </c>
      <c r="X26" s="32">
        <v>33.200000000000003</v>
      </c>
      <c r="Y26" s="32">
        <v>64.8</v>
      </c>
      <c r="Z26" s="32">
        <v>47.6</v>
      </c>
      <c r="AA26" s="32">
        <v>38.5</v>
      </c>
      <c r="AB26" s="34">
        <f>SUM(P26:AA26)</f>
        <v>614.29999999999995</v>
      </c>
      <c r="AC26" s="31">
        <f t="shared" si="2"/>
        <v>0.89999999999997726</v>
      </c>
      <c r="AD26" s="31">
        <f t="shared" si="3"/>
        <v>0.14672318226279382</v>
      </c>
      <c r="AE26" s="2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</row>
    <row r="27" spans="2:83" s="35" customFormat="1" ht="21" customHeight="1">
      <c r="B27" s="36" t="s">
        <v>39</v>
      </c>
      <c r="C27" s="24">
        <f t="shared" ref="C27:AB27" si="12">SUM(C28:C33)</f>
        <v>5877.5</v>
      </c>
      <c r="D27" s="27">
        <f t="shared" si="12"/>
        <v>4696.6000000000004</v>
      </c>
      <c r="E27" s="24">
        <f t="shared" si="12"/>
        <v>5476.2000000000007</v>
      </c>
      <c r="F27" s="24">
        <f t="shared" si="12"/>
        <v>4958.5</v>
      </c>
      <c r="G27" s="24">
        <f t="shared" si="12"/>
        <v>5541.1</v>
      </c>
      <c r="H27" s="24">
        <f t="shared" si="12"/>
        <v>4732.8999999999996</v>
      </c>
      <c r="I27" s="24">
        <f t="shared" si="12"/>
        <v>4875.2</v>
      </c>
      <c r="J27" s="24">
        <f>SUM(J28:J33)</f>
        <v>5491.0999999999995</v>
      </c>
      <c r="K27" s="24">
        <f>SUM(K28:K33)</f>
        <v>4791.3999999999996</v>
      </c>
      <c r="L27" s="24">
        <f>SUM(L28:L33)</f>
        <v>4463</v>
      </c>
      <c r="M27" s="24">
        <f>SUM(M28:M33)</f>
        <v>5469.5999999999995</v>
      </c>
      <c r="N27" s="24">
        <f t="shared" si="12"/>
        <v>5186.4000000000005</v>
      </c>
      <c r="O27" s="24">
        <f t="shared" si="12"/>
        <v>61559.5</v>
      </c>
      <c r="P27" s="24">
        <f t="shared" si="12"/>
        <v>6654.8</v>
      </c>
      <c r="Q27" s="27">
        <f t="shared" si="12"/>
        <v>4278.4000000000005</v>
      </c>
      <c r="R27" s="24">
        <f t="shared" si="12"/>
        <v>4406.7</v>
      </c>
      <c r="S27" s="24">
        <f t="shared" si="12"/>
        <v>4739.2999999999993</v>
      </c>
      <c r="T27" s="24">
        <f t="shared" si="12"/>
        <v>5411.7</v>
      </c>
      <c r="U27" s="24">
        <f t="shared" si="12"/>
        <v>4797.2</v>
      </c>
      <c r="V27" s="24">
        <f t="shared" si="12"/>
        <v>4847.4000000000005</v>
      </c>
      <c r="W27" s="24">
        <f>SUM(W28:W33)</f>
        <v>5637.7</v>
      </c>
      <c r="X27" s="24">
        <f>SUM(X28:X33)</f>
        <v>4959.8</v>
      </c>
      <c r="Y27" s="24">
        <f>SUM(Y28:Y33)</f>
        <v>5524.5000000000009</v>
      </c>
      <c r="Z27" s="24">
        <f>SUM(Z28:Z33)</f>
        <v>4820.5000000000009</v>
      </c>
      <c r="AA27" s="24">
        <f>SUM(AA28:AA33)</f>
        <v>5603.1</v>
      </c>
      <c r="AB27" s="24">
        <f t="shared" si="12"/>
        <v>61681.1</v>
      </c>
      <c r="AC27" s="27">
        <f t="shared" si="2"/>
        <v>121.59999999999854</v>
      </c>
      <c r="AD27" s="27">
        <f t="shared" si="3"/>
        <v>0.19753246858729934</v>
      </c>
      <c r="AE27" s="2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</row>
    <row r="28" spans="2:83" s="35" customFormat="1" ht="20.25" customHeight="1">
      <c r="B28" s="29" t="s">
        <v>40</v>
      </c>
      <c r="C28" s="34">
        <v>688.4</v>
      </c>
      <c r="D28" s="31">
        <v>432.2</v>
      </c>
      <c r="E28" s="32">
        <v>230.3</v>
      </c>
      <c r="F28" s="32">
        <v>391.6</v>
      </c>
      <c r="G28" s="32">
        <v>341.4</v>
      </c>
      <c r="H28" s="32">
        <v>373.2</v>
      </c>
      <c r="I28" s="32">
        <v>306.7</v>
      </c>
      <c r="J28" s="32">
        <v>360</v>
      </c>
      <c r="K28" s="32">
        <v>376.1</v>
      </c>
      <c r="L28" s="32">
        <v>338.2</v>
      </c>
      <c r="M28" s="32">
        <v>578.79999999999995</v>
      </c>
      <c r="N28" s="32">
        <v>723.8</v>
      </c>
      <c r="O28" s="33">
        <f t="shared" ref="O28:O33" si="13">SUM(C28:N28)</f>
        <v>5140.7</v>
      </c>
      <c r="P28" s="34">
        <v>892.8</v>
      </c>
      <c r="Q28" s="31">
        <v>245.4</v>
      </c>
      <c r="R28" s="32">
        <v>307.3</v>
      </c>
      <c r="S28" s="32">
        <v>448.8</v>
      </c>
      <c r="T28" s="32">
        <v>286.5</v>
      </c>
      <c r="U28" s="32">
        <v>340.6</v>
      </c>
      <c r="V28" s="32">
        <v>366</v>
      </c>
      <c r="W28" s="32">
        <v>440.4</v>
      </c>
      <c r="X28" s="32">
        <v>378.9</v>
      </c>
      <c r="Y28" s="32">
        <v>363.8</v>
      </c>
      <c r="Z28" s="32">
        <v>373.8</v>
      </c>
      <c r="AA28" s="32">
        <v>671.7</v>
      </c>
      <c r="AB28" s="34">
        <f t="shared" ref="AB28:AB33" si="14">SUM(P28:AA28)</f>
        <v>5116</v>
      </c>
      <c r="AC28" s="31">
        <f t="shared" si="2"/>
        <v>-24.699999999999818</v>
      </c>
      <c r="AD28" s="31">
        <f t="shared" si="3"/>
        <v>-0.48047931215592854</v>
      </c>
      <c r="AE28" s="2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</row>
    <row r="29" spans="2:83" s="35" customFormat="1" ht="16.5" customHeight="1">
      <c r="B29" s="29" t="s">
        <v>41</v>
      </c>
      <c r="C29" s="34">
        <v>1130.4000000000001</v>
      </c>
      <c r="D29" s="31">
        <v>666.5</v>
      </c>
      <c r="E29" s="32">
        <v>793.1</v>
      </c>
      <c r="F29" s="32">
        <v>883.6</v>
      </c>
      <c r="G29" s="32">
        <v>750</v>
      </c>
      <c r="H29" s="32">
        <v>906.4</v>
      </c>
      <c r="I29" s="32">
        <v>814.8</v>
      </c>
      <c r="J29" s="32">
        <v>802.3</v>
      </c>
      <c r="K29" s="32">
        <v>767</v>
      </c>
      <c r="L29" s="32">
        <v>747.8</v>
      </c>
      <c r="M29" s="32">
        <v>739</v>
      </c>
      <c r="N29" s="32">
        <v>790.1</v>
      </c>
      <c r="O29" s="33">
        <f t="shared" si="13"/>
        <v>9791</v>
      </c>
      <c r="P29" s="34">
        <v>984.7</v>
      </c>
      <c r="Q29" s="31">
        <v>597</v>
      </c>
      <c r="R29" s="32">
        <v>584</v>
      </c>
      <c r="S29" s="32">
        <v>810.7</v>
      </c>
      <c r="T29" s="32">
        <v>644.6</v>
      </c>
      <c r="U29" s="32">
        <v>792.9</v>
      </c>
      <c r="V29" s="32">
        <v>749.4</v>
      </c>
      <c r="W29" s="32">
        <v>798</v>
      </c>
      <c r="X29" s="32">
        <v>906</v>
      </c>
      <c r="Y29" s="32">
        <v>747.1</v>
      </c>
      <c r="Z29" s="32">
        <v>820.6</v>
      </c>
      <c r="AA29" s="32">
        <v>896.8</v>
      </c>
      <c r="AB29" s="34">
        <f t="shared" si="14"/>
        <v>9331.7999999999993</v>
      </c>
      <c r="AC29" s="31">
        <f t="shared" si="2"/>
        <v>-459.20000000000073</v>
      </c>
      <c r="AD29" s="31">
        <f t="shared" si="3"/>
        <v>-4.6900214482688263</v>
      </c>
      <c r="AE29" s="2"/>
      <c r="AF29" s="37"/>
      <c r="AG29" s="37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</row>
    <row r="30" spans="2:83" s="35" customFormat="1" ht="16.5" customHeight="1">
      <c r="B30" s="29" t="s">
        <v>42</v>
      </c>
      <c r="C30" s="34">
        <v>484.4</v>
      </c>
      <c r="D30" s="31">
        <v>317.60000000000002</v>
      </c>
      <c r="E30" s="32">
        <v>249.3</v>
      </c>
      <c r="F30" s="32">
        <v>342.2</v>
      </c>
      <c r="G30" s="32">
        <v>272.10000000000002</v>
      </c>
      <c r="H30" s="32">
        <v>377.3</v>
      </c>
      <c r="I30" s="38">
        <v>315.5</v>
      </c>
      <c r="J30" s="38">
        <v>305</v>
      </c>
      <c r="K30" s="38">
        <v>349.7</v>
      </c>
      <c r="L30" s="38">
        <v>286.10000000000002</v>
      </c>
      <c r="M30" s="38">
        <v>350.3</v>
      </c>
      <c r="N30" s="38">
        <v>477</v>
      </c>
      <c r="O30" s="33">
        <f t="shared" si="13"/>
        <v>4126.5</v>
      </c>
      <c r="P30" s="34">
        <v>567.29999999999995</v>
      </c>
      <c r="Q30" s="31">
        <v>184.3</v>
      </c>
      <c r="R30" s="32">
        <v>208.7</v>
      </c>
      <c r="S30" s="32">
        <v>257.60000000000002</v>
      </c>
      <c r="T30" s="32">
        <v>284.39999999999998</v>
      </c>
      <c r="U30" s="32">
        <v>330.6</v>
      </c>
      <c r="V30" s="32">
        <v>325.10000000000002</v>
      </c>
      <c r="W30" s="32">
        <v>323.5</v>
      </c>
      <c r="X30" s="32">
        <v>328.2</v>
      </c>
      <c r="Y30" s="32">
        <v>319.89999999999998</v>
      </c>
      <c r="Z30" s="32">
        <v>350.5</v>
      </c>
      <c r="AA30" s="32">
        <v>438.8</v>
      </c>
      <c r="AB30" s="34">
        <f t="shared" si="14"/>
        <v>3918.9</v>
      </c>
      <c r="AC30" s="31">
        <f t="shared" si="2"/>
        <v>-207.59999999999991</v>
      </c>
      <c r="AD30" s="31">
        <f t="shared" si="3"/>
        <v>-5.0308978553253345</v>
      </c>
      <c r="AE30" s="2"/>
      <c r="AF30" s="37"/>
      <c r="AG30" s="3"/>
      <c r="AH30" s="39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</row>
    <row r="31" spans="2:83" s="35" customFormat="1" ht="16.5" customHeight="1">
      <c r="B31" s="29" t="s">
        <v>43</v>
      </c>
      <c r="C31" s="30">
        <v>1946.7</v>
      </c>
      <c r="D31" s="31">
        <v>1863.4</v>
      </c>
      <c r="E31" s="32">
        <v>2372.5</v>
      </c>
      <c r="F31" s="32">
        <v>1852.7</v>
      </c>
      <c r="G31" s="32">
        <v>2362.6</v>
      </c>
      <c r="H31" s="32">
        <v>1792.5</v>
      </c>
      <c r="I31" s="38">
        <v>1999.5</v>
      </c>
      <c r="J31" s="38">
        <v>2385</v>
      </c>
      <c r="K31" s="38">
        <v>1912.6</v>
      </c>
      <c r="L31" s="38">
        <v>1806.1</v>
      </c>
      <c r="M31" s="38">
        <v>2167.6</v>
      </c>
      <c r="N31" s="38">
        <v>1873.9</v>
      </c>
      <c r="O31" s="33">
        <f t="shared" si="13"/>
        <v>24335.1</v>
      </c>
      <c r="P31" s="30">
        <f>+[1]PP!P29</f>
        <v>2502.5</v>
      </c>
      <c r="Q31" s="30">
        <f>+[1]PP!Q29</f>
        <v>1853.6</v>
      </c>
      <c r="R31" s="30">
        <f>+[1]PP!R29</f>
        <v>1863</v>
      </c>
      <c r="S31" s="30">
        <f>+[1]PP!S29</f>
        <v>1811.3</v>
      </c>
      <c r="T31" s="30">
        <f>+[1]PP!T29</f>
        <v>2395.6999999999998</v>
      </c>
      <c r="U31" s="30">
        <f>+[1]PP!U29</f>
        <v>1889.8</v>
      </c>
      <c r="V31" s="30">
        <f>+[1]PP!V29</f>
        <v>1898.6</v>
      </c>
      <c r="W31" s="30">
        <f>+[1]PP!W29</f>
        <v>2281.1999999999998</v>
      </c>
      <c r="X31" s="30">
        <f>+[1]PP!X29</f>
        <v>1838</v>
      </c>
      <c r="Y31" s="30">
        <f>+[1]PP!Y29</f>
        <v>2234.9</v>
      </c>
      <c r="Z31" s="30">
        <f>+[1]PP!Z29</f>
        <v>1795.9</v>
      </c>
      <c r="AA31" s="30">
        <f>+[1]PP!AA29</f>
        <v>1956.6</v>
      </c>
      <c r="AB31" s="34">
        <f t="shared" si="14"/>
        <v>24321.100000000002</v>
      </c>
      <c r="AC31" s="31">
        <f t="shared" si="2"/>
        <v>-13.999999999996362</v>
      </c>
      <c r="AD31" s="31">
        <f t="shared" si="3"/>
        <v>-5.7530069734648151E-2</v>
      </c>
      <c r="AE31" s="2"/>
      <c r="AF31" s="37"/>
      <c r="AG31" s="37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</row>
    <row r="32" spans="2:83" s="35" customFormat="1" ht="16.5" customHeight="1">
      <c r="B32" s="29" t="s">
        <v>44</v>
      </c>
      <c r="C32" s="30">
        <v>1626.7</v>
      </c>
      <c r="D32" s="31">
        <v>1416.2</v>
      </c>
      <c r="E32" s="32">
        <v>1828.4</v>
      </c>
      <c r="F32" s="32">
        <v>1488.4</v>
      </c>
      <c r="G32" s="32">
        <v>1812.9</v>
      </c>
      <c r="H32" s="32">
        <v>1283.5</v>
      </c>
      <c r="I32" s="32">
        <v>1410.5</v>
      </c>
      <c r="J32" s="32">
        <v>1638.1</v>
      </c>
      <c r="K32" s="32">
        <v>1385.6</v>
      </c>
      <c r="L32" s="32">
        <v>1281.4000000000001</v>
      </c>
      <c r="M32" s="32">
        <v>1633.1</v>
      </c>
      <c r="N32" s="32">
        <v>1319.9</v>
      </c>
      <c r="O32" s="33">
        <f t="shared" si="13"/>
        <v>18124.7</v>
      </c>
      <c r="P32" s="30">
        <f>+[1]PP!P30</f>
        <v>1596.5</v>
      </c>
      <c r="Q32" s="30">
        <f>+[1]PP!Q30</f>
        <v>1318.8</v>
      </c>
      <c r="R32" s="30">
        <f>+[1]PP!R30</f>
        <v>1363.8</v>
      </c>
      <c r="S32" s="30">
        <f>+[1]PP!S30</f>
        <v>1332.9</v>
      </c>
      <c r="T32" s="30">
        <f>+[1]PP!T30</f>
        <v>1686.5</v>
      </c>
      <c r="U32" s="30">
        <f>+[1]PP!U30</f>
        <v>1356.1</v>
      </c>
      <c r="V32" s="30">
        <f>+[1]PP!V30</f>
        <v>1425.2</v>
      </c>
      <c r="W32" s="30">
        <f>+[1]PP!W30</f>
        <v>1694.9</v>
      </c>
      <c r="X32" s="30">
        <f>+[1]PP!X30</f>
        <v>1427.4</v>
      </c>
      <c r="Y32" s="30">
        <f>+[1]PP!Y30</f>
        <v>1755.5</v>
      </c>
      <c r="Z32" s="30">
        <f>+[1]PP!Z30</f>
        <v>1399.4</v>
      </c>
      <c r="AA32" s="30">
        <f>+[1]PP!AA30</f>
        <v>1544.1</v>
      </c>
      <c r="AB32" s="34">
        <f t="shared" si="14"/>
        <v>17901.099999999999</v>
      </c>
      <c r="AC32" s="31">
        <f>+AB32-O32</f>
        <v>-223.60000000000218</v>
      </c>
      <c r="AD32" s="31">
        <f>+AC32/O32*100</f>
        <v>-1.2336755918718774</v>
      </c>
      <c r="AE32" s="2"/>
      <c r="AF32" s="37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</row>
    <row r="33" spans="2:83" s="35" customFormat="1" ht="16.5" customHeight="1">
      <c r="B33" s="29" t="s">
        <v>38</v>
      </c>
      <c r="C33" s="34">
        <v>0.9</v>
      </c>
      <c r="D33" s="31">
        <v>0.7</v>
      </c>
      <c r="E33" s="32">
        <v>2.6</v>
      </c>
      <c r="F33" s="32">
        <v>0</v>
      </c>
      <c r="G33" s="32">
        <v>2.1</v>
      </c>
      <c r="H33" s="32">
        <v>0</v>
      </c>
      <c r="I33" s="32">
        <v>28.2</v>
      </c>
      <c r="J33" s="32">
        <v>0.7</v>
      </c>
      <c r="K33" s="32">
        <v>0.4</v>
      </c>
      <c r="L33" s="32">
        <v>3.4</v>
      </c>
      <c r="M33" s="32">
        <v>0.8</v>
      </c>
      <c r="N33" s="32">
        <v>1.7</v>
      </c>
      <c r="O33" s="33">
        <f t="shared" si="13"/>
        <v>41.5</v>
      </c>
      <c r="P33" s="34">
        <v>111</v>
      </c>
      <c r="Q33" s="31">
        <v>79.3</v>
      </c>
      <c r="R33" s="32">
        <v>79.900000000000006</v>
      </c>
      <c r="S33" s="32">
        <v>78</v>
      </c>
      <c r="T33" s="32">
        <v>114</v>
      </c>
      <c r="U33" s="32">
        <v>87.2</v>
      </c>
      <c r="V33" s="32">
        <v>83.1</v>
      </c>
      <c r="W33" s="32">
        <v>99.7</v>
      </c>
      <c r="X33" s="32">
        <v>81.3</v>
      </c>
      <c r="Y33" s="32">
        <v>103.3</v>
      </c>
      <c r="Z33" s="32">
        <v>80.3</v>
      </c>
      <c r="AA33" s="32">
        <v>95.1</v>
      </c>
      <c r="AB33" s="34">
        <f t="shared" si="14"/>
        <v>1092.2</v>
      </c>
      <c r="AC33" s="31">
        <f t="shared" ref="AC33:AC43" si="15">+AB33-O33</f>
        <v>1050.7</v>
      </c>
      <c r="AD33" s="40" t="s">
        <v>45</v>
      </c>
      <c r="AE33" s="2"/>
      <c r="AF33" s="37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</row>
    <row r="34" spans="2:83" s="35" customFormat="1" ht="21" customHeight="1">
      <c r="B34" s="36" t="s">
        <v>46</v>
      </c>
      <c r="C34" s="24">
        <f t="shared" ref="C34:AB34" si="16">SUM(C35:C38)</f>
        <v>1149.9000000000001</v>
      </c>
      <c r="D34" s="27">
        <f t="shared" si="16"/>
        <v>1003.1</v>
      </c>
      <c r="E34" s="24">
        <f t="shared" si="16"/>
        <v>1129.4000000000001</v>
      </c>
      <c r="F34" s="24">
        <f t="shared" si="16"/>
        <v>1100.7</v>
      </c>
      <c r="G34" s="24">
        <f t="shared" si="16"/>
        <v>1128.5</v>
      </c>
      <c r="H34" s="24">
        <f t="shared" si="16"/>
        <v>1173.3000000000002</v>
      </c>
      <c r="I34" s="24">
        <f t="shared" si="16"/>
        <v>1147.5</v>
      </c>
      <c r="J34" s="24">
        <f t="shared" si="16"/>
        <v>1169</v>
      </c>
      <c r="K34" s="24">
        <f t="shared" si="16"/>
        <v>1111.0000000000002</v>
      </c>
      <c r="L34" s="24">
        <f t="shared" si="16"/>
        <v>1029.5</v>
      </c>
      <c r="M34" s="24">
        <f t="shared" si="16"/>
        <v>1116.6000000000001</v>
      </c>
      <c r="N34" s="24">
        <f t="shared" si="16"/>
        <v>1158.0999999999999</v>
      </c>
      <c r="O34" s="24">
        <f t="shared" si="16"/>
        <v>13416.600000000002</v>
      </c>
      <c r="P34" s="24">
        <f t="shared" si="16"/>
        <v>1210.8</v>
      </c>
      <c r="Q34" s="27">
        <f t="shared" si="16"/>
        <v>1137.0999999999999</v>
      </c>
      <c r="R34" s="24">
        <f t="shared" si="16"/>
        <v>1105.5999999999999</v>
      </c>
      <c r="S34" s="24">
        <f t="shared" si="16"/>
        <v>1312.8</v>
      </c>
      <c r="T34" s="24">
        <f t="shared" si="16"/>
        <v>1276</v>
      </c>
      <c r="U34" s="24">
        <f t="shared" si="16"/>
        <v>1217.8</v>
      </c>
      <c r="V34" s="24">
        <f t="shared" si="16"/>
        <v>1259.4000000000001</v>
      </c>
      <c r="W34" s="24">
        <f t="shared" si="16"/>
        <v>1341.6999999999998</v>
      </c>
      <c r="X34" s="24">
        <f t="shared" si="16"/>
        <v>1177.2000000000003</v>
      </c>
      <c r="Y34" s="24">
        <f t="shared" si="16"/>
        <v>1168.6000000000001</v>
      </c>
      <c r="Z34" s="24">
        <f>SUM(Z35:Z38)</f>
        <v>1284.5</v>
      </c>
      <c r="AA34" s="24">
        <f t="shared" si="16"/>
        <v>1255.4000000000001</v>
      </c>
      <c r="AB34" s="24">
        <f t="shared" si="16"/>
        <v>14746.900000000003</v>
      </c>
      <c r="AC34" s="27">
        <f t="shared" si="15"/>
        <v>1330.3000000000011</v>
      </c>
      <c r="AD34" s="27">
        <f t="shared" ref="AD34:AD44" si="17">+AC34/O34*100</f>
        <v>9.9153287718199916</v>
      </c>
      <c r="AE34" s="2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</row>
    <row r="35" spans="2:83" s="35" customFormat="1" ht="18" customHeight="1">
      <c r="B35" s="29" t="s">
        <v>47</v>
      </c>
      <c r="C35" s="30">
        <v>341.1</v>
      </c>
      <c r="D35" s="31">
        <v>358.6</v>
      </c>
      <c r="E35" s="32">
        <v>452.4</v>
      </c>
      <c r="F35" s="32">
        <v>364.2</v>
      </c>
      <c r="G35" s="32">
        <v>425.8</v>
      </c>
      <c r="H35" s="32">
        <v>448.6</v>
      </c>
      <c r="I35" s="32">
        <v>394.9</v>
      </c>
      <c r="J35" s="32">
        <v>467.5</v>
      </c>
      <c r="K35" s="32">
        <v>367.8</v>
      </c>
      <c r="L35" s="32">
        <v>365</v>
      </c>
      <c r="M35" s="32">
        <v>432.8</v>
      </c>
      <c r="N35" s="32">
        <v>432.8</v>
      </c>
      <c r="O35" s="30">
        <f>SUM(C35:N35)</f>
        <v>4851.5</v>
      </c>
      <c r="P35" s="30">
        <f>+[1]PP!P33</f>
        <v>351.4</v>
      </c>
      <c r="Q35" s="30">
        <f>+[1]PP!Q33</f>
        <v>393.7</v>
      </c>
      <c r="R35" s="30">
        <f>+[1]PP!R33</f>
        <v>376.9</v>
      </c>
      <c r="S35" s="30">
        <f>+[1]PP!S33</f>
        <v>481.7</v>
      </c>
      <c r="T35" s="30">
        <f>+[1]PP!T33</f>
        <v>482.7</v>
      </c>
      <c r="U35" s="30">
        <f>+[1]PP!U33</f>
        <v>407</v>
      </c>
      <c r="V35" s="30">
        <f>+[1]PP!V33</f>
        <v>395.4</v>
      </c>
      <c r="W35" s="30">
        <f>+[1]PP!W33</f>
        <v>495.5</v>
      </c>
      <c r="X35" s="30">
        <f>+[1]PP!X33</f>
        <v>396.3</v>
      </c>
      <c r="Y35" s="30">
        <f>+[1]PP!Y33</f>
        <v>405.5</v>
      </c>
      <c r="Z35" s="30">
        <f>+[1]PP!Z33</f>
        <v>493.8</v>
      </c>
      <c r="AA35" s="30">
        <f>+[1]PP!AA33</f>
        <v>487.6</v>
      </c>
      <c r="AB35" s="30">
        <f>SUM(P35:AA35)</f>
        <v>5167.5000000000009</v>
      </c>
      <c r="AC35" s="31">
        <f t="shared" si="15"/>
        <v>316.00000000000091</v>
      </c>
      <c r="AD35" s="31">
        <f t="shared" si="17"/>
        <v>6.5134494486241561</v>
      </c>
      <c r="AE35" s="2"/>
      <c r="AF35" s="37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</row>
    <row r="36" spans="2:83" s="35" customFormat="1" ht="15.75" customHeight="1">
      <c r="B36" s="29" t="s">
        <v>48</v>
      </c>
      <c r="C36" s="30">
        <v>453.4</v>
      </c>
      <c r="D36" s="31">
        <v>394</v>
      </c>
      <c r="E36" s="32">
        <v>423.2</v>
      </c>
      <c r="F36" s="32">
        <v>434.3</v>
      </c>
      <c r="G36" s="32">
        <v>426.3</v>
      </c>
      <c r="H36" s="32">
        <v>427.3</v>
      </c>
      <c r="I36" s="32">
        <v>427.8</v>
      </c>
      <c r="J36" s="32">
        <v>422.6</v>
      </c>
      <c r="K36" s="32">
        <v>442.1</v>
      </c>
      <c r="L36" s="32">
        <v>408.4</v>
      </c>
      <c r="M36" s="32">
        <v>418.6</v>
      </c>
      <c r="N36" s="32">
        <v>446.2</v>
      </c>
      <c r="O36" s="30">
        <f>SUM(C36:N36)</f>
        <v>5124.2</v>
      </c>
      <c r="P36" s="30">
        <f>+[1]PP!P34</f>
        <v>529.9</v>
      </c>
      <c r="Q36" s="30">
        <f>+[1]PP!Q34</f>
        <v>449.9</v>
      </c>
      <c r="R36" s="30">
        <f>+[1]PP!R34</f>
        <v>473.4</v>
      </c>
      <c r="S36" s="30">
        <f>+[1]PP!S34</f>
        <v>476.5</v>
      </c>
      <c r="T36" s="30">
        <f>+[1]PP!T34</f>
        <v>481.2</v>
      </c>
      <c r="U36" s="30">
        <f>+[1]PP!U34</f>
        <v>495.6</v>
      </c>
      <c r="V36" s="30">
        <f>+[1]PP!V34</f>
        <v>534.70000000000005</v>
      </c>
      <c r="W36" s="30">
        <f>+[1]PP!W34</f>
        <v>499.5</v>
      </c>
      <c r="X36" s="30">
        <f>+[1]PP!X34</f>
        <v>470.6</v>
      </c>
      <c r="Y36" s="30">
        <f>+[1]PP!Y34</f>
        <v>475.6</v>
      </c>
      <c r="Z36" s="30">
        <f>+[1]PP!Z34</f>
        <v>515.70000000000005</v>
      </c>
      <c r="AA36" s="30">
        <f>+[1]PP!AA34</f>
        <v>494.5</v>
      </c>
      <c r="AB36" s="30">
        <f>SUM(P36:AA36)</f>
        <v>5897.1</v>
      </c>
      <c r="AC36" s="31">
        <f t="shared" si="15"/>
        <v>772.90000000000055</v>
      </c>
      <c r="AD36" s="31">
        <f t="shared" si="17"/>
        <v>15.083330080793111</v>
      </c>
      <c r="AE36" s="2"/>
      <c r="AF36" s="3"/>
      <c r="AG36" s="3"/>
      <c r="AH36" s="37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</row>
    <row r="37" spans="2:83" s="35" customFormat="1" ht="15.75" customHeight="1">
      <c r="B37" s="29" t="s">
        <v>49</v>
      </c>
      <c r="C37" s="30">
        <v>355.2</v>
      </c>
      <c r="D37" s="41">
        <v>249.1</v>
      </c>
      <c r="E37" s="30">
        <v>253.4</v>
      </c>
      <c r="F37" s="30">
        <v>302.2</v>
      </c>
      <c r="G37" s="30">
        <v>276.39999999999998</v>
      </c>
      <c r="H37" s="30">
        <v>297.39999999999998</v>
      </c>
      <c r="I37" s="30">
        <v>324.8</v>
      </c>
      <c r="J37" s="30">
        <v>278.89999999999998</v>
      </c>
      <c r="K37" s="30">
        <v>300.89999999999998</v>
      </c>
      <c r="L37" s="30">
        <v>255.4</v>
      </c>
      <c r="M37" s="30">
        <v>264.7</v>
      </c>
      <c r="N37" s="30">
        <v>278.8</v>
      </c>
      <c r="O37" s="30">
        <f>SUM(C37:N37)</f>
        <v>3437.2000000000003</v>
      </c>
      <c r="P37" s="30">
        <f>+[1]PP!P35</f>
        <v>329.5</v>
      </c>
      <c r="Q37" s="30">
        <f>+[1]PP!Q35</f>
        <v>292.39999999999998</v>
      </c>
      <c r="R37" s="30">
        <f>+[1]PP!R35</f>
        <v>255</v>
      </c>
      <c r="S37" s="30">
        <f>+[1]PP!S35</f>
        <v>354.5</v>
      </c>
      <c r="T37" s="30">
        <f>+[1]PP!T35</f>
        <v>312</v>
      </c>
      <c r="U37" s="30">
        <f>+[1]PP!U35</f>
        <v>315.10000000000002</v>
      </c>
      <c r="V37" s="30">
        <f>+[1]PP!V35</f>
        <v>327.9</v>
      </c>
      <c r="W37" s="30">
        <f>+[1]PP!W35</f>
        <v>346.6</v>
      </c>
      <c r="X37" s="30">
        <f>+[1]PP!X35</f>
        <v>309.39999999999998</v>
      </c>
      <c r="Y37" s="30">
        <f>+[1]PP!Y35</f>
        <v>287.3</v>
      </c>
      <c r="Z37" s="30">
        <f>+[1]PP!Z35</f>
        <v>273.10000000000002</v>
      </c>
      <c r="AA37" s="30">
        <f>+[1]PP!AA35</f>
        <v>270.89999999999998</v>
      </c>
      <c r="AB37" s="30">
        <f>SUM(P37:AA37)</f>
        <v>3673.7000000000003</v>
      </c>
      <c r="AC37" s="31">
        <f t="shared" si="15"/>
        <v>236.5</v>
      </c>
      <c r="AD37" s="31">
        <f t="shared" si="17"/>
        <v>6.8806004887699279</v>
      </c>
      <c r="AE37" s="2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</row>
    <row r="38" spans="2:83" s="35" customFormat="1" ht="15.75" customHeight="1">
      <c r="B38" s="29" t="s">
        <v>38</v>
      </c>
      <c r="C38" s="30">
        <v>0.2</v>
      </c>
      <c r="D38" s="31">
        <v>1.4</v>
      </c>
      <c r="E38" s="32">
        <v>0.4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0.2</v>
      </c>
      <c r="L38" s="32">
        <v>0.7</v>
      </c>
      <c r="M38" s="32">
        <v>0.5</v>
      </c>
      <c r="N38" s="32">
        <v>0.3</v>
      </c>
      <c r="O38" s="30">
        <f>SUM(C38:N38)</f>
        <v>3.7</v>
      </c>
      <c r="P38" s="30">
        <v>0</v>
      </c>
      <c r="Q38" s="31">
        <v>1.1000000000000001</v>
      </c>
      <c r="R38" s="32">
        <v>0.3</v>
      </c>
      <c r="S38" s="32">
        <v>0.1</v>
      </c>
      <c r="T38" s="32">
        <v>0.1</v>
      </c>
      <c r="U38" s="32">
        <v>0.1</v>
      </c>
      <c r="V38" s="32">
        <v>1.4</v>
      </c>
      <c r="W38" s="32">
        <v>0.1</v>
      </c>
      <c r="X38" s="32">
        <v>0.9</v>
      </c>
      <c r="Y38" s="32">
        <v>0.2</v>
      </c>
      <c r="Z38" s="32">
        <v>1.9</v>
      </c>
      <c r="AA38" s="32">
        <v>2.4</v>
      </c>
      <c r="AB38" s="30">
        <f>SUM(P38:AA38)</f>
        <v>8.6000000000000014</v>
      </c>
      <c r="AC38" s="31">
        <f t="shared" si="15"/>
        <v>4.9000000000000012</v>
      </c>
      <c r="AD38" s="31">
        <f t="shared" si="17"/>
        <v>132.43243243243245</v>
      </c>
      <c r="AE38" s="2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</row>
    <row r="39" spans="2:83" s="35" customFormat="1" ht="21" customHeight="1">
      <c r="B39" s="28" t="s">
        <v>50</v>
      </c>
      <c r="C39" s="24">
        <f t="shared" ref="C39:N39" si="18">ROUND(SUM(C40:C43),1)</f>
        <v>166.4</v>
      </c>
      <c r="D39" s="27">
        <f t="shared" si="18"/>
        <v>155</v>
      </c>
      <c r="E39" s="24">
        <f t="shared" si="18"/>
        <v>179.4</v>
      </c>
      <c r="F39" s="24">
        <f t="shared" si="18"/>
        <v>167.1</v>
      </c>
      <c r="G39" s="24">
        <f t="shared" si="18"/>
        <v>157.6</v>
      </c>
      <c r="H39" s="24">
        <f t="shared" si="18"/>
        <v>160.9</v>
      </c>
      <c r="I39" s="24">
        <f t="shared" si="18"/>
        <v>168.3</v>
      </c>
      <c r="J39" s="24">
        <f t="shared" si="18"/>
        <v>167.6</v>
      </c>
      <c r="K39" s="24">
        <f t="shared" si="18"/>
        <v>303.7</v>
      </c>
      <c r="L39" s="24">
        <f t="shared" si="18"/>
        <v>416.1</v>
      </c>
      <c r="M39" s="24">
        <f t="shared" si="18"/>
        <v>524.4</v>
      </c>
      <c r="N39" s="24">
        <f t="shared" si="18"/>
        <v>439.5</v>
      </c>
      <c r="O39" s="24">
        <f>SUM(O40:O43)</f>
        <v>3005.9999999999995</v>
      </c>
      <c r="P39" s="24">
        <f>ROUND(SUM(P40:P43),1)</f>
        <v>225.2</v>
      </c>
      <c r="Q39" s="27">
        <f>ROUND(SUM(Q40:Q43),1)</f>
        <v>182.3</v>
      </c>
      <c r="R39" s="24">
        <f>ROUND(SUM(R40:R43),1)</f>
        <v>187.3</v>
      </c>
      <c r="S39" s="24">
        <f>ROUND(SUM(S40:S43),1)</f>
        <v>181.5</v>
      </c>
      <c r="T39" s="24">
        <f t="shared" ref="T39:AA39" si="19">ROUND(SUM(T40:T43),1)</f>
        <v>182.5</v>
      </c>
      <c r="U39" s="24">
        <f t="shared" si="19"/>
        <v>194.3</v>
      </c>
      <c r="V39" s="24">
        <f t="shared" si="19"/>
        <v>178.3</v>
      </c>
      <c r="W39" s="24">
        <f t="shared" si="19"/>
        <v>171.1</v>
      </c>
      <c r="X39" s="24">
        <f t="shared" si="19"/>
        <v>171.5</v>
      </c>
      <c r="Y39" s="24">
        <f>ROUND(SUM(Y40:Y43),1)</f>
        <v>307.5</v>
      </c>
      <c r="Z39" s="24">
        <f>ROUND(SUM(Z40:Z43),1)</f>
        <v>367.9</v>
      </c>
      <c r="AA39" s="24">
        <f t="shared" si="19"/>
        <v>652.6</v>
      </c>
      <c r="AB39" s="24">
        <f>ROUND(SUM(AB40:AB43),1)</f>
        <v>3002</v>
      </c>
      <c r="AC39" s="27">
        <f t="shared" si="15"/>
        <v>-3.9999999999995453</v>
      </c>
      <c r="AD39" s="27">
        <f t="shared" si="17"/>
        <v>-0.1330671989354473</v>
      </c>
      <c r="AE39" s="2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</row>
    <row r="40" spans="2:83" s="35" customFormat="1" ht="17.25" customHeight="1">
      <c r="B40" s="29" t="s">
        <v>51</v>
      </c>
      <c r="C40" s="34">
        <v>23.8</v>
      </c>
      <c r="D40" s="31">
        <v>18.899999999999999</v>
      </c>
      <c r="E40" s="32">
        <v>21.9</v>
      </c>
      <c r="F40" s="32">
        <v>14.1</v>
      </c>
      <c r="G40" s="32">
        <v>16.600000000000001</v>
      </c>
      <c r="H40" s="32">
        <v>14.9</v>
      </c>
      <c r="I40" s="32">
        <v>17.600000000000001</v>
      </c>
      <c r="J40" s="32">
        <v>16.3</v>
      </c>
      <c r="K40" s="32">
        <v>169</v>
      </c>
      <c r="L40" s="32">
        <v>268.5</v>
      </c>
      <c r="M40" s="32">
        <v>382.2</v>
      </c>
      <c r="N40" s="32">
        <v>307</v>
      </c>
      <c r="O40" s="33">
        <f>SUM(C40:N40)</f>
        <v>1270.8</v>
      </c>
      <c r="P40" s="34">
        <f>+[1]PP!P38</f>
        <v>78.7</v>
      </c>
      <c r="Q40" s="34">
        <f>+[1]PP!Q38</f>
        <v>19.2</v>
      </c>
      <c r="R40" s="34">
        <f>+[1]PP!R38</f>
        <v>20.9</v>
      </c>
      <c r="S40" s="34">
        <f>+[1]PP!S38</f>
        <v>18.399999999999999</v>
      </c>
      <c r="T40" s="34">
        <f>+[1]PP!T38</f>
        <v>17.5</v>
      </c>
      <c r="U40" s="34">
        <f>+[1]PP!U38</f>
        <v>15.8</v>
      </c>
      <c r="V40" s="34">
        <f>+[1]PP!V38</f>
        <v>18.399999999999999</v>
      </c>
      <c r="W40" s="34">
        <f>+[1]PP!W38</f>
        <v>14</v>
      </c>
      <c r="X40" s="34">
        <f>+[1]PP!X38</f>
        <v>14.5</v>
      </c>
      <c r="Y40" s="34">
        <f>+[1]PP!Y38</f>
        <v>154.1</v>
      </c>
      <c r="Z40" s="34">
        <f>+[1]PP!Z38</f>
        <v>207.2</v>
      </c>
      <c r="AA40" s="34">
        <f>+[1]PP!AA38</f>
        <v>494.3</v>
      </c>
      <c r="AB40" s="34">
        <f>SUM(P40:AA40)</f>
        <v>1073</v>
      </c>
      <c r="AC40" s="31">
        <f t="shared" si="15"/>
        <v>-197.79999999999995</v>
      </c>
      <c r="AD40" s="31">
        <f t="shared" si="17"/>
        <v>-15.564998426188225</v>
      </c>
      <c r="AE40" s="2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</row>
    <row r="41" spans="2:83" s="35" customFormat="1" ht="16.5" customHeight="1">
      <c r="B41" s="29" t="s">
        <v>52</v>
      </c>
      <c r="C41" s="34">
        <v>48.4</v>
      </c>
      <c r="D41" s="31">
        <v>47.5</v>
      </c>
      <c r="E41" s="32">
        <v>46.6</v>
      </c>
      <c r="F41" s="32">
        <v>53.1</v>
      </c>
      <c r="G41" s="32">
        <v>49.1</v>
      </c>
      <c r="H41" s="32">
        <v>49.4</v>
      </c>
      <c r="I41" s="32">
        <v>48.3</v>
      </c>
      <c r="J41" s="32">
        <v>46.9</v>
      </c>
      <c r="K41" s="32">
        <v>45</v>
      </c>
      <c r="L41" s="32">
        <v>43.3</v>
      </c>
      <c r="M41" s="32">
        <v>43.2</v>
      </c>
      <c r="N41" s="32">
        <v>46.5</v>
      </c>
      <c r="O41" s="33">
        <f>SUM(C41:N41)</f>
        <v>567.29999999999995</v>
      </c>
      <c r="P41" s="34">
        <f>+[1]PP!P40</f>
        <v>49.2</v>
      </c>
      <c r="Q41" s="34">
        <f>+[1]PP!Q40</f>
        <v>51.4</v>
      </c>
      <c r="R41" s="34">
        <f>+[1]PP!R40</f>
        <v>48.2</v>
      </c>
      <c r="S41" s="34">
        <f>+[1]PP!S40</f>
        <v>49.6</v>
      </c>
      <c r="T41" s="34">
        <f>+[1]PP!T40</f>
        <v>52</v>
      </c>
      <c r="U41" s="34">
        <f>+[1]PP!U40</f>
        <v>52.5</v>
      </c>
      <c r="V41" s="34">
        <f>+[1]PP!V40</f>
        <v>49.1</v>
      </c>
      <c r="W41" s="34">
        <f>+[1]PP!W40</f>
        <v>49.4</v>
      </c>
      <c r="X41" s="34">
        <f>+[1]PP!X40</f>
        <v>49.2</v>
      </c>
      <c r="Y41" s="34">
        <f>+[1]PP!Y40</f>
        <v>47.3</v>
      </c>
      <c r="Z41" s="34">
        <f>+[1]PP!Z40</f>
        <v>50.5</v>
      </c>
      <c r="AA41" s="34">
        <f>+[1]PP!AA40</f>
        <v>49.6</v>
      </c>
      <c r="AB41" s="34">
        <f>SUM(P41:AA41)</f>
        <v>598</v>
      </c>
      <c r="AC41" s="31">
        <f t="shared" si="15"/>
        <v>30.700000000000045</v>
      </c>
      <c r="AD41" s="31">
        <f t="shared" si="17"/>
        <v>5.4115988013396876</v>
      </c>
      <c r="AE41" s="2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</row>
    <row r="42" spans="2:83" s="35" customFormat="1" ht="16.5" customHeight="1">
      <c r="B42" s="29" t="s">
        <v>53</v>
      </c>
      <c r="C42" s="34">
        <v>88.6</v>
      </c>
      <c r="D42" s="31">
        <v>83.1</v>
      </c>
      <c r="E42" s="32">
        <v>101.9</v>
      </c>
      <c r="F42" s="32">
        <v>93.2</v>
      </c>
      <c r="G42" s="32">
        <v>85.6</v>
      </c>
      <c r="H42" s="32">
        <v>90.3</v>
      </c>
      <c r="I42" s="32">
        <v>95.9</v>
      </c>
      <c r="J42" s="32">
        <v>97.8</v>
      </c>
      <c r="K42" s="32">
        <v>83.3</v>
      </c>
      <c r="L42" s="32">
        <v>95.2</v>
      </c>
      <c r="M42" s="32">
        <v>85.1</v>
      </c>
      <c r="N42" s="32">
        <v>75.7</v>
      </c>
      <c r="O42" s="33">
        <f>SUM(C42:N42)</f>
        <v>1075.6999999999998</v>
      </c>
      <c r="P42" s="34">
        <f>+[1]PP!P41</f>
        <v>91.7</v>
      </c>
      <c r="Q42" s="34">
        <f>+[1]PP!Q41</f>
        <v>105.4</v>
      </c>
      <c r="R42" s="34">
        <f>+[1]PP!R41</f>
        <v>111.3</v>
      </c>
      <c r="S42" s="34">
        <f>+[1]PP!S41</f>
        <v>106.5</v>
      </c>
      <c r="T42" s="34">
        <f>+[1]PP!T41</f>
        <v>104.8</v>
      </c>
      <c r="U42" s="34">
        <f>+[1]PP!U41</f>
        <v>116</v>
      </c>
      <c r="V42" s="34">
        <f>+[1]PP!V41</f>
        <v>103.7</v>
      </c>
      <c r="W42" s="34">
        <f>+[1]PP!W41</f>
        <v>102.3</v>
      </c>
      <c r="X42" s="34">
        <f>+[1]PP!X41</f>
        <v>103.1</v>
      </c>
      <c r="Y42" s="34">
        <f>+[1]PP!Y41</f>
        <v>97.3</v>
      </c>
      <c r="Z42" s="34">
        <f>+[1]PP!Z41</f>
        <v>100.2</v>
      </c>
      <c r="AA42" s="34">
        <f>+[1]PP!AA41</f>
        <v>86.8</v>
      </c>
      <c r="AB42" s="34">
        <f>SUM(P42:AA42)</f>
        <v>1229.1000000000001</v>
      </c>
      <c r="AC42" s="31">
        <f>+AB42-O42</f>
        <v>153.40000000000032</v>
      </c>
      <c r="AD42" s="31">
        <f t="shared" si="17"/>
        <v>14.260481546899726</v>
      </c>
      <c r="AE42" s="2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</row>
    <row r="43" spans="2:83" s="35" customFormat="1" ht="16.5" customHeight="1">
      <c r="B43" s="29" t="s">
        <v>38</v>
      </c>
      <c r="C43" s="34">
        <v>5.6</v>
      </c>
      <c r="D43" s="31">
        <v>5.5</v>
      </c>
      <c r="E43" s="32">
        <v>9</v>
      </c>
      <c r="F43" s="32">
        <v>6.7</v>
      </c>
      <c r="G43" s="32">
        <v>6.3</v>
      </c>
      <c r="H43" s="32">
        <v>6.3</v>
      </c>
      <c r="I43" s="32">
        <v>6.5</v>
      </c>
      <c r="J43" s="32">
        <v>6.6</v>
      </c>
      <c r="K43" s="32">
        <v>6.4</v>
      </c>
      <c r="L43" s="32">
        <v>9.1</v>
      </c>
      <c r="M43" s="32">
        <v>13.9</v>
      </c>
      <c r="N43" s="32">
        <v>10.3</v>
      </c>
      <c r="O43" s="33">
        <f>SUM(C43:N43)</f>
        <v>92.2</v>
      </c>
      <c r="P43" s="34">
        <f>+[1]PP!P42</f>
        <v>5.6</v>
      </c>
      <c r="Q43" s="34">
        <f>+[1]PP!Q42</f>
        <v>6.3</v>
      </c>
      <c r="R43" s="34">
        <f>+[1]PP!R42</f>
        <v>6.9</v>
      </c>
      <c r="S43" s="34">
        <f>+[1]PP!S42</f>
        <v>7</v>
      </c>
      <c r="T43" s="34">
        <f>+[1]PP!T42</f>
        <v>8.1999999999999993</v>
      </c>
      <c r="U43" s="34">
        <f>+[1]PP!U42</f>
        <v>10</v>
      </c>
      <c r="V43" s="34">
        <f>+[1]PP!V42</f>
        <v>7.1</v>
      </c>
      <c r="W43" s="34">
        <f>+[1]PP!W42</f>
        <v>5.4</v>
      </c>
      <c r="X43" s="34">
        <f>+[1]PP!X42</f>
        <v>4.7</v>
      </c>
      <c r="Y43" s="34">
        <f>+[1]PP!Y42</f>
        <v>8.8000000000000007</v>
      </c>
      <c r="Z43" s="34">
        <f>+[1]PP!Z42</f>
        <v>10</v>
      </c>
      <c r="AA43" s="34">
        <f>+[1]PP!AA42</f>
        <v>21.9</v>
      </c>
      <c r="AB43" s="34">
        <f>SUM(P43:AA43)</f>
        <v>101.9</v>
      </c>
      <c r="AC43" s="31">
        <f t="shared" si="15"/>
        <v>9.7000000000000028</v>
      </c>
      <c r="AD43" s="31">
        <f t="shared" si="17"/>
        <v>10.520607375271153</v>
      </c>
      <c r="AE43" s="2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</row>
    <row r="44" spans="2:83" s="35" customFormat="1" ht="24.75" customHeight="1">
      <c r="B44" s="28" t="s">
        <v>54</v>
      </c>
      <c r="C44" s="24">
        <f t="shared" ref="C44:N44" si="20">SUM(C45:C46)</f>
        <v>386.5</v>
      </c>
      <c r="D44" s="25">
        <f t="shared" si="20"/>
        <v>377.09999999999997</v>
      </c>
      <c r="E44" s="24">
        <f t="shared" si="20"/>
        <v>400.8</v>
      </c>
      <c r="F44" s="24">
        <f t="shared" si="20"/>
        <v>410.4</v>
      </c>
      <c r="G44" s="24">
        <f t="shared" si="20"/>
        <v>320.90000000000003</v>
      </c>
      <c r="H44" s="24">
        <f t="shared" si="20"/>
        <v>286.7</v>
      </c>
      <c r="I44" s="24">
        <f t="shared" si="20"/>
        <v>325</v>
      </c>
      <c r="J44" s="24">
        <f t="shared" si="20"/>
        <v>373.79999999999995</v>
      </c>
      <c r="K44" s="24">
        <f t="shared" si="20"/>
        <v>314.70000000000005</v>
      </c>
      <c r="L44" s="24">
        <f t="shared" si="20"/>
        <v>247.29999999999998</v>
      </c>
      <c r="M44" s="24">
        <f t="shared" si="20"/>
        <v>253.79999999999998</v>
      </c>
      <c r="N44" s="24">
        <f t="shared" si="20"/>
        <v>305.90000000000003</v>
      </c>
      <c r="O44" s="24">
        <f>SUM(O45:O46)</f>
        <v>4002.8999999999996</v>
      </c>
      <c r="P44" s="24">
        <f t="shared" ref="P44:AD44" si="21">SUM(P45:P46)</f>
        <v>393.8</v>
      </c>
      <c r="Q44" s="25">
        <f t="shared" si="21"/>
        <v>395.59999999999997</v>
      </c>
      <c r="R44" s="24">
        <f t="shared" si="21"/>
        <v>398.7</v>
      </c>
      <c r="S44" s="24">
        <f t="shared" si="21"/>
        <v>442.5</v>
      </c>
      <c r="T44" s="24">
        <f t="shared" si="21"/>
        <v>343.59999999999997</v>
      </c>
      <c r="U44" s="24">
        <f t="shared" si="21"/>
        <v>315.39999999999998</v>
      </c>
      <c r="V44" s="24">
        <f t="shared" si="21"/>
        <v>364.6</v>
      </c>
      <c r="W44" s="24">
        <f t="shared" si="21"/>
        <v>422.09999999999997</v>
      </c>
      <c r="X44" s="24">
        <f t="shared" si="21"/>
        <v>355.9</v>
      </c>
      <c r="Y44" s="24">
        <f>SUM(Y45:Y46)</f>
        <v>262</v>
      </c>
      <c r="Z44" s="24">
        <f>SUM(Z45:Z46)</f>
        <v>288.10000000000002</v>
      </c>
      <c r="AA44" s="24">
        <f t="shared" si="21"/>
        <v>334.7</v>
      </c>
      <c r="AB44" s="24">
        <f t="shared" si="21"/>
        <v>4317</v>
      </c>
      <c r="AC44" s="25">
        <f t="shared" si="21"/>
        <v>314.0999999999998</v>
      </c>
      <c r="AD44" s="27">
        <f>+AC44/O44*100</f>
        <v>7.8468110619800608</v>
      </c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</row>
    <row r="45" spans="2:83" s="35" customFormat="1" ht="18" customHeight="1">
      <c r="B45" s="29" t="s">
        <v>55</v>
      </c>
      <c r="C45" s="34">
        <v>380.5</v>
      </c>
      <c r="D45" s="31">
        <v>376.7</v>
      </c>
      <c r="E45" s="32">
        <v>396.2</v>
      </c>
      <c r="F45" s="32">
        <v>410.2</v>
      </c>
      <c r="G45" s="32">
        <v>320.8</v>
      </c>
      <c r="H45" s="32">
        <v>280.5</v>
      </c>
      <c r="I45" s="32">
        <v>324.89999999999998</v>
      </c>
      <c r="J45" s="32">
        <v>367.9</v>
      </c>
      <c r="K45" s="32">
        <v>314.60000000000002</v>
      </c>
      <c r="L45" s="32">
        <v>242.2</v>
      </c>
      <c r="M45" s="32">
        <v>253.6</v>
      </c>
      <c r="N45" s="32">
        <v>283.10000000000002</v>
      </c>
      <c r="O45" s="33">
        <f>SUM(C45:N45)</f>
        <v>3951.2</v>
      </c>
      <c r="P45" s="34">
        <f>+[1]PP!P49</f>
        <v>388.5</v>
      </c>
      <c r="Q45" s="34">
        <f>+[1]PP!Q49</f>
        <v>394.2</v>
      </c>
      <c r="R45" s="34">
        <f>+[1]PP!R49</f>
        <v>398.4</v>
      </c>
      <c r="S45" s="34">
        <f>+[1]PP!S49</f>
        <v>436.8</v>
      </c>
      <c r="T45" s="34">
        <f>+[1]PP!T49</f>
        <v>343.2</v>
      </c>
      <c r="U45" s="34">
        <f>+[1]PP!U49</f>
        <v>314.2</v>
      </c>
      <c r="V45" s="34">
        <f>+[1]PP!V49</f>
        <v>358.3</v>
      </c>
      <c r="W45" s="34">
        <f>+[1]PP!W49</f>
        <v>421.9</v>
      </c>
      <c r="X45" s="34">
        <f>+[1]PP!X49</f>
        <v>355.4</v>
      </c>
      <c r="Y45" s="34">
        <f>+[1]PP!Y49</f>
        <v>255.2</v>
      </c>
      <c r="Z45" s="34">
        <f>+[1]PP!Z49</f>
        <v>287.8</v>
      </c>
      <c r="AA45" s="34">
        <f>+[1]PP!AA49</f>
        <v>329.5</v>
      </c>
      <c r="AB45" s="34">
        <f>SUM(P45:AA45)</f>
        <v>4283.3999999999996</v>
      </c>
      <c r="AC45" s="31">
        <f t="shared" ref="AC45:AC55" si="22">+AB45-O45</f>
        <v>332.19999999999982</v>
      </c>
      <c r="AD45" s="31">
        <f t="shared" ref="AD45:AD51" si="23">+AC45/O45*100</f>
        <v>8.407572383073493</v>
      </c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</row>
    <row r="46" spans="2:83" s="35" customFormat="1" ht="15" customHeight="1">
      <c r="B46" s="29" t="s">
        <v>38</v>
      </c>
      <c r="C46" s="34">
        <v>6</v>
      </c>
      <c r="D46" s="31">
        <v>0.4</v>
      </c>
      <c r="E46" s="32">
        <v>4.5999999999999996</v>
      </c>
      <c r="F46" s="32">
        <v>0.2</v>
      </c>
      <c r="G46" s="32">
        <v>0.1</v>
      </c>
      <c r="H46" s="32">
        <v>6.2</v>
      </c>
      <c r="I46" s="32">
        <v>0.1</v>
      </c>
      <c r="J46" s="32">
        <v>5.9</v>
      </c>
      <c r="K46" s="32">
        <v>0.1</v>
      </c>
      <c r="L46" s="32">
        <v>5.0999999999999996</v>
      </c>
      <c r="M46" s="32">
        <v>0.2</v>
      </c>
      <c r="N46" s="32">
        <v>22.8</v>
      </c>
      <c r="O46" s="33">
        <f>SUM(C46:N46)</f>
        <v>51.7</v>
      </c>
      <c r="P46" s="34">
        <v>5.3</v>
      </c>
      <c r="Q46" s="31">
        <v>1.4</v>
      </c>
      <c r="R46" s="32">
        <v>0.3</v>
      </c>
      <c r="S46" s="32">
        <v>5.7</v>
      </c>
      <c r="T46" s="32">
        <v>0.4</v>
      </c>
      <c r="U46" s="32">
        <v>1.2</v>
      </c>
      <c r="V46" s="32">
        <v>6.3</v>
      </c>
      <c r="W46" s="32">
        <v>0.2</v>
      </c>
      <c r="X46" s="32">
        <v>0.5</v>
      </c>
      <c r="Y46" s="32">
        <v>6.8</v>
      </c>
      <c r="Z46" s="32">
        <v>0.3</v>
      </c>
      <c r="AA46" s="32">
        <v>5.2</v>
      </c>
      <c r="AB46" s="34">
        <f>SUM(P46:AA46)</f>
        <v>33.6</v>
      </c>
      <c r="AC46" s="31">
        <f t="shared" si="22"/>
        <v>-18.100000000000001</v>
      </c>
      <c r="AD46" s="31">
        <f t="shared" si="23"/>
        <v>-35.009671179883945</v>
      </c>
      <c r="AE46" s="2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</row>
    <row r="47" spans="2:83" s="35" customFormat="1" ht="24" customHeight="1">
      <c r="B47" s="28" t="s">
        <v>56</v>
      </c>
      <c r="C47" s="42">
        <v>0</v>
      </c>
      <c r="D47" s="27">
        <v>0</v>
      </c>
      <c r="E47" s="24">
        <v>0</v>
      </c>
      <c r="F47" s="24">
        <v>0</v>
      </c>
      <c r="G47" s="24">
        <v>0.1</v>
      </c>
      <c r="H47" s="24">
        <v>0</v>
      </c>
      <c r="I47" s="24">
        <v>0</v>
      </c>
      <c r="J47" s="24">
        <v>0</v>
      </c>
      <c r="K47" s="24">
        <v>0.1</v>
      </c>
      <c r="L47" s="24">
        <v>0</v>
      </c>
      <c r="M47" s="24">
        <v>0</v>
      </c>
      <c r="N47" s="24">
        <v>0</v>
      </c>
      <c r="O47" s="43">
        <f>SUM(C47:N47)</f>
        <v>0.2</v>
      </c>
      <c r="P47" s="42">
        <v>0</v>
      </c>
      <c r="Q47" s="27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0.1</v>
      </c>
      <c r="AB47" s="42">
        <f>SUM(P47:AA47)</f>
        <v>0.1</v>
      </c>
      <c r="AC47" s="27">
        <f t="shared" si="22"/>
        <v>-0.1</v>
      </c>
      <c r="AD47" s="27">
        <f t="shared" si="23"/>
        <v>-50</v>
      </c>
      <c r="AE47" s="2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</row>
    <row r="48" spans="2:83" ht="24.75" customHeight="1">
      <c r="B48" s="23" t="s">
        <v>57</v>
      </c>
      <c r="C48" s="24">
        <f t="shared" ref="C48:AB48" si="24">SUM(C49:C51)</f>
        <v>97.699999999999989</v>
      </c>
      <c r="D48" s="27">
        <f t="shared" si="24"/>
        <v>213</v>
      </c>
      <c r="E48" s="24">
        <f t="shared" si="24"/>
        <v>141.1</v>
      </c>
      <c r="F48" s="24">
        <f t="shared" si="24"/>
        <v>133.4</v>
      </c>
      <c r="G48" s="24">
        <f t="shared" si="24"/>
        <v>105</v>
      </c>
      <c r="H48" s="24">
        <f t="shared" si="24"/>
        <v>134.29999999999998</v>
      </c>
      <c r="I48" s="24">
        <f t="shared" si="24"/>
        <v>147.39999999999998</v>
      </c>
      <c r="J48" s="24">
        <f t="shared" si="24"/>
        <v>118.19999999999999</v>
      </c>
      <c r="K48" s="24">
        <f t="shared" si="24"/>
        <v>102.39999999999999</v>
      </c>
      <c r="L48" s="24">
        <f t="shared" si="24"/>
        <v>143.4</v>
      </c>
      <c r="M48" s="24">
        <f t="shared" si="24"/>
        <v>195.3</v>
      </c>
      <c r="N48" s="24">
        <f t="shared" si="24"/>
        <v>141.4</v>
      </c>
      <c r="O48" s="24">
        <f t="shared" si="24"/>
        <v>1672.5999999999997</v>
      </c>
      <c r="P48" s="24">
        <f t="shared" si="24"/>
        <v>186</v>
      </c>
      <c r="Q48" s="27">
        <f t="shared" si="24"/>
        <v>148.5</v>
      </c>
      <c r="R48" s="24">
        <f t="shared" si="24"/>
        <v>151.20000000000002</v>
      </c>
      <c r="S48" s="24">
        <f t="shared" si="24"/>
        <v>351.6</v>
      </c>
      <c r="T48" s="24">
        <f t="shared" si="24"/>
        <v>224.89999999999998</v>
      </c>
      <c r="U48" s="24">
        <f t="shared" si="24"/>
        <v>493</v>
      </c>
      <c r="V48" s="24">
        <f t="shared" si="24"/>
        <v>272.2</v>
      </c>
      <c r="W48" s="24">
        <f t="shared" si="24"/>
        <v>280</v>
      </c>
      <c r="X48" s="24">
        <f t="shared" si="24"/>
        <v>198.89999999999998</v>
      </c>
      <c r="Y48" s="24">
        <f t="shared" si="24"/>
        <v>287.3</v>
      </c>
      <c r="Z48" s="24">
        <f>SUM(Z49:Z51)</f>
        <v>320.09999999999997</v>
      </c>
      <c r="AA48" s="24">
        <f t="shared" si="24"/>
        <v>305.10000000000002</v>
      </c>
      <c r="AB48" s="24">
        <f t="shared" si="24"/>
        <v>3218.8</v>
      </c>
      <c r="AC48" s="27">
        <f t="shared" si="22"/>
        <v>1546.2000000000005</v>
      </c>
      <c r="AD48" s="27">
        <f t="shared" si="23"/>
        <v>92.442903264378856</v>
      </c>
      <c r="AE48" s="2"/>
      <c r="AF48" s="3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</row>
    <row r="49" spans="1:256" ht="15.75" customHeight="1">
      <c r="B49" s="29" t="s">
        <v>58</v>
      </c>
      <c r="C49" s="30">
        <v>87.1</v>
      </c>
      <c r="D49" s="31">
        <v>198.9</v>
      </c>
      <c r="E49" s="32">
        <v>128.19999999999999</v>
      </c>
      <c r="F49" s="32">
        <v>120.7</v>
      </c>
      <c r="G49" s="32">
        <v>87.3</v>
      </c>
      <c r="H49" s="32">
        <v>116.1</v>
      </c>
      <c r="I49" s="32">
        <v>131.19999999999999</v>
      </c>
      <c r="J49" s="32">
        <v>99.8</v>
      </c>
      <c r="K49" s="32">
        <v>88.8</v>
      </c>
      <c r="L49" s="32">
        <v>107.8</v>
      </c>
      <c r="M49" s="32">
        <v>185.3</v>
      </c>
      <c r="N49" s="32">
        <v>115.6</v>
      </c>
      <c r="O49" s="33">
        <f>SUM(C49:N49)</f>
        <v>1466.7999999999997</v>
      </c>
      <c r="P49" s="30">
        <f>+[1]PP!P65</f>
        <v>156.1</v>
      </c>
      <c r="Q49" s="30">
        <f>+[1]PP!Q65</f>
        <v>110.5</v>
      </c>
      <c r="R49" s="30">
        <f>+[1]PP!R65</f>
        <v>126.9</v>
      </c>
      <c r="S49" s="30">
        <f>+[1]PP!S65</f>
        <v>115.9</v>
      </c>
      <c r="T49" s="30">
        <f>+[1]PP!T65</f>
        <v>108.1</v>
      </c>
      <c r="U49" s="30">
        <f>+[1]PP!U65</f>
        <v>115.4</v>
      </c>
      <c r="V49" s="30">
        <f>+[1]PP!V65</f>
        <v>140.9</v>
      </c>
      <c r="W49" s="30">
        <f>+[1]PP!W65</f>
        <v>111</v>
      </c>
      <c r="X49" s="30">
        <f>+[1]PP!X65</f>
        <v>75.599999999999994</v>
      </c>
      <c r="Y49" s="30">
        <f>+[1]PP!Y65</f>
        <v>175</v>
      </c>
      <c r="Z49" s="30">
        <f>+[1]PP!Z65</f>
        <v>136</v>
      </c>
      <c r="AA49" s="30">
        <f>+[1]PP!AA65</f>
        <v>145.30000000000001</v>
      </c>
      <c r="AB49" s="34">
        <f>SUM(P49:AA49)</f>
        <v>1516.6999999999998</v>
      </c>
      <c r="AC49" s="31">
        <f t="shared" si="22"/>
        <v>49.900000000000091</v>
      </c>
      <c r="AD49" s="31">
        <f t="shared" si="23"/>
        <v>3.4019634578674731</v>
      </c>
      <c r="AE49" s="2"/>
      <c r="AF49" s="3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</row>
    <row r="50" spans="1:256" ht="15.75" customHeight="1">
      <c r="B50" s="29" t="s">
        <v>59</v>
      </c>
      <c r="C50" s="30">
        <v>0</v>
      </c>
      <c r="D50" s="31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3">
        <f>SUM(C50:N50)</f>
        <v>0</v>
      </c>
      <c r="P50" s="44">
        <v>3.4</v>
      </c>
      <c r="Q50" s="44">
        <v>3.9</v>
      </c>
      <c r="R50" s="44">
        <v>2</v>
      </c>
      <c r="S50" s="44">
        <v>210.8</v>
      </c>
      <c r="T50" s="44">
        <v>100.1</v>
      </c>
      <c r="U50" s="44">
        <v>358.4</v>
      </c>
      <c r="V50" s="44">
        <v>114.5</v>
      </c>
      <c r="W50" s="44">
        <v>155.6</v>
      </c>
      <c r="X50" s="44">
        <v>110.8</v>
      </c>
      <c r="Y50" s="44">
        <v>97.2</v>
      </c>
      <c r="Z50" s="44">
        <v>169.7</v>
      </c>
      <c r="AA50" s="44">
        <v>145.5</v>
      </c>
      <c r="AB50" s="34">
        <f>SUM(P50:AA50)</f>
        <v>1471.9</v>
      </c>
      <c r="AC50" s="31">
        <f>+AB50-O50</f>
        <v>1471.9</v>
      </c>
      <c r="AD50" s="45" t="s">
        <v>45</v>
      </c>
      <c r="AE50" s="2"/>
      <c r="AF50" s="3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</row>
    <row r="51" spans="1:256" ht="15" customHeight="1">
      <c r="B51" s="29" t="s">
        <v>38</v>
      </c>
      <c r="C51" s="34">
        <v>10.6</v>
      </c>
      <c r="D51" s="31">
        <v>14.1</v>
      </c>
      <c r="E51" s="32">
        <v>12.9</v>
      </c>
      <c r="F51" s="32">
        <v>12.7</v>
      </c>
      <c r="G51" s="32">
        <v>17.7</v>
      </c>
      <c r="H51" s="32">
        <v>18.2</v>
      </c>
      <c r="I51" s="32">
        <v>16.2</v>
      </c>
      <c r="J51" s="32">
        <v>18.399999999999999</v>
      </c>
      <c r="K51" s="32">
        <v>13.6</v>
      </c>
      <c r="L51" s="32">
        <v>35.6</v>
      </c>
      <c r="M51" s="32">
        <v>10</v>
      </c>
      <c r="N51" s="32">
        <v>25.8</v>
      </c>
      <c r="O51" s="33">
        <f>SUM(C51:N51)</f>
        <v>205.8</v>
      </c>
      <c r="P51" s="46">
        <v>26.5</v>
      </c>
      <c r="Q51" s="31">
        <v>34.1</v>
      </c>
      <c r="R51" s="32">
        <v>22.3</v>
      </c>
      <c r="S51" s="32">
        <v>24.899999999999977</v>
      </c>
      <c r="T51" s="32">
        <v>16.700000000000003</v>
      </c>
      <c r="U51" s="32">
        <v>19.200000000000045</v>
      </c>
      <c r="V51" s="32">
        <v>16.8</v>
      </c>
      <c r="W51" s="32">
        <v>13.4</v>
      </c>
      <c r="X51" s="32">
        <v>12.5</v>
      </c>
      <c r="Y51" s="32">
        <v>15.1</v>
      </c>
      <c r="Z51" s="32">
        <v>14.4</v>
      </c>
      <c r="AA51" s="32">
        <v>14.3</v>
      </c>
      <c r="AB51" s="34">
        <f>SUM(P51:AA51)</f>
        <v>230.20000000000007</v>
      </c>
      <c r="AC51" s="31">
        <f t="shared" si="22"/>
        <v>24.400000000000063</v>
      </c>
      <c r="AD51" s="31">
        <f t="shared" si="23"/>
        <v>11.856171039844538</v>
      </c>
      <c r="AE51" s="2"/>
      <c r="AF51" s="3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</row>
    <row r="52" spans="1:256" ht="18.75" customHeight="1">
      <c r="B52" s="23" t="s">
        <v>60</v>
      </c>
      <c r="C52" s="43">
        <v>0</v>
      </c>
      <c r="D52" s="27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43">
        <f>SUM(C52:N52)</f>
        <v>0</v>
      </c>
      <c r="P52" s="47">
        <v>0</v>
      </c>
      <c r="Q52" s="27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43">
        <f>SUM(P52:AA52)</f>
        <v>0</v>
      </c>
      <c r="AC52" s="27">
        <f t="shared" si="22"/>
        <v>0</v>
      </c>
      <c r="AD52" s="27">
        <v>0</v>
      </c>
      <c r="AE52" s="2"/>
      <c r="AF52" s="3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</row>
    <row r="53" spans="1:256" ht="18.75" customHeight="1">
      <c r="B53" s="23" t="s">
        <v>61</v>
      </c>
      <c r="C53" s="43">
        <v>0</v>
      </c>
      <c r="D53" s="27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43">
        <f>SUM(C53:N53)</f>
        <v>0</v>
      </c>
      <c r="P53" s="43">
        <v>0</v>
      </c>
      <c r="Q53" s="27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48">
        <f>SUM(P53:AA53)</f>
        <v>0</v>
      </c>
      <c r="AC53" s="27">
        <f t="shared" si="22"/>
        <v>0</v>
      </c>
      <c r="AD53" s="27">
        <v>0</v>
      </c>
      <c r="AE53" s="2">
        <v>0</v>
      </c>
      <c r="AF53" s="3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</row>
    <row r="54" spans="1:256" ht="21.75" customHeight="1" thickBot="1">
      <c r="B54" s="49" t="s">
        <v>62</v>
      </c>
      <c r="C54" s="50">
        <f>ROUND(+C48+C9+C52,1)</f>
        <v>20981.8</v>
      </c>
      <c r="D54" s="51">
        <f t="shared" ref="D54:AB54" si="25">ROUND(+D48+D9+D52+D53,1)</f>
        <v>17192</v>
      </c>
      <c r="E54" s="50">
        <f t="shared" si="25"/>
        <v>18139</v>
      </c>
      <c r="F54" s="50">
        <f t="shared" si="25"/>
        <v>22617.3</v>
      </c>
      <c r="G54" s="50">
        <f t="shared" si="25"/>
        <v>32720.3</v>
      </c>
      <c r="H54" s="50">
        <f t="shared" si="25"/>
        <v>18964.099999999999</v>
      </c>
      <c r="I54" s="50">
        <f t="shared" si="25"/>
        <v>20180.3</v>
      </c>
      <c r="J54" s="50">
        <f>ROUND(+J48+J9+J52+J53,1)</f>
        <v>19276.599999999999</v>
      </c>
      <c r="K54" s="50">
        <f>ROUND(+K48+K9+K52+K53,1)</f>
        <v>18296.599999999999</v>
      </c>
      <c r="L54" s="50">
        <f>ROUND(+L48+L9+L52+L53,1)</f>
        <v>18909.099999999999</v>
      </c>
      <c r="M54" s="50">
        <f>ROUND(+M48+M9+M52+M53,1)</f>
        <v>21311.200000000001</v>
      </c>
      <c r="N54" s="50">
        <f t="shared" si="25"/>
        <v>19519.099999999999</v>
      </c>
      <c r="O54" s="50">
        <f t="shared" si="25"/>
        <v>248107.4</v>
      </c>
      <c r="P54" s="50">
        <f t="shared" si="25"/>
        <v>24188.1</v>
      </c>
      <c r="Q54" s="51">
        <f t="shared" si="25"/>
        <v>22843.5</v>
      </c>
      <c r="R54" s="50">
        <f t="shared" si="25"/>
        <v>21485.8</v>
      </c>
      <c r="S54" s="50">
        <f t="shared" si="25"/>
        <v>29311.7</v>
      </c>
      <c r="T54" s="50">
        <f t="shared" si="25"/>
        <v>22611</v>
      </c>
      <c r="U54" s="50">
        <f t="shared" si="25"/>
        <v>21892.6</v>
      </c>
      <c r="V54" s="50">
        <f t="shared" si="25"/>
        <v>21300.7</v>
      </c>
      <c r="W54" s="50">
        <f>ROUND(+W48+W9+W52+W53,1)</f>
        <v>22039.599999999999</v>
      </c>
      <c r="X54" s="50">
        <f>ROUND(+X48+X9+X52+X53,1)</f>
        <v>20984.3</v>
      </c>
      <c r="Y54" s="50">
        <f>ROUND(+Y48+Y9+Y52+Y53,1)</f>
        <v>26617.599999999999</v>
      </c>
      <c r="Z54" s="50">
        <f>ROUND(+Z48+Z9+Z52+Z53,1)</f>
        <v>24762.2</v>
      </c>
      <c r="AA54" s="50">
        <f>ROUND(+AA48+AA9+AA52+AA53,1)</f>
        <v>27329</v>
      </c>
      <c r="AB54" s="50">
        <f t="shared" si="25"/>
        <v>285366.09999999998</v>
      </c>
      <c r="AC54" s="50">
        <f t="shared" si="22"/>
        <v>37258.699999999983</v>
      </c>
      <c r="AD54" s="51">
        <f>+AC54/O54*100</f>
        <v>15.017165953131581</v>
      </c>
      <c r="AE54" s="2"/>
      <c r="AF54" s="3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</row>
    <row r="55" spans="1:256" ht="21.75" customHeight="1" thickTop="1">
      <c r="A55" s="52"/>
      <c r="B55" s="53" t="s">
        <v>63</v>
      </c>
      <c r="C55" s="54">
        <v>7.6</v>
      </c>
      <c r="D55" s="55">
        <v>3.3</v>
      </c>
      <c r="E55" s="54">
        <v>4.0999999999999996</v>
      </c>
      <c r="F55" s="54">
        <v>2.5</v>
      </c>
      <c r="G55" s="54">
        <v>11.9</v>
      </c>
      <c r="H55" s="54">
        <v>4.5999999999999996</v>
      </c>
      <c r="I55" s="56">
        <v>5</v>
      </c>
      <c r="J55" s="56">
        <v>25.690172839999999</v>
      </c>
      <c r="K55" s="56">
        <v>19.7</v>
      </c>
      <c r="L55" s="56">
        <v>2.2270873099999999</v>
      </c>
      <c r="M55" s="56">
        <v>6.1</v>
      </c>
      <c r="N55" s="56">
        <v>2.5</v>
      </c>
      <c r="O55" s="57">
        <f>SUM(C55:N55)</f>
        <v>95.217260150000001</v>
      </c>
      <c r="P55" s="54">
        <v>5.5</v>
      </c>
      <c r="Q55" s="55">
        <v>1.4</v>
      </c>
      <c r="R55" s="54">
        <v>12.6</v>
      </c>
      <c r="S55" s="54">
        <v>5.4</v>
      </c>
      <c r="T55" s="54">
        <v>2.5</v>
      </c>
      <c r="U55" s="54">
        <v>4</v>
      </c>
      <c r="V55" s="54">
        <v>4.7</v>
      </c>
      <c r="W55" s="54">
        <v>5.8</v>
      </c>
      <c r="X55" s="54">
        <v>7.3</v>
      </c>
      <c r="Y55" s="54">
        <v>12.1</v>
      </c>
      <c r="Z55" s="54">
        <v>3</v>
      </c>
      <c r="AA55" s="54">
        <v>5.9</v>
      </c>
      <c r="AB55" s="56">
        <f>SUM(P55:AA55)</f>
        <v>70.2</v>
      </c>
      <c r="AC55" s="56">
        <f t="shared" si="22"/>
        <v>-25.017260149999998</v>
      </c>
      <c r="AD55" s="55">
        <f>+AC55/O55*100</f>
        <v>-26.273871050888452</v>
      </c>
      <c r="AE55" s="2"/>
      <c r="AF55" s="3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</row>
    <row r="56" spans="1:256" ht="16.5" customHeight="1">
      <c r="B56" s="58" t="s">
        <v>64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4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4"/>
      <c r="AD56" s="4"/>
      <c r="AE56" s="2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</row>
    <row r="57" spans="1:256" ht="13.5" customHeight="1">
      <c r="B57" s="61" t="s">
        <v>65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E57" s="2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</row>
    <row r="58" spans="1:256" ht="13.5" customHeight="1">
      <c r="B58" s="61" t="s">
        <v>66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2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2"/>
      <c r="AD58" s="2"/>
      <c r="AE58" s="2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</row>
    <row r="59" spans="1:256" s="65" customFormat="1" ht="22.5" customHeight="1">
      <c r="B59" s="66" t="s">
        <v>67</v>
      </c>
      <c r="C59" s="67"/>
      <c r="D59" s="67"/>
      <c r="E59" s="67"/>
      <c r="O59" s="68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70"/>
      <c r="AD59" s="71"/>
      <c r="AE59" s="71"/>
    </row>
    <row r="60" spans="1:256" ht="5.25" customHeight="1">
      <c r="B60" s="72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2"/>
      <c r="AC60" s="2"/>
      <c r="AD60" s="2"/>
      <c r="AE60" s="2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</row>
    <row r="61" spans="1:256" s="74" customFormat="1">
      <c r="B61" s="75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2"/>
      <c r="AC61" s="2"/>
      <c r="AD61" s="2"/>
      <c r="AE61" s="77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 t="s">
        <v>68</v>
      </c>
      <c r="CT61" s="75" t="s">
        <v>68</v>
      </c>
      <c r="CU61" s="75" t="s">
        <v>68</v>
      </c>
      <c r="CV61" s="75" t="s">
        <v>68</v>
      </c>
      <c r="CW61" s="75" t="s">
        <v>68</v>
      </c>
      <c r="CX61" s="75" t="s">
        <v>68</v>
      </c>
      <c r="CY61" s="75" t="s">
        <v>68</v>
      </c>
      <c r="CZ61" s="75" t="s">
        <v>68</v>
      </c>
      <c r="DA61" s="75" t="s">
        <v>68</v>
      </c>
      <c r="DB61" s="75" t="s">
        <v>68</v>
      </c>
      <c r="DC61" s="75" t="s">
        <v>68</v>
      </c>
      <c r="DD61" s="75" t="s">
        <v>68</v>
      </c>
      <c r="DE61" s="75" t="s">
        <v>68</v>
      </c>
      <c r="DF61" s="75" t="s">
        <v>68</v>
      </c>
      <c r="DG61" s="75" t="s">
        <v>68</v>
      </c>
      <c r="DH61" s="75" t="s">
        <v>68</v>
      </c>
      <c r="DI61" s="75" t="s">
        <v>68</v>
      </c>
      <c r="DJ61" s="75" t="s">
        <v>68</v>
      </c>
      <c r="DK61" s="75" t="s">
        <v>68</v>
      </c>
      <c r="DL61" s="75" t="s">
        <v>68</v>
      </c>
      <c r="DM61" s="75" t="s">
        <v>68</v>
      </c>
      <c r="DN61" s="75" t="s">
        <v>68</v>
      </c>
      <c r="DO61" s="75" t="s">
        <v>68</v>
      </c>
      <c r="DP61" s="75" t="s">
        <v>68</v>
      </c>
      <c r="DQ61" s="75" t="s">
        <v>68</v>
      </c>
      <c r="DR61" s="75" t="s">
        <v>68</v>
      </c>
      <c r="DS61" s="75" t="s">
        <v>68</v>
      </c>
      <c r="DT61" s="75" t="s">
        <v>68</v>
      </c>
      <c r="DU61" s="75" t="s">
        <v>68</v>
      </c>
      <c r="DV61" s="75" t="s">
        <v>68</v>
      </c>
      <c r="DW61" s="75" t="s">
        <v>68</v>
      </c>
      <c r="DX61" s="75" t="s">
        <v>68</v>
      </c>
      <c r="DY61" s="75" t="s">
        <v>68</v>
      </c>
      <c r="DZ61" s="75" t="s">
        <v>68</v>
      </c>
      <c r="EA61" s="75" t="s">
        <v>68</v>
      </c>
      <c r="EB61" s="75" t="s">
        <v>68</v>
      </c>
      <c r="EC61" s="75" t="s">
        <v>68</v>
      </c>
      <c r="ED61" s="75" t="s">
        <v>68</v>
      </c>
      <c r="EE61" s="75" t="s">
        <v>68</v>
      </c>
      <c r="EF61" s="75" t="s">
        <v>68</v>
      </c>
      <c r="EG61" s="75" t="s">
        <v>68</v>
      </c>
      <c r="EH61" s="75" t="s">
        <v>68</v>
      </c>
      <c r="EI61" s="75" t="s">
        <v>68</v>
      </c>
      <c r="EJ61" s="75" t="s">
        <v>68</v>
      </c>
      <c r="EK61" s="75" t="s">
        <v>68</v>
      </c>
      <c r="EL61" s="75" t="s">
        <v>68</v>
      </c>
      <c r="EM61" s="75" t="s">
        <v>68</v>
      </c>
      <c r="EN61" s="75" t="s">
        <v>68</v>
      </c>
      <c r="EO61" s="75" t="s">
        <v>68</v>
      </c>
      <c r="EP61" s="75" t="s">
        <v>68</v>
      </c>
      <c r="EQ61" s="75" t="s">
        <v>68</v>
      </c>
      <c r="ER61" s="75" t="s">
        <v>68</v>
      </c>
      <c r="ES61" s="75" t="s">
        <v>68</v>
      </c>
      <c r="ET61" s="75" t="s">
        <v>68</v>
      </c>
      <c r="EU61" s="75" t="s">
        <v>68</v>
      </c>
      <c r="EV61" s="75" t="s">
        <v>68</v>
      </c>
      <c r="EW61" s="75" t="s">
        <v>68</v>
      </c>
      <c r="EX61" s="75" t="s">
        <v>68</v>
      </c>
      <c r="EY61" s="75" t="s">
        <v>68</v>
      </c>
      <c r="EZ61" s="75" t="s">
        <v>68</v>
      </c>
      <c r="FA61" s="75" t="s">
        <v>68</v>
      </c>
      <c r="FB61" s="75" t="s">
        <v>68</v>
      </c>
      <c r="FC61" s="75" t="s">
        <v>68</v>
      </c>
      <c r="FD61" s="75" t="s">
        <v>68</v>
      </c>
      <c r="FE61" s="75" t="s">
        <v>68</v>
      </c>
      <c r="FF61" s="75" t="s">
        <v>68</v>
      </c>
      <c r="FG61" s="75" t="s">
        <v>68</v>
      </c>
      <c r="FH61" s="75" t="s">
        <v>68</v>
      </c>
      <c r="FI61" s="75" t="s">
        <v>68</v>
      </c>
      <c r="FJ61" s="75" t="s">
        <v>68</v>
      </c>
      <c r="FK61" s="75" t="s">
        <v>68</v>
      </c>
      <c r="FL61" s="75" t="s">
        <v>68</v>
      </c>
      <c r="FM61" s="75" t="s">
        <v>68</v>
      </c>
      <c r="FN61" s="75" t="s">
        <v>68</v>
      </c>
      <c r="FO61" s="75" t="s">
        <v>68</v>
      </c>
      <c r="FP61" s="75" t="s">
        <v>68</v>
      </c>
      <c r="FQ61" s="75" t="s">
        <v>68</v>
      </c>
      <c r="FR61" s="75" t="s">
        <v>68</v>
      </c>
      <c r="FS61" s="75" t="s">
        <v>68</v>
      </c>
      <c r="FT61" s="75" t="s">
        <v>68</v>
      </c>
      <c r="FU61" s="75" t="s">
        <v>68</v>
      </c>
      <c r="FV61" s="75" t="s">
        <v>68</v>
      </c>
      <c r="FW61" s="75" t="s">
        <v>68</v>
      </c>
      <c r="FX61" s="75" t="s">
        <v>68</v>
      </c>
      <c r="FY61" s="75" t="s">
        <v>68</v>
      </c>
      <c r="FZ61" s="75" t="s">
        <v>68</v>
      </c>
      <c r="GA61" s="75" t="s">
        <v>68</v>
      </c>
      <c r="GB61" s="75" t="s">
        <v>68</v>
      </c>
      <c r="GC61" s="75" t="s">
        <v>68</v>
      </c>
      <c r="GD61" s="75" t="s">
        <v>68</v>
      </c>
      <c r="GE61" s="75" t="s">
        <v>68</v>
      </c>
      <c r="GF61" s="75" t="s">
        <v>68</v>
      </c>
      <c r="GG61" s="75" t="s">
        <v>68</v>
      </c>
      <c r="GH61" s="75" t="s">
        <v>68</v>
      </c>
      <c r="GI61" s="75" t="s">
        <v>68</v>
      </c>
      <c r="GJ61" s="75" t="s">
        <v>68</v>
      </c>
      <c r="GK61" s="75" t="s">
        <v>68</v>
      </c>
      <c r="GL61" s="75" t="s">
        <v>68</v>
      </c>
      <c r="GM61" s="75" t="s">
        <v>68</v>
      </c>
      <c r="GN61" s="75" t="s">
        <v>68</v>
      </c>
      <c r="GO61" s="75" t="s">
        <v>68</v>
      </c>
      <c r="GP61" s="75" t="s">
        <v>68</v>
      </c>
      <c r="GQ61" s="75" t="s">
        <v>68</v>
      </c>
      <c r="GR61" s="75" t="s">
        <v>68</v>
      </c>
      <c r="GS61" s="75" t="s">
        <v>68</v>
      </c>
      <c r="GT61" s="75" t="s">
        <v>68</v>
      </c>
      <c r="GU61" s="75" t="s">
        <v>68</v>
      </c>
      <c r="GV61" s="75" t="s">
        <v>68</v>
      </c>
      <c r="GW61" s="75" t="s">
        <v>68</v>
      </c>
      <c r="GX61" s="75" t="s">
        <v>68</v>
      </c>
      <c r="GY61" s="75" t="s">
        <v>68</v>
      </c>
      <c r="GZ61" s="75" t="s">
        <v>68</v>
      </c>
      <c r="HA61" s="75" t="s">
        <v>68</v>
      </c>
      <c r="HB61" s="75" t="s">
        <v>68</v>
      </c>
      <c r="HC61" s="75" t="s">
        <v>68</v>
      </c>
      <c r="HD61" s="75" t="s">
        <v>68</v>
      </c>
      <c r="HE61" s="75" t="s">
        <v>68</v>
      </c>
      <c r="HF61" s="75" t="s">
        <v>68</v>
      </c>
      <c r="HG61" s="75" t="s">
        <v>68</v>
      </c>
      <c r="HH61" s="75" t="s">
        <v>68</v>
      </c>
      <c r="HI61" s="75" t="s">
        <v>68</v>
      </c>
      <c r="HJ61" s="75" t="s">
        <v>68</v>
      </c>
      <c r="HK61" s="75" t="s">
        <v>68</v>
      </c>
      <c r="HL61" s="75" t="s">
        <v>68</v>
      </c>
      <c r="HM61" s="75" t="s">
        <v>68</v>
      </c>
      <c r="HN61" s="75" t="s">
        <v>68</v>
      </c>
      <c r="HO61" s="75" t="s">
        <v>68</v>
      </c>
      <c r="HP61" s="75" t="s">
        <v>68</v>
      </c>
      <c r="HQ61" s="75" t="s">
        <v>68</v>
      </c>
      <c r="HR61" s="75" t="s">
        <v>68</v>
      </c>
      <c r="HS61" s="75" t="s">
        <v>68</v>
      </c>
      <c r="HT61" s="75" t="s">
        <v>68</v>
      </c>
      <c r="HU61" s="75" t="s">
        <v>68</v>
      </c>
      <c r="HV61" s="75" t="s">
        <v>68</v>
      </c>
      <c r="HW61" s="75" t="s">
        <v>68</v>
      </c>
      <c r="HX61" s="75" t="s">
        <v>68</v>
      </c>
      <c r="HY61" s="75" t="s">
        <v>68</v>
      </c>
      <c r="HZ61" s="75" t="s">
        <v>68</v>
      </c>
      <c r="IA61" s="75" t="s">
        <v>68</v>
      </c>
      <c r="IB61" s="75" t="s">
        <v>68</v>
      </c>
      <c r="IC61" s="75" t="s">
        <v>68</v>
      </c>
      <c r="ID61" s="75" t="s">
        <v>68</v>
      </c>
      <c r="IE61" s="75" t="s">
        <v>68</v>
      </c>
      <c r="IF61" s="75" t="s">
        <v>68</v>
      </c>
      <c r="IG61" s="75" t="s">
        <v>68</v>
      </c>
      <c r="IH61" s="75" t="s">
        <v>68</v>
      </c>
      <c r="II61" s="75" t="s">
        <v>68</v>
      </c>
      <c r="IJ61" s="75" t="s">
        <v>68</v>
      </c>
      <c r="IK61" s="75" t="s">
        <v>68</v>
      </c>
      <c r="IL61" s="75" t="s">
        <v>68</v>
      </c>
      <c r="IM61" s="75" t="s">
        <v>68</v>
      </c>
      <c r="IN61" s="75" t="s">
        <v>68</v>
      </c>
      <c r="IO61" s="75" t="s">
        <v>68</v>
      </c>
      <c r="IP61" s="75" t="s">
        <v>68</v>
      </c>
      <c r="IQ61" s="75" t="s">
        <v>68</v>
      </c>
      <c r="IR61" s="75" t="s">
        <v>68</v>
      </c>
      <c r="IS61" s="75" t="s">
        <v>68</v>
      </c>
      <c r="IT61" s="75" t="s">
        <v>68</v>
      </c>
      <c r="IU61" s="75" t="s">
        <v>68</v>
      </c>
      <c r="IV61" s="75" t="s">
        <v>68</v>
      </c>
    </row>
    <row r="62" spans="1:256">
      <c r="B62" s="78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2"/>
      <c r="AC62" s="2"/>
      <c r="AD62" s="75"/>
      <c r="AE62" s="2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</row>
    <row r="63" spans="1:256">
      <c r="B63" s="7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2"/>
      <c r="AC63" s="2"/>
      <c r="AD63" s="2"/>
      <c r="AE63" s="2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</row>
    <row r="64" spans="1:256">
      <c r="B64" s="7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AB64" s="75"/>
      <c r="AC64" s="75"/>
      <c r="AD64" s="2"/>
      <c r="AE64" s="2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</row>
    <row r="65" spans="2:8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2"/>
      <c r="AC65" s="2"/>
      <c r="AD65" s="2"/>
      <c r="AE65" s="2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</row>
    <row r="66" spans="2:8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</row>
    <row r="67" spans="2:8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</row>
    <row r="68" spans="2:83">
      <c r="B68" s="7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2"/>
      <c r="AC68" s="2"/>
      <c r="AD68" s="2"/>
      <c r="AE68" s="2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</row>
    <row r="69" spans="2:83">
      <c r="B69" s="7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2"/>
      <c r="AC69" s="2"/>
      <c r="AD69" s="2"/>
      <c r="AE69" s="2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</row>
    <row r="70" spans="2:83">
      <c r="B70" s="7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</row>
    <row r="71" spans="2:8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</row>
    <row r="72" spans="2:83">
      <c r="B72" s="7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</row>
    <row r="73" spans="2:8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</row>
    <row r="74" spans="2:83">
      <c r="B74" s="7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</row>
    <row r="75" spans="2:83">
      <c r="B75" s="7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</row>
    <row r="76" spans="2:8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</row>
    <row r="77" spans="2:8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</row>
    <row r="78" spans="2:8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</row>
    <row r="79" spans="2:8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</row>
    <row r="80" spans="2:8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</row>
    <row r="81" spans="2:8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</row>
    <row r="82" spans="2:8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</row>
    <row r="83" spans="2:8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</row>
    <row r="84" spans="2:8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</row>
    <row r="85" spans="2:8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</row>
    <row r="86" spans="2:8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</row>
    <row r="87" spans="2:8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</row>
    <row r="88" spans="2:8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</row>
    <row r="89" spans="2:8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</row>
    <row r="90" spans="2:8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</row>
    <row r="91" spans="2:8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</row>
    <row r="92" spans="2:8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</row>
    <row r="93" spans="2:8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</row>
    <row r="94" spans="2:8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</row>
    <row r="95" spans="2:8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</row>
    <row r="96" spans="2:8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</row>
    <row r="97" spans="2:8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</row>
    <row r="98" spans="2:8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</row>
    <row r="99" spans="2:8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</row>
    <row r="100" spans="2:8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</row>
    <row r="101" spans="2:8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</row>
    <row r="102" spans="2:83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</row>
    <row r="103" spans="2:8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</row>
    <row r="104" spans="2:83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</row>
    <row r="105" spans="2:83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</row>
    <row r="106" spans="2:8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</row>
    <row r="107" spans="2:83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</row>
    <row r="108" spans="2:83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</row>
    <row r="109" spans="2:83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</row>
    <row r="110" spans="2:83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</row>
    <row r="111" spans="2:83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</row>
    <row r="112" spans="2:8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</row>
    <row r="113" spans="2:83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</row>
    <row r="114" spans="2:83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</row>
    <row r="115" spans="2:83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</row>
    <row r="116" spans="2:83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</row>
    <row r="117" spans="2:83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</row>
    <row r="118" spans="2:83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</row>
    <row r="119" spans="2:83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</row>
    <row r="120" spans="2:83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</row>
    <row r="121" spans="2:83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</row>
    <row r="122" spans="2:83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</row>
    <row r="123" spans="2:83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</row>
    <row r="124" spans="2:83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</row>
    <row r="125" spans="2:83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</row>
    <row r="126" spans="2:83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</row>
    <row r="127" spans="2:83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</row>
    <row r="128" spans="2:83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</row>
    <row r="129" spans="2:83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</row>
    <row r="130" spans="2:83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</row>
    <row r="131" spans="2:83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</row>
    <row r="132" spans="2:83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</row>
    <row r="133" spans="2:83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</row>
    <row r="134" spans="2:8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</row>
    <row r="135" spans="2:8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</row>
    <row r="136" spans="2:83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</row>
    <row r="137" spans="2:83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</row>
    <row r="138" spans="2:83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</row>
    <row r="139" spans="2:83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</row>
    <row r="140" spans="2:83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</row>
    <row r="141" spans="2:83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</row>
    <row r="142" spans="2:83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</row>
    <row r="143" spans="2:83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</row>
    <row r="144" spans="2:83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</row>
    <row r="145" spans="2:83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</row>
    <row r="146" spans="2:83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</row>
    <row r="147" spans="2:83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</row>
    <row r="148" spans="2:83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</row>
    <row r="149" spans="2:83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</row>
    <row r="150" spans="2:83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</row>
    <row r="151" spans="2:83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</row>
    <row r="152" spans="2:83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</row>
    <row r="153" spans="2:83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</row>
    <row r="154" spans="2:83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</row>
    <row r="155" spans="2:83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</row>
    <row r="156" spans="2:8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</row>
    <row r="157" spans="2:83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</row>
    <row r="158" spans="2:83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</row>
    <row r="159" spans="2:83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</row>
    <row r="160" spans="2:83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</row>
    <row r="161" spans="2:83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</row>
    <row r="162" spans="2:83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</row>
    <row r="163" spans="2:83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</row>
    <row r="164" spans="2:83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</row>
    <row r="165" spans="2:83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</row>
    <row r="166" spans="2:83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</row>
    <row r="167" spans="2:83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</row>
    <row r="168" spans="2:83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</row>
    <row r="169" spans="2:83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</row>
    <row r="170" spans="2:83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</row>
    <row r="171" spans="2:83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</row>
    <row r="172" spans="2:83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</row>
    <row r="173" spans="2:83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</row>
    <row r="174" spans="2:83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</row>
    <row r="175" spans="2:83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</row>
    <row r="176" spans="2:83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</row>
    <row r="177" spans="2:83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</row>
    <row r="178" spans="2:8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</row>
    <row r="179" spans="2:83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</row>
    <row r="180" spans="2:83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</row>
    <row r="181" spans="2:83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</row>
    <row r="182" spans="2:83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</row>
    <row r="183" spans="2:83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</row>
    <row r="184" spans="2:83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</row>
    <row r="185" spans="2:83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</row>
    <row r="186" spans="2:83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</row>
    <row r="187" spans="2:83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</row>
    <row r="188" spans="2:83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</row>
    <row r="189" spans="2:83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</row>
    <row r="190" spans="2:83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</row>
    <row r="191" spans="2:83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</row>
    <row r="192" spans="2:83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</row>
    <row r="193" spans="2:83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</row>
    <row r="194" spans="2:83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</row>
    <row r="195" spans="2:83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</row>
    <row r="196" spans="2:83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</row>
    <row r="197" spans="2:83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</row>
    <row r="198" spans="2:83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</row>
    <row r="199" spans="2:83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</row>
    <row r="200" spans="2:83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</row>
    <row r="201" spans="2:83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</row>
    <row r="202" spans="2:83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</row>
    <row r="203" spans="2:83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</row>
    <row r="204" spans="2:83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</row>
    <row r="205" spans="2:83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</row>
    <row r="206" spans="2:83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</row>
    <row r="207" spans="2:83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</row>
    <row r="208" spans="2:83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</row>
    <row r="209" spans="2:83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</row>
    <row r="210" spans="2:83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</row>
    <row r="211" spans="2:83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</row>
    <row r="212" spans="2:83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</row>
    <row r="213" spans="2:83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</row>
    <row r="214" spans="2:83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</row>
    <row r="215" spans="2:83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</row>
    <row r="216" spans="2:83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</row>
    <row r="217" spans="2:83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</row>
    <row r="218" spans="2:83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</row>
    <row r="219" spans="2:83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</row>
    <row r="220" spans="2:83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</row>
    <row r="221" spans="2:83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</row>
    <row r="222" spans="2:83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</row>
    <row r="223" spans="2:83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</row>
    <row r="224" spans="2:83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</row>
    <row r="225" spans="2:83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</row>
    <row r="226" spans="2:83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</row>
    <row r="227" spans="2:83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</row>
    <row r="228" spans="2:83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</row>
    <row r="229" spans="2:83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</row>
    <row r="230" spans="2:83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</row>
    <row r="231" spans="2:83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</row>
    <row r="232" spans="2:83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</row>
    <row r="233" spans="2:83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</row>
    <row r="234" spans="2:83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</row>
    <row r="235" spans="2:83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</row>
    <row r="236" spans="2:83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</row>
    <row r="237" spans="2:83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</row>
    <row r="238" spans="2:83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</row>
    <row r="239" spans="2:83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</row>
    <row r="240" spans="2:83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</row>
    <row r="241" spans="2:83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</row>
    <row r="242" spans="2:83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</row>
    <row r="243" spans="2:83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</row>
    <row r="244" spans="2:83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</row>
    <row r="245" spans="2:83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</row>
    <row r="246" spans="2:83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</row>
    <row r="247" spans="2:83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</row>
    <row r="248" spans="2:83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</row>
    <row r="249" spans="2:83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</row>
    <row r="250" spans="2:83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</row>
    <row r="251" spans="2:83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</row>
    <row r="252" spans="2:83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</row>
    <row r="253" spans="2:83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</row>
    <row r="254" spans="2:83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</row>
    <row r="255" spans="2:83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</row>
    <row r="256" spans="2:83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</row>
    <row r="257" spans="2:83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</row>
    <row r="258" spans="2:83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</row>
    <row r="259" spans="2:83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</row>
    <row r="260" spans="2:83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</row>
    <row r="261" spans="2:83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</row>
    <row r="262" spans="2:83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</row>
    <row r="263" spans="2:83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</row>
    <row r="264" spans="2:83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</row>
    <row r="265" spans="2:83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</row>
    <row r="266" spans="2:83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</row>
    <row r="267" spans="2:83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</row>
    <row r="268" spans="2:83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</row>
    <row r="269" spans="2:83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</row>
    <row r="270" spans="2:83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</row>
    <row r="271" spans="2:83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</row>
    <row r="272" spans="2:83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</row>
    <row r="273" spans="2:83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</row>
    <row r="274" spans="2:83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</row>
    <row r="275" spans="2:83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</row>
    <row r="276" spans="2:83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</row>
    <row r="277" spans="2:83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</row>
    <row r="278" spans="2:83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</row>
    <row r="279" spans="2:83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</row>
    <row r="280" spans="2:83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</row>
    <row r="281" spans="2:83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</row>
    <row r="282" spans="2:83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</row>
    <row r="283" spans="2:83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</row>
    <row r="284" spans="2:83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</row>
    <row r="285" spans="2:83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</row>
    <row r="286" spans="2:83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</row>
    <row r="287" spans="2:83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</row>
    <row r="288" spans="2:83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</row>
    <row r="289" spans="2:83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</row>
    <row r="290" spans="2:83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</row>
    <row r="291" spans="2:83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</row>
    <row r="292" spans="2:83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</row>
    <row r="293" spans="2:83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</row>
    <row r="294" spans="2:83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</row>
    <row r="295" spans="2:83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</row>
    <row r="296" spans="2:83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</row>
    <row r="297" spans="2:83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</row>
    <row r="298" spans="2:83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</row>
    <row r="299" spans="2:83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</row>
    <row r="300" spans="2:83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</row>
    <row r="301" spans="2:83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</row>
    <row r="302" spans="2:83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</row>
    <row r="303" spans="2:83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</row>
    <row r="304" spans="2:83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</row>
    <row r="305" spans="2:83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</row>
    <row r="306" spans="2:83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</row>
    <row r="307" spans="2:83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</row>
    <row r="308" spans="2:83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</row>
    <row r="309" spans="2:83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</row>
    <row r="310" spans="2:83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</row>
    <row r="311" spans="2:83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</row>
    <row r="312" spans="2:83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</row>
    <row r="313" spans="2:83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</row>
    <row r="314" spans="2:83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</row>
    <row r="315" spans="2:83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</row>
    <row r="316" spans="2:83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</row>
    <row r="317" spans="2:83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</row>
    <row r="318" spans="2:83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</row>
    <row r="319" spans="2:83">
      <c r="B319" s="82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</row>
    <row r="320" spans="2:83">
      <c r="B320" s="82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</row>
    <row r="321" spans="2:31">
      <c r="B321" s="82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</row>
    <row r="322" spans="2:31">
      <c r="B322" s="82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</row>
    <row r="323" spans="2:31">
      <c r="B323" s="82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</row>
    <row r="324" spans="2:31">
      <c r="B324" s="82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</row>
    <row r="325" spans="2:31">
      <c r="B325" s="82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</row>
    <row r="326" spans="2:31">
      <c r="B326" s="82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</row>
    <row r="327" spans="2:31">
      <c r="B327" s="82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</row>
    <row r="328" spans="2:31">
      <c r="B328" s="82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</row>
    <row r="329" spans="2:31">
      <c r="B329" s="82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</row>
    <row r="330" spans="2:31">
      <c r="B330" s="82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</row>
    <row r="331" spans="2:31">
      <c r="B331" s="82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</row>
    <row r="332" spans="2:31">
      <c r="B332" s="82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</row>
    <row r="333" spans="2:31">
      <c r="B333" s="82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</row>
    <row r="334" spans="2:31">
      <c r="B334" s="82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</row>
    <row r="335" spans="2:31">
      <c r="B335" s="82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</row>
    <row r="336" spans="2:31">
      <c r="B336" s="82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</row>
    <row r="337" spans="2:31">
      <c r="B337" s="82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</row>
    <row r="338" spans="2:31">
      <c r="B338" s="82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</row>
    <row r="339" spans="2:31">
      <c r="B339" s="82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</row>
    <row r="340" spans="2:31">
      <c r="B340" s="82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</row>
    <row r="341" spans="2:31">
      <c r="B341" s="82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</row>
    <row r="342" spans="2:31">
      <c r="B342" s="82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</row>
    <row r="343" spans="2:31">
      <c r="B343" s="82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</row>
    <row r="344" spans="2:31">
      <c r="B344" s="82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</row>
    <row r="345" spans="2:31">
      <c r="B345" s="82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</row>
    <row r="346" spans="2:31">
      <c r="B346" s="82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</row>
    <row r="347" spans="2:31">
      <c r="B347" s="82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</row>
    <row r="348" spans="2:31">
      <c r="B348" s="82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</row>
    <row r="349" spans="2:31">
      <c r="B349" s="82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</row>
    <row r="350" spans="2:31">
      <c r="B350" s="82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</row>
    <row r="351" spans="2:31">
      <c r="B351" s="82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</row>
    <row r="352" spans="2:31">
      <c r="B352" s="82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</row>
    <row r="353" spans="2:31">
      <c r="B353" s="82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</row>
    <row r="354" spans="2:31">
      <c r="B354" s="82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</row>
    <row r="355" spans="2:31">
      <c r="B355" s="82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</row>
    <row r="356" spans="2:31">
      <c r="B356" s="82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</row>
    <row r="357" spans="2:31">
      <c r="B357" s="82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</row>
    <row r="358" spans="2:31">
      <c r="B358" s="82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</row>
    <row r="359" spans="2:31">
      <c r="B359" s="82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</row>
    <row r="360" spans="2:31">
      <c r="B360" s="82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</row>
    <row r="361" spans="2:31">
      <c r="B361" s="82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</row>
    <row r="362" spans="2:31">
      <c r="B362" s="82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</row>
    <row r="363" spans="2:31">
      <c r="B363" s="82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</row>
    <row r="364" spans="2:31">
      <c r="B364" s="82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</row>
    <row r="365" spans="2:31">
      <c r="B365" s="82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</row>
    <row r="366" spans="2:31">
      <c r="B366" s="82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</row>
    <row r="367" spans="2:31">
      <c r="B367" s="82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</row>
    <row r="368" spans="2:31">
      <c r="B368" s="82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</row>
    <row r="369" spans="2:31">
      <c r="B369" s="82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</row>
    <row r="370" spans="2:31">
      <c r="B370" s="82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</row>
    <row r="371" spans="2:31">
      <c r="B371" s="82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</row>
    <row r="372" spans="2:31">
      <c r="B372" s="82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</row>
    <row r="373" spans="2:31">
      <c r="B373" s="82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</row>
    <row r="374" spans="2:31">
      <c r="B374" s="82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</row>
    <row r="375" spans="2:31">
      <c r="B375" s="82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</row>
    <row r="376" spans="2:31">
      <c r="B376" s="82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</row>
    <row r="377" spans="2:31">
      <c r="B377" s="82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</row>
    <row r="378" spans="2:31">
      <c r="B378" s="82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</row>
    <row r="379" spans="2:31">
      <c r="B379" s="82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</row>
    <row r="380" spans="2:31">
      <c r="B380" s="82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</row>
    <row r="381" spans="2:31">
      <c r="B381" s="82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</row>
    <row r="382" spans="2:31">
      <c r="B382" s="82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</row>
    <row r="383" spans="2:31">
      <c r="B383" s="82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</row>
    <row r="384" spans="2:31">
      <c r="B384" s="82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</row>
    <row r="385" spans="2:31">
      <c r="B385" s="82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</row>
    <row r="386" spans="2:31">
      <c r="B386" s="82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</row>
    <row r="387" spans="2:31">
      <c r="B387" s="82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</row>
    <row r="388" spans="2:31">
      <c r="B388" s="82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</row>
    <row r="389" spans="2:31">
      <c r="B389" s="82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</row>
    <row r="390" spans="2:31">
      <c r="B390" s="82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</row>
    <row r="391" spans="2:31">
      <c r="B391" s="82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</row>
    <row r="392" spans="2:31">
      <c r="B392" s="82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</row>
    <row r="393" spans="2:31">
      <c r="B393" s="82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</row>
    <row r="394" spans="2:31">
      <c r="B394" s="82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</row>
    <row r="395" spans="2:31">
      <c r="B395" s="82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</row>
    <row r="396" spans="2:31">
      <c r="B396" s="82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</row>
    <row r="397" spans="2:31">
      <c r="B397" s="82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</row>
    <row r="398" spans="2:31">
      <c r="B398" s="82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</row>
    <row r="399" spans="2:31">
      <c r="B399" s="82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</row>
    <row r="400" spans="2:31">
      <c r="B400" s="82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</row>
    <row r="401" spans="2:30">
      <c r="B401" s="82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</row>
    <row r="402" spans="2:30">
      <c r="B402" s="82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</row>
    <row r="403" spans="2:30">
      <c r="B403" s="82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</row>
    <row r="404" spans="2:30">
      <c r="B404" s="82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</row>
    <row r="405" spans="2:30">
      <c r="B405" s="82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</row>
    <row r="406" spans="2:30">
      <c r="B406" s="82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</row>
    <row r="407" spans="2:30">
      <c r="B407" s="82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</row>
    <row r="408" spans="2:30"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</row>
    <row r="409" spans="2:30"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</row>
    <row r="410" spans="2:30"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</row>
    <row r="411" spans="2:30"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</row>
    <row r="412" spans="2:30"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</row>
    <row r="413" spans="2:30"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</row>
    <row r="414" spans="2:30"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</row>
    <row r="415" spans="2:30"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</row>
    <row r="416" spans="2:30"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</row>
    <row r="417" spans="2:30"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</row>
    <row r="418" spans="2:30"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</row>
    <row r="419" spans="2:30"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</row>
    <row r="420" spans="2:30"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</row>
    <row r="421" spans="2:30"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</row>
    <row r="422" spans="2:30"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</row>
    <row r="423" spans="2:30"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</row>
    <row r="424" spans="2:30"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</row>
    <row r="425" spans="2:30"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</row>
    <row r="426" spans="2:30"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</row>
    <row r="427" spans="2:30"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</row>
    <row r="428" spans="2:30"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</row>
    <row r="429" spans="2:30"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</row>
    <row r="430" spans="2:30"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</row>
    <row r="431" spans="2:30"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</row>
    <row r="432" spans="2:30"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</row>
    <row r="433" spans="2:30"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</row>
    <row r="434" spans="2:30"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</row>
    <row r="435" spans="2:30"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</row>
    <row r="436" spans="2:30"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</row>
    <row r="437" spans="2:30"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</row>
    <row r="438" spans="2:30"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</row>
    <row r="439" spans="2:30"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</row>
    <row r="440" spans="2:30"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</row>
    <row r="441" spans="2:30"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</row>
    <row r="442" spans="2:30"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</row>
    <row r="443" spans="2:30"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</row>
    <row r="444" spans="2:30"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</row>
    <row r="445" spans="2:30"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</row>
    <row r="446" spans="2:30"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</row>
    <row r="447" spans="2:30"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</row>
    <row r="448" spans="2:30"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</row>
    <row r="449" spans="2:30"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</row>
    <row r="450" spans="2:30"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</row>
    <row r="451" spans="2:30"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</row>
    <row r="452" spans="2:30"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</row>
    <row r="453" spans="2:30"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</row>
    <row r="454" spans="2:30"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</row>
    <row r="455" spans="2:30"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</row>
    <row r="456" spans="2:30"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</row>
    <row r="457" spans="2:30"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</row>
    <row r="458" spans="2:30"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</row>
    <row r="459" spans="2:30"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</row>
    <row r="460" spans="2:30"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</row>
    <row r="461" spans="2:30"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</row>
    <row r="462" spans="2:30"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</row>
    <row r="463" spans="2:30"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</row>
    <row r="464" spans="2:30"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</row>
    <row r="465" spans="2:27"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</row>
    <row r="466" spans="2:27"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</row>
    <row r="467" spans="2:27"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</row>
    <row r="468" spans="2:27"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</row>
    <row r="469" spans="2:27"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</row>
    <row r="470" spans="2:27"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</row>
    <row r="471" spans="2:27"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</row>
    <row r="472" spans="2:27"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</row>
    <row r="473" spans="2:27"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</row>
    <row r="474" spans="2:27"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</row>
    <row r="475" spans="2:27"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</row>
    <row r="476" spans="2:27"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</row>
    <row r="477" spans="2:27"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</row>
    <row r="478" spans="2:27"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</row>
    <row r="479" spans="2:27"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</row>
    <row r="480" spans="2:27"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</row>
    <row r="481" spans="2:27"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</row>
    <row r="482" spans="2:27"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</row>
    <row r="483" spans="2:27"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</row>
    <row r="484" spans="2:27"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</row>
    <row r="485" spans="2:27"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</row>
    <row r="486" spans="2:27"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</row>
    <row r="487" spans="2:27"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</row>
    <row r="488" spans="2:27"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</row>
    <row r="489" spans="2:27"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</row>
    <row r="490" spans="2:27"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</row>
    <row r="491" spans="2:27"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</row>
    <row r="492" spans="2:27"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</row>
    <row r="493" spans="2:27"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</row>
    <row r="494" spans="2:27"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</row>
    <row r="495" spans="2:27"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</row>
    <row r="496" spans="2:27"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</row>
    <row r="497" spans="2:27"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</row>
    <row r="498" spans="2:27"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</row>
    <row r="499" spans="2:27"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</row>
    <row r="500" spans="2:27"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</row>
    <row r="501" spans="2:27"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</row>
    <row r="502" spans="2:27"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</row>
    <row r="503" spans="2:27"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</row>
    <row r="504" spans="2:27"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</row>
    <row r="505" spans="2:27"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</row>
    <row r="506" spans="2:27"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</row>
    <row r="507" spans="2:27"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</row>
    <row r="508" spans="2:27"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</row>
    <row r="509" spans="2:27"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</row>
    <row r="510" spans="2:27"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</row>
    <row r="511" spans="2:27"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</row>
    <row r="512" spans="2:27"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</row>
    <row r="513" spans="2:27"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</row>
    <row r="514" spans="2:27"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</row>
    <row r="515" spans="2:27"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</row>
    <row r="516" spans="2:27"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</row>
    <row r="517" spans="2:27"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</row>
    <row r="518" spans="2:27"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</row>
    <row r="519" spans="2:27"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</row>
    <row r="520" spans="2:27"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</row>
    <row r="521" spans="2:27"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</row>
    <row r="522" spans="2:27"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</row>
    <row r="523" spans="2:27"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</row>
    <row r="524" spans="2:27"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</row>
    <row r="525" spans="2:27"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</row>
    <row r="526" spans="2:27"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</row>
    <row r="527" spans="2:27"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</row>
    <row r="528" spans="2:27"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</row>
    <row r="529" spans="2:27"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</row>
    <row r="530" spans="2:27"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</row>
    <row r="531" spans="2:27"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</row>
    <row r="532" spans="2:27"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</row>
    <row r="533" spans="2:27"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</row>
    <row r="534" spans="2:27"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</row>
    <row r="535" spans="2:27"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</row>
    <row r="536" spans="2:27"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</row>
    <row r="537" spans="2:27"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</row>
    <row r="538" spans="2:27"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</row>
    <row r="539" spans="2:27"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</row>
    <row r="540" spans="2:27"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</row>
    <row r="541" spans="2:27"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</row>
    <row r="542" spans="2:27"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</row>
    <row r="543" spans="2:27"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</row>
    <row r="544" spans="2:27"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</row>
    <row r="545" spans="2:27"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</row>
    <row r="546" spans="2:27"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</row>
    <row r="547" spans="2:27"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</row>
    <row r="548" spans="2:27"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</row>
    <row r="549" spans="2:27"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</row>
    <row r="550" spans="2:27"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</row>
    <row r="551" spans="2:27"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</row>
    <row r="552" spans="2:27"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</row>
    <row r="553" spans="2:27"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</row>
    <row r="554" spans="2:27"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</row>
    <row r="555" spans="2:27"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</row>
    <row r="556" spans="2:27"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</row>
    <row r="557" spans="2:27"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</row>
    <row r="558" spans="2:27"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</row>
    <row r="559" spans="2:27"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  <c r="AA559" s="83"/>
    </row>
    <row r="560" spans="2:27"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  <c r="AA560" s="83"/>
    </row>
    <row r="561" spans="2:27"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  <c r="AA561" s="83"/>
    </row>
    <row r="562" spans="2:27"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  <c r="AA562" s="83"/>
    </row>
    <row r="563" spans="2:27"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  <c r="AA563" s="83"/>
    </row>
    <row r="564" spans="2:27"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  <c r="AA564" s="83"/>
    </row>
    <row r="565" spans="2:27"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  <c r="AA565" s="83"/>
    </row>
    <row r="566" spans="2:27"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  <c r="AA566" s="83"/>
    </row>
    <row r="567" spans="2:27"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  <c r="AA567" s="83"/>
    </row>
    <row r="568" spans="2:27"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  <c r="AA568" s="83"/>
    </row>
    <row r="569" spans="2:27"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</row>
    <row r="570" spans="2:27"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</row>
    <row r="571" spans="2:27"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</row>
    <row r="572" spans="2:27"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</row>
    <row r="573" spans="2:27"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</row>
    <row r="574" spans="2:27"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</row>
    <row r="575" spans="2:27"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  <c r="AA575" s="83"/>
    </row>
    <row r="576" spans="2:27"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  <c r="AA576" s="83"/>
    </row>
    <row r="577" spans="2:27"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  <c r="AA577" s="83"/>
    </row>
    <row r="578" spans="2:27"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83"/>
    </row>
    <row r="579" spans="2:27"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  <c r="AA579" s="83"/>
    </row>
    <row r="580" spans="2:27"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  <c r="AA580" s="83"/>
    </row>
    <row r="581" spans="2:27"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  <c r="AA581" s="83"/>
    </row>
    <row r="582" spans="2:27"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  <c r="AA582" s="83"/>
    </row>
    <row r="583" spans="2:27"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  <c r="AA583" s="83"/>
    </row>
    <row r="584" spans="2:27"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  <c r="AA584" s="83"/>
    </row>
    <row r="585" spans="2:27"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  <c r="AA585" s="83"/>
    </row>
    <row r="586" spans="2:27"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  <c r="AA586" s="83"/>
    </row>
    <row r="587" spans="2:27"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  <c r="AA587" s="83"/>
    </row>
    <row r="588" spans="2:27"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  <c r="AA588" s="83"/>
    </row>
    <row r="589" spans="2:27"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  <c r="AA589" s="83"/>
    </row>
    <row r="590" spans="2:27"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  <c r="AA590" s="83"/>
    </row>
    <row r="591" spans="2:27"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  <c r="AA591" s="83"/>
    </row>
    <row r="592" spans="2:27"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  <c r="AA592" s="83"/>
    </row>
    <row r="593" spans="2:27"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  <c r="AA593" s="83"/>
    </row>
    <row r="594" spans="2:27"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  <c r="AA594" s="83"/>
    </row>
    <row r="595" spans="2:27"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  <c r="AA595" s="83"/>
    </row>
    <row r="596" spans="2:27"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  <c r="AA596" s="83"/>
    </row>
    <row r="597" spans="2:27"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  <c r="AA597" s="83"/>
    </row>
    <row r="598" spans="2:27"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  <c r="AA598" s="83"/>
    </row>
    <row r="599" spans="2:27"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  <c r="AA599" s="83"/>
    </row>
    <row r="600" spans="2:27"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  <c r="AA600" s="83"/>
    </row>
    <row r="601" spans="2:27"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  <c r="AA601" s="83"/>
    </row>
    <row r="602" spans="2:27"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  <c r="AA602" s="83"/>
    </row>
    <row r="603" spans="2:27"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  <c r="AA603" s="83"/>
    </row>
    <row r="604" spans="2:27"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  <c r="AA604" s="83"/>
    </row>
    <row r="605" spans="2:27"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  <c r="AA605" s="83"/>
    </row>
    <row r="606" spans="2:27"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  <c r="AA606" s="83"/>
    </row>
    <row r="607" spans="2:27"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  <c r="AA607" s="83"/>
    </row>
    <row r="608" spans="2:27"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  <c r="AA608" s="83"/>
    </row>
    <row r="609" spans="2:27"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  <c r="AA609" s="83"/>
    </row>
    <row r="610" spans="2:27"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  <c r="AA610" s="83"/>
    </row>
    <row r="611" spans="2:27"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  <c r="AA611" s="83"/>
    </row>
    <row r="612" spans="2:27"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  <c r="AA612" s="83"/>
    </row>
    <row r="613" spans="2:27"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  <c r="AA613" s="83"/>
    </row>
    <row r="614" spans="2:27"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  <c r="AA614" s="83"/>
    </row>
    <row r="615" spans="2:27"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  <c r="AA615" s="83"/>
    </row>
    <row r="616" spans="2:27"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  <c r="AA616" s="83"/>
    </row>
    <row r="617" spans="2:27"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  <c r="AA617" s="83"/>
    </row>
    <row r="618" spans="2:27"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  <c r="AA618" s="83"/>
    </row>
    <row r="619" spans="2:27"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  <c r="AA619" s="83"/>
    </row>
    <row r="620" spans="2:27"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  <c r="AA620" s="83"/>
    </row>
    <row r="621" spans="2:27"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  <c r="AA621" s="83"/>
    </row>
    <row r="622" spans="2:27"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  <c r="AA622" s="83"/>
    </row>
    <row r="623" spans="2:27"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  <c r="AA623" s="83"/>
    </row>
    <row r="624" spans="2:27"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  <c r="AA624" s="83"/>
    </row>
    <row r="625" spans="2:27"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  <c r="AA625" s="83"/>
    </row>
    <row r="626" spans="2:27"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  <c r="AA626" s="83"/>
    </row>
    <row r="627" spans="2:27"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  <c r="AA627" s="83"/>
    </row>
    <row r="628" spans="2:27"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  <c r="AA628" s="83"/>
    </row>
    <row r="629" spans="2:27"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  <c r="AA629" s="83"/>
    </row>
    <row r="630" spans="2:27"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  <c r="AA630" s="83"/>
    </row>
    <row r="631" spans="2:27"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  <c r="AA631" s="83"/>
    </row>
    <row r="632" spans="2:27"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  <c r="AA632" s="83"/>
    </row>
    <row r="633" spans="2:27"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  <c r="AA633" s="83"/>
    </row>
    <row r="634" spans="2:27"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  <c r="AA634" s="83"/>
    </row>
    <row r="635" spans="2:27"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  <c r="AA635" s="83"/>
    </row>
    <row r="636" spans="2:27"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  <c r="AA636" s="83"/>
    </row>
    <row r="637" spans="2:27"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  <c r="AA637" s="83"/>
    </row>
    <row r="638" spans="2:27"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  <c r="AA638" s="83"/>
    </row>
    <row r="639" spans="2:27"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  <c r="AA639" s="83"/>
    </row>
    <row r="640" spans="2:27"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  <c r="AA640" s="83"/>
    </row>
    <row r="641" spans="2:27"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  <c r="AA641" s="83"/>
    </row>
    <row r="642" spans="2:27"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  <c r="AA642" s="83"/>
    </row>
    <row r="643" spans="2:27"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  <c r="AA643" s="83"/>
    </row>
    <row r="644" spans="2:27"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  <c r="AA644" s="83"/>
    </row>
    <row r="645" spans="2:27"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  <c r="AA645" s="83"/>
    </row>
    <row r="646" spans="2:27"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  <c r="AA646" s="83"/>
    </row>
    <row r="647" spans="2:27"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  <c r="AA647" s="83"/>
    </row>
    <row r="648" spans="2:27"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  <c r="AA648" s="83"/>
    </row>
    <row r="649" spans="2:27"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  <c r="AA649" s="83"/>
    </row>
    <row r="650" spans="2:27"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  <c r="AA650" s="83"/>
    </row>
    <row r="651" spans="2:27"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  <c r="AA651" s="83"/>
    </row>
    <row r="652" spans="2:27"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  <c r="AA652" s="83"/>
    </row>
    <row r="653" spans="2:27"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  <c r="AA653" s="83"/>
    </row>
    <row r="654" spans="2:27"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  <c r="AA654" s="83"/>
    </row>
    <row r="655" spans="2:27"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  <c r="AA655" s="83"/>
    </row>
    <row r="656" spans="2:27"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  <c r="AA656" s="83"/>
    </row>
    <row r="657" spans="2:27"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  <c r="AA657" s="83"/>
    </row>
    <row r="658" spans="2:27"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  <c r="AA658" s="83"/>
    </row>
    <row r="659" spans="2:27"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  <c r="AA659" s="83"/>
    </row>
    <row r="660" spans="2:27"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  <c r="AA660" s="83"/>
    </row>
    <row r="661" spans="2:27"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  <c r="AA661" s="83"/>
    </row>
    <row r="662" spans="2:27"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  <c r="AA662" s="83"/>
    </row>
    <row r="663" spans="2:27"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  <c r="AA663" s="83"/>
    </row>
    <row r="664" spans="2:27"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  <c r="AA664" s="83"/>
    </row>
    <row r="665" spans="2:27"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  <c r="AA665" s="83"/>
    </row>
    <row r="666" spans="2:27"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  <c r="AA666" s="83"/>
    </row>
    <row r="667" spans="2:27"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  <c r="AA667" s="83"/>
    </row>
    <row r="668" spans="2:27"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  <c r="AA668" s="83"/>
    </row>
    <row r="669" spans="2:27"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  <c r="AA669" s="83"/>
    </row>
    <row r="670" spans="2:27"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  <c r="AA670" s="83"/>
    </row>
    <row r="671" spans="2:27"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  <c r="AA671" s="83"/>
    </row>
    <row r="672" spans="2:27"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  <c r="AA672" s="83"/>
    </row>
    <row r="673" spans="2:27"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  <c r="AA673" s="83"/>
    </row>
    <row r="674" spans="2:27"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  <c r="AA674" s="83"/>
    </row>
    <row r="675" spans="2:27"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  <c r="AA675" s="83"/>
    </row>
    <row r="676" spans="2:27"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  <c r="AA676" s="83"/>
    </row>
    <row r="677" spans="2:27"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  <c r="AA677" s="83"/>
    </row>
    <row r="678" spans="2:27"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  <c r="AA678" s="83"/>
    </row>
    <row r="679" spans="2:27"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  <c r="AA679" s="83"/>
    </row>
    <row r="680" spans="2:27"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  <c r="AA680" s="83"/>
    </row>
    <row r="681" spans="2:27"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  <c r="AA681" s="83"/>
    </row>
    <row r="682" spans="2:27"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  <c r="AA682" s="83"/>
    </row>
    <row r="683" spans="2:27"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  <c r="AA683" s="83"/>
    </row>
    <row r="684" spans="2:27"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  <c r="AA684" s="83"/>
    </row>
    <row r="685" spans="2:27"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  <c r="AA685" s="83"/>
    </row>
    <row r="686" spans="2:27"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  <c r="AA686" s="83"/>
    </row>
    <row r="687" spans="2:27"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  <c r="AA687" s="83"/>
    </row>
    <row r="688" spans="2:27"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  <c r="AA688" s="83"/>
    </row>
    <row r="689" spans="2:27"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  <c r="AA689" s="83"/>
    </row>
    <row r="690" spans="2:27"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  <c r="AA690" s="83"/>
    </row>
    <row r="691" spans="2:27"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  <c r="AA691" s="83"/>
    </row>
    <row r="692" spans="2:27"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  <c r="AA692" s="83"/>
    </row>
    <row r="693" spans="2:27"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  <c r="AA693" s="83"/>
    </row>
    <row r="694" spans="2:27"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  <c r="AA694" s="83"/>
    </row>
    <row r="695" spans="2:27"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  <c r="AA695" s="83"/>
    </row>
    <row r="696" spans="2:27"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  <c r="AA696" s="83"/>
    </row>
    <row r="697" spans="2:27"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  <c r="AA697" s="83"/>
    </row>
    <row r="698" spans="2:27"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  <c r="AA698" s="83"/>
    </row>
    <row r="699" spans="2:27"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  <c r="AA699" s="83"/>
    </row>
    <row r="700" spans="2:27"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  <c r="AA700" s="83"/>
    </row>
    <row r="701" spans="2:27"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  <c r="AA701" s="83"/>
    </row>
    <row r="702" spans="2:27"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  <c r="AA702" s="83"/>
    </row>
    <row r="703" spans="2:27"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  <c r="AA703" s="83"/>
    </row>
    <row r="704" spans="2:27"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  <c r="AA704" s="83"/>
    </row>
    <row r="705" spans="2:27"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  <c r="AA705" s="83"/>
    </row>
    <row r="706" spans="2:27"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  <c r="AA706" s="83"/>
    </row>
    <row r="707" spans="2:27"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  <c r="AA707" s="83"/>
    </row>
    <row r="708" spans="2:27"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  <c r="AA708" s="83"/>
    </row>
    <row r="709" spans="2:27"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  <c r="AA709" s="83"/>
    </row>
    <row r="710" spans="2:27"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  <c r="AA710" s="83"/>
    </row>
    <row r="711" spans="2:27"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  <c r="AA711" s="83"/>
    </row>
    <row r="712" spans="2:27"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  <c r="AA712" s="83"/>
    </row>
    <row r="713" spans="2:27"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  <c r="AA713" s="83"/>
    </row>
    <row r="714" spans="2:27"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  <c r="AA714" s="83"/>
    </row>
    <row r="715" spans="2:27"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  <c r="AA715" s="83"/>
    </row>
    <row r="716" spans="2:27"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  <c r="AA716" s="83"/>
    </row>
    <row r="717" spans="2:27"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  <c r="AA717" s="83"/>
    </row>
    <row r="718" spans="2:27"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  <c r="AA718" s="83"/>
    </row>
    <row r="719" spans="2:27"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  <c r="AA719" s="83"/>
    </row>
    <row r="720" spans="2:27"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  <c r="AA720" s="83"/>
    </row>
    <row r="721" spans="2:27"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  <c r="AA721" s="83"/>
    </row>
    <row r="722" spans="2:27"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  <c r="AA722" s="83"/>
    </row>
    <row r="723" spans="2:27"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  <c r="AA723" s="83"/>
    </row>
    <row r="724" spans="2:27"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  <c r="AA724" s="83"/>
    </row>
    <row r="725" spans="2:27"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  <c r="AA725" s="83"/>
    </row>
    <row r="726" spans="2:27"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  <c r="AA726" s="83"/>
    </row>
    <row r="727" spans="2:27"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  <c r="AA727" s="83"/>
    </row>
    <row r="728" spans="2:27"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  <c r="AA728" s="83"/>
    </row>
    <row r="729" spans="2:27"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  <c r="AA729" s="83"/>
    </row>
    <row r="730" spans="2:27"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  <c r="AA730" s="83"/>
    </row>
    <row r="731" spans="2:27"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  <c r="AA731" s="83"/>
    </row>
    <row r="732" spans="2:27"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  <c r="AA732" s="83"/>
    </row>
    <row r="733" spans="2:27"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  <c r="AA733" s="83"/>
    </row>
    <row r="734" spans="2:27"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  <c r="AA734" s="83"/>
    </row>
    <row r="735" spans="2:27"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  <c r="AA735" s="83"/>
    </row>
    <row r="736" spans="2:27"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  <c r="AA736" s="83"/>
    </row>
    <row r="737" spans="2:27"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  <c r="AA737" s="83"/>
    </row>
    <row r="738" spans="2:27"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  <c r="AA738" s="83"/>
    </row>
    <row r="739" spans="2:27"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  <c r="AA739" s="83"/>
    </row>
    <row r="740" spans="2:27"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  <c r="AA740" s="83"/>
    </row>
    <row r="741" spans="2:27"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  <c r="AA741" s="83"/>
    </row>
    <row r="742" spans="2:27"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  <c r="AA742" s="83"/>
    </row>
    <row r="743" spans="2:27"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  <c r="AA743" s="83"/>
    </row>
    <row r="744" spans="2:27"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  <c r="AA744" s="83"/>
    </row>
    <row r="745" spans="2:27"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  <c r="AA745" s="83"/>
    </row>
    <row r="746" spans="2:27"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  <c r="AA746" s="83"/>
    </row>
    <row r="747" spans="2:27"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  <c r="AA747" s="83"/>
    </row>
    <row r="748" spans="2:27"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  <c r="AA748" s="83"/>
    </row>
    <row r="749" spans="2:27"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  <c r="AA749" s="83"/>
    </row>
    <row r="750" spans="2:27"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  <c r="AA750" s="83"/>
    </row>
    <row r="751" spans="2:27"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  <c r="AA751" s="83"/>
    </row>
    <row r="752" spans="2:27"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  <c r="AA752" s="83"/>
    </row>
    <row r="753" spans="2:27"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  <c r="AA753" s="83"/>
    </row>
    <row r="754" spans="2:27"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  <c r="AA754" s="83"/>
    </row>
    <row r="755" spans="2:27"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  <c r="AA755" s="83"/>
    </row>
    <row r="756" spans="2:27"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  <c r="AA756" s="83"/>
    </row>
    <row r="757" spans="2:27"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  <c r="AA757" s="83"/>
    </row>
    <row r="758" spans="2:27"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  <c r="AA758" s="83"/>
    </row>
    <row r="759" spans="2:27"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  <c r="AA759" s="83"/>
    </row>
    <row r="760" spans="2:27"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  <c r="AA760" s="83"/>
    </row>
    <row r="761" spans="2:27"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  <c r="AA761" s="83"/>
    </row>
    <row r="762" spans="2:27"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  <c r="AA762" s="83"/>
    </row>
    <row r="763" spans="2:27"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  <c r="AA763" s="83"/>
    </row>
    <row r="764" spans="2:27"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  <c r="AA764" s="83"/>
    </row>
    <row r="765" spans="2:27"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  <c r="AA765" s="83"/>
    </row>
    <row r="766" spans="2:27"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  <c r="AA766" s="83"/>
    </row>
    <row r="767" spans="2:27"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  <c r="AA767" s="83"/>
    </row>
    <row r="768" spans="2:27"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  <c r="AA768" s="83"/>
    </row>
    <row r="769" spans="2:27"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  <c r="AA769" s="83"/>
    </row>
    <row r="770" spans="2:27"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  <c r="AA770" s="83"/>
    </row>
    <row r="771" spans="2:27"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  <c r="AA771" s="83"/>
    </row>
    <row r="772" spans="2:27"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  <c r="AA772" s="83"/>
    </row>
    <row r="773" spans="2:27"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  <c r="AA773" s="83"/>
    </row>
    <row r="774" spans="2:27"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  <c r="AA774" s="83"/>
    </row>
    <row r="775" spans="2:27"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  <c r="AA775" s="83"/>
    </row>
    <row r="776" spans="2:27"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  <c r="AA776" s="83"/>
    </row>
    <row r="777" spans="2:27"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  <c r="AA777" s="83"/>
    </row>
    <row r="778" spans="2:27"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  <c r="AA778" s="83"/>
    </row>
    <row r="779" spans="2:27"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  <c r="AA779" s="83"/>
    </row>
    <row r="780" spans="2:27"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  <c r="AA780" s="83"/>
    </row>
    <row r="781" spans="2:27"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  <c r="AA781" s="83"/>
    </row>
    <row r="782" spans="2:27"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  <c r="AA782" s="83"/>
    </row>
    <row r="783" spans="2:27"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  <c r="AA783" s="83"/>
    </row>
    <row r="784" spans="2:27"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  <c r="AA784" s="83"/>
    </row>
    <row r="785" spans="2:27"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  <c r="AA785" s="83"/>
    </row>
    <row r="786" spans="2:27"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  <c r="AA786" s="83"/>
    </row>
    <row r="787" spans="2:27"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  <c r="AA787" s="83"/>
    </row>
    <row r="788" spans="2:27"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  <c r="AA788" s="83"/>
    </row>
    <row r="789" spans="2:27"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  <c r="AA789" s="83"/>
    </row>
    <row r="790" spans="2:27"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  <c r="AA790" s="83"/>
    </row>
    <row r="791" spans="2:27"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  <c r="AA791" s="83"/>
    </row>
    <row r="792" spans="2:27"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  <c r="AA792" s="83"/>
    </row>
    <row r="793" spans="2:27"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  <c r="AA793" s="83"/>
    </row>
    <row r="794" spans="2:27"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  <c r="AA794" s="83"/>
    </row>
    <row r="795" spans="2:27"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  <c r="AA795" s="83"/>
    </row>
    <row r="796" spans="2:27"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  <c r="AA796" s="83"/>
    </row>
    <row r="797" spans="2:27"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  <c r="AA797" s="83"/>
    </row>
    <row r="798" spans="2:27"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  <c r="AA798" s="83"/>
    </row>
    <row r="799" spans="2:27"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  <c r="AA799" s="83"/>
    </row>
    <row r="800" spans="2:27"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  <c r="AA800" s="83"/>
    </row>
    <row r="801" spans="2:27"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  <c r="AA801" s="83"/>
    </row>
    <row r="802" spans="2:27"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  <c r="AA802" s="83"/>
    </row>
    <row r="803" spans="2:27"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  <c r="AA803" s="83"/>
    </row>
    <row r="804" spans="2:27"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  <c r="AA804" s="83"/>
    </row>
    <row r="805" spans="2:27"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  <c r="AA805" s="83"/>
    </row>
    <row r="806" spans="2:27"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  <c r="AA806" s="83"/>
    </row>
    <row r="807" spans="2:27"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  <c r="AA807" s="83"/>
    </row>
    <row r="808" spans="2:27"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  <c r="AA808" s="83"/>
    </row>
    <row r="809" spans="2:27"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  <c r="AA809" s="83"/>
    </row>
    <row r="810" spans="2:27"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  <c r="AA810" s="83"/>
    </row>
    <row r="811" spans="2:27"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  <c r="AA811" s="83"/>
    </row>
    <row r="812" spans="2:27"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  <c r="AA812" s="83"/>
    </row>
    <row r="813" spans="2:27"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  <c r="AA813" s="83"/>
    </row>
    <row r="814" spans="2:27"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  <c r="AA814" s="83"/>
    </row>
    <row r="815" spans="2:27"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  <c r="AA815" s="83"/>
    </row>
    <row r="816" spans="2:27"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  <c r="AA816" s="83"/>
    </row>
    <row r="817" spans="2:27"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  <c r="AA817" s="83"/>
    </row>
    <row r="818" spans="2:27"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  <c r="AA818" s="83"/>
    </row>
    <row r="819" spans="2:27"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  <c r="AA819" s="83"/>
    </row>
    <row r="820" spans="2:27"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  <c r="AA820" s="83"/>
    </row>
    <row r="821" spans="2:27"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  <c r="AA821" s="83"/>
    </row>
    <row r="822" spans="2:27"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  <c r="AA822" s="83"/>
    </row>
    <row r="823" spans="2:27"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  <c r="AA823" s="83"/>
    </row>
    <row r="824" spans="2:27"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  <c r="AA824" s="83"/>
    </row>
    <row r="825" spans="2:27"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  <c r="AA825" s="83"/>
    </row>
    <row r="826" spans="2:27"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  <c r="AA826" s="83"/>
    </row>
    <row r="827" spans="2:27"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  <c r="AA827" s="83"/>
    </row>
    <row r="828" spans="2:27"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  <c r="AA828" s="83"/>
    </row>
    <row r="829" spans="2:27"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  <c r="AA829" s="83"/>
    </row>
    <row r="830" spans="2:27"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  <c r="AA830" s="83"/>
    </row>
    <row r="831" spans="2:27"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  <c r="AA831" s="83"/>
    </row>
    <row r="832" spans="2:27"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  <c r="AA832" s="83"/>
    </row>
    <row r="833" spans="2:27"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  <c r="AA833" s="83"/>
    </row>
    <row r="834" spans="2:27"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  <c r="AA834" s="83"/>
    </row>
    <row r="835" spans="2:27"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  <c r="AA835" s="83"/>
    </row>
    <row r="836" spans="2:27"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  <c r="AA836" s="83"/>
    </row>
    <row r="837" spans="2:27"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  <c r="AA837" s="83"/>
    </row>
    <row r="838" spans="2:27"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  <c r="AA838" s="83"/>
    </row>
    <row r="839" spans="2:27"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  <c r="AA839" s="83"/>
    </row>
    <row r="840" spans="2:27"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  <c r="AA840" s="83"/>
    </row>
    <row r="841" spans="2:27"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  <c r="AA841" s="83"/>
    </row>
    <row r="842" spans="2:27"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  <c r="AA842" s="83"/>
    </row>
    <row r="843" spans="2:27"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  <c r="AA843" s="83"/>
    </row>
    <row r="844" spans="2:27"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  <c r="AA844" s="83"/>
    </row>
    <row r="845" spans="2:27"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  <c r="AA845" s="83"/>
    </row>
    <row r="846" spans="2:27"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  <c r="AA846" s="83"/>
    </row>
    <row r="847" spans="2:27"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  <c r="AA847" s="83"/>
    </row>
    <row r="848" spans="2:27"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  <c r="AA848" s="83"/>
    </row>
    <row r="849" spans="2:27"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  <c r="AA849" s="83"/>
    </row>
    <row r="850" spans="2:27"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  <c r="AA850" s="83"/>
    </row>
    <row r="851" spans="2:27"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  <c r="AA851" s="83"/>
    </row>
    <row r="852" spans="2:27"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  <c r="AA852" s="83"/>
    </row>
    <row r="853" spans="2:27"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  <c r="AA853" s="83"/>
    </row>
    <row r="854" spans="2:27"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  <c r="AA854" s="83"/>
    </row>
    <row r="855" spans="2:27"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  <c r="AA855" s="83"/>
    </row>
    <row r="856" spans="2:27"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  <c r="AA856" s="83"/>
    </row>
    <row r="857" spans="2:27"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  <c r="AA857" s="83"/>
    </row>
    <row r="858" spans="2:27"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  <c r="AA858" s="83"/>
    </row>
    <row r="859" spans="2:27"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  <c r="AA859" s="83"/>
    </row>
    <row r="860" spans="2:27"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  <c r="AA860" s="83"/>
    </row>
    <row r="861" spans="2:27"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  <c r="AA861" s="83"/>
    </row>
    <row r="862" spans="2:27"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  <c r="AA862" s="83"/>
    </row>
    <row r="863" spans="2:27"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  <c r="AA863" s="83"/>
    </row>
    <row r="864" spans="2:27"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  <c r="AA864" s="83"/>
    </row>
    <row r="865" spans="2:27"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  <c r="AA865" s="83"/>
    </row>
    <row r="866" spans="2:27"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  <c r="AA866" s="83"/>
    </row>
    <row r="867" spans="2:27"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  <c r="AA867" s="83"/>
    </row>
    <row r="868" spans="2:27"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  <c r="AA868" s="83"/>
    </row>
    <row r="869" spans="2:27"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  <c r="AA869" s="83"/>
    </row>
    <row r="870" spans="2:27"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  <c r="AA870" s="83"/>
    </row>
    <row r="871" spans="2:27"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  <c r="AA871" s="83"/>
    </row>
    <row r="872" spans="2:27"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  <c r="AA872" s="83"/>
    </row>
    <row r="873" spans="2:27"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  <c r="AA873" s="83"/>
    </row>
    <row r="874" spans="2:27"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  <c r="AA874" s="83"/>
    </row>
    <row r="875" spans="2:27"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  <c r="AA875" s="83"/>
    </row>
    <row r="876" spans="2:27"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  <c r="AA876" s="83"/>
    </row>
    <row r="877" spans="2:27"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  <c r="AA877" s="83"/>
    </row>
    <row r="878" spans="2:27"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  <c r="AA878" s="83"/>
    </row>
    <row r="879" spans="2:27"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  <c r="AA879" s="83"/>
    </row>
    <row r="880" spans="2:27"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  <c r="AA880" s="83"/>
    </row>
    <row r="881" spans="2:27"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  <c r="AA881" s="83"/>
    </row>
    <row r="882" spans="2:27"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  <c r="AA882" s="83"/>
    </row>
    <row r="883" spans="2:27"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  <c r="AA883" s="83"/>
    </row>
    <row r="884" spans="2:27"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  <c r="AA884" s="83"/>
    </row>
    <row r="885" spans="2:27"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  <c r="AA885" s="83"/>
    </row>
    <row r="886" spans="2:27"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  <c r="AA886" s="83"/>
    </row>
    <row r="887" spans="2:27"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  <c r="AA887" s="83"/>
    </row>
    <row r="888" spans="2:27"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  <c r="AA888" s="83"/>
    </row>
    <row r="889" spans="2:27"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  <c r="AA889" s="83"/>
    </row>
    <row r="890" spans="2:27"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  <c r="AA890" s="83"/>
    </row>
    <row r="891" spans="2:27"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  <c r="AA891" s="83"/>
    </row>
    <row r="892" spans="2:27"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  <c r="AA892" s="83"/>
    </row>
    <row r="893" spans="2:27"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  <c r="AA893" s="83"/>
    </row>
    <row r="894" spans="2:27"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  <c r="AA894" s="83"/>
    </row>
    <row r="895" spans="2:27"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  <c r="AA895" s="83"/>
    </row>
    <row r="896" spans="2:27"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  <c r="AA896" s="83"/>
    </row>
    <row r="897" spans="2:27"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  <c r="AA897" s="83"/>
    </row>
    <row r="898" spans="2:27"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  <c r="AA898" s="83"/>
    </row>
    <row r="899" spans="2:27"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  <c r="AA899" s="83"/>
    </row>
  </sheetData>
  <mergeCells count="10">
    <mergeCell ref="B2:AE2"/>
    <mergeCell ref="B4:AE4"/>
    <mergeCell ref="B5:AE5"/>
    <mergeCell ref="B6:AE6"/>
    <mergeCell ref="B7:B8"/>
    <mergeCell ref="C7:N7"/>
    <mergeCell ref="O7:O8"/>
    <mergeCell ref="P7:AA7"/>
    <mergeCell ref="AB7:AB8"/>
    <mergeCell ref="AC7:AD7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DGII</vt:lpstr>
      <vt:lpstr>DGII!Área_de_impresión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fperez</cp:lastModifiedBy>
  <dcterms:created xsi:type="dcterms:W3CDTF">2014-03-19T14:20:28Z</dcterms:created>
  <dcterms:modified xsi:type="dcterms:W3CDTF">2014-03-19T14:23:21Z</dcterms:modified>
</cp:coreProperties>
</file>