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PP" sheetId="1" r:id="rId1"/>
  </sheets>
  <externalReferences>
    <externalReference r:id="rId2"/>
    <externalReference r:id="rId3"/>
  </externalReferences>
  <definedNames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1">#N/A</definedName>
    <definedName name="_1987">#N/A</definedName>
    <definedName name="_Order1" hidden="1">255</definedName>
    <definedName name="AccessDatabase" hidden="1">"\\De2kp-42538\BOLETIN\Claga\CLAGA2000.mdb"</definedName>
    <definedName name="ACUMULADO">#N/A</definedName>
    <definedName name="_xlnm.Print_Area" localSheetId="0">PP!$B$1:$AD$102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ROS1">#N/A</definedName>
    <definedName name="_ROS2">#N/A</definedName>
    <definedName name="_ROS3">#N/A</definedName>
    <definedName name="_ROS4">#N/A</definedName>
    <definedName name="_xlnm.Print_Titles" localSheetId="0">PP!$1:$7</definedName>
  </definedNames>
  <calcPr calcId="125725" fullCalcOnLoad="1"/>
</workbook>
</file>

<file path=xl/calcChain.xml><?xml version="1.0" encoding="utf-8"?>
<calcChain xmlns="http://schemas.openxmlformats.org/spreadsheetml/2006/main">
  <c r="AC56" i="1"/>
  <c r="AD56" s="1"/>
  <c r="AA97"/>
  <c r="Z97"/>
  <c r="Y97"/>
  <c r="X97"/>
  <c r="W97"/>
  <c r="V97"/>
  <c r="U97"/>
  <c r="T97"/>
  <c r="S97"/>
  <c r="R97"/>
  <c r="Q97"/>
  <c r="P97"/>
  <c r="AB97" s="1"/>
  <c r="AC97" s="1"/>
  <c r="AD97" s="1"/>
  <c r="O97"/>
  <c r="AB94"/>
  <c r="AC94" s="1"/>
  <c r="O94"/>
  <c r="AB93"/>
  <c r="AC93" s="1"/>
  <c r="AD93" s="1"/>
  <c r="O93"/>
  <c r="AA92"/>
  <c r="Z92"/>
  <c r="Y92"/>
  <c r="X92"/>
  <c r="W92"/>
  <c r="V92"/>
  <c r="U92"/>
  <c r="T92"/>
  <c r="S92"/>
  <c r="R92"/>
  <c r="Q92"/>
  <c r="P92"/>
  <c r="AB92" s="1"/>
  <c r="AC92" s="1"/>
  <c r="AD92" s="1"/>
  <c r="O92"/>
  <c r="N92"/>
  <c r="M92"/>
  <c r="L92"/>
  <c r="K92"/>
  <c r="J92"/>
  <c r="I92"/>
  <c r="H92"/>
  <c r="G92"/>
  <c r="F92"/>
  <c r="E92"/>
  <c r="D92"/>
  <c r="C92"/>
  <c r="AB91"/>
  <c r="AC91" s="1"/>
  <c r="AD91" s="1"/>
  <c r="O91"/>
  <c r="O89" s="1"/>
  <c r="O87" s="1"/>
  <c r="AC90"/>
  <c r="AD90" s="1"/>
  <c r="AB90"/>
  <c r="O90"/>
  <c r="AA89"/>
  <c r="Z89"/>
  <c r="Y89"/>
  <c r="Y87" s="1"/>
  <c r="Y83" s="1"/>
  <c r="X89"/>
  <c r="W89"/>
  <c r="V89"/>
  <c r="U89"/>
  <c r="U87" s="1"/>
  <c r="U83" s="1"/>
  <c r="T89"/>
  <c r="S89"/>
  <c r="R89"/>
  <c r="Q89"/>
  <c r="Q87" s="1"/>
  <c r="Q83" s="1"/>
  <c r="P89"/>
  <c r="N89"/>
  <c r="M89"/>
  <c r="M87" s="1"/>
  <c r="M83" s="1"/>
  <c r="L89"/>
  <c r="K89"/>
  <c r="J89"/>
  <c r="I89"/>
  <c r="I87" s="1"/>
  <c r="I83" s="1"/>
  <c r="H89"/>
  <c r="G89"/>
  <c r="F89"/>
  <c r="E89"/>
  <c r="E87" s="1"/>
  <c r="E83" s="1"/>
  <c r="D89"/>
  <c r="C89"/>
  <c r="AB88"/>
  <c r="AC88" s="1"/>
  <c r="O88"/>
  <c r="AA87"/>
  <c r="Z87"/>
  <c r="X87"/>
  <c r="X83" s="1"/>
  <c r="W87"/>
  <c r="V87"/>
  <c r="T87"/>
  <c r="T83" s="1"/>
  <c r="S87"/>
  <c r="R87"/>
  <c r="P87"/>
  <c r="P83" s="1"/>
  <c r="N87"/>
  <c r="L87"/>
  <c r="L83" s="1"/>
  <c r="K87"/>
  <c r="J87"/>
  <c r="H87"/>
  <c r="H83" s="1"/>
  <c r="G87"/>
  <c r="F87"/>
  <c r="D87"/>
  <c r="D83" s="1"/>
  <c r="C87"/>
  <c r="AB86"/>
  <c r="AC86" s="1"/>
  <c r="AD86" s="1"/>
  <c r="O86"/>
  <c r="AB85"/>
  <c r="O85"/>
  <c r="AC85" s="1"/>
  <c r="AA84"/>
  <c r="Z84"/>
  <c r="Y84"/>
  <c r="X84"/>
  <c r="W84"/>
  <c r="V84"/>
  <c r="U84"/>
  <c r="T84"/>
  <c r="S84"/>
  <c r="R84"/>
  <c r="Q84"/>
  <c r="P84"/>
  <c r="AB84" s="1"/>
  <c r="N84"/>
  <c r="M84"/>
  <c r="L84"/>
  <c r="K84"/>
  <c r="J84"/>
  <c r="I84"/>
  <c r="H84"/>
  <c r="G84"/>
  <c r="F84"/>
  <c r="E84"/>
  <c r="D84"/>
  <c r="C84"/>
  <c r="O84" s="1"/>
  <c r="AA83"/>
  <c r="Z83"/>
  <c r="W83"/>
  <c r="V83"/>
  <c r="S83"/>
  <c r="R83"/>
  <c r="N83"/>
  <c r="K83"/>
  <c r="J83"/>
  <c r="G83"/>
  <c r="F83"/>
  <c r="C83"/>
  <c r="AB82"/>
  <c r="O82"/>
  <c r="AC82" s="1"/>
  <c r="AD82" s="1"/>
  <c r="AB78"/>
  <c r="O78"/>
  <c r="AC78" s="1"/>
  <c r="AD78" s="1"/>
  <c r="AA77"/>
  <c r="Z77"/>
  <c r="Y77"/>
  <c r="X77"/>
  <c r="W77"/>
  <c r="V77"/>
  <c r="U77"/>
  <c r="T77"/>
  <c r="S77"/>
  <c r="R77"/>
  <c r="Q77"/>
  <c r="P77"/>
  <c r="AB77" s="1"/>
  <c r="N77"/>
  <c r="M77"/>
  <c r="L77"/>
  <c r="K77"/>
  <c r="J77"/>
  <c r="I77"/>
  <c r="H77"/>
  <c r="G77"/>
  <c r="F77"/>
  <c r="E77"/>
  <c r="D77"/>
  <c r="C77"/>
  <c r="O77" s="1"/>
  <c r="AC76"/>
  <c r="AB76"/>
  <c r="O76"/>
  <c r="AD75"/>
  <c r="AC75"/>
  <c r="AB75"/>
  <c r="O75"/>
  <c r="AC74"/>
  <c r="AB74"/>
  <c r="O74"/>
  <c r="AC73"/>
  <c r="AD73" s="1"/>
  <c r="AB73"/>
  <c r="O73"/>
  <c r="AC72"/>
  <c r="AD72" s="1"/>
  <c r="AB72"/>
  <c r="O72"/>
  <c r="AB71"/>
  <c r="AC71" s="1"/>
  <c r="AA70"/>
  <c r="AA58" s="1"/>
  <c r="AA54" s="1"/>
  <c r="AA8" s="1"/>
  <c r="AA80" s="1"/>
  <c r="AA96" s="1"/>
  <c r="Z70"/>
  <c r="Z58" s="1"/>
  <c r="Z54" s="1"/>
  <c r="Z8" s="1"/>
  <c r="Z80" s="1"/>
  <c r="Z96" s="1"/>
  <c r="Y70"/>
  <c r="X70"/>
  <c r="W70"/>
  <c r="W58" s="1"/>
  <c r="W54" s="1"/>
  <c r="W8" s="1"/>
  <c r="W80" s="1"/>
  <c r="W96" s="1"/>
  <c r="V70"/>
  <c r="V58" s="1"/>
  <c r="V54" s="1"/>
  <c r="V8" s="1"/>
  <c r="V80" s="1"/>
  <c r="V96" s="1"/>
  <c r="U70"/>
  <c r="T70"/>
  <c r="S70"/>
  <c r="S58" s="1"/>
  <c r="S54" s="1"/>
  <c r="S8" s="1"/>
  <c r="S80" s="1"/>
  <c r="S96" s="1"/>
  <c r="R70"/>
  <c r="R58" s="1"/>
  <c r="R54" s="1"/>
  <c r="R8" s="1"/>
  <c r="R80" s="1"/>
  <c r="R96" s="1"/>
  <c r="Q70"/>
  <c r="P70"/>
  <c r="O70"/>
  <c r="N70"/>
  <c r="N58" s="1"/>
  <c r="N54" s="1"/>
  <c r="N8" s="1"/>
  <c r="N80" s="1"/>
  <c r="N96" s="1"/>
  <c r="M70"/>
  <c r="L70"/>
  <c r="K70"/>
  <c r="K58" s="1"/>
  <c r="K54" s="1"/>
  <c r="K8" s="1"/>
  <c r="K80" s="1"/>
  <c r="K96" s="1"/>
  <c r="J70"/>
  <c r="J58" s="1"/>
  <c r="J54" s="1"/>
  <c r="J8" s="1"/>
  <c r="J80" s="1"/>
  <c r="J96" s="1"/>
  <c r="I70"/>
  <c r="H70"/>
  <c r="G70"/>
  <c r="G58" s="1"/>
  <c r="G54" s="1"/>
  <c r="G8" s="1"/>
  <c r="G80" s="1"/>
  <c r="G96" s="1"/>
  <c r="F70"/>
  <c r="F58" s="1"/>
  <c r="F54" s="1"/>
  <c r="F8" s="1"/>
  <c r="F80" s="1"/>
  <c r="F96" s="1"/>
  <c r="E70"/>
  <c r="D70"/>
  <c r="C70"/>
  <c r="C58" s="1"/>
  <c r="C54" s="1"/>
  <c r="C8" s="1"/>
  <c r="C80" s="1"/>
  <c r="C96" s="1"/>
  <c r="AB69"/>
  <c r="O69"/>
  <c r="AC69" s="1"/>
  <c r="AD69" s="1"/>
  <c r="AB68"/>
  <c r="O68"/>
  <c r="AC68" s="1"/>
  <c r="AD68" s="1"/>
  <c r="AB67"/>
  <c r="O67"/>
  <c r="AC67" s="1"/>
  <c r="AD67" s="1"/>
  <c r="AB66"/>
  <c r="O66"/>
  <c r="AC66" s="1"/>
  <c r="AD66" s="1"/>
  <c r="AB65"/>
  <c r="O65"/>
  <c r="AC65" s="1"/>
  <c r="AD65" s="1"/>
  <c r="AB64"/>
  <c r="O64"/>
  <c r="AC64" s="1"/>
  <c r="AD64" s="1"/>
  <c r="AB63"/>
  <c r="AA63"/>
  <c r="Z63"/>
  <c r="Y63"/>
  <c r="X63"/>
  <c r="W63"/>
  <c r="V63"/>
  <c r="U63"/>
  <c r="T63"/>
  <c r="S63"/>
  <c r="R63"/>
  <c r="Q63"/>
  <c r="P63"/>
  <c r="N63"/>
  <c r="M63"/>
  <c r="L63"/>
  <c r="K63"/>
  <c r="J63"/>
  <c r="I63"/>
  <c r="H63"/>
  <c r="G63"/>
  <c r="F63"/>
  <c r="E63"/>
  <c r="D63"/>
  <c r="C63"/>
  <c r="AB62"/>
  <c r="AC62" s="1"/>
  <c r="AD62" s="1"/>
  <c r="O62"/>
  <c r="AB61"/>
  <c r="AC61" s="1"/>
  <c r="AD61" s="1"/>
  <c r="O61"/>
  <c r="AB60"/>
  <c r="AC60" s="1"/>
  <c r="AD60" s="1"/>
  <c r="O60"/>
  <c r="AB59"/>
  <c r="AC59" s="1"/>
  <c r="AD59" s="1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Y58"/>
  <c r="X58"/>
  <c r="X54" s="1"/>
  <c r="X8" s="1"/>
  <c r="X80" s="1"/>
  <c r="X96" s="1"/>
  <c r="U58"/>
  <c r="T58"/>
  <c r="T54" s="1"/>
  <c r="T8" s="1"/>
  <c r="T80" s="1"/>
  <c r="T96" s="1"/>
  <c r="Q58"/>
  <c r="P58"/>
  <c r="P54" s="1"/>
  <c r="P8" s="1"/>
  <c r="P80" s="1"/>
  <c r="P96" s="1"/>
  <c r="M58"/>
  <c r="L58"/>
  <c r="L54" s="1"/>
  <c r="L8" s="1"/>
  <c r="L80" s="1"/>
  <c r="I58"/>
  <c r="H58"/>
  <c r="H54" s="1"/>
  <c r="H8" s="1"/>
  <c r="H80" s="1"/>
  <c r="H96" s="1"/>
  <c r="E58"/>
  <c r="D58"/>
  <c r="D54" s="1"/>
  <c r="D8" s="1"/>
  <c r="D80" s="1"/>
  <c r="D96" s="1"/>
  <c r="AB57"/>
  <c r="AC57" s="1"/>
  <c r="O57"/>
  <c r="AB56"/>
  <c r="O56"/>
  <c r="AB55"/>
  <c r="AC55" s="1"/>
  <c r="AD55" s="1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Y54"/>
  <c r="U54"/>
  <c r="Q54"/>
  <c r="M54"/>
  <c r="I54"/>
  <c r="E54"/>
  <c r="AB53"/>
  <c r="AC53" s="1"/>
  <c r="AD53" s="1"/>
  <c r="O53"/>
  <c r="AB52"/>
  <c r="AC52" s="1"/>
  <c r="AD52" s="1"/>
  <c r="O52"/>
  <c r="AB51"/>
  <c r="AC51" s="1"/>
  <c r="AD51" s="1"/>
  <c r="O51"/>
  <c r="AB50"/>
  <c r="AC50" s="1"/>
  <c r="AD50" s="1"/>
  <c r="O50"/>
  <c r="AB49"/>
  <c r="AC49" s="1"/>
  <c r="AD49" s="1"/>
  <c r="O49"/>
  <c r="AB48"/>
  <c r="AC48" s="1"/>
  <c r="AD48" s="1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AB47"/>
  <c r="AC47" s="1"/>
  <c r="AD47" s="1"/>
  <c r="O47"/>
  <c r="AB46"/>
  <c r="AC46" s="1"/>
  <c r="AD46" s="1"/>
  <c r="O46"/>
  <c r="AB45"/>
  <c r="AC45" s="1"/>
  <c r="AD45" s="1"/>
  <c r="O45"/>
  <c r="AB44"/>
  <c r="AC44" s="1"/>
  <c r="AD44" s="1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AB43"/>
  <c r="AA43"/>
  <c r="Z43"/>
  <c r="Y43"/>
  <c r="X43"/>
  <c r="W43"/>
  <c r="V43"/>
  <c r="U43"/>
  <c r="T43"/>
  <c r="S43"/>
  <c r="R43"/>
  <c r="Q43"/>
  <c r="P43"/>
  <c r="N43"/>
  <c r="M43"/>
  <c r="L43"/>
  <c r="K43"/>
  <c r="J43"/>
  <c r="I43"/>
  <c r="H43"/>
  <c r="G43"/>
  <c r="F43"/>
  <c r="E43"/>
  <c r="D43"/>
  <c r="C43"/>
  <c r="O43" s="1"/>
  <c r="AB42"/>
  <c r="AC42" s="1"/>
  <c r="AD42" s="1"/>
  <c r="O42"/>
  <c r="AB41"/>
  <c r="AC41" s="1"/>
  <c r="AD41" s="1"/>
  <c r="O41"/>
  <c r="AB40"/>
  <c r="AC40" s="1"/>
  <c r="AD40" s="1"/>
  <c r="O40"/>
  <c r="AB39"/>
  <c r="AC39" s="1"/>
  <c r="AD39" s="1"/>
  <c r="O39"/>
  <c r="AB38"/>
  <c r="AC38" s="1"/>
  <c r="AD38" s="1"/>
  <c r="O38"/>
  <c r="AB37"/>
  <c r="AC37" s="1"/>
  <c r="AD37" s="1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AB36"/>
  <c r="AC36" s="1"/>
  <c r="AD36" s="1"/>
  <c r="O36"/>
  <c r="AB35"/>
  <c r="AC35" s="1"/>
  <c r="AD35" s="1"/>
  <c r="O35"/>
  <c r="AB34"/>
  <c r="AC34" s="1"/>
  <c r="AD34" s="1"/>
  <c r="O34"/>
  <c r="AB33"/>
  <c r="AC33" s="1"/>
  <c r="AD33" s="1"/>
  <c r="O33"/>
  <c r="AB32"/>
  <c r="AA32"/>
  <c r="Z32"/>
  <c r="Y32"/>
  <c r="X32"/>
  <c r="W32"/>
  <c r="V32"/>
  <c r="U32"/>
  <c r="T32"/>
  <c r="S32"/>
  <c r="R32"/>
  <c r="Q32"/>
  <c r="P32"/>
  <c r="N32"/>
  <c r="M32"/>
  <c r="L32"/>
  <c r="K32"/>
  <c r="J32"/>
  <c r="I32"/>
  <c r="H32"/>
  <c r="G32"/>
  <c r="F32"/>
  <c r="E32"/>
  <c r="D32"/>
  <c r="C32"/>
  <c r="O32" s="1"/>
  <c r="O22" s="1"/>
  <c r="O9" s="1"/>
  <c r="AB31"/>
  <c r="AC31" s="1"/>
  <c r="AD31" s="1"/>
  <c r="O31"/>
  <c r="AB30"/>
  <c r="AC30" s="1"/>
  <c r="AD30" s="1"/>
  <c r="O30"/>
  <c r="AB29"/>
  <c r="AC29" s="1"/>
  <c r="AD29" s="1"/>
  <c r="O29"/>
  <c r="AB28"/>
  <c r="AC28" s="1"/>
  <c r="AD28" s="1"/>
  <c r="O28"/>
  <c r="AB27"/>
  <c r="AC27" s="1"/>
  <c r="AD27" s="1"/>
  <c r="O27"/>
  <c r="AB26"/>
  <c r="AC26" s="1"/>
  <c r="AD26" s="1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B25"/>
  <c r="AC25" s="1"/>
  <c r="AD25" s="1"/>
  <c r="O25"/>
  <c r="AB24"/>
  <c r="AC24" s="1"/>
  <c r="AD24" s="1"/>
  <c r="O24"/>
  <c r="AB23"/>
  <c r="AC23" s="1"/>
  <c r="AD23" s="1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B22"/>
  <c r="AA22"/>
  <c r="Z22"/>
  <c r="Y22"/>
  <c r="X22"/>
  <c r="W22"/>
  <c r="V22"/>
  <c r="U22"/>
  <c r="T22"/>
  <c r="S22"/>
  <c r="R22"/>
  <c r="Q22"/>
  <c r="P22"/>
  <c r="N22"/>
  <c r="M22"/>
  <c r="L22"/>
  <c r="K22"/>
  <c r="J22"/>
  <c r="I22"/>
  <c r="H22"/>
  <c r="G22"/>
  <c r="F22"/>
  <c r="E22"/>
  <c r="D22"/>
  <c r="C22"/>
  <c r="AB21"/>
  <c r="AC21" s="1"/>
  <c r="AD21" s="1"/>
  <c r="O21"/>
  <c r="AB20"/>
  <c r="AC20" s="1"/>
  <c r="AD20" s="1"/>
  <c r="O20"/>
  <c r="AB19"/>
  <c r="AC19" s="1"/>
  <c r="AD19" s="1"/>
  <c r="O19"/>
  <c r="AB18"/>
  <c r="AC18" s="1"/>
  <c r="AD18" s="1"/>
  <c r="O18"/>
  <c r="AB17"/>
  <c r="AC17" s="1"/>
  <c r="AD17" s="1"/>
  <c r="O17"/>
  <c r="AB16"/>
  <c r="AC16" s="1"/>
  <c r="AD16" s="1"/>
  <c r="O16"/>
  <c r="AB15"/>
  <c r="AC15" s="1"/>
  <c r="AD15" s="1"/>
  <c r="O15"/>
  <c r="AB14"/>
  <c r="AC14" s="1"/>
  <c r="AD14" s="1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B13"/>
  <c r="AC13" s="1"/>
  <c r="AD13" s="1"/>
  <c r="O13"/>
  <c r="AB12"/>
  <c r="AC12" s="1"/>
  <c r="AD12" s="1"/>
  <c r="O12"/>
  <c r="AB11"/>
  <c r="AC11" s="1"/>
  <c r="AD11" s="1"/>
  <c r="O11"/>
  <c r="AB10"/>
  <c r="AC10" s="1"/>
  <c r="AD10" s="1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B9"/>
  <c r="AA9"/>
  <c r="Z9"/>
  <c r="Y9"/>
  <c r="X9"/>
  <c r="W9"/>
  <c r="V9"/>
  <c r="U9"/>
  <c r="T9"/>
  <c r="S9"/>
  <c r="R9"/>
  <c r="Q9"/>
  <c r="P9"/>
  <c r="N9"/>
  <c r="M9"/>
  <c r="L9"/>
  <c r="K9"/>
  <c r="J9"/>
  <c r="I9"/>
  <c r="H9"/>
  <c r="G9"/>
  <c r="F9"/>
  <c r="E9"/>
  <c r="D9"/>
  <c r="C9"/>
  <c r="Y8"/>
  <c r="Y80" s="1"/>
  <c r="Y96" s="1"/>
  <c r="U8"/>
  <c r="U80" s="1"/>
  <c r="U96" s="1"/>
  <c r="Q8"/>
  <c r="Q80" s="1"/>
  <c r="M8"/>
  <c r="M80" s="1"/>
  <c r="M96" s="1"/>
  <c r="I8"/>
  <c r="I80" s="1"/>
  <c r="I96" s="1"/>
  <c r="E8"/>
  <c r="E80" s="1"/>
  <c r="AC84" l="1"/>
  <c r="AD84" s="1"/>
  <c r="Q96"/>
  <c r="AC22"/>
  <c r="AD22" s="1"/>
  <c r="AC43"/>
  <c r="AD43" s="1"/>
  <c r="AC77"/>
  <c r="AD77" s="1"/>
  <c r="O83"/>
  <c r="O8"/>
  <c r="O80" s="1"/>
  <c r="AC32"/>
  <c r="AD32" s="1"/>
  <c r="E96"/>
  <c r="L96"/>
  <c r="AC63"/>
  <c r="AD63" s="1"/>
  <c r="O63"/>
  <c r="O58" s="1"/>
  <c r="O54" s="1"/>
  <c r="AC9"/>
  <c r="AD9" s="1"/>
  <c r="AB89"/>
  <c r="AB70"/>
  <c r="AC89" l="1"/>
  <c r="AD89" s="1"/>
  <c r="AB87"/>
  <c r="AC70"/>
  <c r="AD70" s="1"/>
  <c r="AB58"/>
  <c r="O96"/>
  <c r="AC58" l="1"/>
  <c r="AD58" s="1"/>
  <c r="AB54"/>
  <c r="AC87"/>
  <c r="AD87" s="1"/>
  <c r="AB83"/>
  <c r="AC83" s="1"/>
  <c r="AD83" s="1"/>
  <c r="AB8" l="1"/>
  <c r="AC54"/>
  <c r="AD54" s="1"/>
  <c r="AB80" l="1"/>
  <c r="AC8"/>
  <c r="AD8" s="1"/>
  <c r="AB96" l="1"/>
  <c r="AC80"/>
  <c r="AD80" s="1"/>
  <c r="AC96" l="1"/>
  <c r="AD96" s="1"/>
</calcChain>
</file>

<file path=xl/sharedStrings.xml><?xml version="1.0" encoding="utf-8"?>
<sst xmlns="http://schemas.openxmlformats.org/spreadsheetml/2006/main" count="125" uniqueCount="102">
  <si>
    <t>CUADRO No.1</t>
  </si>
  <si>
    <t>INGRESOS FISCALES COMPARADOS, SEGÚN PRINCIPALES PARTIDAS</t>
  </si>
  <si>
    <t>ENERO-DICIEMBRE  2013/2012</t>
  </si>
  <si>
    <r>
      <t>(En millones RD$)</t>
    </r>
    <r>
      <rPr>
        <i/>
        <vertAlign val="superscript"/>
        <sz val="11"/>
        <color indexed="8"/>
        <rFont val="Arial"/>
        <family val="2"/>
      </rPr>
      <t xml:space="preserve"> (1)</t>
    </r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</si>
  <si>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</si>
  <si>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</si>
  <si>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</si>
  <si>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</si>
  <si>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</si>
  <si>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</si>
  <si>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</si>
  <si>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</si>
  <si>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</si>
  <si>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</si>
  <si>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</si>
  <si>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</si>
  <si>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</si>
  <si>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</si>
  <si>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 Abs.</t>
  </si>
  <si>
    <t xml:space="preserve"> %</t>
  </si>
  <si>
    <t xml:space="preserve"> I-  INGRESOS CORRIENTES</t>
  </si>
  <si>
    <t xml:space="preserve"> II-  INGRESOS TRIBUTARIOS</t>
  </si>
  <si>
    <r>
      <t>1)</t>
    </r>
    <r>
      <rPr>
        <b/>
        <u/>
        <sz val="11"/>
        <color indexed="8"/>
        <rFont val="Arial"/>
        <family val="2"/>
      </rPr>
      <t xml:space="preserve"> Impuestos Sobre Ingresos</t>
    </r>
  </si>
  <si>
    <t>- Impuestos sobre la Renta de las Personas</t>
  </si>
  <si>
    <t>- Impuestos sobre Los Ingresos de las Empresas</t>
  </si>
  <si>
    <t>- Otros Impuestos sobre los Ingresos</t>
  </si>
  <si>
    <r>
      <t xml:space="preserve">2) </t>
    </r>
    <r>
      <rPr>
        <b/>
        <u/>
        <sz val="11"/>
        <color indexed="8"/>
        <rFont val="Arial"/>
        <family val="2"/>
      </rPr>
      <t xml:space="preserve">Impuestos sobre la Propiedad </t>
    </r>
  </si>
  <si>
    <t>- Operaciones Inmobiliarias</t>
  </si>
  <si>
    <t>- 17% Registro de Propiedad de Vehículos</t>
  </si>
  <si>
    <t>- Impuestos sobre los Activos (1%)</t>
  </si>
  <si>
    <t>- Impuestos sobre los Activos Financieros (Ley No.139-11)</t>
  </si>
  <si>
    <t>- Actos Traslativos</t>
  </si>
  <si>
    <t xml:space="preserve">- Impuestos a las Viviendas Suntuarias </t>
  </si>
  <si>
    <t>- Otros</t>
  </si>
  <si>
    <r>
      <t>3)</t>
    </r>
    <r>
      <rPr>
        <b/>
        <u/>
        <sz val="11"/>
        <color indexed="8"/>
        <rFont val="Arial"/>
        <family val="2"/>
      </rPr>
      <t xml:space="preserve"> Impuestos Internos sobre Mercancías y Servicios</t>
    </r>
  </si>
  <si>
    <t>Impuesto a las Transf. Bienes Industrializados y Servicios</t>
  </si>
  <si>
    <t>- ITBIS Interno</t>
  </si>
  <si>
    <t>- ITBIS Externo</t>
  </si>
  <si>
    <t xml:space="preserve">Impuestos sobre Mercancías </t>
  </si>
  <si>
    <t>- Bebidas Alcohólicas</t>
  </si>
  <si>
    <t>- Tabaco Manufacturado</t>
  </si>
  <si>
    <t>- Impuestos Selectivo Especifico sobre Hidrocarburos (Ley No. 112)</t>
  </si>
  <si>
    <t>- Impuestos Selectivo Ad valorem sobre Hidrocarburos (Ley No.557-05)</t>
  </si>
  <si>
    <t>Impuestos sobre los Servicios</t>
  </si>
  <si>
    <t xml:space="preserve">- Impuesto sobre Cheques </t>
  </si>
  <si>
    <t xml:space="preserve">- Impuesto Selectivo sobre las Telecomunicaciones </t>
  </si>
  <si>
    <t>- Impuesto Selectivo sobre Pólizas de Seguros</t>
  </si>
  <si>
    <t>Impuestos sobre el Uso de Bienes y Licencias</t>
  </si>
  <si>
    <t>- Derecho de Circulación Vehículos de Motor</t>
  </si>
  <si>
    <t>- Licencias para Portar Armas de Fuego</t>
  </si>
  <si>
    <t>- Licencias sobre Maquinas Tragamonedas</t>
  </si>
  <si>
    <t>- Impuesto Específico a Banca de Apuestas</t>
  </si>
  <si>
    <r>
      <t xml:space="preserve">4) </t>
    </r>
    <r>
      <rPr>
        <b/>
        <u/>
        <sz val="11"/>
        <color indexed="8"/>
        <rFont val="Arial"/>
        <family val="2"/>
      </rPr>
      <t>Impuestos Sobre el Comercio Exterior</t>
    </r>
  </si>
  <si>
    <t>Sobre las Importaciones</t>
  </si>
  <si>
    <t>- Arancel</t>
  </si>
  <si>
    <t>Sobre las Exportaciones</t>
  </si>
  <si>
    <t>Otros Impuestos al Comercio Exterior</t>
  </si>
  <si>
    <t>- Impuesto a la Salida de Pasajeros al Exterior por Aeropuertos y Puertos</t>
  </si>
  <si>
    <t>- Derechos Consulares</t>
  </si>
  <si>
    <r>
      <t xml:space="preserve">5) </t>
    </r>
    <r>
      <rPr>
        <b/>
        <u/>
        <sz val="11"/>
        <color indexed="8"/>
        <rFont val="Arial"/>
        <family val="2"/>
      </rPr>
      <t xml:space="preserve">Otros Impuestos </t>
    </r>
  </si>
  <si>
    <r>
      <t xml:space="preserve">6) </t>
    </r>
    <r>
      <rPr>
        <b/>
        <u/>
        <sz val="11"/>
        <color indexed="8"/>
        <rFont val="Arial"/>
        <family val="2"/>
      </rPr>
      <t>Contribución a la Seguridad Social</t>
    </r>
  </si>
  <si>
    <t>III-  INGRESOS NO TRIBUTARIOS</t>
  </si>
  <si>
    <t>1) Transferencias Corrientes</t>
  </si>
  <si>
    <t>- Zona Franca</t>
  </si>
  <si>
    <t>2) Otros Ingresos</t>
  </si>
  <si>
    <t>- Ventas de Mercancías del Estado</t>
  </si>
  <si>
    <t>- PROMESE</t>
  </si>
  <si>
    <t>- Otras Ventas de Mercancías de la Administración Central</t>
  </si>
  <si>
    <t>- Otras Ventas</t>
  </si>
  <si>
    <t>- Ventas de Servicios del Estado</t>
  </si>
  <si>
    <t>- Derechos Aeroportuarios</t>
  </si>
  <si>
    <t>- Tarjetas de Turismo</t>
  </si>
  <si>
    <t>- Peaje</t>
  </si>
  <si>
    <t>- Tasas por Expedición y Renovación de Pasaportes</t>
  </si>
  <si>
    <t>- Otras Ventas Servicios de la Administración Central</t>
  </si>
  <si>
    <t>- Rentas de Propiedad</t>
  </si>
  <si>
    <t>- Dividendos por Inversiones Empresariales</t>
  </si>
  <si>
    <t>- Intereses</t>
  </si>
  <si>
    <t>- Concesiones</t>
  </si>
  <si>
    <t>-</t>
  </si>
  <si>
    <t>- Ingresos Diversos</t>
  </si>
  <si>
    <t>IV) INGRESOS A ESPECIFICAR</t>
  </si>
  <si>
    <t>VI.  INGRESOS DE CAPITAL</t>
  </si>
  <si>
    <t>- Ventas de activos no financiero</t>
  </si>
  <si>
    <t>TOTAL</t>
  </si>
  <si>
    <t>DONACIONES</t>
  </si>
  <si>
    <t>FUENTES FINANCIERAS</t>
  </si>
  <si>
    <r>
      <t xml:space="preserve">- </t>
    </r>
    <r>
      <rPr>
        <b/>
        <u/>
        <sz val="11"/>
        <color indexed="8"/>
        <rFont val="Arial"/>
        <family val="2"/>
      </rPr>
      <t xml:space="preserve"> Activos Financieros</t>
    </r>
  </si>
  <si>
    <t>- Venta de Acciones</t>
  </si>
  <si>
    <t>- Recuperación de Prestamos</t>
  </si>
  <si>
    <r>
      <t xml:space="preserve">- </t>
    </r>
    <r>
      <rPr>
        <b/>
        <u/>
        <sz val="11"/>
        <color indexed="8"/>
        <rFont val="Arial"/>
        <family val="2"/>
      </rPr>
      <t xml:space="preserve"> Pasivos Financieros</t>
    </r>
  </si>
  <si>
    <t>- Obtención de Préstamos Internos</t>
  </si>
  <si>
    <t>- Obtención de Préstamos Externos</t>
  </si>
  <si>
    <t>- PETROCARIBE</t>
  </si>
  <si>
    <t>- Colocación de Títulos y Valores</t>
  </si>
  <si>
    <t>- Internos</t>
  </si>
  <si>
    <t>- Externos</t>
  </si>
  <si>
    <t xml:space="preserve">   Fondos Especiales y de Terceros</t>
  </si>
  <si>
    <t>(1) Cifras sujetas a rectificación.</t>
  </si>
  <si>
    <r>
      <t xml:space="preserve">    </t>
    </r>
    <r>
      <rPr>
        <sz val="10"/>
        <color indexed="8"/>
        <rFont val="Arial"/>
        <family val="2"/>
      </rPr>
      <t xml:space="preserve"> Incluye los dólares convertidos a la tasa oficial</t>
    </r>
    <r>
      <rPr>
        <b/>
        <sz val="10"/>
        <color indexed="8"/>
        <rFont val="Arial"/>
        <family val="2"/>
      </rPr>
      <t xml:space="preserve">. </t>
    </r>
  </si>
  <si>
    <t xml:space="preserve">      Excluye los Fondos Especiales y de Terceros e Ingresos de otras Direcciones e Instituciones. Además excluye los ingresos de la Cuenta Única del Tesoro-CUT-. </t>
  </si>
  <si>
    <t>FUENTE: Ministerio de Hacienda, Sistema Integrado de Gestión Financiera (SIGEF), Informe de Ejecución de Ingresos.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</si>
</sst>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#,##0.0_);\(#,##0.0\)"/>
    <numFmt numFmtId="165" formatCode="#,##0.00000000_);\(#,##0.00000000\)"/>
    <numFmt numFmtId="166" formatCode="_(* #,##0.0_);_(* \(#,##0.0\);_(* &quot;-&quot;??_);_(@_)"/>
    <numFmt numFmtId="167" formatCode="0.0"/>
    <numFmt numFmtId="168" formatCode="* _(#,##0.0_)\ _P_-;* \(#,##0.0\)\ _P_-;_-* &quot;-&quot;??\ _P_-;_-@_-"/>
    <numFmt numFmtId="169" formatCode="_ * #,##0.00_ ;_ * \-#,##0.00_ ;_ * &quot;-&quot;??_ ;_ @_ "/>
    <numFmt numFmtId="170" formatCode="_([$€-2]* #,##0.00_);_([$€-2]* \(#,##0.00\);_([$€-2]* &quot;-&quot;??_)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i/>
      <sz val="9"/>
      <color indexed="8"/>
      <name val="Arial"/>
      <family val="2"/>
    </font>
    <font>
      <b/>
      <sz val="12"/>
      <color indexed="8"/>
      <name val="Arial"/>
      <family val="2"/>
    </font>
    <font>
      <i/>
      <sz val="11"/>
      <color indexed="8"/>
      <name val="Arial"/>
      <family val="2"/>
    </font>
    <font>
      <i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0" borderId="9">
      <protection hidden="1"/>
    </xf>
    <xf numFmtId="0" fontId="23" fillId="16" borderId="9" applyNumberFormat="0" applyFont="0" applyBorder="0" applyAlignment="0" applyProtection="0">
      <protection hidden="1"/>
    </xf>
    <xf numFmtId="0" fontId="22" fillId="0" borderId="9">
      <protection hidden="1"/>
    </xf>
    <xf numFmtId="168" fontId="24" fillId="0" borderId="20" applyBorder="0">
      <alignment horizontal="center" vertical="center"/>
    </xf>
    <xf numFmtId="0" fontId="25" fillId="4" borderId="0" applyNumberFormat="0" applyBorder="0" applyAlignment="0" applyProtection="0"/>
    <xf numFmtId="0" fontId="26" fillId="16" borderId="21" applyNumberFormat="0" applyAlignment="0" applyProtection="0"/>
    <xf numFmtId="0" fontId="27" fillId="17" borderId="22" applyNumberFormat="0" applyAlignment="0" applyProtection="0"/>
    <xf numFmtId="0" fontId="28" fillId="0" borderId="23" applyNumberFormat="0" applyFill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30" fillId="7" borderId="21" applyNumberFormat="0" applyAlignment="0" applyProtection="0"/>
    <xf numFmtId="170" fontId="2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3" borderId="0" applyNumberFormat="0" applyBorder="0" applyAlignment="0" applyProtection="0"/>
    <xf numFmtId="0" fontId="33" fillId="0" borderId="9">
      <alignment horizontal="left"/>
      <protection locked="0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22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9" fillId="0" borderId="0">
      <alignment vertical="top"/>
    </xf>
    <xf numFmtId="0" fontId="2" fillId="0" borderId="0"/>
    <xf numFmtId="0" fontId="20" fillId="0" borderId="0"/>
    <xf numFmtId="0" fontId="2" fillId="0" borderId="0"/>
    <xf numFmtId="39" fontId="3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3" borderId="24" applyNumberFormat="0" applyFont="0" applyAlignment="0" applyProtection="0"/>
    <xf numFmtId="0" fontId="2" fillId="23" borderId="24" applyNumberFormat="0" applyFont="0" applyAlignment="0" applyProtection="0"/>
    <xf numFmtId="0" fontId="2" fillId="23" borderId="2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9" applyNumberFormat="0" applyFill="0" applyBorder="0" applyAlignment="0" applyProtection="0">
      <protection hidden="1"/>
    </xf>
    <xf numFmtId="0" fontId="37" fillId="16" borderId="25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Alignment="0" applyProtection="0"/>
    <xf numFmtId="0" fontId="29" fillId="0" borderId="28" applyNumberFormat="0" applyFill="0" applyAlignment="0" applyProtection="0"/>
    <xf numFmtId="0" fontId="42" fillId="0" borderId="0" applyNumberFormat="0" applyFill="0" applyBorder="0" applyAlignment="0" applyProtection="0"/>
    <xf numFmtId="0" fontId="43" fillId="16" borderId="9"/>
    <xf numFmtId="0" fontId="44" fillId="0" borderId="29" applyNumberFormat="0" applyFill="0" applyAlignment="0" applyProtection="0"/>
  </cellStyleXfs>
  <cellXfs count="111">
    <xf numFmtId="0" fontId="0" fillId="0" borderId="0" xfId="0"/>
    <xf numFmtId="0" fontId="3" fillId="0" borderId="0" xfId="0" applyFont="1" applyFill="1" applyAlignment="1" applyProtection="1">
      <alignment horizontal="center"/>
    </xf>
    <xf numFmtId="0" fontId="2" fillId="0" borderId="0" xfId="0" applyFont="1"/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2" fillId="0" borderId="0" xfId="0" applyFont="1" applyBorder="1"/>
    <xf numFmtId="0" fontId="6" fillId="0" borderId="0" xfId="0" applyFont="1" applyFill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Protection="1"/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/>
    </xf>
    <xf numFmtId="0" fontId="8" fillId="0" borderId="7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/>
    <xf numFmtId="164" fontId="8" fillId="0" borderId="9" xfId="0" applyNumberFormat="1" applyFont="1" applyFill="1" applyBorder="1"/>
    <xf numFmtId="164" fontId="8" fillId="0" borderId="0" xfId="0" applyNumberFormat="1" applyFont="1" applyFill="1" applyBorder="1"/>
    <xf numFmtId="164" fontId="8" fillId="0" borderId="10" xfId="0" applyNumberFormat="1" applyFont="1" applyFill="1" applyBorder="1"/>
    <xf numFmtId="49" fontId="8" fillId="0" borderId="0" xfId="0" applyNumberFormat="1" applyFont="1" applyFill="1" applyBorder="1" applyAlignment="1" applyProtection="1">
      <alignment horizontal="left" indent="1"/>
    </xf>
    <xf numFmtId="164" fontId="10" fillId="0" borderId="9" xfId="0" applyNumberFormat="1" applyFont="1" applyFill="1" applyBorder="1" applyProtection="1"/>
    <xf numFmtId="164" fontId="10" fillId="0" borderId="10" xfId="0" applyNumberFormat="1" applyFont="1" applyFill="1" applyBorder="1" applyProtection="1"/>
    <xf numFmtId="164" fontId="10" fillId="0" borderId="0" xfId="0" applyNumberFormat="1" applyFont="1" applyFill="1" applyBorder="1" applyProtection="1"/>
    <xf numFmtId="164" fontId="2" fillId="0" borderId="0" xfId="0" applyNumberFormat="1" applyFont="1" applyBorder="1"/>
    <xf numFmtId="49" fontId="11" fillId="0" borderId="0" xfId="0" applyNumberFormat="1" applyFont="1" applyFill="1" applyBorder="1" applyAlignment="1" applyProtection="1">
      <alignment horizontal="left" indent="2"/>
    </xf>
    <xf numFmtId="164" fontId="11" fillId="0" borderId="9" xfId="0" applyNumberFormat="1" applyFont="1" applyFill="1" applyBorder="1" applyProtection="1"/>
    <xf numFmtId="164" fontId="11" fillId="0" borderId="10" xfId="0" applyNumberFormat="1" applyFont="1" applyFill="1" applyBorder="1" applyProtection="1"/>
    <xf numFmtId="164" fontId="11" fillId="0" borderId="9" xfId="0" applyNumberFormat="1" applyFont="1" applyFill="1" applyBorder="1"/>
    <xf numFmtId="164" fontId="11" fillId="0" borderId="0" xfId="0" applyNumberFormat="1" applyFont="1" applyFill="1" applyBorder="1"/>
    <xf numFmtId="164" fontId="9" fillId="0" borderId="0" xfId="0" applyNumberFormat="1" applyFont="1" applyFill="1" applyBorder="1" applyAlignment="1" applyProtection="1">
      <alignment horizontal="right"/>
    </xf>
    <xf numFmtId="164" fontId="11" fillId="0" borderId="0" xfId="0" applyNumberFormat="1" applyFont="1" applyFill="1" applyBorder="1" applyProtection="1"/>
    <xf numFmtId="0" fontId="0" fillId="0" borderId="0" xfId="0" applyBorder="1"/>
    <xf numFmtId="49" fontId="11" fillId="0" borderId="10" xfId="0" applyNumberFormat="1" applyFont="1" applyFill="1" applyBorder="1" applyAlignment="1" applyProtection="1">
      <alignment horizontal="left" indent="2"/>
    </xf>
    <xf numFmtId="49" fontId="12" fillId="0" borderId="0" xfId="0" applyNumberFormat="1" applyFont="1" applyFill="1" applyBorder="1" applyAlignment="1" applyProtection="1">
      <alignment horizontal="left" indent="2"/>
    </xf>
    <xf numFmtId="164" fontId="12" fillId="0" borderId="9" xfId="0" applyNumberFormat="1" applyFont="1" applyFill="1" applyBorder="1" applyProtection="1"/>
    <xf numFmtId="164" fontId="12" fillId="0" borderId="10" xfId="0" applyNumberFormat="1" applyFont="1" applyFill="1" applyBorder="1" applyProtection="1"/>
    <xf numFmtId="164" fontId="12" fillId="0" borderId="0" xfId="0" applyNumberFormat="1" applyFont="1" applyFill="1" applyBorder="1" applyProtection="1"/>
    <xf numFmtId="49" fontId="11" fillId="0" borderId="0" xfId="0" applyNumberFormat="1" applyFont="1" applyFill="1" applyBorder="1" applyAlignment="1" applyProtection="1">
      <alignment horizontal="left" indent="3"/>
    </xf>
    <xf numFmtId="4" fontId="2" fillId="0" borderId="0" xfId="0" applyNumberFormat="1" applyFont="1" applyBorder="1"/>
    <xf numFmtId="165" fontId="2" fillId="0" borderId="0" xfId="0" applyNumberFormat="1" applyFont="1" applyBorder="1"/>
    <xf numFmtId="164" fontId="12" fillId="0" borderId="0" xfId="0" applyNumberFormat="1" applyFont="1" applyFill="1" applyBorder="1"/>
    <xf numFmtId="164" fontId="2" fillId="0" borderId="0" xfId="0" applyNumberFormat="1" applyFont="1"/>
    <xf numFmtId="164" fontId="11" fillId="0" borderId="10" xfId="0" applyNumberFormat="1" applyFont="1" applyFill="1" applyBorder="1"/>
    <xf numFmtId="164" fontId="13" fillId="0" borderId="0" xfId="0" applyNumberFormat="1" applyFont="1" applyFill="1" applyBorder="1" applyProtection="1"/>
    <xf numFmtId="164" fontId="12" fillId="0" borderId="9" xfId="0" applyNumberFormat="1" applyFont="1" applyFill="1" applyBorder="1"/>
    <xf numFmtId="164" fontId="8" fillId="0" borderId="9" xfId="0" applyNumberFormat="1" applyFont="1" applyFill="1" applyBorder="1" applyProtection="1"/>
    <xf numFmtId="164" fontId="8" fillId="0" borderId="10" xfId="0" applyNumberFormat="1" applyFont="1" applyFill="1" applyBorder="1" applyProtection="1"/>
    <xf numFmtId="164" fontId="10" fillId="0" borderId="9" xfId="0" applyNumberFormat="1" applyFont="1" applyFill="1" applyBorder="1"/>
    <xf numFmtId="0" fontId="14" fillId="0" borderId="0" xfId="0" applyFont="1" applyBorder="1"/>
    <xf numFmtId="164" fontId="10" fillId="0" borderId="0" xfId="0" applyNumberFormat="1" applyFont="1" applyFill="1" applyBorder="1"/>
    <xf numFmtId="49" fontId="8" fillId="0" borderId="0" xfId="0" applyNumberFormat="1" applyFont="1" applyFill="1" applyBorder="1"/>
    <xf numFmtId="164" fontId="8" fillId="0" borderId="0" xfId="0" applyNumberFormat="1" applyFont="1" applyFill="1" applyBorder="1" applyProtection="1"/>
    <xf numFmtId="43" fontId="2" fillId="0" borderId="0" xfId="0" applyNumberFormat="1" applyFont="1" applyBorder="1"/>
    <xf numFmtId="49" fontId="8" fillId="0" borderId="0" xfId="0" applyNumberFormat="1" applyFont="1" applyFill="1" applyBorder="1" applyAlignment="1" applyProtection="1">
      <alignment horizontal="left" indent="2"/>
    </xf>
    <xf numFmtId="164" fontId="14" fillId="0" borderId="0" xfId="0" applyNumberFormat="1" applyFont="1"/>
    <xf numFmtId="49" fontId="15" fillId="0" borderId="0" xfId="0" applyNumberFormat="1" applyFont="1" applyFill="1" applyBorder="1" applyAlignment="1" applyProtection="1">
      <alignment horizontal="left" indent="3"/>
    </xf>
    <xf numFmtId="164" fontId="14" fillId="0" borderId="0" xfId="0" applyNumberFormat="1" applyFont="1" applyBorder="1"/>
    <xf numFmtId="0" fontId="14" fillId="0" borderId="0" xfId="0" applyFont="1"/>
    <xf numFmtId="164" fontId="11" fillId="0" borderId="0" xfId="0" applyNumberFormat="1" applyFont="1" applyFill="1" applyBorder="1" applyAlignment="1">
      <alignment horizontal="left" indent="4"/>
    </xf>
    <xf numFmtId="49" fontId="11" fillId="0" borderId="0" xfId="0" applyNumberFormat="1" applyFont="1" applyFill="1" applyBorder="1" applyAlignment="1" applyProtection="1">
      <alignment horizontal="left" indent="1"/>
    </xf>
    <xf numFmtId="49" fontId="11" fillId="0" borderId="0" xfId="0" applyNumberFormat="1" applyFont="1" applyFill="1" applyBorder="1" applyAlignment="1" applyProtection="1"/>
    <xf numFmtId="49" fontId="8" fillId="0" borderId="3" xfId="0" applyNumberFormat="1" applyFont="1" applyFill="1" applyBorder="1" applyAlignment="1" applyProtection="1">
      <alignment horizontal="center"/>
    </xf>
    <xf numFmtId="164" fontId="8" fillId="0" borderId="11" xfId="0" applyNumberFormat="1" applyFont="1" applyFill="1" applyBorder="1" applyProtection="1"/>
    <xf numFmtId="164" fontId="8" fillId="0" borderId="12" xfId="0" applyNumberFormat="1" applyFont="1" applyFill="1" applyBorder="1" applyProtection="1"/>
    <xf numFmtId="164" fontId="8" fillId="0" borderId="3" xfId="0" applyNumberFormat="1" applyFont="1" applyFill="1" applyBorder="1" applyProtection="1"/>
    <xf numFmtId="49" fontId="8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/>
    <xf numFmtId="0" fontId="2" fillId="0" borderId="0" xfId="0" applyFont="1" applyFill="1"/>
    <xf numFmtId="49" fontId="8" fillId="0" borderId="0" xfId="0" applyNumberFormat="1" applyFont="1" applyFill="1" applyBorder="1" applyAlignment="1" applyProtection="1">
      <alignment horizontal="left" indent="3"/>
    </xf>
    <xf numFmtId="49" fontId="11" fillId="0" borderId="0" xfId="0" applyNumberFormat="1" applyFont="1" applyFill="1" applyBorder="1" applyAlignment="1" applyProtection="1">
      <alignment horizontal="left" indent="4"/>
    </xf>
    <xf numFmtId="164" fontId="10" fillId="0" borderId="13" xfId="0" applyNumberFormat="1" applyFont="1" applyFill="1" applyBorder="1" applyProtection="1"/>
    <xf numFmtId="49" fontId="12" fillId="0" borderId="0" xfId="0" applyNumberFormat="1" applyFont="1" applyFill="1" applyBorder="1" applyAlignment="1" applyProtection="1">
      <alignment horizontal="left" indent="4"/>
    </xf>
    <xf numFmtId="164" fontId="12" fillId="0" borderId="13" xfId="0" applyNumberFormat="1" applyFont="1" applyFill="1" applyBorder="1" applyProtection="1"/>
    <xf numFmtId="49" fontId="11" fillId="0" borderId="0" xfId="0" applyNumberFormat="1" applyFont="1" applyFill="1" applyBorder="1" applyAlignment="1" applyProtection="1">
      <alignment horizontal="left" indent="6"/>
    </xf>
    <xf numFmtId="164" fontId="11" fillId="0" borderId="14" xfId="0" applyNumberFormat="1" applyFont="1" applyFill="1" applyBorder="1" applyProtection="1"/>
    <xf numFmtId="49" fontId="8" fillId="0" borderId="15" xfId="0" applyNumberFormat="1" applyFont="1" applyFill="1" applyBorder="1" applyAlignment="1" applyProtection="1">
      <alignment horizontal="center"/>
    </xf>
    <xf numFmtId="164" fontId="8" fillId="0" borderId="6" xfId="0" applyNumberFormat="1" applyFont="1" applyFill="1" applyBorder="1" applyProtection="1"/>
    <xf numFmtId="164" fontId="8" fillId="0" borderId="8" xfId="0" applyNumberFormat="1" applyFont="1" applyFill="1" applyBorder="1" applyProtection="1"/>
    <xf numFmtId="164" fontId="8" fillId="0" borderId="15" xfId="0" applyNumberFormat="1" applyFont="1" applyFill="1" applyBorder="1" applyProtection="1"/>
    <xf numFmtId="0" fontId="9" fillId="0" borderId="16" xfId="0" applyFont="1" applyFill="1" applyBorder="1" applyAlignment="1" applyProtection="1"/>
    <xf numFmtId="164" fontId="11" fillId="0" borderId="17" xfId="0" applyNumberFormat="1" applyFont="1" applyFill="1" applyBorder="1" applyAlignment="1" applyProtection="1">
      <alignment vertical="center"/>
    </xf>
    <xf numFmtId="164" fontId="11" fillId="0" borderId="18" xfId="0" applyNumberFormat="1" applyFont="1" applyFill="1" applyBorder="1" applyAlignment="1" applyProtection="1">
      <alignment vertical="center"/>
    </xf>
    <xf numFmtId="164" fontId="11" fillId="0" borderId="18" xfId="2" applyNumberFormat="1" applyFont="1" applyFill="1" applyBorder="1" applyAlignment="1" applyProtection="1">
      <alignment vertical="center"/>
    </xf>
    <xf numFmtId="164" fontId="11" fillId="0" borderId="17" xfId="0" applyNumberFormat="1" applyFont="1" applyFill="1" applyBorder="1"/>
    <xf numFmtId="164" fontId="11" fillId="0" borderId="19" xfId="0" applyNumberFormat="1" applyFont="1" applyFill="1" applyBorder="1" applyAlignment="1" applyProtection="1">
      <alignment vertical="center"/>
    </xf>
    <xf numFmtId="164" fontId="11" fillId="0" borderId="16" xfId="0" applyNumberFormat="1" applyFont="1" applyFill="1" applyBorder="1" applyProtection="1"/>
    <xf numFmtId="49" fontId="9" fillId="0" borderId="0" xfId="0" applyNumberFormat="1" applyFont="1" applyFill="1" applyBorder="1" applyAlignment="1" applyProtection="1"/>
    <xf numFmtId="166" fontId="0" fillId="0" borderId="0" xfId="1" applyNumberFormat="1" applyFont="1"/>
    <xf numFmtId="166" fontId="13" fillId="0" borderId="0" xfId="1" applyNumberFormat="1" applyFont="1" applyFill="1" applyBorder="1"/>
    <xf numFmtId="49" fontId="13" fillId="0" borderId="0" xfId="0" applyNumberFormat="1" applyFont="1" applyFill="1" applyBorder="1" applyAlignment="1" applyProtection="1"/>
    <xf numFmtId="0" fontId="16" fillId="0" borderId="0" xfId="0" applyFont="1" applyFill="1" applyAlignment="1" applyProtection="1"/>
    <xf numFmtId="0" fontId="5" fillId="0" borderId="0" xfId="0" applyFont="1" applyFill="1" applyAlignment="1" applyProtection="1"/>
    <xf numFmtId="164" fontId="0" fillId="0" borderId="0" xfId="0" applyNumberFormat="1"/>
    <xf numFmtId="164" fontId="17" fillId="0" borderId="0" xfId="0" applyNumberFormat="1" applyFont="1" applyFill="1" applyBorder="1"/>
    <xf numFmtId="43" fontId="16" fillId="0" borderId="0" xfId="0" applyNumberFormat="1" applyFont="1" applyAlignment="1">
      <alignment horizontal="right"/>
    </xf>
    <xf numFmtId="0" fontId="17" fillId="0" borderId="0" xfId="0" applyFont="1" applyFill="1" applyBorder="1"/>
    <xf numFmtId="0" fontId="18" fillId="0" borderId="0" xfId="0" applyFont="1" applyFill="1" applyBorder="1"/>
    <xf numFmtId="164" fontId="18" fillId="0" borderId="0" xfId="0" applyNumberFormat="1" applyFont="1" applyFill="1" applyBorder="1"/>
    <xf numFmtId="39" fontId="18" fillId="0" borderId="0" xfId="0" applyNumberFormat="1" applyFont="1" applyFill="1" applyBorder="1"/>
    <xf numFmtId="49" fontId="19" fillId="0" borderId="0" xfId="0" applyNumberFormat="1" applyFont="1" applyFill="1" applyBorder="1"/>
    <xf numFmtId="0" fontId="19" fillId="0" borderId="0" xfId="0" applyFont="1" applyFill="1" applyBorder="1"/>
    <xf numFmtId="164" fontId="19" fillId="0" borderId="0" xfId="0" applyNumberFormat="1" applyFont="1" applyFill="1" applyBorder="1"/>
    <xf numFmtId="4" fontId="19" fillId="0" borderId="0" xfId="0" applyNumberFormat="1" applyFont="1" applyFill="1" applyBorder="1"/>
    <xf numFmtId="49" fontId="18" fillId="0" borderId="0" xfId="0" applyNumberFormat="1" applyFont="1" applyFill="1" applyBorder="1" applyAlignment="1" applyProtection="1"/>
    <xf numFmtId="166" fontId="19" fillId="0" borderId="0" xfId="1" applyNumberFormat="1" applyFont="1" applyFill="1" applyBorder="1"/>
    <xf numFmtId="43" fontId="19" fillId="0" borderId="0" xfId="0" applyNumberFormat="1" applyFont="1" applyFill="1" applyBorder="1"/>
    <xf numFmtId="167" fontId="19" fillId="0" borderId="0" xfId="0" applyNumberFormat="1" applyFont="1" applyFill="1" applyBorder="1"/>
    <xf numFmtId="0" fontId="19" fillId="0" borderId="0" xfId="0" applyFont="1"/>
  </cellXfs>
  <cellStyles count="170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Array" xfId="21"/>
    <cellStyle name="Array Enter" xfId="22"/>
    <cellStyle name="Array_Sheet1" xfId="23"/>
    <cellStyle name="base paren" xfId="24"/>
    <cellStyle name="Buena 2" xfId="25"/>
    <cellStyle name="Cálculo 2" xfId="26"/>
    <cellStyle name="Celda de comprobación 2" xfId="27"/>
    <cellStyle name="Celda vinculada 2" xfId="28"/>
    <cellStyle name="Comma 2" xfId="29"/>
    <cellStyle name="Comma 2 2" xfId="30"/>
    <cellStyle name="Comma 2 3" xfId="31"/>
    <cellStyle name="Comma 2_Sheet1" xfId="32"/>
    <cellStyle name="Comma 3" xfId="33"/>
    <cellStyle name="Comma 3 2" xfId="34"/>
    <cellStyle name="Comma 3 3" xfId="35"/>
    <cellStyle name="Comma 4" xfId="36"/>
    <cellStyle name="Comma 4 2" xfId="37"/>
    <cellStyle name="Comma 4 3" xfId="38"/>
    <cellStyle name="Comma 5" xfId="39"/>
    <cellStyle name="Comma 6" xfId="40"/>
    <cellStyle name="Comma 7" xfId="41"/>
    <cellStyle name="Comma 8" xfId="42"/>
    <cellStyle name="Comma 9" xfId="43"/>
    <cellStyle name="Comma 9 2" xfId="44"/>
    <cellStyle name="Encabezado 4 2" xfId="45"/>
    <cellStyle name="Énfasis1 2" xfId="46"/>
    <cellStyle name="Énfasis2 2" xfId="47"/>
    <cellStyle name="Énfasis3 2" xfId="48"/>
    <cellStyle name="Énfasis4 2" xfId="49"/>
    <cellStyle name="Énfasis5 2" xfId="50"/>
    <cellStyle name="Énfasis6 2" xfId="51"/>
    <cellStyle name="Entrada 2" xfId="52"/>
    <cellStyle name="Euro" xfId="53"/>
    <cellStyle name="Hipervínculo 2" xfId="54"/>
    <cellStyle name="Incorrecto 2" xfId="55"/>
    <cellStyle name="MacroCode" xfId="56"/>
    <cellStyle name="Millares" xfId="1" builtinId="3"/>
    <cellStyle name="Millares 10" xfId="57"/>
    <cellStyle name="Millares 10 2" xfId="58"/>
    <cellStyle name="Millares 10 2 2" xfId="59"/>
    <cellStyle name="Millares 10 3" xfId="60"/>
    <cellStyle name="Millares 10 4" xfId="61"/>
    <cellStyle name="Millares 10 5" xfId="62"/>
    <cellStyle name="Millares 10 6" xfId="63"/>
    <cellStyle name="Millares 11" xfId="64"/>
    <cellStyle name="Millares 11 2" xfId="65"/>
    <cellStyle name="Millares 12" xfId="66"/>
    <cellStyle name="Millares 13" xfId="67"/>
    <cellStyle name="Millares 2" xfId="68"/>
    <cellStyle name="Millares 2 2" xfId="69"/>
    <cellStyle name="Millares 2 2 2" xfId="70"/>
    <cellStyle name="Millares 2 2 3" xfId="71"/>
    <cellStyle name="Millares 2 3" xfId="72"/>
    <cellStyle name="Millares 2 4" xfId="73"/>
    <cellStyle name="Millares 2 5" xfId="74"/>
    <cellStyle name="Millares 2_DGA" xfId="75"/>
    <cellStyle name="Millares 3" xfId="76"/>
    <cellStyle name="Millares 3 2" xfId="77"/>
    <cellStyle name="Millares 3 2 2" xfId="78"/>
    <cellStyle name="Millares 3 2 3" xfId="79"/>
    <cellStyle name="Millares 3 3" xfId="80"/>
    <cellStyle name="Millares 3 4" xfId="81"/>
    <cellStyle name="Millares 3 5" xfId="82"/>
    <cellStyle name="Millares 3_DGA" xfId="83"/>
    <cellStyle name="Millares 4" xfId="84"/>
    <cellStyle name="Millares 4 2" xfId="85"/>
    <cellStyle name="Millares 4 3" xfId="86"/>
    <cellStyle name="Millares 4 4" xfId="87"/>
    <cellStyle name="Millares 4 5" xfId="88"/>
    <cellStyle name="Millares 4 6" xfId="89"/>
    <cellStyle name="Millares 4_DGA" xfId="90"/>
    <cellStyle name="Millares 5" xfId="91"/>
    <cellStyle name="Millares 5 2" xfId="92"/>
    <cellStyle name="Millares 5 3" xfId="93"/>
    <cellStyle name="Millares 5_DGA" xfId="94"/>
    <cellStyle name="Millares 6" xfId="95"/>
    <cellStyle name="Millares 7" xfId="96"/>
    <cellStyle name="Millares 7 2" xfId="97"/>
    <cellStyle name="Millares 8" xfId="98"/>
    <cellStyle name="Millares 8 2" xfId="99"/>
    <cellStyle name="Millares 8 3" xfId="100"/>
    <cellStyle name="Millares 9" xfId="101"/>
    <cellStyle name="Millares 9 2" xfId="102"/>
    <cellStyle name="Millares 9 2 2" xfId="103"/>
    <cellStyle name="Millares 9 3" xfId="104"/>
    <cellStyle name="Millares 9 4" xfId="105"/>
    <cellStyle name="Millares 9 5" xfId="106"/>
    <cellStyle name="Millares 9 6" xfId="107"/>
    <cellStyle name="Neutral 2" xfId="108"/>
    <cellStyle name="Normal" xfId="0" builtinId="0"/>
    <cellStyle name="Normal 10" xfId="109"/>
    <cellStyle name="Normal 2" xfId="2"/>
    <cellStyle name="Normal 2 2" xfId="110"/>
    <cellStyle name="Normal 2 2 2" xfId="111"/>
    <cellStyle name="Normal 2 3" xfId="112"/>
    <cellStyle name="Normal 2 4" xfId="113"/>
    <cellStyle name="Normal 2_DGA" xfId="114"/>
    <cellStyle name="Normal 3" xfId="115"/>
    <cellStyle name="Normal 3 2" xfId="116"/>
    <cellStyle name="Normal 3 3" xfId="117"/>
    <cellStyle name="Normal 3 4" xfId="118"/>
    <cellStyle name="Normal 3 5" xfId="119"/>
    <cellStyle name="Normal 3_Sheet1" xfId="120"/>
    <cellStyle name="Normal 4" xfId="121"/>
    <cellStyle name="Normal 5" xfId="122"/>
    <cellStyle name="Normal 5 2" xfId="123"/>
    <cellStyle name="Normal 5 3" xfId="124"/>
    <cellStyle name="Normal 5 4" xfId="125"/>
    <cellStyle name="Normal 6" xfId="126"/>
    <cellStyle name="Normal 6 2" xfId="127"/>
    <cellStyle name="Normal 6 2 2" xfId="128"/>
    <cellStyle name="Normal 6 2 3" xfId="129"/>
    <cellStyle name="Normal 6 3" xfId="130"/>
    <cellStyle name="Normal 6 4" xfId="131"/>
    <cellStyle name="Normal 7" xfId="132"/>
    <cellStyle name="Normal 7 2" xfId="133"/>
    <cellStyle name="Normal 7 2 2" xfId="134"/>
    <cellStyle name="Normal 7 3" xfId="135"/>
    <cellStyle name="Normal 7 4" xfId="136"/>
    <cellStyle name="Normal 7 5" xfId="137"/>
    <cellStyle name="Normal 8" xfId="138"/>
    <cellStyle name="Normal 8 2" xfId="139"/>
    <cellStyle name="Normal 9" xfId="140"/>
    <cellStyle name="Normal 9 2" xfId="141"/>
    <cellStyle name="Normal 9 3" xfId="142"/>
    <cellStyle name="Notas 2" xfId="143"/>
    <cellStyle name="Notas 2 2" xfId="144"/>
    <cellStyle name="Notas 2_Sheet1" xfId="145"/>
    <cellStyle name="Percent 2" xfId="146"/>
    <cellStyle name="Percent 2 2" xfId="147"/>
    <cellStyle name="Percent 3" xfId="148"/>
    <cellStyle name="Percent 4" xfId="149"/>
    <cellStyle name="Percent 5" xfId="150"/>
    <cellStyle name="Percent 6" xfId="151"/>
    <cellStyle name="Percent 7" xfId="152"/>
    <cellStyle name="Percent 7 2" xfId="153"/>
    <cellStyle name="Porcentual 2" xfId="154"/>
    <cellStyle name="Porcentual 2 2" xfId="155"/>
    <cellStyle name="Porcentual 2 3" xfId="156"/>
    <cellStyle name="Porcentual 3" xfId="157"/>
    <cellStyle name="Porcentual 3 2" xfId="158"/>
    <cellStyle name="Porcentual 4" xfId="159"/>
    <cellStyle name="Red Text" xfId="160"/>
    <cellStyle name="Salida 2" xfId="161"/>
    <cellStyle name="Texto de advertencia 2" xfId="162"/>
    <cellStyle name="Texto explicativo 2" xfId="163"/>
    <cellStyle name="Título 1 2" xfId="164"/>
    <cellStyle name="Título 2 2" xfId="165"/>
    <cellStyle name="Título 3 2" xfId="166"/>
    <cellStyle name="Título 4" xfId="167"/>
    <cellStyle name="TopGrey" xfId="168"/>
    <cellStyle name="Total 2" xfId="16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ACUMULADOS%202013/ENERO-DICIEMBRE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ANCIERO (2012-2013)"/>
      <sheetName val="FINANCIERO 2013- est."/>
      <sheetName val="2013 (fondo)"/>
      <sheetName val="PP (2)"/>
      <sheetName val="PP"/>
      <sheetName val="PP (EST.)"/>
      <sheetName val="DGII"/>
      <sheetName val="DGII (estimacion)"/>
      <sheetName val="DGA"/>
      <sheetName val="DGA (EST.)"/>
      <sheetName val="TESORERIA"/>
      <sheetName val="TESORERIA (EST,)"/>
      <sheetName val="2013 RESUMEN"/>
      <sheetName val="2013 (REC)"/>
      <sheetName val="2013 REC-EST"/>
      <sheetName val="2013 REC-EST RESUMEN"/>
    </sheetNames>
    <sheetDataSet>
      <sheetData sheetId="0"/>
      <sheetData sheetId="1"/>
      <sheetData sheetId="2"/>
      <sheetData sheetId="3"/>
      <sheetData sheetId="4"/>
      <sheetData sheetId="5"/>
      <sheetData sheetId="6">
        <row r="55">
          <cell r="P55">
            <v>5.5</v>
          </cell>
          <cell r="Q55">
            <v>1.4</v>
          </cell>
          <cell r="R55">
            <v>12.6</v>
          </cell>
          <cell r="S55">
            <v>5.4</v>
          </cell>
          <cell r="T55">
            <v>2.5</v>
          </cell>
          <cell r="U55">
            <v>4</v>
          </cell>
          <cell r="V55">
            <v>4.7</v>
          </cell>
          <cell r="W55">
            <v>5.8</v>
          </cell>
          <cell r="X55">
            <v>7.3</v>
          </cell>
          <cell r="Y55">
            <v>12.1</v>
          </cell>
          <cell r="Z55">
            <v>3</v>
          </cell>
          <cell r="AA55">
            <v>5.9</v>
          </cell>
        </row>
      </sheetData>
      <sheetData sheetId="7"/>
      <sheetData sheetId="8"/>
      <sheetData sheetId="9"/>
      <sheetData sheetId="10">
        <row r="51">
          <cell r="P51">
            <v>157.4</v>
          </cell>
          <cell r="Q51">
            <v>167.7</v>
          </cell>
          <cell r="R51">
            <v>162.1</v>
          </cell>
          <cell r="S51">
            <v>171.8</v>
          </cell>
          <cell r="T51">
            <v>174.9</v>
          </cell>
          <cell r="U51">
            <v>168.7</v>
          </cell>
          <cell r="V51">
            <v>189</v>
          </cell>
          <cell r="W51">
            <v>177</v>
          </cell>
          <cell r="X51">
            <v>190.1</v>
          </cell>
          <cell r="Y51">
            <v>174.4</v>
          </cell>
          <cell r="Z51">
            <v>180.6</v>
          </cell>
          <cell r="AA51">
            <v>215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E254"/>
  <sheetViews>
    <sheetView showGridLines="0" tabSelected="1" topLeftCell="S82" zoomScaleNormal="100" workbookViewId="0">
      <selection activeCell="AD70" sqref="AD70"/>
    </sheetView>
  </sheetViews>
  <sheetFormatPr baseColWidth="10" defaultColWidth="11.42578125" defaultRowHeight="12.75"/>
  <cols>
    <col min="1" max="1" width="4.140625" customWidth="1"/>
    <col min="2" max="2" width="74" customWidth="1"/>
    <col min="3" max="3" width="10.42578125" customWidth="1"/>
    <col min="4" max="10" width="11.28515625" customWidth="1"/>
    <col min="11" max="13" width="14.5703125" customWidth="1"/>
    <col min="14" max="14" width="15" customWidth="1"/>
    <col min="15" max="15" width="11.85546875" customWidth="1"/>
    <col min="16" max="16" width="10.7109375" customWidth="1"/>
    <col min="17" max="23" width="11.28515625" customWidth="1"/>
    <col min="24" max="26" width="15.42578125" customWidth="1"/>
    <col min="27" max="27" width="15" customWidth="1"/>
    <col min="28" max="28" width="11.140625" customWidth="1"/>
    <col min="29" max="29" width="11.7109375" customWidth="1"/>
    <col min="30" max="30" width="10.85546875" customWidth="1"/>
    <col min="31" max="31" width="33" customWidth="1"/>
    <col min="33" max="33" width="17.85546875" customWidth="1"/>
  </cols>
  <sheetData>
    <row r="1" spans="2:44" ht="18.75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2:44" ht="9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2:44" ht="18.75" customHeight="1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5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2:44" ht="18" customHeight="1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5"/>
      <c r="AF4" s="5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2:44" ht="17.25" customHeight="1"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5"/>
      <c r="AF5" s="5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2:44" ht="22.5" customHeight="1">
      <c r="B6" s="7" t="s">
        <v>4</v>
      </c>
      <c r="C6" s="8">
        <v>2012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>
        <v>2012</v>
      </c>
      <c r="P6" s="9">
        <v>2013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0">
        <v>2013</v>
      </c>
      <c r="AC6" s="8" t="s">
        <v>5</v>
      </c>
      <c r="AD6" s="9"/>
      <c r="AE6" s="11"/>
      <c r="AF6" s="5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2:44" ht="21.75" customHeight="1" thickBot="1">
      <c r="B7" s="12"/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3" t="s">
        <v>11</v>
      </c>
      <c r="I7" s="13" t="s">
        <v>12</v>
      </c>
      <c r="J7" s="13" t="s">
        <v>13</v>
      </c>
      <c r="K7" s="13" t="s">
        <v>14</v>
      </c>
      <c r="L7" s="13" t="s">
        <v>15</v>
      </c>
      <c r="M7" s="13" t="s">
        <v>16</v>
      </c>
      <c r="N7" s="13" t="s">
        <v>17</v>
      </c>
      <c r="O7" s="14"/>
      <c r="P7" s="13" t="s">
        <v>6</v>
      </c>
      <c r="Q7" s="15" t="s">
        <v>7</v>
      </c>
      <c r="R7" s="13" t="s">
        <v>8</v>
      </c>
      <c r="S7" s="13" t="s">
        <v>9</v>
      </c>
      <c r="T7" s="13" t="s">
        <v>10</v>
      </c>
      <c r="U7" s="13" t="s">
        <v>11</v>
      </c>
      <c r="V7" s="13" t="s">
        <v>12</v>
      </c>
      <c r="W7" s="13" t="s">
        <v>13</v>
      </c>
      <c r="X7" s="13" t="s">
        <v>14</v>
      </c>
      <c r="Y7" s="13" t="s">
        <v>15</v>
      </c>
      <c r="Z7" s="13" t="s">
        <v>16</v>
      </c>
      <c r="AA7" s="13" t="s">
        <v>17</v>
      </c>
      <c r="AB7" s="14"/>
      <c r="AC7" s="16" t="s">
        <v>18</v>
      </c>
      <c r="AD7" s="17" t="s">
        <v>19</v>
      </c>
      <c r="AE7" s="11"/>
      <c r="AF7" s="5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2:44" ht="24.75" customHeight="1" thickTop="1">
      <c r="B8" s="18" t="s">
        <v>20</v>
      </c>
      <c r="C8" s="19">
        <f t="shared" ref="C8:AB8" si="0">+C9+C54+C76</f>
        <v>25438.2</v>
      </c>
      <c r="D8" s="19">
        <f t="shared" si="0"/>
        <v>22329.199999999997</v>
      </c>
      <c r="E8" s="19">
        <f t="shared" si="0"/>
        <v>24340.400000000001</v>
      </c>
      <c r="F8" s="19">
        <f t="shared" si="0"/>
        <v>27623.199999999997</v>
      </c>
      <c r="G8" s="19">
        <f t="shared" si="0"/>
        <v>38574.30000000001</v>
      </c>
      <c r="H8" s="19">
        <f t="shared" si="0"/>
        <v>23889.5</v>
      </c>
      <c r="I8" s="19">
        <f t="shared" si="0"/>
        <v>26783.3</v>
      </c>
      <c r="J8" s="19">
        <f>+J9+J54+J76</f>
        <v>25080.100000000002</v>
      </c>
      <c r="K8" s="19">
        <f>+K9+K54+K76</f>
        <v>23669.5</v>
      </c>
      <c r="L8" s="19">
        <f>+L9+L54+L76</f>
        <v>25562.200000000004</v>
      </c>
      <c r="M8" s="19">
        <f>+M9+M54+M76</f>
        <v>28733.700000000004</v>
      </c>
      <c r="N8" s="19">
        <f t="shared" si="0"/>
        <v>26521.199999999997</v>
      </c>
      <c r="O8" s="19">
        <f t="shared" si="0"/>
        <v>318544.8</v>
      </c>
      <c r="P8" s="19">
        <f t="shared" si="0"/>
        <v>29566.7</v>
      </c>
      <c r="Q8" s="19">
        <f t="shared" si="0"/>
        <v>28266.799999999999</v>
      </c>
      <c r="R8" s="19">
        <f t="shared" si="0"/>
        <v>28598.799999999999</v>
      </c>
      <c r="S8" s="19">
        <f t="shared" si="0"/>
        <v>35686.199999999997</v>
      </c>
      <c r="T8" s="19">
        <f t="shared" si="0"/>
        <v>29729.899999999998</v>
      </c>
      <c r="U8" s="19">
        <f t="shared" si="0"/>
        <v>31488.1</v>
      </c>
      <c r="V8" s="19">
        <f t="shared" si="0"/>
        <v>28294.5</v>
      </c>
      <c r="W8" s="19">
        <f>+W9+W54+W76</f>
        <v>28749.500000000004</v>
      </c>
      <c r="X8" s="19">
        <f>+X9+X54+X76</f>
        <v>27131.600000000006</v>
      </c>
      <c r="Y8" s="19">
        <f>+Y9+Y54+Y76</f>
        <v>34409.1</v>
      </c>
      <c r="Z8" s="19">
        <f>+Z9+Z54+Z76</f>
        <v>32570.100000000002</v>
      </c>
      <c r="AA8" s="19">
        <f>+AA9+AA54+AA76</f>
        <v>34921.300000000003</v>
      </c>
      <c r="AB8" s="19">
        <f t="shared" si="0"/>
        <v>369412.6</v>
      </c>
      <c r="AC8" s="20">
        <f t="shared" ref="AC8:AC71" si="1">+AB8-O8</f>
        <v>50867.799999999988</v>
      </c>
      <c r="AD8" s="20">
        <f t="shared" ref="AD8:AD56" si="2">+AC8/O8*100</f>
        <v>15.96880564366456</v>
      </c>
      <c r="AE8" s="11"/>
      <c r="AF8" s="5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2:44" ht="21.75" customHeight="1">
      <c r="B9" s="18" t="s">
        <v>21</v>
      </c>
      <c r="C9" s="19">
        <f>+C10+C14+C22+C43+C53</f>
        <v>25174.799999999999</v>
      </c>
      <c r="D9" s="21">
        <f>+D10+D14+D22+D43+D53</f>
        <v>21696.199999999997</v>
      </c>
      <c r="E9" s="21">
        <f>+E10+E14+E22+E43+E53</f>
        <v>23835.5</v>
      </c>
      <c r="F9" s="21">
        <f>+F10+F14+F22+F43+F53</f>
        <v>27025.299999999996</v>
      </c>
      <c r="G9" s="21">
        <f t="shared" ref="G9:O9" si="3">+G10+G14+G22+G43+G53+G52</f>
        <v>38183.000000000007</v>
      </c>
      <c r="H9" s="21">
        <f t="shared" si="3"/>
        <v>23494.400000000001</v>
      </c>
      <c r="I9" s="21">
        <f t="shared" si="3"/>
        <v>26301.200000000001</v>
      </c>
      <c r="J9" s="21">
        <f t="shared" si="3"/>
        <v>24657.7</v>
      </c>
      <c r="K9" s="21">
        <f>+K10+K14+K22+K43+K53+K52</f>
        <v>23125.8</v>
      </c>
      <c r="L9" s="21">
        <f>+L10+L14+L22+L43+L53+L52</f>
        <v>25072.000000000004</v>
      </c>
      <c r="M9" s="21">
        <f>+M10+M14+M22+M43+M53+M52</f>
        <v>27634.000000000004</v>
      </c>
      <c r="N9" s="21">
        <f t="shared" si="3"/>
        <v>25864.399999999998</v>
      </c>
      <c r="O9" s="21">
        <f t="shared" si="3"/>
        <v>312064.3</v>
      </c>
      <c r="P9" s="19">
        <f t="shared" ref="P9:Y9" si="4">+P10+P14+P22+P43+P53</f>
        <v>29216.3</v>
      </c>
      <c r="Q9" s="19">
        <f t="shared" si="4"/>
        <v>27949.3</v>
      </c>
      <c r="R9" s="19">
        <f t="shared" si="4"/>
        <v>27051</v>
      </c>
      <c r="S9" s="19">
        <f t="shared" si="4"/>
        <v>34267</v>
      </c>
      <c r="T9" s="19">
        <f t="shared" si="4"/>
        <v>28292.199999999997</v>
      </c>
      <c r="U9" s="19">
        <f t="shared" si="4"/>
        <v>27069.7</v>
      </c>
      <c r="V9" s="19">
        <f t="shared" si="4"/>
        <v>27287.7</v>
      </c>
      <c r="W9" s="19">
        <f t="shared" si="4"/>
        <v>27820.800000000003</v>
      </c>
      <c r="X9" s="19">
        <f t="shared" si="4"/>
        <v>26571.600000000006</v>
      </c>
      <c r="Y9" s="19">
        <f t="shared" si="4"/>
        <v>33733.699999999997</v>
      </c>
      <c r="Z9" s="19">
        <f>+Z10+Z14+Z22+Z43+Z53+Z52</f>
        <v>31903.200000000001</v>
      </c>
      <c r="AA9" s="19">
        <f>+AA10+AA14+AA22+AA43+AA53+AA52</f>
        <v>34151.700000000004</v>
      </c>
      <c r="AB9" s="19">
        <f>+AB10+AB14+AB22+AB43+AB53+AB52</f>
        <v>355314.19999999995</v>
      </c>
      <c r="AC9" s="20">
        <f t="shared" si="1"/>
        <v>43249.899999999965</v>
      </c>
      <c r="AD9" s="20">
        <f t="shared" si="2"/>
        <v>13.859291178132189</v>
      </c>
      <c r="AE9" s="5"/>
      <c r="AF9" s="5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2:44" ht="21" customHeight="1">
      <c r="B10" s="22" t="s">
        <v>22</v>
      </c>
      <c r="C10" s="23">
        <f t="shared" ref="C10:AB10" si="5">SUM(C11:C13)</f>
        <v>6994.5</v>
      </c>
      <c r="D10" s="24">
        <f t="shared" si="5"/>
        <v>5154.5</v>
      </c>
      <c r="E10" s="24">
        <f t="shared" si="5"/>
        <v>5188.1000000000004</v>
      </c>
      <c r="F10" s="24">
        <f t="shared" si="5"/>
        <v>9635.7999999999993</v>
      </c>
      <c r="G10" s="24">
        <f t="shared" si="5"/>
        <v>19086.2</v>
      </c>
      <c r="H10" s="24">
        <f t="shared" si="5"/>
        <v>6699.4</v>
      </c>
      <c r="I10" s="24">
        <f t="shared" si="5"/>
        <v>7720.5999999999995</v>
      </c>
      <c r="J10" s="24">
        <f t="shared" si="5"/>
        <v>5964.7</v>
      </c>
      <c r="K10" s="24">
        <f t="shared" si="5"/>
        <v>5769.6</v>
      </c>
      <c r="L10" s="24">
        <f t="shared" si="5"/>
        <v>5944.6</v>
      </c>
      <c r="M10" s="24">
        <f t="shared" si="5"/>
        <v>8170.8</v>
      </c>
      <c r="N10" s="24">
        <f t="shared" si="5"/>
        <v>5945.7000000000007</v>
      </c>
      <c r="O10" s="23">
        <f t="shared" si="5"/>
        <v>92274.5</v>
      </c>
      <c r="P10" s="23">
        <f t="shared" si="5"/>
        <v>7686.5</v>
      </c>
      <c r="Q10" s="24">
        <f t="shared" si="5"/>
        <v>6869.9</v>
      </c>
      <c r="R10" s="24">
        <f t="shared" si="5"/>
        <v>7700</v>
      </c>
      <c r="S10" s="24">
        <f t="shared" si="5"/>
        <v>13905.100000000002</v>
      </c>
      <c r="T10" s="24">
        <f t="shared" si="5"/>
        <v>7917.8</v>
      </c>
      <c r="U10" s="24">
        <f t="shared" si="5"/>
        <v>7867.4000000000005</v>
      </c>
      <c r="V10" s="24">
        <f t="shared" si="5"/>
        <v>7523</v>
      </c>
      <c r="W10" s="24">
        <f t="shared" si="5"/>
        <v>7303.4999999999991</v>
      </c>
      <c r="X10" s="24">
        <f t="shared" si="5"/>
        <v>6947.2000000000007</v>
      </c>
      <c r="Y10" s="24">
        <f t="shared" si="5"/>
        <v>11562.599999999999</v>
      </c>
      <c r="Z10" s="24">
        <f t="shared" si="5"/>
        <v>11052.599999999999</v>
      </c>
      <c r="AA10" s="24">
        <f t="shared" si="5"/>
        <v>11912.8</v>
      </c>
      <c r="AB10" s="23">
        <f t="shared" si="5"/>
        <v>108248.4</v>
      </c>
      <c r="AC10" s="25">
        <f t="shared" si="1"/>
        <v>15973.899999999994</v>
      </c>
      <c r="AD10" s="25">
        <f t="shared" si="2"/>
        <v>17.311283182244274</v>
      </c>
      <c r="AE10" s="26"/>
      <c r="AF10" s="5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2:44" ht="18" customHeight="1">
      <c r="B11" s="27" t="s">
        <v>23</v>
      </c>
      <c r="C11" s="28">
        <v>2323.1</v>
      </c>
      <c r="D11" s="29">
        <v>1840.9</v>
      </c>
      <c r="E11" s="29">
        <v>1936</v>
      </c>
      <c r="F11" s="29">
        <v>1726.4</v>
      </c>
      <c r="G11" s="29">
        <v>2049.6</v>
      </c>
      <c r="H11" s="29">
        <v>1735.6</v>
      </c>
      <c r="I11" s="29">
        <v>1576.7</v>
      </c>
      <c r="J11" s="29">
        <v>1751.6</v>
      </c>
      <c r="K11" s="29">
        <v>1631.6</v>
      </c>
      <c r="L11" s="29">
        <v>1598.6</v>
      </c>
      <c r="M11" s="29">
        <v>1611.5</v>
      </c>
      <c r="N11" s="29">
        <v>1949.7</v>
      </c>
      <c r="O11" s="30">
        <f>SUM(C11:N11)</f>
        <v>21731.3</v>
      </c>
      <c r="P11" s="29">
        <v>2689.6</v>
      </c>
      <c r="Q11" s="29">
        <v>2003.4</v>
      </c>
      <c r="R11" s="29">
        <v>2460.6999999999998</v>
      </c>
      <c r="S11" s="29">
        <v>2099.8000000000002</v>
      </c>
      <c r="T11" s="29">
        <v>2395.3000000000002</v>
      </c>
      <c r="U11" s="29">
        <v>1970.5</v>
      </c>
      <c r="V11" s="29">
        <v>1812.7</v>
      </c>
      <c r="W11" s="29">
        <v>2041.1</v>
      </c>
      <c r="X11" s="29">
        <v>1945</v>
      </c>
      <c r="Y11" s="29">
        <v>1723.2</v>
      </c>
      <c r="Z11" s="29">
        <v>1810.7</v>
      </c>
      <c r="AA11" s="29">
        <v>1975.5</v>
      </c>
      <c r="AB11" s="30">
        <f>SUM(P11:AA11)</f>
        <v>24927.5</v>
      </c>
      <c r="AC11" s="31">
        <f t="shared" si="1"/>
        <v>3196.2000000000007</v>
      </c>
      <c r="AD11" s="31">
        <f t="shared" si="2"/>
        <v>14.707817755955698</v>
      </c>
      <c r="AE11" s="5"/>
      <c r="AF11" s="5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2:44" ht="18" customHeight="1">
      <c r="B12" s="27" t="s">
        <v>24</v>
      </c>
      <c r="C12" s="28">
        <v>2104.3000000000002</v>
      </c>
      <c r="D12" s="29">
        <v>2080.9</v>
      </c>
      <c r="E12" s="29">
        <v>2048.1999999999998</v>
      </c>
      <c r="F12" s="29">
        <v>5981.9</v>
      </c>
      <c r="G12" s="29">
        <v>13132.3</v>
      </c>
      <c r="H12" s="29">
        <v>3102.8</v>
      </c>
      <c r="I12" s="29">
        <v>4494.2</v>
      </c>
      <c r="J12" s="29">
        <v>2433.4</v>
      </c>
      <c r="K12" s="29">
        <v>2537.5</v>
      </c>
      <c r="L12" s="29">
        <v>2800.9</v>
      </c>
      <c r="M12" s="29">
        <v>3682.8</v>
      </c>
      <c r="N12" s="29">
        <v>2224.6</v>
      </c>
      <c r="O12" s="30">
        <f>SUM(C12:N12)</f>
        <v>46623.8</v>
      </c>
      <c r="P12" s="29">
        <v>2945</v>
      </c>
      <c r="Q12" s="29">
        <v>3430.4</v>
      </c>
      <c r="R12" s="29">
        <v>3622.3</v>
      </c>
      <c r="S12" s="29">
        <v>9780.1</v>
      </c>
      <c r="T12" s="29">
        <v>3446.3</v>
      </c>
      <c r="U12" s="29">
        <v>3647.6</v>
      </c>
      <c r="V12" s="29">
        <v>3976.9</v>
      </c>
      <c r="W12" s="29">
        <v>3477.2</v>
      </c>
      <c r="X12" s="29">
        <v>3292.8</v>
      </c>
      <c r="Y12" s="29">
        <v>4498.2</v>
      </c>
      <c r="Z12" s="29">
        <v>4346.7</v>
      </c>
      <c r="AA12" s="29">
        <v>4318.3999999999996</v>
      </c>
      <c r="AB12" s="30">
        <f>SUM(P12:AA12)</f>
        <v>50781.9</v>
      </c>
      <c r="AC12" s="31">
        <f t="shared" si="1"/>
        <v>4158.0999999999985</v>
      </c>
      <c r="AD12" s="31">
        <f t="shared" si="2"/>
        <v>8.9184064790943651</v>
      </c>
      <c r="AE12" s="32"/>
      <c r="AF12" s="5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2:44" ht="18" customHeight="1">
      <c r="B13" s="27" t="s">
        <v>25</v>
      </c>
      <c r="C13" s="28">
        <v>2567.1</v>
      </c>
      <c r="D13" s="29">
        <v>1232.7</v>
      </c>
      <c r="E13" s="29">
        <v>1203.9000000000001</v>
      </c>
      <c r="F13" s="29">
        <v>1927.5</v>
      </c>
      <c r="G13" s="29">
        <v>3904.3</v>
      </c>
      <c r="H13" s="29">
        <v>1861</v>
      </c>
      <c r="I13" s="29">
        <v>1649.7</v>
      </c>
      <c r="J13" s="29">
        <v>1779.7</v>
      </c>
      <c r="K13" s="29">
        <v>1600.5</v>
      </c>
      <c r="L13" s="29">
        <v>1545.1</v>
      </c>
      <c r="M13" s="29">
        <v>2876.5</v>
      </c>
      <c r="N13" s="29">
        <v>1771.4</v>
      </c>
      <c r="O13" s="30">
        <f>SUM(C13:N13)</f>
        <v>23919.4</v>
      </c>
      <c r="P13" s="29">
        <v>2051.9</v>
      </c>
      <c r="Q13" s="29">
        <v>1436.1</v>
      </c>
      <c r="R13" s="29">
        <v>1617</v>
      </c>
      <c r="S13" s="29">
        <v>2025.2</v>
      </c>
      <c r="T13" s="29">
        <v>2076.1999999999998</v>
      </c>
      <c r="U13" s="29">
        <v>2249.3000000000002</v>
      </c>
      <c r="V13" s="29">
        <v>1733.4</v>
      </c>
      <c r="W13" s="29">
        <v>1785.2</v>
      </c>
      <c r="X13" s="29">
        <v>1709.4</v>
      </c>
      <c r="Y13" s="29">
        <v>5341.2</v>
      </c>
      <c r="Z13" s="29">
        <v>4895.2</v>
      </c>
      <c r="AA13" s="29">
        <v>5618.9</v>
      </c>
      <c r="AB13" s="30">
        <f>SUM(P13:AA13)</f>
        <v>32539</v>
      </c>
      <c r="AC13" s="31">
        <f t="shared" si="1"/>
        <v>8619.5999999999985</v>
      </c>
      <c r="AD13" s="31">
        <f t="shared" si="2"/>
        <v>36.036020970425668</v>
      </c>
      <c r="AE13" s="3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2:44" ht="19.5" customHeight="1">
      <c r="B14" s="22" t="s">
        <v>26</v>
      </c>
      <c r="C14" s="23">
        <f t="shared" ref="C14:N14" si="6">ROUND(SUM(C15:C21),1)</f>
        <v>1278.9000000000001</v>
      </c>
      <c r="D14" s="24">
        <f t="shared" si="6"/>
        <v>1290.7</v>
      </c>
      <c r="E14" s="24">
        <f t="shared" si="6"/>
        <v>1651</v>
      </c>
      <c r="F14" s="24">
        <f t="shared" si="6"/>
        <v>1697.9</v>
      </c>
      <c r="G14" s="24">
        <f t="shared" si="6"/>
        <v>2219.4</v>
      </c>
      <c r="H14" s="24">
        <f t="shared" si="6"/>
        <v>1390.6</v>
      </c>
      <c r="I14" s="24">
        <f t="shared" si="6"/>
        <v>1476.2</v>
      </c>
      <c r="J14" s="24">
        <f>ROUND(SUM(J15:J21),1)</f>
        <v>1381.9</v>
      </c>
      <c r="K14" s="24">
        <f>ROUND(SUM(K15:K21),1)</f>
        <v>1499.1</v>
      </c>
      <c r="L14" s="24">
        <f>ROUND(SUM(L15:L21),1)</f>
        <v>2464.5</v>
      </c>
      <c r="M14" s="24">
        <f>ROUND(SUM(M15:M21),1)</f>
        <v>1363.5</v>
      </c>
      <c r="N14" s="24">
        <f t="shared" si="6"/>
        <v>1488.9</v>
      </c>
      <c r="O14" s="23">
        <f>SUM(O15:O21)</f>
        <v>19202.600000000002</v>
      </c>
      <c r="P14" s="23">
        <f t="shared" ref="P14:AB14" si="7">ROUND(SUM(P15:P21),1)</f>
        <v>1344.8</v>
      </c>
      <c r="Q14" s="24">
        <f t="shared" si="7"/>
        <v>4400.8999999999996</v>
      </c>
      <c r="R14" s="24">
        <f t="shared" si="7"/>
        <v>2187.8000000000002</v>
      </c>
      <c r="S14" s="24">
        <f t="shared" si="7"/>
        <v>2675.3</v>
      </c>
      <c r="T14" s="24">
        <f t="shared" si="7"/>
        <v>1750.2</v>
      </c>
      <c r="U14" s="24">
        <f t="shared" si="7"/>
        <v>1436.4</v>
      </c>
      <c r="V14" s="24">
        <f t="shared" si="7"/>
        <v>1619.6</v>
      </c>
      <c r="W14" s="24">
        <f t="shared" si="7"/>
        <v>1118.5</v>
      </c>
      <c r="X14" s="24">
        <f t="shared" si="7"/>
        <v>1407.5</v>
      </c>
      <c r="Y14" s="24">
        <f t="shared" si="7"/>
        <v>2241.1999999999998</v>
      </c>
      <c r="Z14" s="24">
        <f t="shared" si="7"/>
        <v>1108.7</v>
      </c>
      <c r="AA14" s="24">
        <f t="shared" si="7"/>
        <v>1274.4000000000001</v>
      </c>
      <c r="AB14" s="23">
        <f t="shared" si="7"/>
        <v>22565.3</v>
      </c>
      <c r="AC14" s="25">
        <f t="shared" si="1"/>
        <v>3362.6999999999971</v>
      </c>
      <c r="AD14" s="25">
        <f t="shared" si="2"/>
        <v>17.511691125160116</v>
      </c>
      <c r="AE14" s="32"/>
      <c r="AF14" s="5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2:44" ht="21.75" customHeight="1">
      <c r="B15" s="27" t="s">
        <v>27</v>
      </c>
      <c r="C15" s="28">
        <v>244.8</v>
      </c>
      <c r="D15" s="29">
        <v>281.89999999999998</v>
      </c>
      <c r="E15" s="29">
        <v>331.6</v>
      </c>
      <c r="F15" s="29">
        <v>260.39999999999998</v>
      </c>
      <c r="G15" s="29">
        <v>316.60000000000002</v>
      </c>
      <c r="H15" s="29">
        <v>311.39999999999998</v>
      </c>
      <c r="I15" s="29">
        <v>395.9</v>
      </c>
      <c r="J15" s="29">
        <v>348</v>
      </c>
      <c r="K15" s="29">
        <v>275.89999999999998</v>
      </c>
      <c r="L15" s="29">
        <v>381.5</v>
      </c>
      <c r="M15" s="29">
        <v>329</v>
      </c>
      <c r="N15" s="29">
        <v>394.6</v>
      </c>
      <c r="O15" s="30">
        <f t="shared" ref="O15:O21" si="8">SUM(C15:N15)</f>
        <v>3871.6000000000004</v>
      </c>
      <c r="P15" s="29">
        <v>431.5</v>
      </c>
      <c r="Q15" s="29">
        <v>605.79999999999995</v>
      </c>
      <c r="R15" s="29">
        <v>455.6</v>
      </c>
      <c r="S15" s="29">
        <v>422.1</v>
      </c>
      <c r="T15" s="29">
        <v>411.4</v>
      </c>
      <c r="U15" s="29">
        <v>385.2</v>
      </c>
      <c r="V15" s="29">
        <v>452.5</v>
      </c>
      <c r="W15" s="29">
        <v>414.7</v>
      </c>
      <c r="X15" s="29">
        <v>398.4</v>
      </c>
      <c r="Y15" s="29">
        <v>415.7</v>
      </c>
      <c r="Z15" s="29">
        <v>338.7</v>
      </c>
      <c r="AA15" s="29">
        <v>504.4</v>
      </c>
      <c r="AB15" s="30">
        <f t="shared" ref="AB15:AB21" si="9">SUM(P15:AA15)</f>
        <v>5235.9999999999991</v>
      </c>
      <c r="AC15" s="31">
        <f t="shared" si="1"/>
        <v>1364.3999999999987</v>
      </c>
      <c r="AD15" s="31">
        <f t="shared" si="2"/>
        <v>35.241243930158042</v>
      </c>
      <c r="AE15" s="11"/>
      <c r="AF15" s="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2:44" ht="17.25" customHeight="1">
      <c r="B16" s="27" t="s">
        <v>28</v>
      </c>
      <c r="C16" s="28">
        <v>352.9</v>
      </c>
      <c r="D16" s="29">
        <v>339.9</v>
      </c>
      <c r="E16" s="29">
        <v>397.8</v>
      </c>
      <c r="F16" s="29">
        <v>307.8</v>
      </c>
      <c r="G16" s="29">
        <v>419.2</v>
      </c>
      <c r="H16" s="29">
        <v>363.1</v>
      </c>
      <c r="I16" s="29">
        <v>383.7</v>
      </c>
      <c r="J16" s="29">
        <v>382.4</v>
      </c>
      <c r="K16" s="29">
        <v>348.5</v>
      </c>
      <c r="L16" s="29">
        <v>387.3</v>
      </c>
      <c r="M16" s="29">
        <v>396</v>
      </c>
      <c r="N16" s="29">
        <v>426.5</v>
      </c>
      <c r="O16" s="30">
        <f t="shared" si="8"/>
        <v>4505.1000000000004</v>
      </c>
      <c r="P16" s="29">
        <v>156.30000000000001</v>
      </c>
      <c r="Q16" s="29">
        <v>497.3</v>
      </c>
      <c r="R16" s="29">
        <v>452.5</v>
      </c>
      <c r="S16" s="29">
        <v>346.7</v>
      </c>
      <c r="T16" s="29">
        <v>442.3</v>
      </c>
      <c r="U16" s="29">
        <v>370.3</v>
      </c>
      <c r="V16" s="29">
        <v>416.1</v>
      </c>
      <c r="W16" s="29">
        <v>346.2</v>
      </c>
      <c r="X16" s="29">
        <v>329.5</v>
      </c>
      <c r="Y16" s="29">
        <v>408.7</v>
      </c>
      <c r="Z16" s="29">
        <v>385.3</v>
      </c>
      <c r="AA16" s="29">
        <v>444.1</v>
      </c>
      <c r="AB16" s="30">
        <f t="shared" si="9"/>
        <v>4595.3</v>
      </c>
      <c r="AC16" s="31">
        <f t="shared" si="1"/>
        <v>90.199999999999818</v>
      </c>
      <c r="AD16" s="31">
        <f t="shared" si="2"/>
        <v>2.0021753124236934</v>
      </c>
      <c r="AE16" s="11"/>
      <c r="AF16" s="5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83" ht="17.25" customHeight="1">
      <c r="B17" s="27" t="s">
        <v>29</v>
      </c>
      <c r="C17" s="28">
        <v>125.3</v>
      </c>
      <c r="D17" s="29">
        <v>47.4</v>
      </c>
      <c r="E17" s="29">
        <v>73.7</v>
      </c>
      <c r="F17" s="29">
        <v>461.3</v>
      </c>
      <c r="G17" s="29">
        <v>674.7</v>
      </c>
      <c r="H17" s="29">
        <v>159.80000000000001</v>
      </c>
      <c r="I17" s="29">
        <v>178.8</v>
      </c>
      <c r="J17" s="29">
        <v>59.4</v>
      </c>
      <c r="K17" s="29">
        <v>107.7</v>
      </c>
      <c r="L17" s="29">
        <v>1039.0999999999999</v>
      </c>
      <c r="M17" s="29">
        <v>66.8</v>
      </c>
      <c r="N17" s="29">
        <v>50.1</v>
      </c>
      <c r="O17" s="30">
        <f t="shared" si="8"/>
        <v>3044.1</v>
      </c>
      <c r="P17" s="29">
        <v>141.80000000000001</v>
      </c>
      <c r="Q17" s="29">
        <v>92.2</v>
      </c>
      <c r="R17" s="29">
        <v>122.1</v>
      </c>
      <c r="S17" s="29">
        <v>1130.0999999999999</v>
      </c>
      <c r="T17" s="29">
        <v>162.9</v>
      </c>
      <c r="U17" s="29">
        <v>107.1</v>
      </c>
      <c r="V17" s="29">
        <v>179.8</v>
      </c>
      <c r="W17" s="29">
        <v>63.2</v>
      </c>
      <c r="X17" s="29">
        <v>72.3</v>
      </c>
      <c r="Y17" s="29">
        <v>1108.8</v>
      </c>
      <c r="Z17" s="29">
        <v>92.1</v>
      </c>
      <c r="AA17" s="29">
        <v>64.400000000000006</v>
      </c>
      <c r="AB17" s="30">
        <f t="shared" si="9"/>
        <v>3336.8</v>
      </c>
      <c r="AC17" s="31">
        <f t="shared" si="1"/>
        <v>292.70000000000027</v>
      </c>
      <c r="AD17" s="31">
        <f t="shared" si="2"/>
        <v>9.615321441476965</v>
      </c>
      <c r="AE17" s="33"/>
      <c r="AF17" s="5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83" ht="17.25" customHeight="1">
      <c r="B18" s="27" t="s">
        <v>30</v>
      </c>
      <c r="C18" s="28">
        <v>365.3</v>
      </c>
      <c r="D18" s="29">
        <v>401</v>
      </c>
      <c r="E18" s="29">
        <v>376.4</v>
      </c>
      <c r="F18" s="29">
        <v>471</v>
      </c>
      <c r="G18" s="29">
        <v>392.9</v>
      </c>
      <c r="H18" s="29">
        <v>351</v>
      </c>
      <c r="I18" s="29">
        <v>302.2</v>
      </c>
      <c r="J18" s="29">
        <v>367.6</v>
      </c>
      <c r="K18" s="29">
        <v>395.1</v>
      </c>
      <c r="L18" s="29">
        <v>394.5</v>
      </c>
      <c r="M18" s="29">
        <v>395.7</v>
      </c>
      <c r="N18" s="29">
        <v>407.7</v>
      </c>
      <c r="O18" s="30">
        <f t="shared" si="8"/>
        <v>4620.3999999999996</v>
      </c>
      <c r="P18" s="29">
        <v>412.9</v>
      </c>
      <c r="Q18" s="29">
        <v>2927.4</v>
      </c>
      <c r="R18" s="29">
        <v>438.7</v>
      </c>
      <c r="S18" s="29">
        <v>463.4</v>
      </c>
      <c r="T18" s="29">
        <v>443.6</v>
      </c>
      <c r="U18" s="29">
        <v>316.5</v>
      </c>
      <c r="V18" s="29">
        <v>320.7</v>
      </c>
      <c r="W18" s="29">
        <v>1.3</v>
      </c>
      <c r="X18" s="29">
        <v>1.6</v>
      </c>
      <c r="Y18" s="29">
        <v>0.9</v>
      </c>
      <c r="Z18" s="29">
        <v>0.9</v>
      </c>
      <c r="AA18" s="29">
        <v>1</v>
      </c>
      <c r="AB18" s="30">
        <f>SUM(P18:AA18)</f>
        <v>5328.9</v>
      </c>
      <c r="AC18" s="31">
        <f t="shared" si="1"/>
        <v>708.5</v>
      </c>
      <c r="AD18" s="31">
        <f t="shared" si="2"/>
        <v>15.334170201714139</v>
      </c>
      <c r="AE18" s="11"/>
      <c r="AF18" s="5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83" ht="18" customHeight="1">
      <c r="B19" s="27" t="s">
        <v>31</v>
      </c>
      <c r="C19" s="28">
        <v>50.4</v>
      </c>
      <c r="D19" s="29">
        <v>54.2</v>
      </c>
      <c r="E19" s="29">
        <v>62.4</v>
      </c>
      <c r="F19" s="29">
        <v>43.8</v>
      </c>
      <c r="G19" s="29">
        <v>59.4</v>
      </c>
      <c r="H19" s="29">
        <v>54.7</v>
      </c>
      <c r="I19" s="29">
        <v>54.9</v>
      </c>
      <c r="J19" s="29">
        <v>61.6</v>
      </c>
      <c r="K19" s="29">
        <v>50.3</v>
      </c>
      <c r="L19" s="29">
        <v>64.2</v>
      </c>
      <c r="M19" s="29">
        <v>63.2</v>
      </c>
      <c r="N19" s="29">
        <v>63.1</v>
      </c>
      <c r="O19" s="30">
        <f t="shared" si="8"/>
        <v>682.2</v>
      </c>
      <c r="P19" s="29">
        <v>65.2</v>
      </c>
      <c r="Q19" s="29">
        <v>61.1</v>
      </c>
      <c r="R19" s="29">
        <v>75.2</v>
      </c>
      <c r="S19" s="29">
        <v>51.5</v>
      </c>
      <c r="T19" s="29">
        <v>69.2</v>
      </c>
      <c r="U19" s="29">
        <v>64.3</v>
      </c>
      <c r="V19" s="29">
        <v>66.3</v>
      </c>
      <c r="W19" s="29">
        <v>71.900000000000006</v>
      </c>
      <c r="X19" s="29">
        <v>74.5</v>
      </c>
      <c r="Y19" s="29">
        <v>70.900000000000006</v>
      </c>
      <c r="Z19" s="29">
        <v>61.2</v>
      </c>
      <c r="AA19" s="29">
        <v>73.7</v>
      </c>
      <c r="AB19" s="30">
        <f>SUM(P19:AA19)</f>
        <v>805.00000000000011</v>
      </c>
      <c r="AC19" s="31">
        <f t="shared" si="1"/>
        <v>122.80000000000007</v>
      </c>
      <c r="AD19" s="31">
        <f t="shared" si="2"/>
        <v>18.000586338317216</v>
      </c>
      <c r="AE19" s="11"/>
      <c r="AF19" s="5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83" ht="18" customHeight="1">
      <c r="A20" s="34"/>
      <c r="B20" s="35" t="s">
        <v>32</v>
      </c>
      <c r="C20" s="28">
        <v>28.3</v>
      </c>
      <c r="D20" s="29">
        <v>55</v>
      </c>
      <c r="E20" s="29">
        <v>211.8</v>
      </c>
      <c r="F20" s="29">
        <v>28.9</v>
      </c>
      <c r="G20" s="29">
        <v>23.2</v>
      </c>
      <c r="H20" s="29">
        <v>19.7</v>
      </c>
      <c r="I20" s="29">
        <v>22.5</v>
      </c>
      <c r="J20" s="29">
        <v>41.3</v>
      </c>
      <c r="K20" s="29">
        <v>177.7</v>
      </c>
      <c r="L20" s="29">
        <v>45</v>
      </c>
      <c r="M20" s="29">
        <v>19.7</v>
      </c>
      <c r="N20" s="29">
        <v>13.1</v>
      </c>
      <c r="O20" s="30">
        <f t="shared" si="8"/>
        <v>686.2</v>
      </c>
      <c r="P20" s="29">
        <v>33</v>
      </c>
      <c r="Q20" s="29">
        <v>71.400000000000006</v>
      </c>
      <c r="R20" s="29">
        <v>487.9</v>
      </c>
      <c r="S20" s="29">
        <v>99.4</v>
      </c>
      <c r="T20" s="29">
        <v>75.900000000000006</v>
      </c>
      <c r="U20" s="29">
        <v>55</v>
      </c>
      <c r="V20" s="29">
        <v>54.4</v>
      </c>
      <c r="W20" s="29">
        <v>84.4</v>
      </c>
      <c r="X20" s="29">
        <v>409.8</v>
      </c>
      <c r="Y20" s="29">
        <v>67.400000000000006</v>
      </c>
      <c r="Z20" s="29">
        <v>42.6</v>
      </c>
      <c r="AA20" s="29">
        <v>36.4</v>
      </c>
      <c r="AB20" s="30">
        <f t="shared" si="9"/>
        <v>1517.6</v>
      </c>
      <c r="AC20" s="31">
        <f t="shared" si="1"/>
        <v>831.39999999999986</v>
      </c>
      <c r="AD20" s="31">
        <f t="shared" si="2"/>
        <v>121.16001165840859</v>
      </c>
      <c r="AE20" s="11"/>
      <c r="AF20" s="5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83" ht="18" customHeight="1">
      <c r="B21" s="27" t="s">
        <v>33</v>
      </c>
      <c r="C21" s="28">
        <v>111.9</v>
      </c>
      <c r="D21" s="29">
        <v>111.3</v>
      </c>
      <c r="E21" s="29">
        <v>197.3</v>
      </c>
      <c r="F21" s="29">
        <v>124.7</v>
      </c>
      <c r="G21" s="29">
        <v>333.4</v>
      </c>
      <c r="H21" s="29">
        <v>130.9</v>
      </c>
      <c r="I21" s="29">
        <v>138.19999999999999</v>
      </c>
      <c r="J21" s="29">
        <v>121.6</v>
      </c>
      <c r="K21" s="29">
        <v>143.9</v>
      </c>
      <c r="L21" s="29">
        <v>152.9</v>
      </c>
      <c r="M21" s="29">
        <v>93.1</v>
      </c>
      <c r="N21" s="29">
        <v>133.80000000000001</v>
      </c>
      <c r="O21" s="30">
        <f t="shared" si="8"/>
        <v>1793</v>
      </c>
      <c r="P21" s="29">
        <v>104.1</v>
      </c>
      <c r="Q21" s="29">
        <v>145.69999999999999</v>
      </c>
      <c r="R21" s="29">
        <v>155.80000000000001</v>
      </c>
      <c r="S21" s="29">
        <v>162.1</v>
      </c>
      <c r="T21" s="29">
        <v>144.9</v>
      </c>
      <c r="U21" s="29">
        <v>138</v>
      </c>
      <c r="V21" s="29">
        <v>129.80000000000001</v>
      </c>
      <c r="W21" s="29">
        <v>136.80000000000001</v>
      </c>
      <c r="X21" s="29">
        <v>121.4</v>
      </c>
      <c r="Y21" s="29">
        <v>168.8</v>
      </c>
      <c r="Z21" s="29">
        <v>187.9</v>
      </c>
      <c r="AA21" s="29">
        <v>150.4</v>
      </c>
      <c r="AB21" s="30">
        <f t="shared" si="9"/>
        <v>1745.7000000000003</v>
      </c>
      <c r="AC21" s="31">
        <f t="shared" si="1"/>
        <v>-47.299999999999727</v>
      </c>
      <c r="AD21" s="31">
        <f t="shared" si="2"/>
        <v>-2.6380368098159357</v>
      </c>
      <c r="AE21" s="11"/>
      <c r="AF21" s="5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83" ht="21" customHeight="1">
      <c r="B22" s="22" t="s">
        <v>34</v>
      </c>
      <c r="C22" s="23">
        <f t="shared" ref="C22:N22" si="10">ROUND(+C23+C26+C32+C37,1)</f>
        <v>15149.8</v>
      </c>
      <c r="D22" s="24">
        <f t="shared" si="10"/>
        <v>13381.1</v>
      </c>
      <c r="E22" s="24">
        <f t="shared" si="10"/>
        <v>14898.1</v>
      </c>
      <c r="F22" s="24">
        <f t="shared" si="10"/>
        <v>13786.5</v>
      </c>
      <c r="G22" s="24">
        <f t="shared" si="10"/>
        <v>14788.6</v>
      </c>
      <c r="H22" s="24">
        <f t="shared" si="10"/>
        <v>13534.4</v>
      </c>
      <c r="I22" s="24">
        <f t="shared" si="10"/>
        <v>14659.8</v>
      </c>
      <c r="J22" s="24">
        <f>ROUND(+J23+J26+J32+J37,1)</f>
        <v>15227.2</v>
      </c>
      <c r="K22" s="24">
        <f>ROUND(+K23+K26+K32+K37,1)</f>
        <v>13963.7</v>
      </c>
      <c r="L22" s="24">
        <f>ROUND(+L23+L26+L32+L37,1)</f>
        <v>14548.7</v>
      </c>
      <c r="M22" s="24">
        <f>ROUND(+M23+M26+M32+M37,1)</f>
        <v>15733.6</v>
      </c>
      <c r="N22" s="24">
        <f t="shared" si="10"/>
        <v>16221</v>
      </c>
      <c r="O22" s="23">
        <f>+O23+O26+O32+O37</f>
        <v>175892.5</v>
      </c>
      <c r="P22" s="23">
        <f t="shared" ref="P22:AB22" si="11">ROUND(+P23+P26+P32+P37,1)</f>
        <v>18177.099999999999</v>
      </c>
      <c r="Q22" s="24">
        <f t="shared" si="11"/>
        <v>14615.2</v>
      </c>
      <c r="R22" s="24">
        <f t="shared" si="11"/>
        <v>15072.2</v>
      </c>
      <c r="S22" s="24">
        <f t="shared" si="11"/>
        <v>15743.4</v>
      </c>
      <c r="T22" s="24">
        <f t="shared" si="11"/>
        <v>16527.8</v>
      </c>
      <c r="U22" s="24">
        <f t="shared" si="11"/>
        <v>15836.4</v>
      </c>
      <c r="V22" s="24">
        <f t="shared" si="11"/>
        <v>15906.8</v>
      </c>
      <c r="W22" s="24">
        <f t="shared" si="11"/>
        <v>17307.7</v>
      </c>
      <c r="X22" s="24">
        <f t="shared" si="11"/>
        <v>16206.6</v>
      </c>
      <c r="Y22" s="24">
        <f t="shared" si="11"/>
        <v>17639.599999999999</v>
      </c>
      <c r="Z22" s="24">
        <f t="shared" si="11"/>
        <v>17465.900000000001</v>
      </c>
      <c r="AA22" s="24">
        <f t="shared" si="11"/>
        <v>18653.7</v>
      </c>
      <c r="AB22" s="23">
        <f t="shared" si="11"/>
        <v>199152.4</v>
      </c>
      <c r="AC22" s="25">
        <f t="shared" si="1"/>
        <v>23259.899999999994</v>
      </c>
      <c r="AD22" s="25">
        <f t="shared" si="2"/>
        <v>13.223929388689109</v>
      </c>
      <c r="AE22" s="5"/>
      <c r="AF22" s="5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83" ht="18.75" customHeight="1">
      <c r="B23" s="36" t="s">
        <v>35</v>
      </c>
      <c r="C23" s="37">
        <f t="shared" ref="C23:AB23" si="12">SUM(C24:C25)</f>
        <v>7728</v>
      </c>
      <c r="D23" s="38">
        <f t="shared" si="12"/>
        <v>7213.6</v>
      </c>
      <c r="E23" s="38">
        <f t="shared" si="12"/>
        <v>7743.4</v>
      </c>
      <c r="F23" s="38">
        <f t="shared" si="12"/>
        <v>7262.4</v>
      </c>
      <c r="G23" s="38">
        <f t="shared" si="12"/>
        <v>7597.9</v>
      </c>
      <c r="H23" s="38">
        <f t="shared" si="12"/>
        <v>7133.6</v>
      </c>
      <c r="I23" s="38">
        <f t="shared" si="12"/>
        <v>8091.4000000000005</v>
      </c>
      <c r="J23" s="38">
        <f t="shared" si="12"/>
        <v>8001.4</v>
      </c>
      <c r="K23" s="38">
        <f t="shared" si="12"/>
        <v>7343.4000000000005</v>
      </c>
      <c r="L23" s="38">
        <f t="shared" si="12"/>
        <v>8123.7</v>
      </c>
      <c r="M23" s="38">
        <f>SUM(M24:M25)</f>
        <v>7913.1</v>
      </c>
      <c r="N23" s="38">
        <f t="shared" si="12"/>
        <v>8666.9</v>
      </c>
      <c r="O23" s="37">
        <f t="shared" si="12"/>
        <v>92818.799999999988</v>
      </c>
      <c r="P23" s="37">
        <f t="shared" si="12"/>
        <v>9826.5</v>
      </c>
      <c r="Q23" s="38">
        <f t="shared" si="12"/>
        <v>8680.9</v>
      </c>
      <c r="R23" s="38">
        <f t="shared" si="12"/>
        <v>8972.2999999999993</v>
      </c>
      <c r="S23" s="38">
        <f t="shared" si="12"/>
        <v>9116.2000000000007</v>
      </c>
      <c r="T23" s="38">
        <f t="shared" si="12"/>
        <v>9252.5</v>
      </c>
      <c r="U23" s="38">
        <f t="shared" si="12"/>
        <v>9203.4000000000015</v>
      </c>
      <c r="V23" s="38">
        <f t="shared" si="12"/>
        <v>9141.4</v>
      </c>
      <c r="W23" s="38">
        <f t="shared" si="12"/>
        <v>9667.5</v>
      </c>
      <c r="X23" s="38">
        <f t="shared" si="12"/>
        <v>9375.2999999999993</v>
      </c>
      <c r="Y23" s="38">
        <f t="shared" si="12"/>
        <v>9881.2000000000007</v>
      </c>
      <c r="Z23" s="38">
        <f t="shared" si="12"/>
        <v>10024.900000000001</v>
      </c>
      <c r="AA23" s="38">
        <f t="shared" si="12"/>
        <v>10202.700000000001</v>
      </c>
      <c r="AB23" s="37">
        <f t="shared" si="12"/>
        <v>113344.8</v>
      </c>
      <c r="AC23" s="39">
        <f t="shared" si="1"/>
        <v>20526.000000000015</v>
      </c>
      <c r="AD23" s="39">
        <f t="shared" si="2"/>
        <v>22.114054480342364</v>
      </c>
      <c r="AE23" s="5"/>
      <c r="AF23" s="5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83" ht="18" customHeight="1">
      <c r="B24" s="40" t="s">
        <v>36</v>
      </c>
      <c r="C24" s="28">
        <v>5030.3999999999996</v>
      </c>
      <c r="D24" s="29">
        <v>4302.1000000000004</v>
      </c>
      <c r="E24" s="29">
        <v>3973</v>
      </c>
      <c r="F24" s="29">
        <v>4513.5</v>
      </c>
      <c r="G24" s="29">
        <v>4161.5</v>
      </c>
      <c r="H24" s="29">
        <v>4386</v>
      </c>
      <c r="I24" s="29">
        <v>4320.1000000000004</v>
      </c>
      <c r="J24" s="29">
        <v>4610.3</v>
      </c>
      <c r="K24" s="29">
        <v>4404.6000000000004</v>
      </c>
      <c r="L24" s="29">
        <v>4200.7</v>
      </c>
      <c r="M24" s="29">
        <v>4217.3</v>
      </c>
      <c r="N24" s="29">
        <v>4853.2</v>
      </c>
      <c r="O24" s="30">
        <f>SUM(C24:N24)</f>
        <v>52972.7</v>
      </c>
      <c r="P24" s="29">
        <v>6486.2</v>
      </c>
      <c r="Q24" s="29">
        <v>5430.8</v>
      </c>
      <c r="R24" s="29">
        <v>5348.5</v>
      </c>
      <c r="S24" s="29">
        <v>5703.6</v>
      </c>
      <c r="T24" s="29">
        <v>5504.3</v>
      </c>
      <c r="U24" s="29">
        <v>5571.1</v>
      </c>
      <c r="V24" s="29">
        <v>5236.2</v>
      </c>
      <c r="W24" s="29">
        <v>5765</v>
      </c>
      <c r="X24" s="29">
        <v>5766.3</v>
      </c>
      <c r="Y24" s="29">
        <v>5263.9</v>
      </c>
      <c r="Z24" s="29">
        <v>5519.8</v>
      </c>
      <c r="AA24" s="29">
        <v>5990.8</v>
      </c>
      <c r="AB24" s="30">
        <f>SUM(P24:AA24)</f>
        <v>67586.5</v>
      </c>
      <c r="AC24" s="31">
        <f t="shared" si="1"/>
        <v>14613.800000000003</v>
      </c>
      <c r="AD24" s="31">
        <f t="shared" si="2"/>
        <v>27.587417669856368</v>
      </c>
      <c r="AE24" s="11"/>
      <c r="AF24" s="5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83" ht="18" customHeight="1">
      <c r="B25" s="40" t="s">
        <v>37</v>
      </c>
      <c r="C25" s="28">
        <v>2697.6</v>
      </c>
      <c r="D25" s="29">
        <v>2911.5</v>
      </c>
      <c r="E25" s="29">
        <v>3770.4</v>
      </c>
      <c r="F25" s="29">
        <v>2748.9</v>
      </c>
      <c r="G25" s="29">
        <v>3436.4</v>
      </c>
      <c r="H25" s="29">
        <v>2747.6</v>
      </c>
      <c r="I25" s="29">
        <v>3771.3</v>
      </c>
      <c r="J25" s="29">
        <v>3391.1</v>
      </c>
      <c r="K25" s="29">
        <v>2938.8</v>
      </c>
      <c r="L25" s="29">
        <v>3923</v>
      </c>
      <c r="M25" s="29">
        <v>3695.8</v>
      </c>
      <c r="N25" s="29">
        <v>3813.7</v>
      </c>
      <c r="O25" s="30">
        <f>SUM(C25:N25)</f>
        <v>39846.099999999991</v>
      </c>
      <c r="P25" s="29">
        <v>3340.3</v>
      </c>
      <c r="Q25" s="29">
        <v>3250.1</v>
      </c>
      <c r="R25" s="29">
        <v>3623.8</v>
      </c>
      <c r="S25" s="29">
        <v>3412.6</v>
      </c>
      <c r="T25" s="29">
        <v>3748.2</v>
      </c>
      <c r="U25" s="29">
        <v>3632.3</v>
      </c>
      <c r="V25" s="29">
        <v>3905.2</v>
      </c>
      <c r="W25" s="29">
        <v>3902.5</v>
      </c>
      <c r="X25" s="29">
        <v>3609</v>
      </c>
      <c r="Y25" s="29">
        <v>4617.3</v>
      </c>
      <c r="Z25" s="29">
        <v>4505.1000000000004</v>
      </c>
      <c r="AA25" s="29">
        <v>4211.8999999999996</v>
      </c>
      <c r="AB25" s="30">
        <f>SUM(P25:AA25)</f>
        <v>45758.3</v>
      </c>
      <c r="AC25" s="31">
        <f t="shared" si="1"/>
        <v>5912.2000000000116</v>
      </c>
      <c r="AD25" s="31">
        <f t="shared" si="2"/>
        <v>14.837587618361677</v>
      </c>
      <c r="AE25" s="11"/>
      <c r="AF25" s="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1:83" ht="20.25" customHeight="1">
      <c r="B26" s="36" t="s">
        <v>38</v>
      </c>
      <c r="C26" s="37">
        <f t="shared" ref="C26:AB26" si="13">ROUND(SUM(C27:C31),1)</f>
        <v>6105.6</v>
      </c>
      <c r="D26" s="38">
        <f t="shared" si="13"/>
        <v>4920.8999999999996</v>
      </c>
      <c r="E26" s="38">
        <f t="shared" si="13"/>
        <v>5795.1</v>
      </c>
      <c r="F26" s="38">
        <f t="shared" si="13"/>
        <v>5203.7</v>
      </c>
      <c r="G26" s="38">
        <f t="shared" si="13"/>
        <v>5824.1</v>
      </c>
      <c r="H26" s="38">
        <f t="shared" si="13"/>
        <v>5016.3999999999996</v>
      </c>
      <c r="I26" s="38">
        <f t="shared" si="13"/>
        <v>5202.3</v>
      </c>
      <c r="J26" s="38">
        <f>ROUND(SUM(J27:J31),1)</f>
        <v>5799.3</v>
      </c>
      <c r="K26" s="38">
        <f>ROUND(SUM(K27:K31),1)</f>
        <v>5126.8999999999996</v>
      </c>
      <c r="L26" s="38">
        <f>ROUND(SUM(L27:L31),1)</f>
        <v>4912.1000000000004</v>
      </c>
      <c r="M26" s="38">
        <f>ROUND(SUM(M27:M31),1)</f>
        <v>6113.1</v>
      </c>
      <c r="N26" s="38">
        <f>ROUND(SUM(N27:N31),1)</f>
        <v>5826.1</v>
      </c>
      <c r="O26" s="37">
        <f t="shared" si="13"/>
        <v>65845.600000000006</v>
      </c>
      <c r="P26" s="37">
        <f t="shared" si="13"/>
        <v>6889.1</v>
      </c>
      <c r="Q26" s="38">
        <f t="shared" si="13"/>
        <v>4547.2</v>
      </c>
      <c r="R26" s="38">
        <f t="shared" si="13"/>
        <v>4738</v>
      </c>
      <c r="S26" s="38">
        <f t="shared" si="13"/>
        <v>5060.3999999999996</v>
      </c>
      <c r="T26" s="38">
        <f t="shared" si="13"/>
        <v>5747.2</v>
      </c>
      <c r="U26" s="38">
        <f t="shared" si="13"/>
        <v>5148.3</v>
      </c>
      <c r="V26" s="38">
        <f t="shared" si="13"/>
        <v>5256.3</v>
      </c>
      <c r="W26" s="38">
        <f>ROUND(SUM(W27:W31),1)</f>
        <v>6054.2</v>
      </c>
      <c r="X26" s="38">
        <f>ROUND(SUM(X27:X31),1)</f>
        <v>5412.4</v>
      </c>
      <c r="Y26" s="38">
        <f>ROUND(SUM(Y27:Y31),1)</f>
        <v>6202.3</v>
      </c>
      <c r="Z26" s="38">
        <f>ROUND(SUM(Z27:Z31),1)</f>
        <v>5712.2</v>
      </c>
      <c r="AA26" s="38">
        <f t="shared" si="13"/>
        <v>6413.1</v>
      </c>
      <c r="AB26" s="37">
        <f t="shared" si="13"/>
        <v>67180.7</v>
      </c>
      <c r="AC26" s="39">
        <f t="shared" si="1"/>
        <v>1335.0999999999913</v>
      </c>
      <c r="AD26" s="39">
        <f t="shared" si="2"/>
        <v>2.027622194953028</v>
      </c>
      <c r="AE26" s="41"/>
      <c r="AF26" s="5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83" ht="18" customHeight="1">
      <c r="B27" s="40" t="s">
        <v>39</v>
      </c>
      <c r="C27" s="28">
        <v>1922</v>
      </c>
      <c r="D27" s="33">
        <v>1210.4000000000001</v>
      </c>
      <c r="E27" s="28">
        <v>1201.4000000000001</v>
      </c>
      <c r="F27" s="28">
        <v>1378.6</v>
      </c>
      <c r="G27" s="28">
        <v>1215.2</v>
      </c>
      <c r="H27" s="29">
        <v>1410.3</v>
      </c>
      <c r="I27" s="29">
        <v>1263.3</v>
      </c>
      <c r="J27" s="30">
        <v>1299.5</v>
      </c>
      <c r="K27" s="30">
        <v>1299.5</v>
      </c>
      <c r="L27" s="30">
        <v>1319.3</v>
      </c>
      <c r="M27" s="30">
        <v>1668.7</v>
      </c>
      <c r="N27" s="30">
        <v>1900.3</v>
      </c>
      <c r="O27" s="30">
        <f t="shared" ref="O27:O36" si="14">SUM(C27:N27)</f>
        <v>17088.5</v>
      </c>
      <c r="P27" s="29">
        <v>2004.9</v>
      </c>
      <c r="Q27" s="29">
        <v>965.3</v>
      </c>
      <c r="R27" s="30">
        <v>1056</v>
      </c>
      <c r="S27" s="30">
        <v>1406.3</v>
      </c>
      <c r="T27" s="30">
        <v>1100</v>
      </c>
      <c r="U27" s="30">
        <v>1288.3</v>
      </c>
      <c r="V27" s="30">
        <v>1370.6</v>
      </c>
      <c r="W27" s="30">
        <v>1489.8</v>
      </c>
      <c r="X27" s="30">
        <v>1585.5</v>
      </c>
      <c r="Y27" s="30">
        <v>1622.4</v>
      </c>
      <c r="Z27" s="30">
        <v>1914.1</v>
      </c>
      <c r="AA27" s="30">
        <v>2165.9</v>
      </c>
      <c r="AB27" s="30">
        <f>SUM(P27:AA27)</f>
        <v>17969.099999999999</v>
      </c>
      <c r="AC27" s="31">
        <f t="shared" si="1"/>
        <v>880.59999999999854</v>
      </c>
      <c r="AD27" s="31">
        <f t="shared" si="2"/>
        <v>5.153173186645982</v>
      </c>
      <c r="AE27" s="5"/>
      <c r="AF27" s="5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83" ht="18" customHeight="1">
      <c r="B28" s="40" t="s">
        <v>40</v>
      </c>
      <c r="C28" s="28">
        <v>509.8</v>
      </c>
      <c r="D28" s="33">
        <v>330.9</v>
      </c>
      <c r="E28" s="28">
        <v>272.39999999999998</v>
      </c>
      <c r="F28" s="28">
        <v>354.3</v>
      </c>
      <c r="G28" s="28">
        <v>302.7</v>
      </c>
      <c r="H28" s="29">
        <v>412.9</v>
      </c>
      <c r="I28" s="29">
        <v>323.2</v>
      </c>
      <c r="J28" s="30">
        <v>334.2</v>
      </c>
      <c r="K28" s="30">
        <v>383.5</v>
      </c>
      <c r="L28" s="30">
        <v>327.9</v>
      </c>
      <c r="M28" s="30">
        <v>400.5</v>
      </c>
      <c r="N28" s="30">
        <v>517.79999999999995</v>
      </c>
      <c r="O28" s="30">
        <f t="shared" si="14"/>
        <v>4470.0999999999995</v>
      </c>
      <c r="P28" s="29">
        <v>579.29999999999995</v>
      </c>
      <c r="Q28" s="29">
        <v>233.6</v>
      </c>
      <c r="R28" s="30">
        <v>244</v>
      </c>
      <c r="S28" s="30">
        <v>290.5</v>
      </c>
      <c r="T28" s="30">
        <v>317</v>
      </c>
      <c r="U28" s="30">
        <v>376.1</v>
      </c>
      <c r="V28" s="30">
        <v>356.4</v>
      </c>
      <c r="W28" s="30">
        <v>363.2</v>
      </c>
      <c r="X28" s="30">
        <v>378.9</v>
      </c>
      <c r="Y28" s="30">
        <v>354.2</v>
      </c>
      <c r="Z28" s="30">
        <v>374</v>
      </c>
      <c r="AA28" s="30">
        <v>488.3</v>
      </c>
      <c r="AB28" s="30">
        <f>SUM(P28:AA28)</f>
        <v>4355.5</v>
      </c>
      <c r="AC28" s="31">
        <f t="shared" si="1"/>
        <v>-114.59999999999945</v>
      </c>
      <c r="AD28" s="31">
        <f t="shared" si="2"/>
        <v>-2.5637010357709999</v>
      </c>
      <c r="AE28" s="41"/>
      <c r="AF28" s="5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83" ht="18" customHeight="1">
      <c r="B29" s="40" t="s">
        <v>41</v>
      </c>
      <c r="C29" s="28">
        <v>1946.7</v>
      </c>
      <c r="D29" s="33">
        <v>1863.4</v>
      </c>
      <c r="E29" s="28">
        <v>2372.5</v>
      </c>
      <c r="F29" s="28">
        <v>1852.7</v>
      </c>
      <c r="G29" s="28">
        <v>2362.6</v>
      </c>
      <c r="H29" s="29">
        <v>1792.5</v>
      </c>
      <c r="I29" s="29">
        <v>1999.5</v>
      </c>
      <c r="J29" s="30">
        <v>2385</v>
      </c>
      <c r="K29" s="30">
        <v>1912.6</v>
      </c>
      <c r="L29" s="30">
        <v>1806.1</v>
      </c>
      <c r="M29" s="30">
        <v>2167.6</v>
      </c>
      <c r="N29" s="30">
        <v>1873.9</v>
      </c>
      <c r="O29" s="30">
        <f t="shared" si="14"/>
        <v>24335.1</v>
      </c>
      <c r="P29" s="29">
        <v>2502.5</v>
      </c>
      <c r="Q29" s="29">
        <v>1853.6</v>
      </c>
      <c r="R29" s="30">
        <v>1863</v>
      </c>
      <c r="S29" s="30">
        <v>1811.3</v>
      </c>
      <c r="T29" s="30">
        <v>2395.6999999999998</v>
      </c>
      <c r="U29" s="30">
        <v>1889.8</v>
      </c>
      <c r="V29" s="30">
        <v>1898.6</v>
      </c>
      <c r="W29" s="30">
        <v>2281.1999999999998</v>
      </c>
      <c r="X29" s="30">
        <v>1838</v>
      </c>
      <c r="Y29" s="30">
        <v>2234.9</v>
      </c>
      <c r="Z29" s="30">
        <v>1795.9</v>
      </c>
      <c r="AA29" s="30">
        <v>1956.6</v>
      </c>
      <c r="AB29" s="30">
        <f>SUM(P29:AA29)</f>
        <v>24321.100000000002</v>
      </c>
      <c r="AC29" s="31">
        <f t="shared" si="1"/>
        <v>-13.999999999996362</v>
      </c>
      <c r="AD29" s="31">
        <f t="shared" si="2"/>
        <v>-5.7530069734648151E-2</v>
      </c>
      <c r="AE29" s="26"/>
      <c r="AF29" s="5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83" ht="18" customHeight="1">
      <c r="B30" s="40" t="s">
        <v>42</v>
      </c>
      <c r="C30" s="28">
        <v>1626.7</v>
      </c>
      <c r="D30" s="33">
        <v>1416.2</v>
      </c>
      <c r="E30" s="28">
        <v>1828.4</v>
      </c>
      <c r="F30" s="28">
        <v>1488.4</v>
      </c>
      <c r="G30" s="28">
        <v>1812.9</v>
      </c>
      <c r="H30" s="29">
        <v>1283.5</v>
      </c>
      <c r="I30" s="29">
        <v>1410.5</v>
      </c>
      <c r="J30" s="30">
        <v>1638.1</v>
      </c>
      <c r="K30" s="30">
        <v>1385.6</v>
      </c>
      <c r="L30" s="30">
        <v>1281.4000000000001</v>
      </c>
      <c r="M30" s="30">
        <v>1633.1</v>
      </c>
      <c r="N30" s="30">
        <v>1319.9</v>
      </c>
      <c r="O30" s="30">
        <f t="shared" si="14"/>
        <v>18124.7</v>
      </c>
      <c r="P30" s="29">
        <v>1596.5</v>
      </c>
      <c r="Q30" s="29">
        <v>1318.8</v>
      </c>
      <c r="R30" s="30">
        <v>1363.8</v>
      </c>
      <c r="S30" s="30">
        <v>1332.9</v>
      </c>
      <c r="T30" s="30">
        <v>1686.5</v>
      </c>
      <c r="U30" s="30">
        <v>1356.1</v>
      </c>
      <c r="V30" s="30">
        <v>1425.2</v>
      </c>
      <c r="W30" s="30">
        <v>1694.9</v>
      </c>
      <c r="X30" s="30">
        <v>1427.4</v>
      </c>
      <c r="Y30" s="30">
        <v>1755.5</v>
      </c>
      <c r="Z30" s="30">
        <v>1399.4</v>
      </c>
      <c r="AA30" s="30">
        <v>1544.1</v>
      </c>
      <c r="AB30" s="30">
        <f>SUM(P30:AA30)</f>
        <v>17901.099999999999</v>
      </c>
      <c r="AC30" s="31">
        <f t="shared" si="1"/>
        <v>-223.60000000000218</v>
      </c>
      <c r="AD30" s="31">
        <f t="shared" si="2"/>
        <v>-1.2336755918718774</v>
      </c>
      <c r="AE30" s="42"/>
      <c r="AF30" s="5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83" ht="18" customHeight="1">
      <c r="B31" s="40" t="s">
        <v>33</v>
      </c>
      <c r="C31" s="28">
        <v>100.4</v>
      </c>
      <c r="D31" s="33">
        <v>100</v>
      </c>
      <c r="E31" s="28">
        <v>120.4</v>
      </c>
      <c r="F31" s="28">
        <v>129.69999999999999</v>
      </c>
      <c r="G31" s="28">
        <v>130.69999999999999</v>
      </c>
      <c r="H31" s="29">
        <v>117.2</v>
      </c>
      <c r="I31" s="29">
        <v>205.8</v>
      </c>
      <c r="J31" s="30">
        <v>142.5</v>
      </c>
      <c r="K31" s="30">
        <v>145.69999999999999</v>
      </c>
      <c r="L31" s="30">
        <v>177.4</v>
      </c>
      <c r="M31" s="30">
        <v>243.2</v>
      </c>
      <c r="N31" s="30">
        <v>214.2</v>
      </c>
      <c r="O31" s="30">
        <f t="shared" si="14"/>
        <v>1827.2000000000003</v>
      </c>
      <c r="P31" s="30">
        <v>205.9</v>
      </c>
      <c r="Q31" s="29">
        <v>175.9</v>
      </c>
      <c r="R31" s="30">
        <v>211.2</v>
      </c>
      <c r="S31" s="30">
        <v>219.4</v>
      </c>
      <c r="T31" s="30">
        <v>248</v>
      </c>
      <c r="U31" s="30">
        <v>238</v>
      </c>
      <c r="V31" s="30">
        <v>205.5</v>
      </c>
      <c r="W31" s="30">
        <v>225.1</v>
      </c>
      <c r="X31" s="30">
        <v>182.6</v>
      </c>
      <c r="Y31" s="30">
        <v>235.3</v>
      </c>
      <c r="Z31" s="30">
        <v>228.8</v>
      </c>
      <c r="AA31" s="30">
        <v>258.2</v>
      </c>
      <c r="AB31" s="30">
        <f>SUM(P31:AA31)</f>
        <v>2633.9</v>
      </c>
      <c r="AC31" s="31">
        <f t="shared" si="1"/>
        <v>806.69999999999982</v>
      </c>
      <c r="AD31" s="31">
        <f t="shared" si="2"/>
        <v>44.149518388791577</v>
      </c>
      <c r="AE31" s="5"/>
      <c r="AF31" s="5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83" ht="20.25" customHeight="1">
      <c r="B32" s="36" t="s">
        <v>43</v>
      </c>
      <c r="C32" s="37">
        <f t="shared" ref="C32:N32" si="15">SUM(C33:C36)</f>
        <v>1149.9000000000001</v>
      </c>
      <c r="D32" s="39">
        <f t="shared" si="15"/>
        <v>1050.8</v>
      </c>
      <c r="E32" s="37">
        <f t="shared" si="15"/>
        <v>1180.2</v>
      </c>
      <c r="F32" s="37">
        <f t="shared" si="15"/>
        <v>1153.3</v>
      </c>
      <c r="G32" s="37">
        <f t="shared" si="15"/>
        <v>1179</v>
      </c>
      <c r="H32" s="37">
        <f t="shared" si="15"/>
        <v>1223.5000000000002</v>
      </c>
      <c r="I32" s="37">
        <f t="shared" si="15"/>
        <v>1197.8</v>
      </c>
      <c r="J32" s="38">
        <f>SUM(J33:J36)</f>
        <v>1218.9000000000001</v>
      </c>
      <c r="K32" s="38">
        <f>SUM(K33:K36)</f>
        <v>1162.8000000000002</v>
      </c>
      <c r="L32" s="38">
        <f>SUM(L33:L36)</f>
        <v>1079.0999999999999</v>
      </c>
      <c r="M32" s="38">
        <f>SUM(M33:M36)</f>
        <v>1165.1000000000001</v>
      </c>
      <c r="N32" s="38">
        <f t="shared" si="15"/>
        <v>1268.3</v>
      </c>
      <c r="O32" s="37">
        <f t="shared" si="14"/>
        <v>14028.7</v>
      </c>
      <c r="P32" s="37">
        <f t="shared" ref="P32:AB32" si="16">SUM(P33:P36)</f>
        <v>1210.8</v>
      </c>
      <c r="Q32" s="38">
        <f t="shared" si="16"/>
        <v>1187.0999999999999</v>
      </c>
      <c r="R32" s="38">
        <f t="shared" si="16"/>
        <v>1155.7</v>
      </c>
      <c r="S32" s="38">
        <f t="shared" si="16"/>
        <v>1366</v>
      </c>
      <c r="T32" s="38">
        <f t="shared" si="16"/>
        <v>1327.5</v>
      </c>
      <c r="U32" s="38">
        <f t="shared" si="16"/>
        <v>1272.5</v>
      </c>
      <c r="V32" s="38">
        <f t="shared" si="16"/>
        <v>1311.9</v>
      </c>
      <c r="W32" s="38">
        <f t="shared" si="16"/>
        <v>1397.5</v>
      </c>
      <c r="X32" s="38">
        <f t="shared" si="16"/>
        <v>1231.0000000000002</v>
      </c>
      <c r="Y32" s="38">
        <f t="shared" si="16"/>
        <v>1218.4000000000001</v>
      </c>
      <c r="Z32" s="38">
        <f t="shared" si="16"/>
        <v>1339.3999999999999</v>
      </c>
      <c r="AA32" s="38">
        <f t="shared" si="16"/>
        <v>1367.6</v>
      </c>
      <c r="AB32" s="37">
        <f t="shared" si="16"/>
        <v>15385.400000000003</v>
      </c>
      <c r="AC32" s="43">
        <f t="shared" si="1"/>
        <v>1356.7000000000025</v>
      </c>
      <c r="AD32" s="39">
        <f t="shared" si="2"/>
        <v>9.6708889633394577</v>
      </c>
      <c r="AE32" s="44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2:83" ht="18" customHeight="1">
      <c r="B33" s="40" t="s">
        <v>44</v>
      </c>
      <c r="C33" s="28">
        <v>341.1</v>
      </c>
      <c r="D33" s="29">
        <v>358.6</v>
      </c>
      <c r="E33" s="29">
        <v>452.4</v>
      </c>
      <c r="F33" s="29">
        <v>364.2</v>
      </c>
      <c r="G33" s="29">
        <v>425.8</v>
      </c>
      <c r="H33" s="29">
        <v>448.6</v>
      </c>
      <c r="I33" s="29">
        <v>394.9</v>
      </c>
      <c r="J33" s="29">
        <v>467.5</v>
      </c>
      <c r="K33" s="29">
        <v>367.8</v>
      </c>
      <c r="L33" s="29">
        <v>365</v>
      </c>
      <c r="M33" s="29">
        <v>432.8</v>
      </c>
      <c r="N33" s="29">
        <v>432.8</v>
      </c>
      <c r="O33" s="30">
        <f t="shared" si="14"/>
        <v>4851.5</v>
      </c>
      <c r="P33" s="29">
        <v>351.4</v>
      </c>
      <c r="Q33" s="29">
        <v>393.7</v>
      </c>
      <c r="R33" s="29">
        <v>376.9</v>
      </c>
      <c r="S33" s="29">
        <v>481.7</v>
      </c>
      <c r="T33" s="29">
        <v>482.7</v>
      </c>
      <c r="U33" s="29">
        <v>407</v>
      </c>
      <c r="V33" s="29">
        <v>395.4</v>
      </c>
      <c r="W33" s="29">
        <v>495.5</v>
      </c>
      <c r="X33" s="29">
        <v>396.3</v>
      </c>
      <c r="Y33" s="29">
        <v>405.5</v>
      </c>
      <c r="Z33" s="29">
        <v>493.8</v>
      </c>
      <c r="AA33" s="29">
        <v>487.6</v>
      </c>
      <c r="AB33" s="30">
        <f>SUM(P33:AA33)</f>
        <v>5167.5000000000009</v>
      </c>
      <c r="AC33" s="31">
        <f t="shared" si="1"/>
        <v>316.00000000000091</v>
      </c>
      <c r="AD33" s="31">
        <f t="shared" si="2"/>
        <v>6.5134494486241561</v>
      </c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2:83" ht="18" customHeight="1">
      <c r="B34" s="40" t="s">
        <v>45</v>
      </c>
      <c r="C34" s="28">
        <v>453.4</v>
      </c>
      <c r="D34" s="29">
        <v>394</v>
      </c>
      <c r="E34" s="29">
        <v>423.2</v>
      </c>
      <c r="F34" s="29">
        <v>434.3</v>
      </c>
      <c r="G34" s="29">
        <v>426.3</v>
      </c>
      <c r="H34" s="29">
        <v>427.3</v>
      </c>
      <c r="I34" s="29">
        <v>427.8</v>
      </c>
      <c r="J34" s="29">
        <v>422.6</v>
      </c>
      <c r="K34" s="29">
        <v>442.1</v>
      </c>
      <c r="L34" s="29">
        <v>408.4</v>
      </c>
      <c r="M34" s="29">
        <v>418.6</v>
      </c>
      <c r="N34" s="29">
        <v>446.2</v>
      </c>
      <c r="O34" s="30">
        <f t="shared" si="14"/>
        <v>5124.2</v>
      </c>
      <c r="P34" s="29">
        <v>529.9</v>
      </c>
      <c r="Q34" s="29">
        <v>449.9</v>
      </c>
      <c r="R34" s="29">
        <v>473.4</v>
      </c>
      <c r="S34" s="29">
        <v>476.5</v>
      </c>
      <c r="T34" s="29">
        <v>481.2</v>
      </c>
      <c r="U34" s="29">
        <v>495.6</v>
      </c>
      <c r="V34" s="29">
        <v>534.70000000000005</v>
      </c>
      <c r="W34" s="29">
        <v>499.5</v>
      </c>
      <c r="X34" s="29">
        <v>470.6</v>
      </c>
      <c r="Y34" s="29">
        <v>475.6</v>
      </c>
      <c r="Z34" s="29">
        <v>515.70000000000005</v>
      </c>
      <c r="AA34" s="29">
        <v>494.5</v>
      </c>
      <c r="AB34" s="30">
        <f>SUM(P34:AA34)</f>
        <v>5897.1</v>
      </c>
      <c r="AC34" s="31">
        <f t="shared" si="1"/>
        <v>772.90000000000055</v>
      </c>
      <c r="AD34" s="31">
        <f t="shared" si="2"/>
        <v>15.083330080793111</v>
      </c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2:83" ht="18" customHeight="1">
      <c r="B35" s="40" t="s">
        <v>46</v>
      </c>
      <c r="C35" s="28">
        <v>355.2</v>
      </c>
      <c r="D35" s="45">
        <v>249.1</v>
      </c>
      <c r="E35" s="45">
        <v>253.4</v>
      </c>
      <c r="F35" s="45">
        <v>302.2</v>
      </c>
      <c r="G35" s="45">
        <v>276.39999999999998</v>
      </c>
      <c r="H35" s="45">
        <v>297.39999999999998</v>
      </c>
      <c r="I35" s="45">
        <v>324.8</v>
      </c>
      <c r="J35" s="45">
        <v>278.89999999999998</v>
      </c>
      <c r="K35" s="45">
        <v>300.89999999999998</v>
      </c>
      <c r="L35" s="45">
        <v>255.4</v>
      </c>
      <c r="M35" s="45">
        <v>264.7</v>
      </c>
      <c r="N35" s="45">
        <v>278.8</v>
      </c>
      <c r="O35" s="30">
        <f t="shared" si="14"/>
        <v>3437.2000000000003</v>
      </c>
      <c r="P35" s="29">
        <v>329.5</v>
      </c>
      <c r="Q35" s="45">
        <v>292.39999999999998</v>
      </c>
      <c r="R35" s="45">
        <v>255</v>
      </c>
      <c r="S35" s="45">
        <v>354.5</v>
      </c>
      <c r="T35" s="45">
        <v>312</v>
      </c>
      <c r="U35" s="45">
        <v>315.10000000000002</v>
      </c>
      <c r="V35" s="45">
        <v>327.9</v>
      </c>
      <c r="W35" s="45">
        <v>346.6</v>
      </c>
      <c r="X35" s="45">
        <v>309.39999999999998</v>
      </c>
      <c r="Y35" s="45">
        <v>287.3</v>
      </c>
      <c r="Z35" s="45">
        <v>273.10000000000002</v>
      </c>
      <c r="AA35" s="45">
        <v>270.89999999999998</v>
      </c>
      <c r="AB35" s="30">
        <f>SUM(P35:AA35)</f>
        <v>3673.7000000000003</v>
      </c>
      <c r="AC35" s="31">
        <f t="shared" si="1"/>
        <v>236.5</v>
      </c>
      <c r="AD35" s="31">
        <f t="shared" si="2"/>
        <v>6.8806004887699279</v>
      </c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2:83" ht="18" customHeight="1">
      <c r="B36" s="40" t="s">
        <v>33</v>
      </c>
      <c r="C36" s="28">
        <v>0.2</v>
      </c>
      <c r="D36" s="29">
        <v>49.1</v>
      </c>
      <c r="E36" s="29">
        <v>51.2</v>
      </c>
      <c r="F36" s="29">
        <v>52.6</v>
      </c>
      <c r="G36" s="29">
        <v>50.5</v>
      </c>
      <c r="H36" s="29">
        <v>50.2</v>
      </c>
      <c r="I36" s="29">
        <v>50.3</v>
      </c>
      <c r="J36" s="29">
        <v>49.9</v>
      </c>
      <c r="K36" s="29">
        <v>52</v>
      </c>
      <c r="L36" s="29">
        <v>50.3</v>
      </c>
      <c r="M36" s="29">
        <v>49</v>
      </c>
      <c r="N36" s="29">
        <v>110.5</v>
      </c>
      <c r="O36" s="30">
        <f t="shared" si="14"/>
        <v>615.79999999999995</v>
      </c>
      <c r="P36" s="29">
        <v>0</v>
      </c>
      <c r="Q36" s="29">
        <v>51.1</v>
      </c>
      <c r="R36" s="29">
        <v>50.4</v>
      </c>
      <c r="S36" s="29">
        <v>53.3</v>
      </c>
      <c r="T36" s="29">
        <v>51.6</v>
      </c>
      <c r="U36" s="29">
        <v>54.8</v>
      </c>
      <c r="V36" s="29">
        <v>53.9</v>
      </c>
      <c r="W36" s="29">
        <v>55.9</v>
      </c>
      <c r="X36" s="29">
        <v>54.7</v>
      </c>
      <c r="Y36" s="29">
        <v>50</v>
      </c>
      <c r="Z36" s="29">
        <v>56.8</v>
      </c>
      <c r="AA36" s="29">
        <v>114.6</v>
      </c>
      <c r="AB36" s="30">
        <f>SUM(P36:AA36)</f>
        <v>647.09999999999991</v>
      </c>
      <c r="AC36" s="31">
        <f t="shared" si="1"/>
        <v>31.299999999999955</v>
      </c>
      <c r="AD36" s="31">
        <f t="shared" si="2"/>
        <v>5.0828190971094447</v>
      </c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</row>
    <row r="37" spans="2:83" ht="18.75" customHeight="1">
      <c r="B37" s="36" t="s">
        <v>47</v>
      </c>
      <c r="C37" s="37">
        <f t="shared" ref="C37:N37" si="17">ROUND(SUM(C38:C42),1)</f>
        <v>166.3</v>
      </c>
      <c r="D37" s="38">
        <f t="shared" si="17"/>
        <v>195.8</v>
      </c>
      <c r="E37" s="38">
        <f t="shared" si="17"/>
        <v>179.4</v>
      </c>
      <c r="F37" s="38">
        <f t="shared" si="17"/>
        <v>167.1</v>
      </c>
      <c r="G37" s="38">
        <f t="shared" si="17"/>
        <v>187.6</v>
      </c>
      <c r="H37" s="38">
        <f t="shared" si="17"/>
        <v>160.9</v>
      </c>
      <c r="I37" s="38">
        <f t="shared" si="17"/>
        <v>168.3</v>
      </c>
      <c r="J37" s="38">
        <f>ROUND(SUM(J38:J42),1)</f>
        <v>207.6</v>
      </c>
      <c r="K37" s="38">
        <f>ROUND(SUM(K38:K42),1)</f>
        <v>330.6</v>
      </c>
      <c r="L37" s="38">
        <f>ROUND(SUM(L38:L42),1)</f>
        <v>433.8</v>
      </c>
      <c r="M37" s="38">
        <f>ROUND(SUM(M38:M42),1)</f>
        <v>542.29999999999995</v>
      </c>
      <c r="N37" s="38">
        <f t="shared" si="17"/>
        <v>459.7</v>
      </c>
      <c r="O37" s="37">
        <f>SUM(O38:O42)</f>
        <v>3199.3999999999996</v>
      </c>
      <c r="P37" s="37">
        <f t="shared" ref="P37:AB37" si="18">ROUND(SUM(P38:P42),1)</f>
        <v>250.7</v>
      </c>
      <c r="Q37" s="38">
        <f t="shared" si="18"/>
        <v>200</v>
      </c>
      <c r="R37" s="38">
        <f t="shared" si="18"/>
        <v>206.2</v>
      </c>
      <c r="S37" s="38">
        <f t="shared" si="18"/>
        <v>200.8</v>
      </c>
      <c r="T37" s="38">
        <f t="shared" si="18"/>
        <v>200.6</v>
      </c>
      <c r="U37" s="38">
        <f t="shared" si="18"/>
        <v>212.2</v>
      </c>
      <c r="V37" s="38">
        <f t="shared" si="18"/>
        <v>197.2</v>
      </c>
      <c r="W37" s="38">
        <f t="shared" si="18"/>
        <v>188.5</v>
      </c>
      <c r="X37" s="38">
        <f t="shared" si="18"/>
        <v>187.9</v>
      </c>
      <c r="Y37" s="38">
        <f t="shared" si="18"/>
        <v>337.7</v>
      </c>
      <c r="Z37" s="38">
        <f t="shared" si="18"/>
        <v>389.4</v>
      </c>
      <c r="AA37" s="38">
        <f t="shared" si="18"/>
        <v>670.3</v>
      </c>
      <c r="AB37" s="37">
        <f t="shared" si="18"/>
        <v>3241.5</v>
      </c>
      <c r="AC37" s="39">
        <f t="shared" si="1"/>
        <v>42.100000000000364</v>
      </c>
      <c r="AD37" s="39">
        <f t="shared" si="2"/>
        <v>1.315871725948627</v>
      </c>
      <c r="AE37" s="5"/>
      <c r="AF37" s="5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2:83" ht="18" customHeight="1">
      <c r="B38" s="40" t="s">
        <v>48</v>
      </c>
      <c r="C38" s="28">
        <v>23.8</v>
      </c>
      <c r="D38" s="29">
        <v>18.899999999999999</v>
      </c>
      <c r="E38" s="29">
        <v>21.9</v>
      </c>
      <c r="F38" s="29">
        <v>14.1</v>
      </c>
      <c r="G38" s="29">
        <v>16.600000000000001</v>
      </c>
      <c r="H38" s="29">
        <v>14.9</v>
      </c>
      <c r="I38" s="29">
        <v>17.600000000000001</v>
      </c>
      <c r="J38" s="29">
        <v>16.3</v>
      </c>
      <c r="K38" s="29">
        <v>169</v>
      </c>
      <c r="L38" s="29">
        <v>268.5</v>
      </c>
      <c r="M38" s="29">
        <v>382.2</v>
      </c>
      <c r="N38" s="29">
        <v>307</v>
      </c>
      <c r="O38" s="30">
        <f t="shared" ref="O38:O43" si="19">SUM(C38:N38)</f>
        <v>1270.8</v>
      </c>
      <c r="P38" s="29">
        <v>78.7</v>
      </c>
      <c r="Q38" s="29">
        <v>19.2</v>
      </c>
      <c r="R38" s="29">
        <v>20.9</v>
      </c>
      <c r="S38" s="29">
        <v>18.399999999999999</v>
      </c>
      <c r="T38" s="29">
        <v>17.5</v>
      </c>
      <c r="U38" s="29">
        <v>15.8</v>
      </c>
      <c r="V38" s="29">
        <v>18.399999999999999</v>
      </c>
      <c r="W38" s="29">
        <v>14</v>
      </c>
      <c r="X38" s="29">
        <v>14.5</v>
      </c>
      <c r="Y38" s="29">
        <v>154.1</v>
      </c>
      <c r="Z38" s="29">
        <v>207.2</v>
      </c>
      <c r="AA38" s="29">
        <v>494.3</v>
      </c>
      <c r="AB38" s="30">
        <f>SUM(P38:AA38)</f>
        <v>1073</v>
      </c>
      <c r="AC38" s="31">
        <f t="shared" si="1"/>
        <v>-197.79999999999995</v>
      </c>
      <c r="AD38" s="31">
        <f t="shared" si="2"/>
        <v>-15.564998426188225</v>
      </c>
      <c r="AE38" s="5"/>
      <c r="AF38" s="5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2:83" ht="18" customHeight="1">
      <c r="B39" s="40" t="s">
        <v>49</v>
      </c>
      <c r="C39" s="28">
        <v>0</v>
      </c>
      <c r="D39" s="29">
        <v>40.799999999999997</v>
      </c>
      <c r="E39" s="29">
        <v>0</v>
      </c>
      <c r="F39" s="29">
        <v>0</v>
      </c>
      <c r="G39" s="29">
        <v>30</v>
      </c>
      <c r="H39" s="29">
        <v>0</v>
      </c>
      <c r="I39" s="29">
        <v>0</v>
      </c>
      <c r="J39" s="29">
        <v>40</v>
      </c>
      <c r="K39" s="29">
        <v>26.9</v>
      </c>
      <c r="L39" s="29">
        <v>17.7</v>
      </c>
      <c r="M39" s="29">
        <v>17.899999999999999</v>
      </c>
      <c r="N39" s="29">
        <v>20.2</v>
      </c>
      <c r="O39" s="30">
        <f t="shared" si="19"/>
        <v>193.49999999999997</v>
      </c>
      <c r="P39" s="29">
        <v>25.5</v>
      </c>
      <c r="Q39" s="29">
        <v>17.7</v>
      </c>
      <c r="R39" s="29">
        <v>18.899999999999999</v>
      </c>
      <c r="S39" s="29">
        <v>19.3</v>
      </c>
      <c r="T39" s="29">
        <v>18.100000000000001</v>
      </c>
      <c r="U39" s="29">
        <v>17.899999999999999</v>
      </c>
      <c r="V39" s="29">
        <v>18.899999999999999</v>
      </c>
      <c r="W39" s="29">
        <v>17.399999999999999</v>
      </c>
      <c r="X39" s="29">
        <v>16.399999999999999</v>
      </c>
      <c r="Y39" s="29">
        <v>30.2</v>
      </c>
      <c r="Z39" s="29">
        <v>21.5</v>
      </c>
      <c r="AA39" s="29">
        <v>17.7</v>
      </c>
      <c r="AB39" s="30">
        <f>SUM(P39:AA39)</f>
        <v>239.5</v>
      </c>
      <c r="AC39" s="31">
        <f t="shared" si="1"/>
        <v>46.000000000000028</v>
      </c>
      <c r="AD39" s="31">
        <f t="shared" si="2"/>
        <v>23.772609819121467</v>
      </c>
      <c r="AE39" s="5"/>
      <c r="AF39" s="5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2:83" ht="18" customHeight="1">
      <c r="B40" s="40" t="s">
        <v>50</v>
      </c>
      <c r="C40" s="28">
        <v>48.4</v>
      </c>
      <c r="D40" s="29">
        <v>47.5</v>
      </c>
      <c r="E40" s="29">
        <v>46.6</v>
      </c>
      <c r="F40" s="29">
        <v>53.1</v>
      </c>
      <c r="G40" s="29">
        <v>49.1</v>
      </c>
      <c r="H40" s="29">
        <v>49.4</v>
      </c>
      <c r="I40" s="29">
        <v>48.3</v>
      </c>
      <c r="J40" s="29">
        <v>46.9</v>
      </c>
      <c r="K40" s="29">
        <v>45</v>
      </c>
      <c r="L40" s="29">
        <v>43.3</v>
      </c>
      <c r="M40" s="29">
        <v>43.2</v>
      </c>
      <c r="N40" s="29">
        <v>46.5</v>
      </c>
      <c r="O40" s="30">
        <f t="shared" si="19"/>
        <v>567.29999999999995</v>
      </c>
      <c r="P40" s="29">
        <v>49.2</v>
      </c>
      <c r="Q40" s="29">
        <v>51.4</v>
      </c>
      <c r="R40" s="29">
        <v>48.2</v>
      </c>
      <c r="S40" s="29">
        <v>49.6</v>
      </c>
      <c r="T40" s="29">
        <v>52</v>
      </c>
      <c r="U40" s="29">
        <v>52.5</v>
      </c>
      <c r="V40" s="29">
        <v>49.1</v>
      </c>
      <c r="W40" s="29">
        <v>49.4</v>
      </c>
      <c r="X40" s="29">
        <v>49.2</v>
      </c>
      <c r="Y40" s="29">
        <v>47.3</v>
      </c>
      <c r="Z40" s="29">
        <v>50.5</v>
      </c>
      <c r="AA40" s="29">
        <v>49.6</v>
      </c>
      <c r="AB40" s="30">
        <f>SUM(P40:AA40)</f>
        <v>598</v>
      </c>
      <c r="AC40" s="31">
        <f t="shared" si="1"/>
        <v>30.700000000000045</v>
      </c>
      <c r="AD40" s="31">
        <f t="shared" si="2"/>
        <v>5.4115988013396876</v>
      </c>
      <c r="AE40" s="5"/>
      <c r="AF40" s="5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2:83" ht="18" customHeight="1">
      <c r="B41" s="40" t="s">
        <v>51</v>
      </c>
      <c r="C41" s="28">
        <v>88.6</v>
      </c>
      <c r="D41" s="29">
        <v>83.1</v>
      </c>
      <c r="E41" s="29">
        <v>101.9</v>
      </c>
      <c r="F41" s="29">
        <v>93.2</v>
      </c>
      <c r="G41" s="29">
        <v>85.6</v>
      </c>
      <c r="H41" s="29">
        <v>90.3</v>
      </c>
      <c r="I41" s="29">
        <v>95.9</v>
      </c>
      <c r="J41" s="29">
        <v>97.8</v>
      </c>
      <c r="K41" s="29">
        <v>83.3</v>
      </c>
      <c r="L41" s="29">
        <v>95.2</v>
      </c>
      <c r="M41" s="29">
        <v>85.1</v>
      </c>
      <c r="N41" s="29">
        <v>75.7</v>
      </c>
      <c r="O41" s="30">
        <f t="shared" si="19"/>
        <v>1075.6999999999998</v>
      </c>
      <c r="P41" s="29">
        <v>91.7</v>
      </c>
      <c r="Q41" s="29">
        <v>105.4</v>
      </c>
      <c r="R41" s="29">
        <v>111.3</v>
      </c>
      <c r="S41" s="29">
        <v>106.5</v>
      </c>
      <c r="T41" s="29">
        <v>104.8</v>
      </c>
      <c r="U41" s="29">
        <v>116</v>
      </c>
      <c r="V41" s="29">
        <v>103.7</v>
      </c>
      <c r="W41" s="29">
        <v>102.3</v>
      </c>
      <c r="X41" s="29">
        <v>103.1</v>
      </c>
      <c r="Y41" s="29">
        <v>97.3</v>
      </c>
      <c r="Z41" s="29">
        <v>100.2</v>
      </c>
      <c r="AA41" s="29">
        <v>86.8</v>
      </c>
      <c r="AB41" s="30">
        <f>SUM(P41:AA41)</f>
        <v>1229.1000000000001</v>
      </c>
      <c r="AC41" s="31">
        <f t="shared" si="1"/>
        <v>153.40000000000032</v>
      </c>
      <c r="AD41" s="31">
        <f t="shared" si="2"/>
        <v>14.260481546899726</v>
      </c>
      <c r="AE41" s="5"/>
      <c r="AF41" s="5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2:83" ht="18" customHeight="1">
      <c r="B42" s="40" t="s">
        <v>33</v>
      </c>
      <c r="C42" s="28">
        <v>5.5</v>
      </c>
      <c r="D42" s="29">
        <v>5.5</v>
      </c>
      <c r="E42" s="29">
        <v>9</v>
      </c>
      <c r="F42" s="29">
        <v>6.7</v>
      </c>
      <c r="G42" s="29">
        <v>6.3</v>
      </c>
      <c r="H42" s="29">
        <v>6.3</v>
      </c>
      <c r="I42" s="29">
        <v>6.5</v>
      </c>
      <c r="J42" s="29">
        <v>6.6</v>
      </c>
      <c r="K42" s="29">
        <v>6.4</v>
      </c>
      <c r="L42" s="29">
        <v>9.1</v>
      </c>
      <c r="M42" s="29">
        <v>13.9</v>
      </c>
      <c r="N42" s="29">
        <v>10.3</v>
      </c>
      <c r="O42" s="30">
        <f t="shared" si="19"/>
        <v>92.1</v>
      </c>
      <c r="P42" s="29">
        <v>5.6</v>
      </c>
      <c r="Q42" s="29">
        <v>6.3</v>
      </c>
      <c r="R42" s="29">
        <v>6.9</v>
      </c>
      <c r="S42" s="29">
        <v>7</v>
      </c>
      <c r="T42" s="29">
        <v>8.1999999999999993</v>
      </c>
      <c r="U42" s="29">
        <v>10</v>
      </c>
      <c r="V42" s="29">
        <v>7.1</v>
      </c>
      <c r="W42" s="29">
        <v>5.4</v>
      </c>
      <c r="X42" s="29">
        <v>4.7</v>
      </c>
      <c r="Y42" s="29">
        <v>8.8000000000000007</v>
      </c>
      <c r="Z42" s="29">
        <v>10</v>
      </c>
      <c r="AA42" s="29">
        <v>21.9</v>
      </c>
      <c r="AB42" s="30">
        <f>SUM(P42:AA42)</f>
        <v>101.9</v>
      </c>
      <c r="AC42" s="31">
        <f t="shared" si="1"/>
        <v>9.8000000000000114</v>
      </c>
      <c r="AD42" s="31">
        <f t="shared" si="2"/>
        <v>10.640608034744856</v>
      </c>
      <c r="AE42" s="26"/>
      <c r="AF42" s="5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2:83" ht="20.25" customHeight="1">
      <c r="B43" s="22" t="s">
        <v>52</v>
      </c>
      <c r="C43" s="23">
        <f t="shared" ref="C43:N43" si="20">ROUND(+C44+C47+C48,1)</f>
        <v>1652.7</v>
      </c>
      <c r="D43" s="24">
        <f t="shared" si="20"/>
        <v>1764.8</v>
      </c>
      <c r="E43" s="24">
        <f t="shared" si="20"/>
        <v>1989</v>
      </c>
      <c r="F43" s="24">
        <f t="shared" si="20"/>
        <v>1800</v>
      </c>
      <c r="G43" s="24">
        <f t="shared" si="20"/>
        <v>1977.9</v>
      </c>
      <c r="H43" s="24">
        <f t="shared" si="20"/>
        <v>1766.9</v>
      </c>
      <c r="I43" s="24">
        <f t="shared" si="20"/>
        <v>2337.9</v>
      </c>
      <c r="J43" s="24">
        <f>ROUND(+J44+J47+J48,1)</f>
        <v>2001.6</v>
      </c>
      <c r="K43" s="24">
        <f>ROUND(+K44+K47+K48,1)</f>
        <v>1788</v>
      </c>
      <c r="L43" s="24">
        <f>ROUND(+L44+L47+L48,1)</f>
        <v>2005</v>
      </c>
      <c r="M43" s="24">
        <f>ROUND(+M44+M47+M48,1)</f>
        <v>2259.1999999999998</v>
      </c>
      <c r="N43" s="24">
        <f t="shared" si="20"/>
        <v>2101.1999999999998</v>
      </c>
      <c r="O43" s="23">
        <f t="shared" si="19"/>
        <v>23444.2</v>
      </c>
      <c r="P43" s="23">
        <f t="shared" ref="P43:AB43" si="21">ROUND(+P44+P47+P48,1)</f>
        <v>1900.5</v>
      </c>
      <c r="Q43" s="24">
        <f t="shared" si="21"/>
        <v>1848</v>
      </c>
      <c r="R43" s="24">
        <f t="shared" si="21"/>
        <v>1971.5</v>
      </c>
      <c r="S43" s="24">
        <f t="shared" si="21"/>
        <v>1835.1</v>
      </c>
      <c r="T43" s="24">
        <f t="shared" si="21"/>
        <v>1987.6</v>
      </c>
      <c r="U43" s="24">
        <f t="shared" si="21"/>
        <v>1824.8</v>
      </c>
      <c r="V43" s="24">
        <f t="shared" si="21"/>
        <v>2096.1</v>
      </c>
      <c r="W43" s="24">
        <f t="shared" si="21"/>
        <v>1982.7</v>
      </c>
      <c r="X43" s="24">
        <f t="shared" si="21"/>
        <v>1851.4</v>
      </c>
      <c r="Y43" s="24">
        <f t="shared" si="21"/>
        <v>2179.4</v>
      </c>
      <c r="Z43" s="24">
        <f t="shared" si="21"/>
        <v>2150.6</v>
      </c>
      <c r="AA43" s="24">
        <f t="shared" si="21"/>
        <v>2167.9</v>
      </c>
      <c r="AB43" s="23">
        <f t="shared" si="21"/>
        <v>23795.599999999999</v>
      </c>
      <c r="AC43" s="25">
        <f t="shared" si="1"/>
        <v>351.39999999999782</v>
      </c>
      <c r="AD43" s="25">
        <f t="shared" si="2"/>
        <v>1.4988781873554986</v>
      </c>
      <c r="AE43" s="5"/>
      <c r="AF43" s="5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2:83" ht="19.5" customHeight="1">
      <c r="B44" s="36" t="s">
        <v>53</v>
      </c>
      <c r="C44" s="37">
        <f t="shared" ref="C44:N44" si="22">ROUND(SUM(C45:C46),1)</f>
        <v>1236.0999999999999</v>
      </c>
      <c r="D44" s="38">
        <f t="shared" si="22"/>
        <v>1329.5</v>
      </c>
      <c r="E44" s="38">
        <f t="shared" si="22"/>
        <v>1542.8</v>
      </c>
      <c r="F44" s="38">
        <f t="shared" si="22"/>
        <v>1344.3</v>
      </c>
      <c r="G44" s="38">
        <f t="shared" si="22"/>
        <v>1609</v>
      </c>
      <c r="H44" s="38">
        <f t="shared" si="22"/>
        <v>1445.2</v>
      </c>
      <c r="I44" s="38">
        <f t="shared" si="22"/>
        <v>1970.6</v>
      </c>
      <c r="J44" s="38">
        <f>ROUND(SUM(J45:J46),1)</f>
        <v>1588</v>
      </c>
      <c r="K44" s="38">
        <f>ROUND(SUM(K45:K46),1)</f>
        <v>1427.4</v>
      </c>
      <c r="L44" s="38">
        <f>ROUND(SUM(L45:L46),1)</f>
        <v>1720.4</v>
      </c>
      <c r="M44" s="38">
        <f>ROUND(SUM(M45:M46),1)</f>
        <v>1959.7</v>
      </c>
      <c r="N44" s="38">
        <f t="shared" si="22"/>
        <v>1747.3</v>
      </c>
      <c r="O44" s="37">
        <f>SUM(O45:O46)</f>
        <v>18920.3</v>
      </c>
      <c r="P44" s="37">
        <f t="shared" ref="P44:AB44" si="23">ROUND(SUM(P45:P46),1)</f>
        <v>1452.9</v>
      </c>
      <c r="Q44" s="38">
        <f t="shared" si="23"/>
        <v>1425.8</v>
      </c>
      <c r="R44" s="38">
        <f t="shared" si="23"/>
        <v>1531.4</v>
      </c>
      <c r="S44" s="38">
        <f t="shared" si="23"/>
        <v>1355.8</v>
      </c>
      <c r="T44" s="38">
        <f t="shared" si="23"/>
        <v>1611.1</v>
      </c>
      <c r="U44" s="38">
        <f t="shared" si="23"/>
        <v>1478.6</v>
      </c>
      <c r="V44" s="38">
        <f t="shared" si="23"/>
        <v>1697.1</v>
      </c>
      <c r="W44" s="38">
        <f t="shared" si="23"/>
        <v>1527.2</v>
      </c>
      <c r="X44" s="38">
        <f t="shared" si="23"/>
        <v>1462.3</v>
      </c>
      <c r="Y44" s="38">
        <f t="shared" si="23"/>
        <v>1892</v>
      </c>
      <c r="Z44" s="38">
        <f t="shared" si="23"/>
        <v>1835</v>
      </c>
      <c r="AA44" s="38">
        <f t="shared" si="23"/>
        <v>1806.8</v>
      </c>
      <c r="AB44" s="37">
        <f t="shared" si="23"/>
        <v>19076</v>
      </c>
      <c r="AC44" s="39">
        <f t="shared" si="1"/>
        <v>155.70000000000073</v>
      </c>
      <c r="AD44" s="39">
        <f t="shared" si="2"/>
        <v>0.82292564071394603</v>
      </c>
      <c r="AE44" s="11"/>
      <c r="AF44" s="5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2:83" ht="18" customHeight="1">
      <c r="B45" s="40" t="s">
        <v>54</v>
      </c>
      <c r="C45" s="28">
        <v>1230.0999999999999</v>
      </c>
      <c r="D45" s="29">
        <v>1329.1</v>
      </c>
      <c r="E45" s="29">
        <v>1538.1</v>
      </c>
      <c r="F45" s="29">
        <v>1344.1</v>
      </c>
      <c r="G45" s="29">
        <v>1608.9</v>
      </c>
      <c r="H45" s="29">
        <v>1439</v>
      </c>
      <c r="I45" s="29">
        <v>1970.5</v>
      </c>
      <c r="J45" s="29">
        <v>1582.1</v>
      </c>
      <c r="K45" s="29">
        <v>1427.3</v>
      </c>
      <c r="L45" s="29">
        <v>1660.2</v>
      </c>
      <c r="M45" s="29">
        <v>1899.4</v>
      </c>
      <c r="N45" s="29">
        <v>1747.1</v>
      </c>
      <c r="O45" s="28">
        <f>SUM(C45:N45)</f>
        <v>18775.899999999998</v>
      </c>
      <c r="P45" s="30">
        <v>1435.4</v>
      </c>
      <c r="Q45" s="29">
        <v>1424.4</v>
      </c>
      <c r="R45" s="29">
        <v>1531.1</v>
      </c>
      <c r="S45" s="29">
        <v>1350.1</v>
      </c>
      <c r="T45" s="29">
        <v>1594</v>
      </c>
      <c r="U45" s="29">
        <v>1476.7</v>
      </c>
      <c r="V45" s="29">
        <v>1594.9</v>
      </c>
      <c r="W45" s="29">
        <v>1526.3</v>
      </c>
      <c r="X45" s="29">
        <v>1461.8</v>
      </c>
      <c r="Y45" s="29">
        <v>1885.3</v>
      </c>
      <c r="Z45" s="29">
        <v>1834.7</v>
      </c>
      <c r="AA45" s="29">
        <v>1801.6</v>
      </c>
      <c r="AB45" s="30">
        <f>SUM(P45:AA45)</f>
        <v>18916.299999999996</v>
      </c>
      <c r="AC45" s="31">
        <f t="shared" si="1"/>
        <v>140.39999999999782</v>
      </c>
      <c r="AD45" s="31">
        <f t="shared" si="2"/>
        <v>0.74776708440073614</v>
      </c>
      <c r="AE45" s="11"/>
      <c r="AF45" s="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2:83" ht="18" customHeight="1">
      <c r="B46" s="40" t="s">
        <v>33</v>
      </c>
      <c r="C46" s="28">
        <v>6</v>
      </c>
      <c r="D46" s="29">
        <v>0.4</v>
      </c>
      <c r="E46" s="29">
        <v>4.7</v>
      </c>
      <c r="F46" s="29">
        <v>0.2</v>
      </c>
      <c r="G46" s="29">
        <v>0.1</v>
      </c>
      <c r="H46" s="29">
        <v>6.2</v>
      </c>
      <c r="I46" s="29">
        <v>0.1</v>
      </c>
      <c r="J46" s="29">
        <v>5.9</v>
      </c>
      <c r="K46" s="29">
        <v>0.1</v>
      </c>
      <c r="L46" s="29">
        <v>60.2</v>
      </c>
      <c r="M46" s="29">
        <v>60.3</v>
      </c>
      <c r="N46" s="29">
        <v>0.2</v>
      </c>
      <c r="O46" s="28">
        <f>SUM(C46:N46)</f>
        <v>144.39999999999998</v>
      </c>
      <c r="P46" s="30">
        <v>17.5</v>
      </c>
      <c r="Q46" s="29">
        <v>1.4</v>
      </c>
      <c r="R46" s="29">
        <v>0.3</v>
      </c>
      <c r="S46" s="29">
        <v>5.7</v>
      </c>
      <c r="T46" s="29">
        <v>17.100000000000001</v>
      </c>
      <c r="U46" s="29">
        <v>1.9</v>
      </c>
      <c r="V46" s="29">
        <v>102.2</v>
      </c>
      <c r="W46" s="29">
        <v>0.9</v>
      </c>
      <c r="X46" s="29">
        <v>0.5</v>
      </c>
      <c r="Y46" s="29">
        <v>6.7</v>
      </c>
      <c r="Z46" s="29">
        <v>0.3</v>
      </c>
      <c r="AA46" s="29">
        <v>5.2</v>
      </c>
      <c r="AB46" s="30">
        <f>SUM(P46:AA46)</f>
        <v>159.69999999999999</v>
      </c>
      <c r="AC46" s="31">
        <f t="shared" si="1"/>
        <v>15.300000000000011</v>
      </c>
      <c r="AD46" s="31">
        <f t="shared" si="2"/>
        <v>10.595567867036021</v>
      </c>
      <c r="AE46" s="46"/>
      <c r="AF46" s="5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2:83" ht="18.75" customHeight="1">
      <c r="B47" s="36" t="s">
        <v>55</v>
      </c>
      <c r="C47" s="37">
        <v>9.3000000000000007</v>
      </c>
      <c r="D47" s="38">
        <v>31.1</v>
      </c>
      <c r="E47" s="38">
        <v>24.9</v>
      </c>
      <c r="F47" s="38">
        <v>24.2</v>
      </c>
      <c r="G47" s="38">
        <v>21.7</v>
      </c>
      <c r="H47" s="38">
        <v>19.2</v>
      </c>
      <c r="I47" s="38">
        <v>14.5</v>
      </c>
      <c r="J47" s="38">
        <v>18.600000000000001</v>
      </c>
      <c r="K47" s="38">
        <v>22.1</v>
      </c>
      <c r="L47" s="38">
        <v>16.5</v>
      </c>
      <c r="M47" s="38">
        <v>19.8</v>
      </c>
      <c r="N47" s="38">
        <v>42</v>
      </c>
      <c r="O47" s="47">
        <f>SUM(C47:N47)</f>
        <v>263.89999999999998</v>
      </c>
      <c r="P47" s="47">
        <v>25.6</v>
      </c>
      <c r="Q47" s="38">
        <v>0</v>
      </c>
      <c r="R47" s="38">
        <v>2.5</v>
      </c>
      <c r="S47" s="38">
        <v>2.1</v>
      </c>
      <c r="T47" s="38">
        <v>0</v>
      </c>
      <c r="U47" s="38">
        <v>1.3</v>
      </c>
      <c r="V47" s="38">
        <v>0</v>
      </c>
      <c r="W47" s="38">
        <v>0</v>
      </c>
      <c r="X47" s="38">
        <v>0.7</v>
      </c>
      <c r="Y47" s="38">
        <v>0</v>
      </c>
      <c r="Z47" s="38">
        <v>1.6</v>
      </c>
      <c r="AA47" s="38">
        <v>0</v>
      </c>
      <c r="AB47" s="47">
        <f>SUM(P47:AA47)</f>
        <v>33.800000000000004</v>
      </c>
      <c r="AC47" s="43">
        <f t="shared" si="1"/>
        <v>-230.09999999999997</v>
      </c>
      <c r="AD47" s="43">
        <f t="shared" si="2"/>
        <v>-87.192118226600982</v>
      </c>
      <c r="AE47" s="5"/>
      <c r="AF47" s="5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2:83" ht="20.25" customHeight="1">
      <c r="B48" s="36" t="s">
        <v>56</v>
      </c>
      <c r="C48" s="37">
        <f t="shared" ref="C48:N48" si="24">ROUND(SUM(C49:C51),1)</f>
        <v>407.3</v>
      </c>
      <c r="D48" s="38">
        <f t="shared" si="24"/>
        <v>404.2</v>
      </c>
      <c r="E48" s="38">
        <f t="shared" si="24"/>
        <v>421.3</v>
      </c>
      <c r="F48" s="38">
        <f t="shared" si="24"/>
        <v>431.5</v>
      </c>
      <c r="G48" s="38">
        <f t="shared" si="24"/>
        <v>347.2</v>
      </c>
      <c r="H48" s="38">
        <f t="shared" si="24"/>
        <v>302.5</v>
      </c>
      <c r="I48" s="38">
        <f t="shared" si="24"/>
        <v>352.8</v>
      </c>
      <c r="J48" s="38">
        <f>ROUND(SUM(J49:J51),1)</f>
        <v>395</v>
      </c>
      <c r="K48" s="38">
        <f>ROUND(SUM(K49:K51),1)</f>
        <v>338.5</v>
      </c>
      <c r="L48" s="38">
        <f>ROUND(SUM(L49:L51),1)</f>
        <v>268.10000000000002</v>
      </c>
      <c r="M48" s="38">
        <f>ROUND(SUM(M49:M51),1)</f>
        <v>279.7</v>
      </c>
      <c r="N48" s="38">
        <f t="shared" si="24"/>
        <v>311.89999999999998</v>
      </c>
      <c r="O48" s="37">
        <f>SUM(O49:O51)</f>
        <v>4260</v>
      </c>
      <c r="P48" s="37">
        <f t="shared" ref="P48:AB48" si="25">ROUND(SUM(P49:P51),1)</f>
        <v>422</v>
      </c>
      <c r="Q48" s="38">
        <f t="shared" si="25"/>
        <v>422.2</v>
      </c>
      <c r="R48" s="38">
        <f t="shared" si="25"/>
        <v>437.6</v>
      </c>
      <c r="S48" s="38">
        <f t="shared" si="25"/>
        <v>477.2</v>
      </c>
      <c r="T48" s="38">
        <f t="shared" si="25"/>
        <v>376.5</v>
      </c>
      <c r="U48" s="38">
        <f t="shared" si="25"/>
        <v>344.9</v>
      </c>
      <c r="V48" s="38">
        <f t="shared" si="25"/>
        <v>399</v>
      </c>
      <c r="W48" s="38">
        <f t="shared" si="25"/>
        <v>455.5</v>
      </c>
      <c r="X48" s="38">
        <f t="shared" si="25"/>
        <v>388.4</v>
      </c>
      <c r="Y48" s="38">
        <f t="shared" si="25"/>
        <v>287.39999999999998</v>
      </c>
      <c r="Z48" s="38">
        <f t="shared" si="25"/>
        <v>314</v>
      </c>
      <c r="AA48" s="38">
        <f t="shared" si="25"/>
        <v>361.1</v>
      </c>
      <c r="AB48" s="37">
        <f t="shared" si="25"/>
        <v>4685.8</v>
      </c>
      <c r="AC48" s="39">
        <f t="shared" si="1"/>
        <v>425.80000000000018</v>
      </c>
      <c r="AD48" s="39">
        <f t="shared" si="2"/>
        <v>9.9953051643192534</v>
      </c>
      <c r="AE48" s="5"/>
      <c r="AF48" s="5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2:44" ht="19.5" customHeight="1">
      <c r="B49" s="40" t="s">
        <v>57</v>
      </c>
      <c r="C49" s="28">
        <v>380.5</v>
      </c>
      <c r="D49" s="29">
        <v>376.7</v>
      </c>
      <c r="E49" s="29">
        <v>396.2</v>
      </c>
      <c r="F49" s="29">
        <v>410.2</v>
      </c>
      <c r="G49" s="29">
        <v>320.8</v>
      </c>
      <c r="H49" s="28">
        <v>280.5</v>
      </c>
      <c r="I49" s="28">
        <v>324.89999999999998</v>
      </c>
      <c r="J49" s="28">
        <v>367.9</v>
      </c>
      <c r="K49" s="28">
        <v>314.60000000000002</v>
      </c>
      <c r="L49" s="28">
        <v>242.2</v>
      </c>
      <c r="M49" s="28">
        <v>253.6</v>
      </c>
      <c r="N49" s="28">
        <v>283.10000000000002</v>
      </c>
      <c r="O49" s="28">
        <f>SUM(C49:N49)</f>
        <v>3951.2</v>
      </c>
      <c r="P49" s="30">
        <v>388.5</v>
      </c>
      <c r="Q49" s="28">
        <v>394.2</v>
      </c>
      <c r="R49" s="28">
        <v>398.4</v>
      </c>
      <c r="S49" s="28">
        <v>436.8</v>
      </c>
      <c r="T49" s="28">
        <v>343.2</v>
      </c>
      <c r="U49" s="28">
        <v>314.2</v>
      </c>
      <c r="V49" s="28">
        <v>358.3</v>
      </c>
      <c r="W49" s="28">
        <v>421.9</v>
      </c>
      <c r="X49" s="28">
        <v>355.4</v>
      </c>
      <c r="Y49" s="28">
        <v>255.2</v>
      </c>
      <c r="Z49" s="28">
        <v>287.8</v>
      </c>
      <c r="AA49" s="28">
        <v>329.5</v>
      </c>
      <c r="AB49" s="30">
        <f>SUM(P49:AA49)</f>
        <v>4283.3999999999996</v>
      </c>
      <c r="AC49" s="31">
        <f t="shared" si="1"/>
        <v>332.19999999999982</v>
      </c>
      <c r="AD49" s="31">
        <f t="shared" si="2"/>
        <v>8.407572383073493</v>
      </c>
      <c r="AE49" s="5"/>
      <c r="AF49" s="5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2:44" ht="18" customHeight="1">
      <c r="B50" s="40" t="s">
        <v>58</v>
      </c>
      <c r="C50" s="28">
        <v>11.8</v>
      </c>
      <c r="D50" s="29">
        <v>11.9</v>
      </c>
      <c r="E50" s="29">
        <v>12.4</v>
      </c>
      <c r="F50" s="29">
        <v>9.6999999999999993</v>
      </c>
      <c r="G50" s="29">
        <v>11.5</v>
      </c>
      <c r="H50" s="29">
        <v>11.2</v>
      </c>
      <c r="I50" s="29">
        <v>12.1</v>
      </c>
      <c r="J50" s="29">
        <v>11.4</v>
      </c>
      <c r="K50" s="29">
        <v>9.9</v>
      </c>
      <c r="L50" s="29">
        <v>10.5</v>
      </c>
      <c r="M50" s="29">
        <v>9.3000000000000007</v>
      </c>
      <c r="N50" s="29">
        <v>7.9</v>
      </c>
      <c r="O50" s="28">
        <f>SUM(C50:N50)</f>
        <v>129.6</v>
      </c>
      <c r="P50" s="30">
        <v>12</v>
      </c>
      <c r="Q50" s="29">
        <v>11</v>
      </c>
      <c r="R50" s="29">
        <v>11.5</v>
      </c>
      <c r="S50" s="29">
        <v>12.2</v>
      </c>
      <c r="T50" s="29">
        <v>12.7</v>
      </c>
      <c r="U50" s="29">
        <v>12</v>
      </c>
      <c r="V50" s="29">
        <v>13.9</v>
      </c>
      <c r="W50" s="29">
        <v>12.9</v>
      </c>
      <c r="X50" s="29">
        <v>12.2</v>
      </c>
      <c r="Y50" s="29">
        <v>12.8</v>
      </c>
      <c r="Z50" s="29">
        <v>10.7</v>
      </c>
      <c r="AA50" s="29">
        <v>9.3000000000000007</v>
      </c>
      <c r="AB50" s="30">
        <f>SUM(P50:AA50)</f>
        <v>143.20000000000002</v>
      </c>
      <c r="AC50" s="31">
        <f t="shared" si="1"/>
        <v>13.600000000000023</v>
      </c>
      <c r="AD50" s="31">
        <f t="shared" si="2"/>
        <v>10.493827160493845</v>
      </c>
      <c r="AE50" s="5"/>
      <c r="AF50" s="5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2:44" ht="18" customHeight="1">
      <c r="B51" s="40" t="s">
        <v>33</v>
      </c>
      <c r="C51" s="28">
        <v>15</v>
      </c>
      <c r="D51" s="29">
        <v>15.6</v>
      </c>
      <c r="E51" s="29">
        <v>12.7</v>
      </c>
      <c r="F51" s="29">
        <v>11.6</v>
      </c>
      <c r="G51" s="29">
        <v>14.9</v>
      </c>
      <c r="H51" s="29">
        <v>10.8</v>
      </c>
      <c r="I51" s="29">
        <v>15.8</v>
      </c>
      <c r="J51" s="29">
        <v>15.7</v>
      </c>
      <c r="K51" s="29">
        <v>14</v>
      </c>
      <c r="L51" s="29">
        <v>15.4</v>
      </c>
      <c r="M51" s="29">
        <v>16.8</v>
      </c>
      <c r="N51" s="29">
        <v>20.9</v>
      </c>
      <c r="O51" s="28">
        <f>SUM(C51:N51)</f>
        <v>179.20000000000002</v>
      </c>
      <c r="P51" s="30">
        <v>21.5</v>
      </c>
      <c r="Q51" s="29">
        <v>17</v>
      </c>
      <c r="R51" s="29">
        <v>27.7</v>
      </c>
      <c r="S51" s="29">
        <v>28.2</v>
      </c>
      <c r="T51" s="29">
        <v>20.6</v>
      </c>
      <c r="U51" s="29">
        <v>18.7</v>
      </c>
      <c r="V51" s="29">
        <v>26.8</v>
      </c>
      <c r="W51" s="29">
        <v>20.7</v>
      </c>
      <c r="X51" s="29">
        <v>20.8</v>
      </c>
      <c r="Y51" s="29">
        <v>19.399999999999999</v>
      </c>
      <c r="Z51" s="29">
        <v>15.5</v>
      </c>
      <c r="AA51" s="29">
        <v>22.3</v>
      </c>
      <c r="AB51" s="30">
        <f>SUM(P51:AA51)</f>
        <v>259.2</v>
      </c>
      <c r="AC51" s="31">
        <f t="shared" si="1"/>
        <v>79.999999999999972</v>
      </c>
      <c r="AD51" s="31">
        <f t="shared" si="2"/>
        <v>44.642857142857125</v>
      </c>
      <c r="AE51" s="5"/>
      <c r="AF51" s="5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2:44" ht="22.5" customHeight="1">
      <c r="B52" s="22" t="s">
        <v>59</v>
      </c>
      <c r="C52" s="48">
        <v>0</v>
      </c>
      <c r="D52" s="49">
        <v>0</v>
      </c>
      <c r="E52" s="49">
        <v>0</v>
      </c>
      <c r="F52" s="49">
        <v>0</v>
      </c>
      <c r="G52" s="49">
        <v>0.1</v>
      </c>
      <c r="H52" s="49">
        <v>0</v>
      </c>
      <c r="I52" s="49">
        <v>0</v>
      </c>
      <c r="J52" s="49">
        <v>0</v>
      </c>
      <c r="K52" s="49">
        <v>0.1</v>
      </c>
      <c r="L52" s="49">
        <v>0</v>
      </c>
      <c r="M52" s="49">
        <v>0</v>
      </c>
      <c r="N52" s="49">
        <v>0</v>
      </c>
      <c r="O52" s="50">
        <f>SUM(C52:N52)</f>
        <v>0.2</v>
      </c>
      <c r="P52" s="1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  <c r="W52" s="49">
        <v>0</v>
      </c>
      <c r="X52" s="49">
        <v>0</v>
      </c>
      <c r="Y52" s="49">
        <v>0</v>
      </c>
      <c r="Z52" s="49">
        <v>0</v>
      </c>
      <c r="AA52" s="49">
        <v>0.1</v>
      </c>
      <c r="AB52" s="19">
        <f>SUM(P52:AA52)</f>
        <v>0.1</v>
      </c>
      <c r="AC52" s="20">
        <f>+AB52-O52</f>
        <v>-0.1</v>
      </c>
      <c r="AD52" s="20">
        <f>+AC52/O52*100</f>
        <v>-50</v>
      </c>
      <c r="AE52" s="51"/>
      <c r="AF52" s="5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2:44" ht="24" customHeight="1">
      <c r="B53" s="22" t="s">
        <v>60</v>
      </c>
      <c r="C53" s="23">
        <v>98.9</v>
      </c>
      <c r="D53" s="24">
        <v>105.1</v>
      </c>
      <c r="E53" s="24">
        <v>109.3</v>
      </c>
      <c r="F53" s="24">
        <v>105.1</v>
      </c>
      <c r="G53" s="24">
        <v>110.8</v>
      </c>
      <c r="H53" s="24">
        <v>103.1</v>
      </c>
      <c r="I53" s="24">
        <v>106.7</v>
      </c>
      <c r="J53" s="24">
        <v>82.3</v>
      </c>
      <c r="K53" s="24">
        <v>105.3</v>
      </c>
      <c r="L53" s="24">
        <v>109.2</v>
      </c>
      <c r="M53" s="24">
        <v>106.9</v>
      </c>
      <c r="N53" s="24">
        <v>107.6</v>
      </c>
      <c r="O53" s="50">
        <f>SUM(C53:N53)</f>
        <v>1250.3</v>
      </c>
      <c r="P53" s="50">
        <v>107.4</v>
      </c>
      <c r="Q53" s="24">
        <v>215.3</v>
      </c>
      <c r="R53" s="24">
        <v>119.5</v>
      </c>
      <c r="S53" s="24">
        <v>108.1</v>
      </c>
      <c r="T53" s="24">
        <v>108.8</v>
      </c>
      <c r="U53" s="24">
        <v>104.7</v>
      </c>
      <c r="V53" s="24">
        <v>142.19999999999999</v>
      </c>
      <c r="W53" s="24">
        <v>108.4</v>
      </c>
      <c r="X53" s="24">
        <v>158.9</v>
      </c>
      <c r="Y53" s="24">
        <v>110.9</v>
      </c>
      <c r="Z53" s="24">
        <v>125.4</v>
      </c>
      <c r="AA53" s="24">
        <v>142.80000000000001</v>
      </c>
      <c r="AB53" s="50">
        <f>SUM(P53:AA53)</f>
        <v>1552.4</v>
      </c>
      <c r="AC53" s="52">
        <f t="shared" si="1"/>
        <v>302.10000000000014</v>
      </c>
      <c r="AD53" s="52">
        <f t="shared" si="2"/>
        <v>24.162201071742796</v>
      </c>
      <c r="AE53" s="5"/>
      <c r="AF53" s="5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2:44" ht="28.5" customHeight="1">
      <c r="B54" s="53" t="s">
        <v>61</v>
      </c>
      <c r="C54" s="48">
        <f t="shared" ref="C54:AB54" si="26">+C55+C58</f>
        <v>263.39999999999998</v>
      </c>
      <c r="D54" s="49">
        <f t="shared" si="26"/>
        <v>633</v>
      </c>
      <c r="E54" s="49">
        <f t="shared" si="26"/>
        <v>504.90000000000003</v>
      </c>
      <c r="F54" s="49">
        <f t="shared" si="26"/>
        <v>597.9</v>
      </c>
      <c r="G54" s="49">
        <f t="shared" si="26"/>
        <v>391.29999999999995</v>
      </c>
      <c r="H54" s="49">
        <f t="shared" si="26"/>
        <v>395.09999999999997</v>
      </c>
      <c r="I54" s="49">
        <f t="shared" si="26"/>
        <v>482.09999999999997</v>
      </c>
      <c r="J54" s="49">
        <f t="shared" si="26"/>
        <v>422.40000000000003</v>
      </c>
      <c r="K54" s="49">
        <f t="shared" si="26"/>
        <v>543.70000000000005</v>
      </c>
      <c r="L54" s="49">
        <f t="shared" si="26"/>
        <v>490.2</v>
      </c>
      <c r="M54" s="49">
        <f>+M55+M58</f>
        <v>1099.7</v>
      </c>
      <c r="N54" s="49">
        <f t="shared" si="26"/>
        <v>656.8</v>
      </c>
      <c r="O54" s="48">
        <f t="shared" si="26"/>
        <v>6480.5</v>
      </c>
      <c r="P54" s="48">
        <f t="shared" si="26"/>
        <v>350.4</v>
      </c>
      <c r="Q54" s="49">
        <f t="shared" si="26"/>
        <v>317.5</v>
      </c>
      <c r="R54" s="49">
        <f t="shared" si="26"/>
        <v>1547.8</v>
      </c>
      <c r="S54" s="49">
        <f t="shared" si="26"/>
        <v>1419.1999999999998</v>
      </c>
      <c r="T54" s="49">
        <f t="shared" si="26"/>
        <v>1437.7</v>
      </c>
      <c r="U54" s="49">
        <f t="shared" si="26"/>
        <v>4418.3999999999996</v>
      </c>
      <c r="V54" s="49">
        <f t="shared" si="26"/>
        <v>1006.8000000000001</v>
      </c>
      <c r="W54" s="49">
        <f t="shared" si="26"/>
        <v>928.7</v>
      </c>
      <c r="X54" s="49">
        <f t="shared" si="26"/>
        <v>560</v>
      </c>
      <c r="Y54" s="49">
        <f t="shared" si="26"/>
        <v>675.4</v>
      </c>
      <c r="Z54" s="49">
        <f t="shared" si="26"/>
        <v>666.9</v>
      </c>
      <c r="AA54" s="49">
        <f t="shared" si="26"/>
        <v>769.6</v>
      </c>
      <c r="AB54" s="48">
        <f t="shared" si="26"/>
        <v>14098.4</v>
      </c>
      <c r="AC54" s="54">
        <f t="shared" si="1"/>
        <v>7617.9</v>
      </c>
      <c r="AD54" s="54">
        <f t="shared" si="2"/>
        <v>117.55111488311087</v>
      </c>
      <c r="AE54" s="5"/>
      <c r="AF54" s="5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2:44" ht="20.25" customHeight="1">
      <c r="B55" s="22" t="s">
        <v>62</v>
      </c>
      <c r="C55" s="48">
        <f t="shared" ref="C55:AB55" si="27">+C56+C57</f>
        <v>0</v>
      </c>
      <c r="D55" s="49">
        <f t="shared" si="27"/>
        <v>0.7</v>
      </c>
      <c r="E55" s="49">
        <f t="shared" si="27"/>
        <v>0.1</v>
      </c>
      <c r="F55" s="49">
        <f t="shared" si="27"/>
        <v>0.9</v>
      </c>
      <c r="G55" s="49">
        <f t="shared" si="27"/>
        <v>0.4</v>
      </c>
      <c r="H55" s="49">
        <f t="shared" si="27"/>
        <v>0.4</v>
      </c>
      <c r="I55" s="49">
        <f t="shared" si="27"/>
        <v>1.4</v>
      </c>
      <c r="J55" s="49">
        <f t="shared" si="27"/>
        <v>0.8</v>
      </c>
      <c r="K55" s="49">
        <f t="shared" si="27"/>
        <v>0.5</v>
      </c>
      <c r="L55" s="49">
        <f t="shared" si="27"/>
        <v>1</v>
      </c>
      <c r="M55" s="49">
        <f>+M56+M57</f>
        <v>0.5</v>
      </c>
      <c r="N55" s="49">
        <f t="shared" si="27"/>
        <v>0.3</v>
      </c>
      <c r="O55" s="48">
        <f t="shared" si="27"/>
        <v>7</v>
      </c>
      <c r="P55" s="48">
        <f t="shared" si="27"/>
        <v>0</v>
      </c>
      <c r="Q55" s="49">
        <f t="shared" si="27"/>
        <v>1.8</v>
      </c>
      <c r="R55" s="49">
        <f t="shared" si="27"/>
        <v>0.1</v>
      </c>
      <c r="S55" s="49">
        <f t="shared" si="27"/>
        <v>0.6</v>
      </c>
      <c r="T55" s="49">
        <f t="shared" si="27"/>
        <v>0.5</v>
      </c>
      <c r="U55" s="49">
        <f t="shared" si="27"/>
        <v>0.5</v>
      </c>
      <c r="V55" s="49">
        <f t="shared" si="27"/>
        <v>0.7</v>
      </c>
      <c r="W55" s="49">
        <f t="shared" si="27"/>
        <v>0.5</v>
      </c>
      <c r="X55" s="49">
        <f t="shared" si="27"/>
        <v>0.8</v>
      </c>
      <c r="Y55" s="49">
        <f t="shared" si="27"/>
        <v>0.4</v>
      </c>
      <c r="Z55" s="49">
        <f t="shared" si="27"/>
        <v>0.5</v>
      </c>
      <c r="AA55" s="49">
        <f t="shared" si="27"/>
        <v>0.6</v>
      </c>
      <c r="AB55" s="48">
        <f t="shared" si="27"/>
        <v>7</v>
      </c>
      <c r="AC55" s="54">
        <f t="shared" si="1"/>
        <v>0</v>
      </c>
      <c r="AD55" s="54">
        <f t="shared" si="2"/>
        <v>0</v>
      </c>
      <c r="AE55" s="55"/>
      <c r="AF55" s="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2:44" ht="18" customHeight="1">
      <c r="B56" s="27" t="s">
        <v>63</v>
      </c>
      <c r="C56" s="28">
        <v>0</v>
      </c>
      <c r="D56" s="29">
        <v>0.7</v>
      </c>
      <c r="E56" s="29">
        <v>0.1</v>
      </c>
      <c r="F56" s="29">
        <v>0.9</v>
      </c>
      <c r="G56" s="29">
        <v>0.4</v>
      </c>
      <c r="H56" s="29">
        <v>0.4</v>
      </c>
      <c r="I56" s="29">
        <v>1.4</v>
      </c>
      <c r="J56" s="29">
        <v>0.8</v>
      </c>
      <c r="K56" s="29">
        <v>0.5</v>
      </c>
      <c r="L56" s="29">
        <v>1</v>
      </c>
      <c r="M56" s="29">
        <v>0.5</v>
      </c>
      <c r="N56" s="29">
        <v>0.3</v>
      </c>
      <c r="O56" s="30">
        <f>SUM(C56:N56)</f>
        <v>7</v>
      </c>
      <c r="P56" s="28">
        <v>0</v>
      </c>
      <c r="Q56" s="29">
        <v>1.8</v>
      </c>
      <c r="R56" s="29">
        <v>0.1</v>
      </c>
      <c r="S56" s="29">
        <v>0.6</v>
      </c>
      <c r="T56" s="29">
        <v>0.5</v>
      </c>
      <c r="U56" s="29">
        <v>0.5</v>
      </c>
      <c r="V56" s="29">
        <v>0.7</v>
      </c>
      <c r="W56" s="29">
        <v>0.5</v>
      </c>
      <c r="X56" s="29">
        <v>0.8</v>
      </c>
      <c r="Y56" s="29">
        <v>0.4</v>
      </c>
      <c r="Z56" s="29">
        <v>0.5</v>
      </c>
      <c r="AA56" s="29">
        <v>0.6</v>
      </c>
      <c r="AB56" s="30">
        <f>SUM(P56:AA56)</f>
        <v>7</v>
      </c>
      <c r="AC56" s="31">
        <f t="shared" ref="AC56" si="28">+AB56-O56</f>
        <v>0</v>
      </c>
      <c r="AD56" s="31">
        <f t="shared" ref="AD56" si="29">+AC56/O56*100</f>
        <v>0</v>
      </c>
      <c r="AE56" s="5"/>
      <c r="AF56" s="5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2:44" ht="18" customHeight="1">
      <c r="B57" s="27" t="s">
        <v>33</v>
      </c>
      <c r="C57" s="28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30">
        <f>SUM(C57:N57)</f>
        <v>0</v>
      </c>
      <c r="P57" s="28">
        <v>0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30">
        <f>SUM(P57:AA57)</f>
        <v>0</v>
      </c>
      <c r="AC57" s="31">
        <f t="shared" si="1"/>
        <v>0</v>
      </c>
      <c r="AD57" s="31">
        <v>0</v>
      </c>
      <c r="AE57" s="5"/>
      <c r="AF57" s="5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2:44" ht="18" customHeight="1">
      <c r="B58" s="22" t="s">
        <v>64</v>
      </c>
      <c r="C58" s="48">
        <f t="shared" ref="C58:N58" si="30">ROUND(+C59+C63+C70+C75,1)</f>
        <v>263.39999999999998</v>
      </c>
      <c r="D58" s="49">
        <f t="shared" si="30"/>
        <v>632.29999999999995</v>
      </c>
      <c r="E58" s="49">
        <f t="shared" si="30"/>
        <v>504.8</v>
      </c>
      <c r="F58" s="49">
        <f t="shared" si="30"/>
        <v>597</v>
      </c>
      <c r="G58" s="49">
        <f t="shared" si="30"/>
        <v>390.9</v>
      </c>
      <c r="H58" s="49">
        <f t="shared" si="30"/>
        <v>394.7</v>
      </c>
      <c r="I58" s="49">
        <f t="shared" si="30"/>
        <v>480.7</v>
      </c>
      <c r="J58" s="49">
        <f>ROUND(+J59+J63+J70+J75,1)</f>
        <v>421.6</v>
      </c>
      <c r="K58" s="49">
        <f>ROUND(+K59+K63+K70+K75,1)</f>
        <v>543.20000000000005</v>
      </c>
      <c r="L58" s="49">
        <f>ROUND(+L59+L63+L70+L75,1)</f>
        <v>489.2</v>
      </c>
      <c r="M58" s="49">
        <f>ROUND(+M59+M63+M70+M75,1)</f>
        <v>1099.2</v>
      </c>
      <c r="N58" s="49">
        <f t="shared" si="30"/>
        <v>656.5</v>
      </c>
      <c r="O58" s="48">
        <f>+O59+O63+O70+O75</f>
        <v>6473.5</v>
      </c>
      <c r="P58" s="48">
        <f t="shared" ref="P58:AB58" si="31">ROUND(+P59+P63+P70+P75,1)</f>
        <v>350.4</v>
      </c>
      <c r="Q58" s="49">
        <f t="shared" si="31"/>
        <v>315.7</v>
      </c>
      <c r="R58" s="49">
        <f t="shared" si="31"/>
        <v>1547.7</v>
      </c>
      <c r="S58" s="49">
        <f t="shared" si="31"/>
        <v>1418.6</v>
      </c>
      <c r="T58" s="49">
        <f t="shared" si="31"/>
        <v>1437.2</v>
      </c>
      <c r="U58" s="49">
        <f t="shared" si="31"/>
        <v>4417.8999999999996</v>
      </c>
      <c r="V58" s="49">
        <f t="shared" si="31"/>
        <v>1006.1</v>
      </c>
      <c r="W58" s="49">
        <f t="shared" si="31"/>
        <v>928.2</v>
      </c>
      <c r="X58" s="49">
        <f t="shared" si="31"/>
        <v>559.20000000000005</v>
      </c>
      <c r="Y58" s="49">
        <f t="shared" si="31"/>
        <v>675</v>
      </c>
      <c r="Z58" s="49">
        <f t="shared" si="31"/>
        <v>666.4</v>
      </c>
      <c r="AA58" s="49">
        <f t="shared" si="31"/>
        <v>769</v>
      </c>
      <c r="AB58" s="48">
        <f t="shared" si="31"/>
        <v>14091.4</v>
      </c>
      <c r="AC58" s="54">
        <f t="shared" si="1"/>
        <v>7617.9</v>
      </c>
      <c r="AD58" s="54">
        <f t="shared" ref="AD58:AD70" si="32">+AC58/O58*100</f>
        <v>117.67822661620453</v>
      </c>
      <c r="AE58" s="26"/>
      <c r="AF58" s="5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2:44" ht="20.25" customHeight="1">
      <c r="B59" s="56" t="s">
        <v>65</v>
      </c>
      <c r="C59" s="48">
        <f t="shared" ref="C59:AB59" si="33">SUM(C60:C62)</f>
        <v>58.7</v>
      </c>
      <c r="D59" s="49">
        <f t="shared" si="33"/>
        <v>61.900000000000006</v>
      </c>
      <c r="E59" s="49">
        <f t="shared" si="33"/>
        <v>91.3</v>
      </c>
      <c r="F59" s="49">
        <f t="shared" si="33"/>
        <v>76.7</v>
      </c>
      <c r="G59" s="49">
        <f t="shared" si="33"/>
        <v>91.100000000000009</v>
      </c>
      <c r="H59" s="49">
        <f t="shared" si="33"/>
        <v>75</v>
      </c>
      <c r="I59" s="49">
        <f t="shared" si="33"/>
        <v>89.1</v>
      </c>
      <c r="J59" s="49">
        <f t="shared" si="33"/>
        <v>79.699999999999989</v>
      </c>
      <c r="K59" s="49">
        <f t="shared" si="33"/>
        <v>65</v>
      </c>
      <c r="L59" s="49">
        <f t="shared" si="33"/>
        <v>145.70000000000002</v>
      </c>
      <c r="M59" s="49">
        <f>SUM(M60:M62)</f>
        <v>90.1</v>
      </c>
      <c r="N59" s="49">
        <f t="shared" si="33"/>
        <v>81.600000000000009</v>
      </c>
      <c r="O59" s="48">
        <f t="shared" si="33"/>
        <v>1005.9000000000001</v>
      </c>
      <c r="P59" s="48">
        <f t="shared" si="33"/>
        <v>77.899999999999991</v>
      </c>
      <c r="Q59" s="49">
        <f t="shared" si="33"/>
        <v>57.9</v>
      </c>
      <c r="R59" s="49">
        <f t="shared" si="33"/>
        <v>89.8</v>
      </c>
      <c r="S59" s="49">
        <f t="shared" si="33"/>
        <v>84.4</v>
      </c>
      <c r="T59" s="49">
        <f t="shared" si="33"/>
        <v>92.1</v>
      </c>
      <c r="U59" s="49">
        <f t="shared" si="33"/>
        <v>82.8</v>
      </c>
      <c r="V59" s="49">
        <f t="shared" si="33"/>
        <v>90.6</v>
      </c>
      <c r="W59" s="49">
        <f t="shared" si="33"/>
        <v>90.8</v>
      </c>
      <c r="X59" s="49">
        <f t="shared" si="33"/>
        <v>89.8</v>
      </c>
      <c r="Y59" s="49">
        <f t="shared" si="33"/>
        <v>99</v>
      </c>
      <c r="Z59" s="49">
        <f t="shared" si="33"/>
        <v>99.7</v>
      </c>
      <c r="AA59" s="49">
        <f t="shared" si="33"/>
        <v>91.6</v>
      </c>
      <c r="AB59" s="48">
        <f t="shared" si="33"/>
        <v>1046.4000000000001</v>
      </c>
      <c r="AC59" s="54">
        <f t="shared" si="1"/>
        <v>40.5</v>
      </c>
      <c r="AD59" s="54">
        <f t="shared" si="32"/>
        <v>4.0262451535937966</v>
      </c>
      <c r="AE59" s="51"/>
      <c r="AF59" s="51"/>
      <c r="AG59" s="57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2:44" ht="18" customHeight="1">
      <c r="B60" s="58" t="s">
        <v>66</v>
      </c>
      <c r="C60" s="28">
        <v>55.8</v>
      </c>
      <c r="D60" s="29">
        <v>58.2</v>
      </c>
      <c r="E60" s="29">
        <v>86.5</v>
      </c>
      <c r="F60" s="29">
        <v>73.400000000000006</v>
      </c>
      <c r="G60" s="29">
        <v>86.5</v>
      </c>
      <c r="H60" s="29">
        <v>71.099999999999994</v>
      </c>
      <c r="I60" s="29">
        <v>84.5</v>
      </c>
      <c r="J60" s="29">
        <v>75.3</v>
      </c>
      <c r="K60" s="29">
        <v>60.6</v>
      </c>
      <c r="L60" s="29">
        <v>139.80000000000001</v>
      </c>
      <c r="M60" s="29">
        <v>85</v>
      </c>
      <c r="N60" s="29">
        <v>78.7</v>
      </c>
      <c r="O60" s="30">
        <f>SUM(C60:N60)</f>
        <v>955.40000000000009</v>
      </c>
      <c r="P60" s="30">
        <v>75.099999999999994</v>
      </c>
      <c r="Q60" s="29">
        <v>53.4</v>
      </c>
      <c r="R60" s="29">
        <v>84.9</v>
      </c>
      <c r="S60" s="29">
        <v>79.3</v>
      </c>
      <c r="T60" s="29">
        <v>87.1</v>
      </c>
      <c r="U60" s="29">
        <v>78.400000000000006</v>
      </c>
      <c r="V60" s="29">
        <v>85.6</v>
      </c>
      <c r="W60" s="29">
        <v>86.2</v>
      </c>
      <c r="X60" s="29">
        <v>85.2</v>
      </c>
      <c r="Y60" s="29">
        <v>94.1</v>
      </c>
      <c r="Z60" s="29">
        <v>95.7</v>
      </c>
      <c r="AA60" s="29">
        <v>88.8</v>
      </c>
      <c r="AB60" s="30">
        <f>SUM(P60:AA60)</f>
        <v>993.80000000000007</v>
      </c>
      <c r="AC60" s="31">
        <f t="shared" si="1"/>
        <v>38.399999999999977</v>
      </c>
      <c r="AD60" s="31">
        <f t="shared" si="32"/>
        <v>4.0192589491312516</v>
      </c>
      <c r="AE60" s="5"/>
      <c r="AF60" s="5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2:44" ht="18" customHeight="1">
      <c r="B61" s="58" t="s">
        <v>67</v>
      </c>
      <c r="C61" s="28">
        <v>2.7</v>
      </c>
      <c r="D61" s="29">
        <v>3.5</v>
      </c>
      <c r="E61" s="29">
        <v>4.5</v>
      </c>
      <c r="F61" s="29">
        <v>3.1</v>
      </c>
      <c r="G61" s="29">
        <v>4.2</v>
      </c>
      <c r="H61" s="29">
        <v>3.7</v>
      </c>
      <c r="I61" s="29">
        <v>4.3</v>
      </c>
      <c r="J61" s="29">
        <v>4.3</v>
      </c>
      <c r="K61" s="29">
        <v>4.3</v>
      </c>
      <c r="L61" s="29">
        <v>5.5</v>
      </c>
      <c r="M61" s="29">
        <v>4.8</v>
      </c>
      <c r="N61" s="29">
        <v>2.4</v>
      </c>
      <c r="O61" s="30">
        <f>SUM(C61:N61)</f>
        <v>47.3</v>
      </c>
      <c r="P61" s="30">
        <v>2.6</v>
      </c>
      <c r="Q61" s="29">
        <v>4.5</v>
      </c>
      <c r="R61" s="29">
        <v>4.8</v>
      </c>
      <c r="S61" s="29">
        <v>4.9000000000000004</v>
      </c>
      <c r="T61" s="29">
        <v>4.9000000000000004</v>
      </c>
      <c r="U61" s="29">
        <v>4.0999999999999996</v>
      </c>
      <c r="V61" s="29">
        <v>4.5999999999999996</v>
      </c>
      <c r="W61" s="29">
        <v>4.5</v>
      </c>
      <c r="X61" s="29">
        <v>4.5</v>
      </c>
      <c r="Y61" s="29">
        <v>4.7</v>
      </c>
      <c r="Z61" s="29">
        <v>3.9</v>
      </c>
      <c r="AA61" s="29">
        <v>2.2999999999999998</v>
      </c>
      <c r="AB61" s="30">
        <f>SUM(P61:AA61)</f>
        <v>50.3</v>
      </c>
      <c r="AC61" s="31">
        <f t="shared" si="1"/>
        <v>3</v>
      </c>
      <c r="AD61" s="31">
        <f t="shared" si="32"/>
        <v>6.3424947145877386</v>
      </c>
      <c r="AE61" s="5"/>
      <c r="AF61" s="5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2:44" ht="18" customHeight="1">
      <c r="B62" s="58" t="s">
        <v>68</v>
      </c>
      <c r="C62" s="28">
        <v>0.2</v>
      </c>
      <c r="D62" s="29">
        <v>0.2</v>
      </c>
      <c r="E62" s="29">
        <v>0.3</v>
      </c>
      <c r="F62" s="29">
        <v>0.2</v>
      </c>
      <c r="G62" s="29">
        <v>0.4</v>
      </c>
      <c r="H62" s="29">
        <v>0.2</v>
      </c>
      <c r="I62" s="29">
        <v>0.3</v>
      </c>
      <c r="J62" s="29">
        <v>0.1</v>
      </c>
      <c r="K62" s="29">
        <v>0.1</v>
      </c>
      <c r="L62" s="29">
        <v>0.4</v>
      </c>
      <c r="M62" s="29">
        <v>0.3</v>
      </c>
      <c r="N62" s="29">
        <v>0.5</v>
      </c>
      <c r="O62" s="30">
        <f>SUM(C62:N62)</f>
        <v>3.1999999999999997</v>
      </c>
      <c r="P62" s="30">
        <v>0.2</v>
      </c>
      <c r="Q62" s="29">
        <v>0</v>
      </c>
      <c r="R62" s="29">
        <v>0.1</v>
      </c>
      <c r="S62" s="29">
        <v>0.2</v>
      </c>
      <c r="T62" s="29">
        <v>0.1</v>
      </c>
      <c r="U62" s="29">
        <v>0.3</v>
      </c>
      <c r="V62" s="29">
        <v>0.4</v>
      </c>
      <c r="W62" s="29">
        <v>0.1</v>
      </c>
      <c r="X62" s="29">
        <v>0.1</v>
      </c>
      <c r="Y62" s="29">
        <v>0.2</v>
      </c>
      <c r="Z62" s="29">
        <v>0.1</v>
      </c>
      <c r="AA62" s="29">
        <v>0.5</v>
      </c>
      <c r="AB62" s="30">
        <f>SUM(P62:AA62)</f>
        <v>2.2999999999999998</v>
      </c>
      <c r="AC62" s="31">
        <f t="shared" si="1"/>
        <v>-0.89999999999999991</v>
      </c>
      <c r="AD62" s="31">
        <f t="shared" si="32"/>
        <v>-28.125</v>
      </c>
      <c r="AE62" s="5"/>
      <c r="AF62" s="5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2:44" ht="18" customHeight="1">
      <c r="B63" s="56" t="s">
        <v>69</v>
      </c>
      <c r="C63" s="48">
        <f t="shared" ref="C63:N63" si="34">ROUND(SUM(C64:C69),1)</f>
        <v>167.2</v>
      </c>
      <c r="D63" s="49">
        <f t="shared" si="34"/>
        <v>332.8</v>
      </c>
      <c r="E63" s="49">
        <f t="shared" si="34"/>
        <v>276.10000000000002</v>
      </c>
      <c r="F63" s="49">
        <f t="shared" si="34"/>
        <v>244.9</v>
      </c>
      <c r="G63" s="49">
        <f t="shared" si="34"/>
        <v>238.8</v>
      </c>
      <c r="H63" s="49">
        <f t="shared" si="34"/>
        <v>286.10000000000002</v>
      </c>
      <c r="I63" s="49">
        <f t="shared" si="34"/>
        <v>237.2</v>
      </c>
      <c r="J63" s="49">
        <f>ROUND(SUM(J64:J69),1)</f>
        <v>244.5</v>
      </c>
      <c r="K63" s="49">
        <f>ROUND(SUM(K64:K69),1)</f>
        <v>271.60000000000002</v>
      </c>
      <c r="L63" s="49">
        <f>ROUND(SUM(L64:L69),1)</f>
        <v>258.39999999999998</v>
      </c>
      <c r="M63" s="49">
        <f>ROUND(SUM(M64:M69),1)</f>
        <v>970.1</v>
      </c>
      <c r="N63" s="49">
        <f t="shared" si="34"/>
        <v>517.4</v>
      </c>
      <c r="O63" s="48">
        <f>SUM(O64:O69)</f>
        <v>4045.1</v>
      </c>
      <c r="P63" s="48">
        <f t="shared" ref="P63:AB63" si="35">ROUND(SUM(P64:P69),1)</f>
        <v>244.6</v>
      </c>
      <c r="Q63" s="49">
        <f t="shared" si="35"/>
        <v>220.9</v>
      </c>
      <c r="R63" s="49">
        <f t="shared" si="35"/>
        <v>283.8</v>
      </c>
      <c r="S63" s="49">
        <f t="shared" si="35"/>
        <v>321.39999999999998</v>
      </c>
      <c r="T63" s="49">
        <f t="shared" si="35"/>
        <v>292.39999999999998</v>
      </c>
      <c r="U63" s="49">
        <f t="shared" si="35"/>
        <v>299.8</v>
      </c>
      <c r="V63" s="49">
        <f t="shared" si="35"/>
        <v>389.1</v>
      </c>
      <c r="W63" s="49">
        <f t="shared" si="35"/>
        <v>358.2</v>
      </c>
      <c r="X63" s="49">
        <f t="shared" si="35"/>
        <v>306.89999999999998</v>
      </c>
      <c r="Y63" s="49">
        <f t="shared" si="35"/>
        <v>428.4</v>
      </c>
      <c r="Z63" s="49">
        <f t="shared" si="35"/>
        <v>370.7</v>
      </c>
      <c r="AA63" s="49">
        <f t="shared" si="35"/>
        <v>406.8</v>
      </c>
      <c r="AB63" s="48">
        <f t="shared" si="35"/>
        <v>3923</v>
      </c>
      <c r="AC63" s="54">
        <f t="shared" si="1"/>
        <v>-122.09999999999991</v>
      </c>
      <c r="AD63" s="54">
        <f t="shared" si="32"/>
        <v>-3.018466786976834</v>
      </c>
      <c r="AE63" s="59"/>
      <c r="AF63" s="51"/>
      <c r="AG63" s="60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2:44" ht="18" customHeight="1">
      <c r="B64" s="40" t="s">
        <v>70</v>
      </c>
      <c r="C64" s="28">
        <v>0</v>
      </c>
      <c r="D64" s="29">
        <v>0</v>
      </c>
      <c r="E64" s="29">
        <v>0</v>
      </c>
      <c r="F64" s="29">
        <v>0.4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30">
        <f t="shared" ref="O64:O69" si="36">SUM(C64:N64)</f>
        <v>0.4</v>
      </c>
      <c r="P64" s="30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30">
        <f t="shared" ref="AB64:AB69" si="37">SUM(P64:AA64)</f>
        <v>0</v>
      </c>
      <c r="AC64" s="31">
        <f t="shared" si="1"/>
        <v>-0.4</v>
      </c>
      <c r="AD64" s="31">
        <f t="shared" si="32"/>
        <v>-100</v>
      </c>
      <c r="AE64" s="5"/>
      <c r="AF64" s="5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2:44" ht="18" customHeight="1">
      <c r="B65" s="40" t="s">
        <v>71</v>
      </c>
      <c r="C65" s="28">
        <v>87.1</v>
      </c>
      <c r="D65" s="29">
        <v>198.9</v>
      </c>
      <c r="E65" s="29">
        <v>128.19999999999999</v>
      </c>
      <c r="F65" s="29">
        <v>120.7</v>
      </c>
      <c r="G65" s="29">
        <v>87.3</v>
      </c>
      <c r="H65" s="29">
        <v>116.1</v>
      </c>
      <c r="I65" s="29">
        <v>131.19999999999999</v>
      </c>
      <c r="J65" s="29">
        <v>99.8</v>
      </c>
      <c r="K65" s="29">
        <v>88.8</v>
      </c>
      <c r="L65" s="29">
        <v>107.8</v>
      </c>
      <c r="M65" s="29">
        <v>185.3</v>
      </c>
      <c r="N65" s="29">
        <v>115.6</v>
      </c>
      <c r="O65" s="30">
        <f t="shared" si="36"/>
        <v>1466.7999999999997</v>
      </c>
      <c r="P65" s="30">
        <v>156.1</v>
      </c>
      <c r="Q65" s="29">
        <v>110.5</v>
      </c>
      <c r="R65" s="29">
        <v>126.9</v>
      </c>
      <c r="S65" s="29">
        <v>115.9</v>
      </c>
      <c r="T65" s="29">
        <v>108.1</v>
      </c>
      <c r="U65" s="29">
        <v>115.4</v>
      </c>
      <c r="V65" s="29">
        <v>140.9</v>
      </c>
      <c r="W65" s="29">
        <v>111</v>
      </c>
      <c r="X65" s="29">
        <v>75.599999999999994</v>
      </c>
      <c r="Y65" s="29">
        <v>175</v>
      </c>
      <c r="Z65" s="29">
        <v>136</v>
      </c>
      <c r="AA65" s="29">
        <v>145.30000000000001</v>
      </c>
      <c r="AB65" s="30">
        <f t="shared" si="37"/>
        <v>1516.6999999999998</v>
      </c>
      <c r="AC65" s="31">
        <f t="shared" si="1"/>
        <v>49.900000000000091</v>
      </c>
      <c r="AD65" s="31">
        <f t="shared" si="32"/>
        <v>3.4019634578674731</v>
      </c>
      <c r="AE65" s="5"/>
      <c r="AF65" s="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2:44" ht="18" customHeight="1">
      <c r="B66" s="40" t="s">
        <v>72</v>
      </c>
      <c r="C66" s="28">
        <v>0</v>
      </c>
      <c r="D66" s="29">
        <v>31.7</v>
      </c>
      <c r="E66" s="29">
        <v>31</v>
      </c>
      <c r="F66" s="29">
        <v>32.9</v>
      </c>
      <c r="G66" s="29">
        <v>29.5</v>
      </c>
      <c r="H66" s="29">
        <v>33.299999999999997</v>
      </c>
      <c r="I66" s="29">
        <v>0</v>
      </c>
      <c r="J66" s="29">
        <v>0</v>
      </c>
      <c r="K66" s="29">
        <v>25.3</v>
      </c>
      <c r="L66" s="29">
        <v>0</v>
      </c>
      <c r="M66" s="29">
        <v>0</v>
      </c>
      <c r="N66" s="29">
        <v>0</v>
      </c>
      <c r="O66" s="30">
        <f t="shared" si="36"/>
        <v>183.7</v>
      </c>
      <c r="P66" s="30">
        <v>11.1</v>
      </c>
      <c r="Q66" s="29">
        <v>34.1</v>
      </c>
      <c r="R66" s="29">
        <v>34.4</v>
      </c>
      <c r="S66" s="29">
        <v>34.4</v>
      </c>
      <c r="T66" s="29">
        <v>1.9</v>
      </c>
      <c r="U66" s="29">
        <v>22.1</v>
      </c>
      <c r="V66" s="29">
        <v>67.5</v>
      </c>
      <c r="W66" s="29">
        <v>66</v>
      </c>
      <c r="X66" s="29">
        <v>62.3</v>
      </c>
      <c r="Y66" s="29">
        <v>65.400000000000006</v>
      </c>
      <c r="Z66" s="29">
        <v>61.2</v>
      </c>
      <c r="AA66" s="29">
        <v>72.400000000000006</v>
      </c>
      <c r="AB66" s="30">
        <f t="shared" si="37"/>
        <v>532.80000000000007</v>
      </c>
      <c r="AC66" s="31">
        <f t="shared" si="1"/>
        <v>349.10000000000008</v>
      </c>
      <c r="AD66" s="31">
        <f t="shared" si="32"/>
        <v>190.03810560696795</v>
      </c>
      <c r="AE66" s="5"/>
      <c r="AF66" s="5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2:44" ht="18" customHeight="1">
      <c r="B67" s="40" t="s">
        <v>73</v>
      </c>
      <c r="C67" s="28">
        <v>45.6</v>
      </c>
      <c r="D67" s="29">
        <v>47.5</v>
      </c>
      <c r="E67" s="29">
        <v>52.3</v>
      </c>
      <c r="F67" s="29">
        <v>44.2</v>
      </c>
      <c r="G67" s="29">
        <v>49.5</v>
      </c>
      <c r="H67" s="29">
        <v>47.3</v>
      </c>
      <c r="I67" s="29">
        <v>51</v>
      </c>
      <c r="J67" s="29">
        <v>43.9</v>
      </c>
      <c r="K67" s="29">
        <v>38.5</v>
      </c>
      <c r="L67" s="29">
        <v>44.2</v>
      </c>
      <c r="M67" s="29">
        <v>34.6</v>
      </c>
      <c r="N67" s="29">
        <v>36.700000000000003</v>
      </c>
      <c r="O67" s="30">
        <f t="shared" si="36"/>
        <v>535.29999999999995</v>
      </c>
      <c r="P67" s="30">
        <v>53.4</v>
      </c>
      <c r="Q67" s="29">
        <v>42.4</v>
      </c>
      <c r="R67" s="29">
        <v>48.4</v>
      </c>
      <c r="S67" s="29">
        <v>55.3</v>
      </c>
      <c r="T67" s="29">
        <v>54.6</v>
      </c>
      <c r="U67" s="29">
        <v>50.1</v>
      </c>
      <c r="V67" s="29">
        <v>56</v>
      </c>
      <c r="W67" s="29">
        <v>50.6</v>
      </c>
      <c r="X67" s="29">
        <v>42.4</v>
      </c>
      <c r="Y67" s="29">
        <v>48.3</v>
      </c>
      <c r="Z67" s="29">
        <v>41.3</v>
      </c>
      <c r="AA67" s="29">
        <v>50</v>
      </c>
      <c r="AB67" s="30">
        <f t="shared" si="37"/>
        <v>592.79999999999995</v>
      </c>
      <c r="AC67" s="31">
        <f t="shared" si="1"/>
        <v>57.5</v>
      </c>
      <c r="AD67" s="31">
        <f t="shared" si="32"/>
        <v>10.741640201756026</v>
      </c>
      <c r="AE67" s="26"/>
      <c r="AF67" s="5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2:44" ht="18" customHeight="1">
      <c r="B68" s="58" t="s">
        <v>74</v>
      </c>
      <c r="C68" s="28">
        <v>27.9</v>
      </c>
      <c r="D68" s="29">
        <v>46.9</v>
      </c>
      <c r="E68" s="29">
        <v>55.8</v>
      </c>
      <c r="F68" s="29">
        <v>39.6</v>
      </c>
      <c r="G68" s="29">
        <v>64.5</v>
      </c>
      <c r="H68" s="29">
        <v>82.8</v>
      </c>
      <c r="I68" s="29">
        <v>47</v>
      </c>
      <c r="J68" s="29">
        <v>93.3</v>
      </c>
      <c r="K68" s="29">
        <v>110.9</v>
      </c>
      <c r="L68" s="29">
        <v>98.2</v>
      </c>
      <c r="M68" s="29">
        <v>742.5</v>
      </c>
      <c r="N68" s="29">
        <v>357.9</v>
      </c>
      <c r="O68" s="30">
        <f t="shared" si="36"/>
        <v>1767.3000000000002</v>
      </c>
      <c r="P68" s="30">
        <v>16</v>
      </c>
      <c r="Q68" s="29">
        <v>26.599999999999966</v>
      </c>
      <c r="R68" s="29">
        <v>66.599999999999994</v>
      </c>
      <c r="S68" s="29">
        <v>108.1</v>
      </c>
      <c r="T68" s="29">
        <v>119.6</v>
      </c>
      <c r="U68" s="29">
        <v>104.9</v>
      </c>
      <c r="V68" s="29">
        <v>116.5</v>
      </c>
      <c r="W68" s="29">
        <v>122.5</v>
      </c>
      <c r="X68" s="29">
        <v>119.2</v>
      </c>
      <c r="Y68" s="29">
        <v>130.5</v>
      </c>
      <c r="Z68" s="29">
        <v>124.6</v>
      </c>
      <c r="AA68" s="29">
        <v>131.30000000000001</v>
      </c>
      <c r="AB68" s="30">
        <f t="shared" si="37"/>
        <v>1186.3999999999999</v>
      </c>
      <c r="AC68" s="31">
        <f t="shared" si="1"/>
        <v>-580.90000000000032</v>
      </c>
      <c r="AD68" s="31">
        <f t="shared" si="32"/>
        <v>-32.869348724042339</v>
      </c>
      <c r="AE68" s="5"/>
      <c r="AF68" s="5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2:44" ht="18" customHeight="1">
      <c r="B69" s="40" t="s">
        <v>33</v>
      </c>
      <c r="C69" s="28">
        <v>6.6</v>
      </c>
      <c r="D69" s="29">
        <v>7.8</v>
      </c>
      <c r="E69" s="29">
        <v>8.8000000000000007</v>
      </c>
      <c r="F69" s="29">
        <v>7.1</v>
      </c>
      <c r="G69" s="29">
        <v>8</v>
      </c>
      <c r="H69" s="29">
        <v>6.6</v>
      </c>
      <c r="I69" s="29">
        <v>8</v>
      </c>
      <c r="J69" s="29">
        <v>7.5</v>
      </c>
      <c r="K69" s="29">
        <v>8.1</v>
      </c>
      <c r="L69" s="29">
        <v>8.1999999999999993</v>
      </c>
      <c r="M69" s="29">
        <v>7.7</v>
      </c>
      <c r="N69" s="29">
        <v>7.2</v>
      </c>
      <c r="O69" s="30">
        <f t="shared" si="36"/>
        <v>91.600000000000009</v>
      </c>
      <c r="P69" s="30">
        <v>8</v>
      </c>
      <c r="Q69" s="29">
        <v>7.3</v>
      </c>
      <c r="R69" s="29">
        <v>7.5</v>
      </c>
      <c r="S69" s="29">
        <v>7.7</v>
      </c>
      <c r="T69" s="29">
        <v>8.1999999999999993</v>
      </c>
      <c r="U69" s="29">
        <v>7.3</v>
      </c>
      <c r="V69" s="29">
        <v>8.1999999999999993</v>
      </c>
      <c r="W69" s="29">
        <v>8.1</v>
      </c>
      <c r="X69" s="29">
        <v>7.4</v>
      </c>
      <c r="Y69" s="29">
        <v>9.1999999999999993</v>
      </c>
      <c r="Z69" s="29">
        <v>7.6</v>
      </c>
      <c r="AA69" s="29">
        <v>7.8</v>
      </c>
      <c r="AB69" s="30">
        <f t="shared" si="37"/>
        <v>94.3</v>
      </c>
      <c r="AC69" s="31">
        <f t="shared" si="1"/>
        <v>2.6999999999999886</v>
      </c>
      <c r="AD69" s="31">
        <f t="shared" si="32"/>
        <v>2.9475982532750966</v>
      </c>
      <c r="AE69" s="5"/>
      <c r="AF69" s="5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2:44" ht="18" customHeight="1">
      <c r="B70" s="56" t="s">
        <v>75</v>
      </c>
      <c r="C70" s="48">
        <f t="shared" ref="C70:AA70" si="38">+C71+C73+C74+C72</f>
        <v>20.9</v>
      </c>
      <c r="D70" s="49">
        <f t="shared" si="38"/>
        <v>175.9</v>
      </c>
      <c r="E70" s="49">
        <f t="shared" si="38"/>
        <v>127</v>
      </c>
      <c r="F70" s="49">
        <f t="shared" si="38"/>
        <v>252.5</v>
      </c>
      <c r="G70" s="49">
        <f t="shared" si="38"/>
        <v>45.2</v>
      </c>
      <c r="H70" s="49">
        <f t="shared" si="38"/>
        <v>18.7</v>
      </c>
      <c r="I70" s="49">
        <f t="shared" si="38"/>
        <v>136.30000000000001</v>
      </c>
      <c r="J70" s="49">
        <f>+J71+J73+J74+J72</f>
        <v>77.3</v>
      </c>
      <c r="K70" s="49">
        <f>+K71+K73+K74+K72</f>
        <v>192.8</v>
      </c>
      <c r="L70" s="49">
        <f>+L71+L73+L74+L72</f>
        <v>53.3</v>
      </c>
      <c r="M70" s="49">
        <f>+M71+M73+M74+M72</f>
        <v>32</v>
      </c>
      <c r="N70" s="49">
        <f>+N71+N73+N74+N72</f>
        <v>43.7</v>
      </c>
      <c r="O70" s="48">
        <f t="shared" si="38"/>
        <v>1175.6000000000001</v>
      </c>
      <c r="P70" s="48">
        <f t="shared" si="38"/>
        <v>3.4</v>
      </c>
      <c r="Q70" s="49">
        <f t="shared" si="38"/>
        <v>3.9</v>
      </c>
      <c r="R70" s="49">
        <f t="shared" si="38"/>
        <v>1154</v>
      </c>
      <c r="S70" s="49">
        <f t="shared" si="38"/>
        <v>991.09999999999991</v>
      </c>
      <c r="T70" s="49">
        <f t="shared" si="38"/>
        <v>1035.5</v>
      </c>
      <c r="U70" s="49">
        <f t="shared" si="38"/>
        <v>4007.4</v>
      </c>
      <c r="V70" s="49">
        <f t="shared" si="38"/>
        <v>512.5</v>
      </c>
      <c r="W70" s="49">
        <f>+W71+W73+W74+W72</f>
        <v>469.6</v>
      </c>
      <c r="X70" s="49">
        <f>+X71+X73+X74+X72</f>
        <v>153.19999999999999</v>
      </c>
      <c r="Y70" s="49">
        <f>+Y71+Y73+Y74+Y72</f>
        <v>111.3</v>
      </c>
      <c r="Z70" s="49">
        <f>+Z71+Z73+Z74+Z72</f>
        <v>184.4</v>
      </c>
      <c r="AA70" s="49">
        <f t="shared" si="38"/>
        <v>257.5</v>
      </c>
      <c r="AB70" s="48">
        <f>SUM(AB71:AB74)</f>
        <v>8883.8000000000011</v>
      </c>
      <c r="AC70" s="54">
        <f t="shared" si="1"/>
        <v>7708.2000000000007</v>
      </c>
      <c r="AD70" s="20">
        <f t="shared" si="32"/>
        <v>655.6822048315754</v>
      </c>
      <c r="AE70" s="5"/>
      <c r="AF70" s="5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2:44" ht="18" customHeight="1">
      <c r="B71" s="40" t="s">
        <v>76</v>
      </c>
      <c r="C71" s="28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8">
        <v>0</v>
      </c>
      <c r="P71" s="28">
        <v>0</v>
      </c>
      <c r="Q71" s="29">
        <v>0</v>
      </c>
      <c r="R71" s="29">
        <v>0</v>
      </c>
      <c r="S71" s="29">
        <v>0</v>
      </c>
      <c r="T71" s="29">
        <v>0</v>
      </c>
      <c r="U71" s="29">
        <v>3178</v>
      </c>
      <c r="V71" s="29">
        <v>0</v>
      </c>
      <c r="W71" s="29">
        <v>0</v>
      </c>
      <c r="X71" s="29">
        <v>0</v>
      </c>
      <c r="Y71" s="29">
        <v>0</v>
      </c>
      <c r="Z71" s="29">
        <v>0</v>
      </c>
      <c r="AA71" s="29">
        <v>0</v>
      </c>
      <c r="AB71" s="30">
        <f t="shared" ref="AB71:AB78" si="39">SUM(P71:AA71)</f>
        <v>3178</v>
      </c>
      <c r="AC71" s="31">
        <f t="shared" si="1"/>
        <v>3178</v>
      </c>
      <c r="AD71" s="31">
        <v>0</v>
      </c>
      <c r="AE71" s="5"/>
      <c r="AF71" s="5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2:44" ht="18" customHeight="1">
      <c r="B72" s="58" t="s">
        <v>77</v>
      </c>
      <c r="C72" s="28">
        <v>0</v>
      </c>
      <c r="D72" s="29">
        <v>175.8</v>
      </c>
      <c r="E72" s="29">
        <v>85.3</v>
      </c>
      <c r="F72" s="29">
        <v>222.5</v>
      </c>
      <c r="G72" s="29">
        <v>45.2</v>
      </c>
      <c r="H72" s="29">
        <v>18.7</v>
      </c>
      <c r="I72" s="29">
        <v>136.30000000000001</v>
      </c>
      <c r="J72" s="29">
        <v>77.3</v>
      </c>
      <c r="K72" s="29">
        <v>192.8</v>
      </c>
      <c r="L72" s="29">
        <v>53.3</v>
      </c>
      <c r="M72" s="29">
        <v>32</v>
      </c>
      <c r="N72" s="29">
        <v>32.9</v>
      </c>
      <c r="O72" s="30">
        <f t="shared" ref="O72:O78" si="40">SUM(C72:N72)</f>
        <v>1072.1000000000001</v>
      </c>
      <c r="P72" s="28">
        <v>0</v>
      </c>
      <c r="Q72" s="29">
        <v>0</v>
      </c>
      <c r="R72" s="29">
        <v>1152</v>
      </c>
      <c r="S72" s="29">
        <v>780.3</v>
      </c>
      <c r="T72" s="29">
        <v>935.4</v>
      </c>
      <c r="U72" s="29">
        <v>471</v>
      </c>
      <c r="V72" s="29">
        <v>398</v>
      </c>
      <c r="W72" s="29">
        <v>314</v>
      </c>
      <c r="X72" s="29">
        <v>42.3</v>
      </c>
      <c r="Y72" s="29">
        <v>14.1</v>
      </c>
      <c r="Z72" s="29">
        <v>14.6</v>
      </c>
      <c r="AA72" s="29">
        <v>112</v>
      </c>
      <c r="AB72" s="30">
        <f t="shared" si="39"/>
        <v>4233.7000000000007</v>
      </c>
      <c r="AC72" s="31">
        <f t="shared" ref="AC72:AC78" si="41">+AB72-O72</f>
        <v>3161.6000000000004</v>
      </c>
      <c r="AD72" s="31">
        <f>+AC72/O72*100</f>
        <v>294.89786400522337</v>
      </c>
      <c r="AE72" s="5"/>
      <c r="AF72" s="5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2:44" ht="18" customHeight="1">
      <c r="B73" s="40" t="s">
        <v>78</v>
      </c>
      <c r="C73" s="28">
        <v>20.9</v>
      </c>
      <c r="D73" s="29">
        <v>0</v>
      </c>
      <c r="E73" s="29">
        <v>41.7</v>
      </c>
      <c r="F73" s="29">
        <v>30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30">
        <f t="shared" si="40"/>
        <v>92.6</v>
      </c>
      <c r="P73" s="28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30">
        <f t="shared" si="39"/>
        <v>0</v>
      </c>
      <c r="AC73" s="31">
        <f t="shared" si="41"/>
        <v>-92.6</v>
      </c>
      <c r="AD73" s="31">
        <f>+AC73/O73*100</f>
        <v>-100</v>
      </c>
      <c r="AE73" s="5"/>
      <c r="AF73" s="5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2:44" ht="18.75" customHeight="1">
      <c r="B74" s="40" t="s">
        <v>33</v>
      </c>
      <c r="C74" s="28">
        <v>0</v>
      </c>
      <c r="D74" s="29">
        <v>0.1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10.8</v>
      </c>
      <c r="O74" s="30">
        <f t="shared" si="40"/>
        <v>10.9</v>
      </c>
      <c r="P74" s="30">
        <v>3.4</v>
      </c>
      <c r="Q74" s="29">
        <v>3.9</v>
      </c>
      <c r="R74" s="29">
        <v>2</v>
      </c>
      <c r="S74" s="29">
        <v>210.8</v>
      </c>
      <c r="T74" s="29">
        <v>100.1</v>
      </c>
      <c r="U74" s="29">
        <v>358.4</v>
      </c>
      <c r="V74" s="29">
        <v>114.5</v>
      </c>
      <c r="W74" s="29">
        <v>155.6</v>
      </c>
      <c r="X74" s="29">
        <v>110.9</v>
      </c>
      <c r="Y74" s="29">
        <v>97.2</v>
      </c>
      <c r="Z74" s="29">
        <v>169.8</v>
      </c>
      <c r="AA74" s="29">
        <v>145.5</v>
      </c>
      <c r="AB74" s="30">
        <f t="shared" si="39"/>
        <v>1472.1000000000001</v>
      </c>
      <c r="AC74" s="31">
        <f t="shared" si="41"/>
        <v>1461.2</v>
      </c>
      <c r="AD74" s="61" t="s">
        <v>79</v>
      </c>
      <c r="AE74" s="5"/>
      <c r="AF74" s="5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2:44" ht="21" customHeight="1">
      <c r="B75" s="56" t="s">
        <v>80</v>
      </c>
      <c r="C75" s="48">
        <v>16.600000000000001</v>
      </c>
      <c r="D75" s="49">
        <v>61.7</v>
      </c>
      <c r="E75" s="49">
        <v>10.4</v>
      </c>
      <c r="F75" s="49">
        <v>22.9</v>
      </c>
      <c r="G75" s="49">
        <v>15.8</v>
      </c>
      <c r="H75" s="49">
        <v>14.9</v>
      </c>
      <c r="I75" s="49">
        <v>18.100000000000001</v>
      </c>
      <c r="J75" s="49">
        <v>20.100000000000001</v>
      </c>
      <c r="K75" s="49">
        <v>13.8</v>
      </c>
      <c r="L75" s="49">
        <v>31.8</v>
      </c>
      <c r="M75" s="49">
        <v>7</v>
      </c>
      <c r="N75" s="49">
        <v>13.8</v>
      </c>
      <c r="O75" s="19">
        <f t="shared" si="40"/>
        <v>246.90000000000003</v>
      </c>
      <c r="P75" s="19">
        <v>24.5</v>
      </c>
      <c r="Q75" s="49">
        <v>33</v>
      </c>
      <c r="R75" s="49">
        <v>20.100000000000001</v>
      </c>
      <c r="S75" s="49">
        <v>21.7</v>
      </c>
      <c r="T75" s="49">
        <v>17.2</v>
      </c>
      <c r="U75" s="49">
        <v>27.9</v>
      </c>
      <c r="V75" s="49">
        <v>13.9</v>
      </c>
      <c r="W75" s="49">
        <v>9.6</v>
      </c>
      <c r="X75" s="49">
        <v>9.3000000000000007</v>
      </c>
      <c r="Y75" s="49">
        <v>36.299999999999997</v>
      </c>
      <c r="Z75" s="49">
        <v>11.6</v>
      </c>
      <c r="AA75" s="49">
        <v>13.1</v>
      </c>
      <c r="AB75" s="19">
        <f t="shared" si="39"/>
        <v>238.2</v>
      </c>
      <c r="AC75" s="20">
        <f t="shared" si="41"/>
        <v>-8.7000000000000455</v>
      </c>
      <c r="AD75" s="20">
        <f>+AC75/O75*100</f>
        <v>-3.5236938031591918</v>
      </c>
      <c r="AE75" s="5"/>
      <c r="AF75" s="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2:44" ht="23.25" customHeight="1">
      <c r="B76" s="53" t="s">
        <v>81</v>
      </c>
      <c r="C76" s="48">
        <v>0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19">
        <f t="shared" si="40"/>
        <v>0</v>
      </c>
      <c r="P76" s="19">
        <v>0</v>
      </c>
      <c r="Q76" s="49">
        <v>0</v>
      </c>
      <c r="R76" s="49">
        <v>0</v>
      </c>
      <c r="S76" s="49">
        <v>0</v>
      </c>
      <c r="T76" s="49">
        <v>0</v>
      </c>
      <c r="U76" s="49">
        <v>0</v>
      </c>
      <c r="V76" s="49">
        <v>0</v>
      </c>
      <c r="W76" s="49">
        <v>0</v>
      </c>
      <c r="X76" s="49">
        <v>0</v>
      </c>
      <c r="Y76" s="49">
        <v>0</v>
      </c>
      <c r="Z76" s="49">
        <v>0</v>
      </c>
      <c r="AA76" s="49">
        <v>0</v>
      </c>
      <c r="AB76" s="19">
        <f t="shared" si="39"/>
        <v>0</v>
      </c>
      <c r="AC76" s="20">
        <f t="shared" si="41"/>
        <v>0</v>
      </c>
      <c r="AD76" s="20">
        <v>0</v>
      </c>
      <c r="AE76" s="5"/>
      <c r="AF76" s="5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2:44" ht="19.5" customHeight="1">
      <c r="B77" s="18" t="s">
        <v>82</v>
      </c>
      <c r="C77" s="48">
        <f t="shared" ref="C77:AA77" si="42">+C78</f>
        <v>0</v>
      </c>
      <c r="D77" s="48">
        <f t="shared" si="42"/>
        <v>0</v>
      </c>
      <c r="E77" s="48">
        <f t="shared" si="42"/>
        <v>0</v>
      </c>
      <c r="F77" s="48">
        <f t="shared" si="42"/>
        <v>0</v>
      </c>
      <c r="G77" s="48">
        <f t="shared" si="42"/>
        <v>1.3</v>
      </c>
      <c r="H77" s="48">
        <f t="shared" si="42"/>
        <v>4.2</v>
      </c>
      <c r="I77" s="48">
        <f t="shared" si="42"/>
        <v>1.6</v>
      </c>
      <c r="J77" s="48">
        <f t="shared" si="42"/>
        <v>3.4</v>
      </c>
      <c r="K77" s="48">
        <f t="shared" si="42"/>
        <v>0</v>
      </c>
      <c r="L77" s="48">
        <f t="shared" si="42"/>
        <v>0</v>
      </c>
      <c r="M77" s="48">
        <f t="shared" si="42"/>
        <v>0</v>
      </c>
      <c r="N77" s="48">
        <f t="shared" si="42"/>
        <v>3.4</v>
      </c>
      <c r="O77" s="48">
        <f t="shared" si="40"/>
        <v>13.9</v>
      </c>
      <c r="P77" s="48">
        <f t="shared" si="42"/>
        <v>0.4</v>
      </c>
      <c r="Q77" s="48">
        <f t="shared" si="42"/>
        <v>0</v>
      </c>
      <c r="R77" s="48">
        <f t="shared" si="42"/>
        <v>0</v>
      </c>
      <c r="S77" s="48">
        <f t="shared" si="42"/>
        <v>0</v>
      </c>
      <c r="T77" s="48">
        <f t="shared" si="42"/>
        <v>0</v>
      </c>
      <c r="U77" s="48">
        <f t="shared" si="42"/>
        <v>0</v>
      </c>
      <c r="V77" s="48">
        <f t="shared" si="42"/>
        <v>0</v>
      </c>
      <c r="W77" s="48">
        <f t="shared" si="42"/>
        <v>0</v>
      </c>
      <c r="X77" s="48">
        <f t="shared" si="42"/>
        <v>0</v>
      </c>
      <c r="Y77" s="48">
        <f t="shared" si="42"/>
        <v>0</v>
      </c>
      <c r="Z77" s="48">
        <f t="shared" si="42"/>
        <v>0</v>
      </c>
      <c r="AA77" s="48">
        <f t="shared" si="42"/>
        <v>0</v>
      </c>
      <c r="AB77" s="19">
        <f t="shared" si="39"/>
        <v>0.4</v>
      </c>
      <c r="AC77" s="54">
        <f t="shared" si="41"/>
        <v>-13.5</v>
      </c>
      <c r="AD77" s="20">
        <f>+AC77/O77*100</f>
        <v>-97.122302158273371</v>
      </c>
      <c r="AE77" s="5"/>
      <c r="AF77" s="26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2:44" ht="15" customHeight="1">
      <c r="B78" s="62" t="s">
        <v>83</v>
      </c>
      <c r="C78" s="28">
        <v>0</v>
      </c>
      <c r="D78" s="29">
        <v>0</v>
      </c>
      <c r="E78" s="29">
        <v>0</v>
      </c>
      <c r="F78" s="29">
        <v>0</v>
      </c>
      <c r="G78" s="29">
        <v>1.3</v>
      </c>
      <c r="H78" s="29">
        <v>4.2</v>
      </c>
      <c r="I78" s="29">
        <v>1.6</v>
      </c>
      <c r="J78" s="29">
        <v>3.4</v>
      </c>
      <c r="K78" s="29">
        <v>0</v>
      </c>
      <c r="L78" s="29">
        <v>0</v>
      </c>
      <c r="M78" s="29">
        <v>0</v>
      </c>
      <c r="N78" s="29">
        <v>3.4</v>
      </c>
      <c r="O78" s="30">
        <f t="shared" si="40"/>
        <v>13.9</v>
      </c>
      <c r="P78" s="28">
        <v>0.4</v>
      </c>
      <c r="Q78" s="29">
        <v>0</v>
      </c>
      <c r="R78" s="29">
        <v>0</v>
      </c>
      <c r="S78" s="29">
        <v>0</v>
      </c>
      <c r="T78" s="29">
        <v>0</v>
      </c>
      <c r="U78" s="29">
        <v>0</v>
      </c>
      <c r="V78" s="29">
        <v>0</v>
      </c>
      <c r="W78" s="29">
        <v>0</v>
      </c>
      <c r="X78" s="29">
        <v>0</v>
      </c>
      <c r="Y78" s="29">
        <v>0</v>
      </c>
      <c r="Z78" s="29">
        <v>0</v>
      </c>
      <c r="AA78" s="29">
        <v>0</v>
      </c>
      <c r="AB78" s="30">
        <f t="shared" si="39"/>
        <v>0.4</v>
      </c>
      <c r="AC78" s="33">
        <f t="shared" si="41"/>
        <v>-13.5</v>
      </c>
      <c r="AD78" s="31">
        <f>+AC78/O78*100</f>
        <v>-97.122302158273371</v>
      </c>
      <c r="AE78" s="5"/>
      <c r="AF78" s="5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2:44" ht="6" customHeight="1">
      <c r="B79" s="63"/>
      <c r="C79" s="28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30"/>
      <c r="P79" s="28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30"/>
      <c r="AC79" s="54"/>
      <c r="AD79" s="20"/>
      <c r="AE79" s="5"/>
      <c r="AF79" s="5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2:44" ht="18" customHeight="1">
      <c r="B80" s="64" t="s">
        <v>84</v>
      </c>
      <c r="C80" s="65">
        <f t="shared" ref="C80:AB80" si="43">+C8+C77</f>
        <v>25438.2</v>
      </c>
      <c r="D80" s="66">
        <f t="shared" si="43"/>
        <v>22329.199999999997</v>
      </c>
      <c r="E80" s="66">
        <f t="shared" si="43"/>
        <v>24340.400000000001</v>
      </c>
      <c r="F80" s="66">
        <f t="shared" si="43"/>
        <v>27623.199999999997</v>
      </c>
      <c r="G80" s="66">
        <f t="shared" si="43"/>
        <v>38575.600000000013</v>
      </c>
      <c r="H80" s="66">
        <f t="shared" si="43"/>
        <v>23893.7</v>
      </c>
      <c r="I80" s="66">
        <f t="shared" si="43"/>
        <v>26784.899999999998</v>
      </c>
      <c r="J80" s="66">
        <f>+J8+J77</f>
        <v>25083.500000000004</v>
      </c>
      <c r="K80" s="66">
        <f>+K8+K77</f>
        <v>23669.5</v>
      </c>
      <c r="L80" s="66">
        <f>+L8+L77</f>
        <v>25562.200000000004</v>
      </c>
      <c r="M80" s="66">
        <f>+M8+M77</f>
        <v>28733.700000000004</v>
      </c>
      <c r="N80" s="66">
        <f>+N8+N77</f>
        <v>26524.6</v>
      </c>
      <c r="O80" s="66">
        <f t="shared" si="43"/>
        <v>318558.7</v>
      </c>
      <c r="P80" s="65">
        <f t="shared" si="43"/>
        <v>29567.100000000002</v>
      </c>
      <c r="Q80" s="66">
        <f t="shared" si="43"/>
        <v>28266.799999999999</v>
      </c>
      <c r="R80" s="66">
        <f t="shared" si="43"/>
        <v>28598.799999999999</v>
      </c>
      <c r="S80" s="66">
        <f t="shared" si="43"/>
        <v>35686.199999999997</v>
      </c>
      <c r="T80" s="66">
        <f t="shared" si="43"/>
        <v>29729.899999999998</v>
      </c>
      <c r="U80" s="66">
        <f t="shared" si="43"/>
        <v>31488.1</v>
      </c>
      <c r="V80" s="66">
        <f t="shared" si="43"/>
        <v>28294.5</v>
      </c>
      <c r="W80" s="66">
        <f>+W8+W77</f>
        <v>28749.500000000004</v>
      </c>
      <c r="X80" s="66">
        <f>+X8+X77</f>
        <v>27131.600000000006</v>
      </c>
      <c r="Y80" s="66">
        <f>+Y8+Y77</f>
        <v>34409.1</v>
      </c>
      <c r="Z80" s="66">
        <f>+Z8+Z77</f>
        <v>32570.100000000002</v>
      </c>
      <c r="AA80" s="66">
        <f>+AA8+AA77</f>
        <v>34921.300000000003</v>
      </c>
      <c r="AB80" s="65">
        <f t="shared" si="43"/>
        <v>369413</v>
      </c>
      <c r="AC80" s="67">
        <f>+AB80-O80</f>
        <v>50854.299999999988</v>
      </c>
      <c r="AD80" s="67">
        <f>+AC80/O80*100</f>
        <v>15.963871022828755</v>
      </c>
      <c r="AE80" s="26"/>
      <c r="AF80" s="5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2:62" ht="7.5" customHeight="1">
      <c r="B81" s="68"/>
      <c r="C81" s="48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8"/>
      <c r="P81" s="48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8"/>
      <c r="AC81" s="20"/>
      <c r="AD81" s="20"/>
      <c r="AE81" s="69"/>
      <c r="AF81" s="69"/>
      <c r="AG81" s="70"/>
      <c r="AH81" s="70"/>
      <c r="AI81" s="70"/>
      <c r="AJ81" s="70"/>
      <c r="AK81" s="2"/>
      <c r="AL81" s="2"/>
      <c r="AM81" s="2"/>
      <c r="AN81" s="2"/>
      <c r="AO81" s="2"/>
      <c r="AP81" s="2"/>
      <c r="AQ81" s="2"/>
      <c r="AR81" s="2"/>
    </row>
    <row r="82" spans="2:62" ht="18" customHeight="1">
      <c r="B82" s="22" t="s">
        <v>85</v>
      </c>
      <c r="C82" s="48">
        <v>59.8</v>
      </c>
      <c r="D82" s="49">
        <v>357.2</v>
      </c>
      <c r="E82" s="49">
        <v>67.7</v>
      </c>
      <c r="F82" s="49">
        <v>70.099999999999994</v>
      </c>
      <c r="G82" s="49">
        <v>114.2</v>
      </c>
      <c r="H82" s="49">
        <v>51</v>
      </c>
      <c r="I82" s="49">
        <v>69.099999999999994</v>
      </c>
      <c r="J82" s="49">
        <v>23.6</v>
      </c>
      <c r="K82" s="49">
        <v>195.9</v>
      </c>
      <c r="L82" s="49">
        <v>82.3</v>
      </c>
      <c r="M82" s="49">
        <v>269.39999999999998</v>
      </c>
      <c r="N82" s="49">
        <v>2364.4</v>
      </c>
      <c r="O82" s="19">
        <f>SUM(C82:N82)</f>
        <v>3724.7000000000003</v>
      </c>
      <c r="P82" s="48">
        <v>52.8</v>
      </c>
      <c r="Q82" s="49">
        <v>132.80000000000001</v>
      </c>
      <c r="R82" s="49">
        <v>47.7</v>
      </c>
      <c r="S82" s="49">
        <v>51.2</v>
      </c>
      <c r="T82" s="49">
        <v>40.299999999999997</v>
      </c>
      <c r="U82" s="49">
        <v>309.5</v>
      </c>
      <c r="V82" s="49">
        <v>79.900000000000006</v>
      </c>
      <c r="W82" s="49">
        <v>49.1</v>
      </c>
      <c r="X82" s="49">
        <v>51.1</v>
      </c>
      <c r="Y82" s="49">
        <v>199.1</v>
      </c>
      <c r="Z82" s="49">
        <v>80</v>
      </c>
      <c r="AA82" s="49">
        <v>1982.9</v>
      </c>
      <c r="AB82" s="19">
        <f>SUM(P82:AA82)</f>
        <v>3076.4</v>
      </c>
      <c r="AC82" s="20">
        <f t="shared" ref="AC82:AC93" si="44">+AB82-O82</f>
        <v>-648.30000000000018</v>
      </c>
      <c r="AD82" s="20">
        <f>+AC82/O82*100</f>
        <v>-17.405428625124173</v>
      </c>
      <c r="AE82" s="5"/>
      <c r="AF82" s="5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2:62" ht="18.75" customHeight="1">
      <c r="B83" s="22" t="s">
        <v>86</v>
      </c>
      <c r="C83" s="48">
        <f t="shared" ref="C83:AB83" si="45">+C84+C87</f>
        <v>4934.3</v>
      </c>
      <c r="D83" s="49">
        <f t="shared" si="45"/>
        <v>16971.3</v>
      </c>
      <c r="E83" s="49">
        <f t="shared" si="45"/>
        <v>13745.4</v>
      </c>
      <c r="F83" s="49">
        <f t="shared" si="45"/>
        <v>10034.200000000001</v>
      </c>
      <c r="G83" s="49">
        <f t="shared" si="45"/>
        <v>7845.1</v>
      </c>
      <c r="H83" s="49">
        <f t="shared" si="45"/>
        <v>12045.9</v>
      </c>
      <c r="I83" s="49">
        <f t="shared" si="45"/>
        <v>11312.4</v>
      </c>
      <c r="J83" s="49">
        <f t="shared" si="45"/>
        <v>42170.6</v>
      </c>
      <c r="K83" s="49">
        <f t="shared" si="45"/>
        <v>4522.3999999999996</v>
      </c>
      <c r="L83" s="49">
        <f t="shared" si="45"/>
        <v>5895.3</v>
      </c>
      <c r="M83" s="49">
        <f>+M84+M87</f>
        <v>6348.7</v>
      </c>
      <c r="N83" s="49">
        <f t="shared" si="45"/>
        <v>13410.9</v>
      </c>
      <c r="O83" s="48">
        <f t="shared" si="45"/>
        <v>149236.5</v>
      </c>
      <c r="P83" s="48">
        <f t="shared" si="45"/>
        <v>1230.7</v>
      </c>
      <c r="Q83" s="49">
        <f t="shared" si="45"/>
        <v>4916</v>
      </c>
      <c r="R83" s="49">
        <f t="shared" si="45"/>
        <v>13770.400000000001</v>
      </c>
      <c r="S83" s="49">
        <f t="shared" si="45"/>
        <v>48992.2</v>
      </c>
      <c r="T83" s="49">
        <f t="shared" si="45"/>
        <v>8777.6</v>
      </c>
      <c r="U83" s="49">
        <f t="shared" si="45"/>
        <v>6617.9</v>
      </c>
      <c r="V83" s="49">
        <f t="shared" si="45"/>
        <v>6275.2</v>
      </c>
      <c r="W83" s="49">
        <f t="shared" si="45"/>
        <v>5012.8999999999996</v>
      </c>
      <c r="X83" s="49">
        <f t="shared" si="45"/>
        <v>4351.7000000000007</v>
      </c>
      <c r="Y83" s="49">
        <f t="shared" si="45"/>
        <v>23974.2</v>
      </c>
      <c r="Z83" s="49">
        <f t="shared" si="45"/>
        <v>3490</v>
      </c>
      <c r="AA83" s="49">
        <f t="shared" si="45"/>
        <v>28019.200000000001</v>
      </c>
      <c r="AB83" s="48">
        <f t="shared" si="45"/>
        <v>155428</v>
      </c>
      <c r="AC83" s="54">
        <f t="shared" si="44"/>
        <v>6191.5</v>
      </c>
      <c r="AD83" s="54">
        <f>+AC83/O83*100</f>
        <v>4.148783977110158</v>
      </c>
      <c r="AE83" s="5"/>
      <c r="AF83" s="5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2:62" ht="18" customHeight="1">
      <c r="B84" s="71" t="s">
        <v>87</v>
      </c>
      <c r="C84" s="23">
        <f t="shared" ref="C84:I84" si="46">+C85+C86</f>
        <v>0</v>
      </c>
      <c r="D84" s="23">
        <f t="shared" si="46"/>
        <v>6.2</v>
      </c>
      <c r="E84" s="23">
        <f t="shared" si="46"/>
        <v>28.8</v>
      </c>
      <c r="F84" s="23">
        <f t="shared" si="46"/>
        <v>0</v>
      </c>
      <c r="G84" s="23">
        <f t="shared" si="46"/>
        <v>0</v>
      </c>
      <c r="H84" s="23">
        <f t="shared" si="46"/>
        <v>2</v>
      </c>
      <c r="I84" s="23">
        <f t="shared" si="46"/>
        <v>6.1</v>
      </c>
      <c r="J84" s="23">
        <f>SUM(J85:J86)</f>
        <v>0</v>
      </c>
      <c r="K84" s="23">
        <f>SUM(K85:K86)</f>
        <v>21.2</v>
      </c>
      <c r="L84" s="23">
        <f>SUM(L85:L86)</f>
        <v>0</v>
      </c>
      <c r="M84" s="23">
        <f>SUM(M85:M86)</f>
        <v>0</v>
      </c>
      <c r="N84" s="23">
        <f>SUM(N85:N86)</f>
        <v>1.9</v>
      </c>
      <c r="O84" s="50">
        <f>SUM(C84:N84)</f>
        <v>66.2</v>
      </c>
      <c r="P84" s="23">
        <f t="shared" ref="P84:AA84" si="47">SUM(P85:P86)</f>
        <v>0</v>
      </c>
      <c r="Q84" s="23">
        <f t="shared" si="47"/>
        <v>6.7</v>
      </c>
      <c r="R84" s="23">
        <f t="shared" si="47"/>
        <v>17.2</v>
      </c>
      <c r="S84" s="23">
        <f t="shared" si="47"/>
        <v>0</v>
      </c>
      <c r="T84" s="23">
        <f t="shared" si="47"/>
        <v>0</v>
      </c>
      <c r="U84" s="23">
        <f t="shared" si="47"/>
        <v>0</v>
      </c>
      <c r="V84" s="23">
        <f t="shared" si="47"/>
        <v>0</v>
      </c>
      <c r="W84" s="23">
        <f t="shared" si="47"/>
        <v>6.7</v>
      </c>
      <c r="X84" s="23">
        <f t="shared" si="47"/>
        <v>63.6</v>
      </c>
      <c r="Y84" s="23">
        <f t="shared" si="47"/>
        <v>0</v>
      </c>
      <c r="Z84" s="23">
        <f t="shared" si="47"/>
        <v>0</v>
      </c>
      <c r="AA84" s="23">
        <f t="shared" si="47"/>
        <v>0</v>
      </c>
      <c r="AB84" s="50">
        <f>SUM(P84:AA84)</f>
        <v>94.2</v>
      </c>
      <c r="AC84" s="52">
        <f t="shared" si="44"/>
        <v>28</v>
      </c>
      <c r="AD84" s="25">
        <f>+AC84/O84*100</f>
        <v>42.296072507552864</v>
      </c>
      <c r="AE84" s="5"/>
      <c r="AF84" s="26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2:62" ht="18" customHeight="1">
      <c r="B85" s="72" t="s">
        <v>88</v>
      </c>
      <c r="C85" s="28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30">
        <f>SUM(C85:N85)</f>
        <v>0</v>
      </c>
      <c r="P85" s="28">
        <v>0</v>
      </c>
      <c r="Q85" s="29">
        <v>0</v>
      </c>
      <c r="R85" s="29">
        <v>0</v>
      </c>
      <c r="S85" s="29">
        <v>0</v>
      </c>
      <c r="T85" s="29">
        <v>0</v>
      </c>
      <c r="U85" s="29">
        <v>0</v>
      </c>
      <c r="V85" s="29">
        <v>0</v>
      </c>
      <c r="W85" s="29">
        <v>0</v>
      </c>
      <c r="X85" s="29">
        <v>0</v>
      </c>
      <c r="Y85" s="29">
        <v>0</v>
      </c>
      <c r="Z85" s="29">
        <v>0</v>
      </c>
      <c r="AA85" s="29">
        <v>0</v>
      </c>
      <c r="AB85" s="30">
        <f>SUM(P85:AA85)</f>
        <v>0</v>
      </c>
      <c r="AC85" s="31">
        <f>+AB85-O85</f>
        <v>0</v>
      </c>
      <c r="AD85" s="31">
        <v>0</v>
      </c>
      <c r="AE85" s="5"/>
      <c r="AF85" s="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2:62" ht="18" customHeight="1">
      <c r="B86" s="72" t="s">
        <v>89</v>
      </c>
      <c r="C86" s="28">
        <v>0</v>
      </c>
      <c r="D86" s="33">
        <v>6.2</v>
      </c>
      <c r="E86" s="28">
        <v>28.8</v>
      </c>
      <c r="F86" s="28">
        <v>0</v>
      </c>
      <c r="G86" s="28">
        <v>0</v>
      </c>
      <c r="H86" s="28">
        <v>2</v>
      </c>
      <c r="I86" s="29">
        <v>6.1</v>
      </c>
      <c r="J86" s="29">
        <v>0</v>
      </c>
      <c r="K86" s="29">
        <v>21.2</v>
      </c>
      <c r="L86" s="29">
        <v>0</v>
      </c>
      <c r="M86" s="29">
        <v>0</v>
      </c>
      <c r="N86" s="29">
        <v>1.9</v>
      </c>
      <c r="O86" s="30">
        <f>SUM(C86:N86)</f>
        <v>66.2</v>
      </c>
      <c r="P86" s="28">
        <v>0</v>
      </c>
      <c r="Q86" s="29">
        <v>6.7</v>
      </c>
      <c r="R86" s="29">
        <v>17.2</v>
      </c>
      <c r="S86" s="29">
        <v>0</v>
      </c>
      <c r="T86" s="29">
        <v>0</v>
      </c>
      <c r="U86" s="29">
        <v>0</v>
      </c>
      <c r="V86" s="29">
        <v>0</v>
      </c>
      <c r="W86" s="29">
        <v>6.7</v>
      </c>
      <c r="X86" s="29">
        <v>63.6</v>
      </c>
      <c r="Y86" s="29">
        <v>0</v>
      </c>
      <c r="Z86" s="29">
        <v>0</v>
      </c>
      <c r="AA86" s="29">
        <v>0</v>
      </c>
      <c r="AB86" s="30">
        <f>SUM(P86:AA86)</f>
        <v>94.2</v>
      </c>
      <c r="AC86" s="31">
        <f t="shared" si="44"/>
        <v>28</v>
      </c>
      <c r="AD86" s="43">
        <f>+AC86/O86*100</f>
        <v>42.296072507552864</v>
      </c>
      <c r="AE86" s="5"/>
      <c r="AF86" s="5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2:62" ht="18.75" customHeight="1">
      <c r="B87" s="71" t="s">
        <v>90</v>
      </c>
      <c r="C87" s="23">
        <f t="shared" ref="C87:N87" si="48">ROUND(+C88+C89+C92,1)</f>
        <v>4934.3</v>
      </c>
      <c r="D87" s="73">
        <f t="shared" si="48"/>
        <v>16965.099999999999</v>
      </c>
      <c r="E87" s="23">
        <f t="shared" si="48"/>
        <v>13716.6</v>
      </c>
      <c r="F87" s="23">
        <f t="shared" si="48"/>
        <v>10034.200000000001</v>
      </c>
      <c r="G87" s="23">
        <f t="shared" si="48"/>
        <v>7845.1</v>
      </c>
      <c r="H87" s="23">
        <f t="shared" si="48"/>
        <v>12043.9</v>
      </c>
      <c r="I87" s="23">
        <f t="shared" si="48"/>
        <v>11306.3</v>
      </c>
      <c r="J87" s="23">
        <f>ROUND(+J88+J89+J92,1)</f>
        <v>42170.6</v>
      </c>
      <c r="K87" s="23">
        <f>ROUND(+K88+K89+K92,1)</f>
        <v>4501.2</v>
      </c>
      <c r="L87" s="23">
        <f>ROUND(+L88+L89+L92,1)</f>
        <v>5895.3</v>
      </c>
      <c r="M87" s="23">
        <f>ROUND(+M88+M89+M92,1)</f>
        <v>6348.7</v>
      </c>
      <c r="N87" s="23">
        <f t="shared" si="48"/>
        <v>13409</v>
      </c>
      <c r="O87" s="23">
        <f>+O88+O89+O92</f>
        <v>149170.29999999999</v>
      </c>
      <c r="P87" s="23">
        <f t="shared" ref="P87:AB87" si="49">ROUND(+P88+P89+P92,1)</f>
        <v>1230.7</v>
      </c>
      <c r="Q87" s="23">
        <f t="shared" si="49"/>
        <v>4909.3</v>
      </c>
      <c r="R87" s="23">
        <f t="shared" si="49"/>
        <v>13753.2</v>
      </c>
      <c r="S87" s="23">
        <f t="shared" si="49"/>
        <v>48992.2</v>
      </c>
      <c r="T87" s="23">
        <f t="shared" si="49"/>
        <v>8777.6</v>
      </c>
      <c r="U87" s="23">
        <f t="shared" si="49"/>
        <v>6617.9</v>
      </c>
      <c r="V87" s="23">
        <f t="shared" si="49"/>
        <v>6275.2</v>
      </c>
      <c r="W87" s="23">
        <f t="shared" si="49"/>
        <v>5006.2</v>
      </c>
      <c r="X87" s="23">
        <f t="shared" si="49"/>
        <v>4288.1000000000004</v>
      </c>
      <c r="Y87" s="23">
        <f t="shared" si="49"/>
        <v>23974.2</v>
      </c>
      <c r="Z87" s="23">
        <f t="shared" si="49"/>
        <v>3490</v>
      </c>
      <c r="AA87" s="23">
        <f t="shared" si="49"/>
        <v>28019.200000000001</v>
      </c>
      <c r="AB87" s="23">
        <f t="shared" si="49"/>
        <v>155333.79999999999</v>
      </c>
      <c r="AC87" s="25">
        <f t="shared" si="44"/>
        <v>6163.5</v>
      </c>
      <c r="AD87" s="25">
        <f>+AC87/O87*100</f>
        <v>4.1318546654394339</v>
      </c>
      <c r="AE87" s="5"/>
      <c r="AF87" s="5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2:62" ht="18" customHeight="1">
      <c r="B88" s="74" t="s">
        <v>91</v>
      </c>
      <c r="C88" s="37">
        <v>0</v>
      </c>
      <c r="D88" s="39">
        <v>0</v>
      </c>
      <c r="E88" s="37">
        <v>0</v>
      </c>
      <c r="F88" s="37">
        <v>0</v>
      </c>
      <c r="G88" s="37">
        <v>0</v>
      </c>
      <c r="H88" s="38">
        <v>5757.9</v>
      </c>
      <c r="I88" s="38">
        <v>3000</v>
      </c>
      <c r="J88" s="38">
        <v>17620</v>
      </c>
      <c r="K88" s="38">
        <v>279.3</v>
      </c>
      <c r="L88" s="38">
        <v>19.899999999999999</v>
      </c>
      <c r="M88" s="38">
        <v>0</v>
      </c>
      <c r="N88" s="38">
        <v>9893.2000000000007</v>
      </c>
      <c r="O88" s="47">
        <f>SUM(C88:N88)</f>
        <v>36570.300000000003</v>
      </c>
      <c r="P88" s="37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47">
        <f>SUM(P88:AA88)</f>
        <v>0</v>
      </c>
      <c r="AC88" s="43">
        <f t="shared" si="44"/>
        <v>-36570.300000000003</v>
      </c>
      <c r="AD88" s="39">
        <v>0</v>
      </c>
      <c r="AE88" s="5"/>
      <c r="AF88" s="5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</row>
    <row r="89" spans="2:62" ht="18" customHeight="1">
      <c r="B89" s="74" t="s">
        <v>92</v>
      </c>
      <c r="C89" s="37">
        <f t="shared" ref="C89:AB89" si="50">+C90+C91</f>
        <v>4934.3</v>
      </c>
      <c r="D89" s="75">
        <f t="shared" si="50"/>
        <v>9014.6999999999989</v>
      </c>
      <c r="E89" s="37">
        <f t="shared" si="50"/>
        <v>8842.7999999999993</v>
      </c>
      <c r="F89" s="37">
        <f t="shared" si="50"/>
        <v>9041.4</v>
      </c>
      <c r="G89" s="37">
        <f t="shared" si="50"/>
        <v>5420.7000000000007</v>
      </c>
      <c r="H89" s="37">
        <f t="shared" si="50"/>
        <v>4629.3999999999996</v>
      </c>
      <c r="I89" s="37">
        <f t="shared" si="50"/>
        <v>4479</v>
      </c>
      <c r="J89" s="37">
        <f t="shared" si="50"/>
        <v>4319.2</v>
      </c>
      <c r="K89" s="37">
        <f t="shared" si="50"/>
        <v>2845.6</v>
      </c>
      <c r="L89" s="37">
        <f t="shared" si="50"/>
        <v>4040.6</v>
      </c>
      <c r="M89" s="37">
        <f>+M90+M91</f>
        <v>5985.3</v>
      </c>
      <c r="N89" s="37">
        <f t="shared" si="50"/>
        <v>2638.6000000000004</v>
      </c>
      <c r="O89" s="37">
        <f t="shared" si="50"/>
        <v>66191.599999999991</v>
      </c>
      <c r="P89" s="37">
        <f t="shared" si="50"/>
        <v>1230.7</v>
      </c>
      <c r="Q89" s="37">
        <f t="shared" si="50"/>
        <v>4668.6000000000004</v>
      </c>
      <c r="R89" s="37">
        <f t="shared" si="50"/>
        <v>4884.3999999999996</v>
      </c>
      <c r="S89" s="37">
        <f t="shared" si="50"/>
        <v>3972.8</v>
      </c>
      <c r="T89" s="37">
        <f t="shared" si="50"/>
        <v>2688.6000000000004</v>
      </c>
      <c r="U89" s="37">
        <f t="shared" si="50"/>
        <v>3607.3</v>
      </c>
      <c r="V89" s="37">
        <f t="shared" si="50"/>
        <v>3576.5</v>
      </c>
      <c r="W89" s="37">
        <f t="shared" si="50"/>
        <v>3178</v>
      </c>
      <c r="X89" s="37">
        <f t="shared" si="50"/>
        <v>4167.6000000000004</v>
      </c>
      <c r="Y89" s="37">
        <f t="shared" si="50"/>
        <v>2307.8000000000002</v>
      </c>
      <c r="Z89" s="37">
        <f t="shared" si="50"/>
        <v>3204</v>
      </c>
      <c r="AA89" s="37">
        <f t="shared" si="50"/>
        <v>27728.699999999997</v>
      </c>
      <c r="AB89" s="37">
        <f t="shared" si="50"/>
        <v>65215</v>
      </c>
      <c r="AC89" s="43">
        <f t="shared" si="44"/>
        <v>-976.59999999999127</v>
      </c>
      <c r="AD89" s="43">
        <f>+AC89/O89*100</f>
        <v>-1.4754137987297351</v>
      </c>
      <c r="AE89" s="5"/>
      <c r="AF89" s="5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</row>
    <row r="90" spans="2:62" ht="18" customHeight="1">
      <c r="B90" s="76" t="s">
        <v>93</v>
      </c>
      <c r="C90" s="28">
        <v>1908.2</v>
      </c>
      <c r="D90" s="33">
        <v>585.4</v>
      </c>
      <c r="E90" s="28">
        <v>5176.8999999999996</v>
      </c>
      <c r="F90" s="28">
        <v>2986.5</v>
      </c>
      <c r="G90" s="28">
        <v>2857.3</v>
      </c>
      <c r="H90" s="29">
        <v>1864.8</v>
      </c>
      <c r="I90" s="29">
        <v>2125.6</v>
      </c>
      <c r="J90" s="29">
        <v>2856.5</v>
      </c>
      <c r="K90" s="29">
        <v>2027.8</v>
      </c>
      <c r="L90" s="29">
        <v>2091.1</v>
      </c>
      <c r="M90" s="29">
        <v>3254.8</v>
      </c>
      <c r="N90" s="29">
        <v>1285.7</v>
      </c>
      <c r="O90" s="30">
        <f>SUM(C90:N90)</f>
        <v>29020.599999999995</v>
      </c>
      <c r="P90" s="28">
        <v>417.6</v>
      </c>
      <c r="Q90" s="29">
        <v>2367.8000000000002</v>
      </c>
      <c r="R90" s="29">
        <v>2550.1999999999998</v>
      </c>
      <c r="S90" s="29">
        <v>3350.3</v>
      </c>
      <c r="T90" s="29">
        <v>1800.4</v>
      </c>
      <c r="U90" s="29">
        <v>2612.6</v>
      </c>
      <c r="V90" s="29">
        <v>2934.7</v>
      </c>
      <c r="W90" s="29">
        <v>2431.6</v>
      </c>
      <c r="X90" s="29">
        <v>2471.9</v>
      </c>
      <c r="Y90" s="29">
        <v>1886.3</v>
      </c>
      <c r="Z90" s="29">
        <v>2494.4</v>
      </c>
      <c r="AA90" s="29">
        <v>2390.1</v>
      </c>
      <c r="AB90" s="30">
        <f>SUM(P90:AA90)</f>
        <v>27707.9</v>
      </c>
      <c r="AC90" s="31">
        <f t="shared" si="44"/>
        <v>-1312.6999999999935</v>
      </c>
      <c r="AD90" s="31">
        <f>+AC90/O90*100</f>
        <v>-4.5233385939642652</v>
      </c>
      <c r="AE90" s="26"/>
      <c r="AF90" s="5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</row>
    <row r="91" spans="2:62" ht="18" customHeight="1">
      <c r="B91" s="76" t="s">
        <v>33</v>
      </c>
      <c r="C91" s="28">
        <v>3026.1</v>
      </c>
      <c r="D91" s="33">
        <v>8429.2999999999993</v>
      </c>
      <c r="E91" s="28">
        <v>3665.9</v>
      </c>
      <c r="F91" s="28">
        <v>6054.9</v>
      </c>
      <c r="G91" s="28">
        <v>2563.4</v>
      </c>
      <c r="H91" s="29">
        <v>2764.6</v>
      </c>
      <c r="I91" s="29">
        <v>2353.4</v>
      </c>
      <c r="J91" s="29">
        <v>1462.7</v>
      </c>
      <c r="K91" s="29">
        <v>817.8</v>
      </c>
      <c r="L91" s="29">
        <v>1949.5</v>
      </c>
      <c r="M91" s="29">
        <v>2730.5</v>
      </c>
      <c r="N91" s="29">
        <v>1352.9</v>
      </c>
      <c r="O91" s="30">
        <f>SUM(C91:N91)</f>
        <v>37171</v>
      </c>
      <c r="P91" s="28">
        <v>813.1</v>
      </c>
      <c r="Q91" s="29">
        <v>2300.8000000000002</v>
      </c>
      <c r="R91" s="29">
        <v>2334.1999999999998</v>
      </c>
      <c r="S91" s="29">
        <v>622.5</v>
      </c>
      <c r="T91" s="29">
        <v>888.2</v>
      </c>
      <c r="U91" s="29">
        <v>994.7</v>
      </c>
      <c r="V91" s="29">
        <v>641.79999999999995</v>
      </c>
      <c r="W91" s="29">
        <v>746.4</v>
      </c>
      <c r="X91" s="29">
        <v>1695.7</v>
      </c>
      <c r="Y91" s="29">
        <v>421.5</v>
      </c>
      <c r="Z91" s="29">
        <v>709.6</v>
      </c>
      <c r="AA91" s="29">
        <v>25338.6</v>
      </c>
      <c r="AB91" s="30">
        <f>SUM(P91:AA91)</f>
        <v>37507.1</v>
      </c>
      <c r="AC91" s="31">
        <f t="shared" si="44"/>
        <v>336.09999999999854</v>
      </c>
      <c r="AD91" s="31">
        <f>+AC91/O91*100</f>
        <v>0.90419951037098412</v>
      </c>
      <c r="AE91" s="5"/>
      <c r="AF91" s="5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</row>
    <row r="92" spans="2:62" ht="18" customHeight="1">
      <c r="B92" s="74" t="s">
        <v>94</v>
      </c>
      <c r="C92" s="37">
        <f t="shared" ref="C92:I92" si="51">SUM(C93:C94)</f>
        <v>0</v>
      </c>
      <c r="D92" s="39">
        <f t="shared" si="51"/>
        <v>7950.4</v>
      </c>
      <c r="E92" s="37">
        <f t="shared" si="51"/>
        <v>4873.8</v>
      </c>
      <c r="F92" s="37">
        <f t="shared" si="51"/>
        <v>992.8</v>
      </c>
      <c r="G92" s="37">
        <f t="shared" si="51"/>
        <v>2424.4</v>
      </c>
      <c r="H92" s="37">
        <f t="shared" si="51"/>
        <v>1656.6</v>
      </c>
      <c r="I92" s="37">
        <f t="shared" si="51"/>
        <v>3827.3</v>
      </c>
      <c r="J92" s="38">
        <f>SUM(J93:J94)</f>
        <v>20231.400000000001</v>
      </c>
      <c r="K92" s="38">
        <f>SUM(K93:K94)</f>
        <v>1376.3</v>
      </c>
      <c r="L92" s="38">
        <f>SUM(L93:L94)</f>
        <v>1834.8</v>
      </c>
      <c r="M92" s="38">
        <f>SUM(M93:M94)</f>
        <v>363.4</v>
      </c>
      <c r="N92" s="38">
        <f>SUM(N93:N94)</f>
        <v>877.2</v>
      </c>
      <c r="O92" s="37">
        <f>+O93+O94</f>
        <v>46408.4</v>
      </c>
      <c r="P92" s="37">
        <f t="shared" ref="P92:AA92" si="52">SUM(P93:P94)</f>
        <v>0</v>
      </c>
      <c r="Q92" s="38">
        <f t="shared" si="52"/>
        <v>240.7</v>
      </c>
      <c r="R92" s="38">
        <f t="shared" si="52"/>
        <v>8868.7999999999993</v>
      </c>
      <c r="S92" s="38">
        <f t="shared" si="52"/>
        <v>45019.4</v>
      </c>
      <c r="T92" s="38">
        <f t="shared" si="52"/>
        <v>6089</v>
      </c>
      <c r="U92" s="38">
        <f t="shared" si="52"/>
        <v>3010.6</v>
      </c>
      <c r="V92" s="38">
        <f t="shared" si="52"/>
        <v>2698.7</v>
      </c>
      <c r="W92" s="38">
        <f t="shared" si="52"/>
        <v>1828.2</v>
      </c>
      <c r="X92" s="38">
        <f t="shared" si="52"/>
        <v>120.5</v>
      </c>
      <c r="Y92" s="38">
        <f t="shared" si="52"/>
        <v>21666.400000000001</v>
      </c>
      <c r="Z92" s="38">
        <f t="shared" si="52"/>
        <v>286</v>
      </c>
      <c r="AA92" s="38">
        <f t="shared" si="52"/>
        <v>290.5</v>
      </c>
      <c r="AB92" s="47">
        <f>SUM(P92:AA92)</f>
        <v>90118.799999999988</v>
      </c>
      <c r="AC92" s="43">
        <f t="shared" si="44"/>
        <v>43710.399999999987</v>
      </c>
      <c r="AD92" s="43">
        <f>+AC92/O92*100</f>
        <v>94.18639729014572</v>
      </c>
      <c r="AE92" s="26"/>
      <c r="AF92" s="5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</row>
    <row r="93" spans="2:62" ht="18" customHeight="1">
      <c r="B93" s="76" t="s">
        <v>95</v>
      </c>
      <c r="C93" s="28">
        <v>0</v>
      </c>
      <c r="D93" s="33">
        <v>7950.4</v>
      </c>
      <c r="E93" s="28">
        <v>4873.8</v>
      </c>
      <c r="F93" s="28">
        <v>992.8</v>
      </c>
      <c r="G93" s="28">
        <v>2424.4</v>
      </c>
      <c r="H93" s="29">
        <v>1656.6</v>
      </c>
      <c r="I93" s="29">
        <v>3827.3</v>
      </c>
      <c r="J93" s="29">
        <v>20231.400000000001</v>
      </c>
      <c r="K93" s="29">
        <v>1376.3</v>
      </c>
      <c r="L93" s="29">
        <v>1834.8</v>
      </c>
      <c r="M93" s="29">
        <v>363.4</v>
      </c>
      <c r="N93" s="29">
        <v>877.2</v>
      </c>
      <c r="O93" s="30">
        <f>SUM(C93:N93)</f>
        <v>46408.4</v>
      </c>
      <c r="P93" s="28">
        <v>0</v>
      </c>
      <c r="Q93" s="29">
        <v>240.7</v>
      </c>
      <c r="R93" s="29">
        <v>8868.7999999999993</v>
      </c>
      <c r="S93" s="29">
        <v>4007.8</v>
      </c>
      <c r="T93" s="29">
        <v>6089</v>
      </c>
      <c r="U93" s="29">
        <v>3010.6</v>
      </c>
      <c r="V93" s="29">
        <v>2698.7</v>
      </c>
      <c r="W93" s="29">
        <v>1828.2</v>
      </c>
      <c r="X93" s="29">
        <v>120.5</v>
      </c>
      <c r="Y93" s="29">
        <v>466</v>
      </c>
      <c r="Z93" s="29">
        <v>224.4</v>
      </c>
      <c r="AA93" s="29">
        <v>124.3</v>
      </c>
      <c r="AB93" s="30">
        <f>SUM(P93:AA93)</f>
        <v>27679</v>
      </c>
      <c r="AC93" s="31">
        <f t="shared" si="44"/>
        <v>-18729.400000000001</v>
      </c>
      <c r="AD93" s="31">
        <f>+AC93/O93*100</f>
        <v>-40.35778005705864</v>
      </c>
      <c r="AE93" s="5"/>
      <c r="AF93" s="5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</row>
    <row r="94" spans="2:62" ht="18" customHeight="1">
      <c r="B94" s="76" t="s">
        <v>96</v>
      </c>
      <c r="C94" s="28">
        <v>0</v>
      </c>
      <c r="D94" s="33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30">
        <f>SUM(C94:N94)</f>
        <v>0</v>
      </c>
      <c r="P94" s="28">
        <v>0</v>
      </c>
      <c r="Q94" s="29">
        <v>0</v>
      </c>
      <c r="R94" s="29">
        <v>0</v>
      </c>
      <c r="S94" s="29">
        <v>41011.599999999999</v>
      </c>
      <c r="T94" s="29">
        <v>0</v>
      </c>
      <c r="U94" s="29">
        <v>0</v>
      </c>
      <c r="V94" s="29">
        <v>0</v>
      </c>
      <c r="W94" s="29">
        <v>0</v>
      </c>
      <c r="X94" s="29">
        <v>0</v>
      </c>
      <c r="Y94" s="29">
        <v>21200.400000000001</v>
      </c>
      <c r="Z94" s="29">
        <v>61.6</v>
      </c>
      <c r="AA94" s="29">
        <v>166.2</v>
      </c>
      <c r="AB94" s="30">
        <f>SUM(P94:AA94)</f>
        <v>62439.799999999996</v>
      </c>
      <c r="AC94" s="31">
        <f>+AB94-O94</f>
        <v>62439.799999999996</v>
      </c>
      <c r="AD94" s="61" t="s">
        <v>79</v>
      </c>
      <c r="AE94" s="5"/>
      <c r="AF94" s="5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2:62" ht="4.5" customHeight="1">
      <c r="B95" s="72"/>
      <c r="C95" s="28"/>
      <c r="D95" s="33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30"/>
      <c r="P95" s="28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30"/>
      <c r="AC95" s="31"/>
      <c r="AD95" s="31"/>
      <c r="AE95" s="5"/>
      <c r="AF95" s="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2:62" ht="18" customHeight="1" thickBot="1">
      <c r="B96" s="78" t="s">
        <v>84</v>
      </c>
      <c r="C96" s="79">
        <f t="shared" ref="C96:AB96" si="53">+C80+C82+C83</f>
        <v>30432.3</v>
      </c>
      <c r="D96" s="80">
        <f t="shared" si="53"/>
        <v>39657.699999999997</v>
      </c>
      <c r="E96" s="80">
        <f t="shared" si="53"/>
        <v>38153.5</v>
      </c>
      <c r="F96" s="80">
        <f t="shared" si="53"/>
        <v>37727.5</v>
      </c>
      <c r="G96" s="80">
        <f t="shared" si="53"/>
        <v>46534.900000000009</v>
      </c>
      <c r="H96" s="80">
        <f t="shared" si="53"/>
        <v>35990.6</v>
      </c>
      <c r="I96" s="80">
        <f t="shared" si="53"/>
        <v>38166.399999999994</v>
      </c>
      <c r="J96" s="80">
        <f t="shared" si="53"/>
        <v>67277.7</v>
      </c>
      <c r="K96" s="80">
        <f t="shared" si="53"/>
        <v>28387.800000000003</v>
      </c>
      <c r="L96" s="80">
        <f t="shared" si="53"/>
        <v>31539.800000000003</v>
      </c>
      <c r="M96" s="80">
        <f t="shared" si="53"/>
        <v>35351.800000000003</v>
      </c>
      <c r="N96" s="80">
        <f t="shared" si="53"/>
        <v>42299.9</v>
      </c>
      <c r="O96" s="79">
        <f t="shared" si="53"/>
        <v>471519.9</v>
      </c>
      <c r="P96" s="79">
        <f t="shared" si="53"/>
        <v>30850.600000000002</v>
      </c>
      <c r="Q96" s="80">
        <f t="shared" si="53"/>
        <v>33315.599999999999</v>
      </c>
      <c r="R96" s="80">
        <f t="shared" si="53"/>
        <v>42416.9</v>
      </c>
      <c r="S96" s="80">
        <f t="shared" si="53"/>
        <v>84729.599999999991</v>
      </c>
      <c r="T96" s="80">
        <f t="shared" si="53"/>
        <v>38547.799999999996</v>
      </c>
      <c r="U96" s="80">
        <f t="shared" si="53"/>
        <v>38415.5</v>
      </c>
      <c r="V96" s="80">
        <f t="shared" si="53"/>
        <v>34649.599999999999</v>
      </c>
      <c r="W96" s="80">
        <f t="shared" si="53"/>
        <v>33811.5</v>
      </c>
      <c r="X96" s="80">
        <f t="shared" si="53"/>
        <v>31534.400000000005</v>
      </c>
      <c r="Y96" s="80">
        <f t="shared" si="53"/>
        <v>58582.399999999994</v>
      </c>
      <c r="Z96" s="80">
        <f t="shared" si="53"/>
        <v>36140.100000000006</v>
      </c>
      <c r="AA96" s="80">
        <f t="shared" si="53"/>
        <v>64923.400000000009</v>
      </c>
      <c r="AB96" s="79">
        <f t="shared" si="53"/>
        <v>527917.4</v>
      </c>
      <c r="AC96" s="81">
        <f>+AB96-O96</f>
        <v>56397.5</v>
      </c>
      <c r="AD96" s="81">
        <f>+AC96/O96*100</f>
        <v>11.960788929587064</v>
      </c>
      <c r="AE96" s="5"/>
      <c r="AF96" s="5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2:56" ht="18" customHeight="1" thickTop="1">
      <c r="B97" s="82" t="s">
        <v>97</v>
      </c>
      <c r="C97" s="83">
        <v>151.5</v>
      </c>
      <c r="D97" s="84">
        <v>174.8</v>
      </c>
      <c r="E97" s="84">
        <v>192.9</v>
      </c>
      <c r="F97" s="84">
        <v>254.3</v>
      </c>
      <c r="G97" s="84">
        <v>193.37966371000002</v>
      </c>
      <c r="H97" s="84">
        <v>150</v>
      </c>
      <c r="I97" s="85">
        <v>158.69999999999999</v>
      </c>
      <c r="J97" s="84">
        <v>254.9</v>
      </c>
      <c r="K97" s="84">
        <v>167.3</v>
      </c>
      <c r="L97" s="84">
        <v>158.19999999999999</v>
      </c>
      <c r="M97" s="84">
        <v>149.69999999999999</v>
      </c>
      <c r="N97" s="84">
        <v>151.9</v>
      </c>
      <c r="O97" s="84">
        <f>SUM(C97:N97)</f>
        <v>2157.5796637100002</v>
      </c>
      <c r="P97" s="84">
        <f>+[1]DGII!P55+[1]TESORERIA!P51</f>
        <v>162.9</v>
      </c>
      <c r="Q97" s="84">
        <f>+[1]DGII!Q55+[1]TESORERIA!Q51</f>
        <v>169.1</v>
      </c>
      <c r="R97" s="84">
        <f>+[1]DGII!R55+[1]TESORERIA!R51</f>
        <v>174.7</v>
      </c>
      <c r="S97" s="84">
        <f>+[1]DGII!S55+[1]TESORERIA!S51</f>
        <v>177.20000000000002</v>
      </c>
      <c r="T97" s="84">
        <f>+[1]DGII!T55+[1]TESORERIA!T51</f>
        <v>177.4</v>
      </c>
      <c r="U97" s="84">
        <f>+[1]DGII!U55+[1]TESORERIA!U51</f>
        <v>172.7</v>
      </c>
      <c r="V97" s="84">
        <f>+[1]DGII!V55+[1]TESORERIA!V51</f>
        <v>193.7</v>
      </c>
      <c r="W97" s="84">
        <f>+[1]DGII!W55+[1]TESORERIA!W51</f>
        <v>182.8</v>
      </c>
      <c r="X97" s="84">
        <f>+[1]DGII!X55+[1]TESORERIA!X51</f>
        <v>197.4</v>
      </c>
      <c r="Y97" s="84">
        <f>+[1]DGII!Y55+[1]TESORERIA!Y51</f>
        <v>186.5</v>
      </c>
      <c r="Z97" s="84">
        <f>+[1]DGII!Z55+[1]TESORERIA!Z51</f>
        <v>183.6</v>
      </c>
      <c r="AA97" s="84">
        <f>+[1]DGII!AA55+[1]TESORERIA!AA51</f>
        <v>220.9</v>
      </c>
      <c r="AB97" s="86">
        <f>SUM(P97:AA97)</f>
        <v>2198.9</v>
      </c>
      <c r="AC97" s="87">
        <f>+AB97-O97</f>
        <v>41.320336289999887</v>
      </c>
      <c r="AD97" s="88">
        <f>+AC97/O97*100</f>
        <v>1.9151244788314683</v>
      </c>
      <c r="AE97" s="5"/>
      <c r="AF97" s="5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2:56" ht="17.25" customHeight="1">
      <c r="B98" s="89" t="s">
        <v>98</v>
      </c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1"/>
      <c r="AD98" s="91"/>
      <c r="AE98" s="5"/>
      <c r="AF98" s="5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2:56" ht="12.75" customHeight="1">
      <c r="B99" s="92" t="s">
        <v>99</v>
      </c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5"/>
      <c r="AF99" s="5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2:56" ht="12.75" customHeight="1">
      <c r="B100" s="93" t="s">
        <v>100</v>
      </c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5"/>
      <c r="AF100" s="5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2:56" ht="24" customHeight="1">
      <c r="B101" s="94" t="s">
        <v>101</v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6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7"/>
      <c r="AD101" s="98"/>
      <c r="AE101" s="97"/>
      <c r="AF101" s="5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2:56" ht="12" customHeight="1">
      <c r="B102" s="93"/>
      <c r="C102" s="98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97"/>
      <c r="AC102" s="101"/>
      <c r="AD102" s="100"/>
      <c r="AE102" s="5"/>
      <c r="AF102" s="5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2:56">
      <c r="B103" s="102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5"/>
      <c r="AC103" s="103"/>
      <c r="AD103" s="103"/>
      <c r="AE103" s="5"/>
      <c r="AF103" s="5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2:56">
      <c r="B104" s="102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3"/>
      <c r="AD104" s="103"/>
      <c r="AE104" s="5"/>
      <c r="AF104" s="5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2:56">
      <c r="B105" s="106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7"/>
      <c r="AC105" s="103"/>
      <c r="AD105" s="96"/>
      <c r="AE105" s="5"/>
      <c r="AF105" s="5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2:56">
      <c r="B106" s="106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8"/>
      <c r="AC106" s="103"/>
      <c r="AD106" s="103"/>
      <c r="AE106" s="5"/>
      <c r="AF106" s="5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2:56">
      <c r="B107" s="106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3"/>
      <c r="AC107" s="103"/>
      <c r="AD107" s="103"/>
      <c r="AE107" s="5"/>
      <c r="AF107" s="5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2:56">
      <c r="B108" s="102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3"/>
      <c r="AC108" s="103"/>
      <c r="AD108" s="103"/>
      <c r="AE108" s="5"/>
      <c r="AF108" s="5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2:56">
      <c r="B109" s="102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3"/>
      <c r="AC109" s="103"/>
      <c r="AD109" s="103"/>
      <c r="AE109" s="5"/>
      <c r="AF109" s="5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2:56">
      <c r="B110" s="102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7"/>
      <c r="AC110" s="103"/>
      <c r="AD110" s="103"/>
      <c r="AE110" s="5"/>
      <c r="AF110" s="5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2:56">
      <c r="B111" s="102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3"/>
      <c r="AC111" s="103"/>
      <c r="AD111" s="103"/>
      <c r="AE111" s="5"/>
      <c r="AF111" s="5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2:56">
      <c r="B112" s="106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8"/>
      <c r="AC112" s="103"/>
      <c r="AD112" s="103"/>
      <c r="AE112" s="5"/>
      <c r="AF112" s="5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2:44">
      <c r="B113" s="106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8"/>
      <c r="AC113" s="103"/>
      <c r="AD113" s="103"/>
      <c r="AE113" s="5"/>
      <c r="AF113" s="5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2:44">
      <c r="B114" s="102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5"/>
      <c r="AF114" s="5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2:44">
      <c r="B115" s="106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5"/>
      <c r="AF115" s="5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2:44">
      <c r="B116" s="106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5"/>
      <c r="AF116" s="5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2:44">
      <c r="B117" s="106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5"/>
      <c r="AF117" s="5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2:44">
      <c r="B118" s="106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5"/>
      <c r="AF118" s="5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2:44"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5"/>
      <c r="AF119" s="5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2:44"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5"/>
      <c r="AF120" s="5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2:44"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5"/>
      <c r="AF121" s="5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2:44"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5"/>
      <c r="AF122" s="5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2:44"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5"/>
      <c r="AF123" s="5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2:44"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5"/>
      <c r="AF124" s="5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2:44"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5"/>
      <c r="AF125" s="5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2:44"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5"/>
      <c r="AF126" s="5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2:44"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5"/>
      <c r="AF127" s="5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2:44"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5"/>
      <c r="AF128" s="5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2:44"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5"/>
      <c r="AF129" s="5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2:44"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5"/>
      <c r="AF130" s="5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2:44"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5"/>
      <c r="AF131" s="5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2:44"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5"/>
      <c r="AF132" s="5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2:44"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5"/>
      <c r="AF133" s="5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2:44"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5"/>
      <c r="AF134" s="5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2:44"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5"/>
      <c r="AF135" s="5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2:44"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5"/>
      <c r="AF136" s="5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2:44"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5"/>
      <c r="AF137" s="5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2:44"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5"/>
      <c r="AF138" s="5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2:44"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5"/>
      <c r="AF139" s="5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2:44"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5"/>
      <c r="AF140" s="5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2:44"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5"/>
      <c r="AF141" s="5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2:44"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5"/>
      <c r="AF142" s="5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2:44"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5"/>
      <c r="AF143" s="5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2:44"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A144" s="110"/>
      <c r="AB144" s="110"/>
      <c r="AC144" s="110"/>
      <c r="AD144" s="110"/>
      <c r="AE144" s="5"/>
      <c r="AF144" s="5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2:44"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5"/>
      <c r="AF145" s="5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2:44"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5"/>
      <c r="AF146" s="5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2:44"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5"/>
      <c r="AF147" s="5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2:44"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5"/>
      <c r="AF148" s="5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2:44"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5"/>
      <c r="AF149" s="5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2:44"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  <c r="AA150" s="110"/>
      <c r="AB150" s="110"/>
      <c r="AC150" s="110"/>
      <c r="AD150" s="110"/>
      <c r="AE150" s="5"/>
      <c r="AF150" s="5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2:44"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5"/>
      <c r="AF151" s="5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2:44"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5"/>
      <c r="AF152" s="5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2:44"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5"/>
      <c r="AF153" s="5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2:44"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5"/>
      <c r="AF154" s="5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2:44"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5"/>
      <c r="AF155" s="5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2:44">
      <c r="B156" s="110"/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  <c r="AA156" s="110"/>
      <c r="AB156" s="110"/>
      <c r="AC156" s="110"/>
      <c r="AD156" s="110"/>
      <c r="AE156" s="5"/>
      <c r="AF156" s="5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2:44">
      <c r="B157" s="110"/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  <c r="AA157" s="110"/>
      <c r="AB157" s="110"/>
      <c r="AC157" s="110"/>
      <c r="AD157" s="110"/>
      <c r="AE157" s="5"/>
      <c r="AF157" s="5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2:44">
      <c r="B158" s="110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5"/>
      <c r="AF158" s="5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2:44">
      <c r="B159" s="110"/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5"/>
      <c r="AF159" s="5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2:44">
      <c r="B160" s="110"/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5"/>
      <c r="AF160" s="5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2:44">
      <c r="B161" s="110"/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5"/>
      <c r="AF161" s="5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2:44">
      <c r="B162" s="110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5"/>
      <c r="AF162" s="5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2:44">
      <c r="B163" s="110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5"/>
      <c r="AF163" s="5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2:44">
      <c r="B164" s="110"/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5"/>
      <c r="AF164" s="5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2:44">
      <c r="B165" s="110"/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5"/>
      <c r="AF165" s="5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2:44">
      <c r="B166" s="110"/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5"/>
      <c r="AF166" s="5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2:44">
      <c r="B167" s="110"/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5"/>
      <c r="AF167" s="5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2:44">
      <c r="B168" s="110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5"/>
      <c r="AF168" s="5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2:44"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5"/>
      <c r="AF169" s="5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2:44"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5"/>
      <c r="AF170" s="5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2:44">
      <c r="B171" s="110"/>
      <c r="C171" s="110"/>
      <c r="D171" s="110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5"/>
      <c r="AF171" s="5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2:44">
      <c r="B172" s="110"/>
      <c r="C172" s="110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5"/>
      <c r="AF172" s="5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2:44">
      <c r="B173" s="110"/>
      <c r="C173" s="110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5"/>
      <c r="AF173" s="5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2:44">
      <c r="B174" s="110"/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5"/>
      <c r="AF174" s="5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2:44">
      <c r="B175" s="110"/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5"/>
      <c r="AF175" s="5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2:44">
      <c r="B176" s="110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5"/>
      <c r="AF176" s="5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2:44">
      <c r="B177" s="110"/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5"/>
      <c r="AF177" s="5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2:44"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5"/>
      <c r="AF178" s="5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2:44"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5"/>
      <c r="AF179" s="5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2:44">
      <c r="B180" s="110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5"/>
      <c r="AF180" s="5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2:44">
      <c r="B181" s="110"/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5"/>
      <c r="AF181" s="5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2:44">
      <c r="B182" s="110"/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5"/>
      <c r="AF182" s="5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2:44">
      <c r="B183" s="110"/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5"/>
      <c r="AF183" s="5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2:44">
      <c r="B184" s="110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5"/>
      <c r="AF184" s="5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2:44">
      <c r="B185" s="110"/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5"/>
      <c r="AF185" s="5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2:44"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5"/>
      <c r="AF186" s="5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2:44"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  <c r="AA187" s="110"/>
      <c r="AB187" s="110"/>
      <c r="AC187" s="110"/>
      <c r="AD187" s="110"/>
      <c r="AE187" s="5"/>
      <c r="AF187" s="5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2:44"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5"/>
      <c r="AF188" s="5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2:44">
      <c r="B189" s="110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0"/>
      <c r="AE189" s="5"/>
      <c r="AF189" s="5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2:44">
      <c r="B190" s="110"/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  <c r="AA190" s="110"/>
      <c r="AB190" s="110"/>
      <c r="AC190" s="110"/>
      <c r="AD190" s="110"/>
      <c r="AE190" s="5"/>
      <c r="AF190" s="5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2:44">
      <c r="B191" s="110"/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5"/>
      <c r="AF191" s="5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2:44">
      <c r="B192" s="110"/>
      <c r="C192" s="110"/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5"/>
      <c r="AF192" s="5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2:44">
      <c r="B193" s="110"/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/>
      <c r="AC193" s="110"/>
      <c r="AD193" s="110"/>
      <c r="AE193" s="5"/>
      <c r="AF193" s="5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2:44">
      <c r="B194" s="110"/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5"/>
      <c r="AF194" s="5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2:44">
      <c r="B195" s="110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5"/>
      <c r="AF195" s="5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2:44">
      <c r="B196" s="11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5"/>
      <c r="AF196" s="5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2:44">
      <c r="B197" s="110"/>
      <c r="C197" s="110"/>
      <c r="D197" s="110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5"/>
      <c r="AF197" s="5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2:44">
      <c r="B198" s="110"/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110"/>
      <c r="AD198" s="110"/>
      <c r="AE198" s="5"/>
      <c r="AF198" s="5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2:44">
      <c r="B199" s="110"/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  <c r="AC199" s="110"/>
      <c r="AD199" s="110"/>
      <c r="AE199" s="5"/>
      <c r="AF199" s="5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2:44">
      <c r="B200" s="110"/>
      <c r="C200" s="110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  <c r="AA200" s="110"/>
      <c r="AB200" s="110"/>
      <c r="AC200" s="110"/>
      <c r="AD200" s="110"/>
      <c r="AE200" s="5"/>
      <c r="AF200" s="5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2:44">
      <c r="B201" s="110"/>
      <c r="C201" s="110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  <c r="AA201" s="110"/>
      <c r="AB201" s="110"/>
      <c r="AC201" s="110"/>
      <c r="AD201" s="110"/>
      <c r="AE201" s="5"/>
      <c r="AF201" s="5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2:44">
      <c r="B202" s="110"/>
      <c r="C202" s="110"/>
      <c r="D202" s="110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  <c r="AC202" s="110"/>
      <c r="AD202" s="110"/>
      <c r="AE202" s="5"/>
      <c r="AF202" s="5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2:44">
      <c r="B203" s="110"/>
      <c r="C203" s="110"/>
      <c r="D203" s="110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  <c r="AA203" s="110"/>
      <c r="AB203" s="110"/>
      <c r="AC203" s="110"/>
      <c r="AD203" s="110"/>
      <c r="AE203" s="5"/>
      <c r="AF203" s="5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2:44">
      <c r="B204" s="110"/>
      <c r="C204" s="110"/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  <c r="AA204" s="110"/>
      <c r="AB204" s="110"/>
      <c r="AC204" s="110"/>
      <c r="AD204" s="110"/>
      <c r="AE204" s="5"/>
      <c r="AF204" s="5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2:44">
      <c r="B205" s="110"/>
      <c r="C205" s="110"/>
      <c r="D205" s="110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  <c r="AA205" s="110"/>
      <c r="AB205" s="110"/>
      <c r="AC205" s="110"/>
      <c r="AD205" s="110"/>
      <c r="AE205" s="5"/>
      <c r="AF205" s="5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2:44">
      <c r="B206" s="110"/>
      <c r="C206" s="110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  <c r="AA206" s="110"/>
      <c r="AB206" s="110"/>
      <c r="AC206" s="110"/>
      <c r="AD206" s="110"/>
      <c r="AE206" s="5"/>
      <c r="AF206" s="5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2:44">
      <c r="B207" s="110"/>
      <c r="C207" s="110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110"/>
      <c r="AD207" s="110"/>
      <c r="AE207" s="5"/>
      <c r="AF207" s="5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2:44">
      <c r="B208" s="110"/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  <c r="AA208" s="110"/>
      <c r="AB208" s="110"/>
      <c r="AC208" s="110"/>
      <c r="AD208" s="110"/>
      <c r="AE208" s="5"/>
      <c r="AF208" s="5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2:44">
      <c r="B209" s="110"/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  <c r="AA209" s="110"/>
      <c r="AB209" s="110"/>
      <c r="AC209" s="110"/>
      <c r="AD209" s="110"/>
      <c r="AE209" s="5"/>
      <c r="AF209" s="5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2:44">
      <c r="B210" s="110"/>
      <c r="C210" s="110"/>
      <c r="D210" s="110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  <c r="AA210" s="110"/>
      <c r="AB210" s="110"/>
      <c r="AC210" s="110"/>
      <c r="AD210" s="110"/>
      <c r="AE210" s="5"/>
      <c r="AF210" s="5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2:44">
      <c r="B211" s="110"/>
      <c r="C211" s="110"/>
      <c r="D211" s="110"/>
      <c r="E211" s="110"/>
      <c r="F211" s="110"/>
      <c r="G211" s="110"/>
      <c r="H211" s="110"/>
      <c r="I211" s="110"/>
      <c r="J211" s="110"/>
      <c r="K211" s="110"/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  <c r="AA211" s="110"/>
      <c r="AB211" s="110"/>
      <c r="AC211" s="110"/>
      <c r="AD211" s="110"/>
      <c r="AE211" s="5"/>
      <c r="AF211" s="5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2:44">
      <c r="B212" s="110"/>
      <c r="C212" s="110"/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  <c r="AA212" s="110"/>
      <c r="AB212" s="110"/>
      <c r="AC212" s="110"/>
      <c r="AD212" s="110"/>
      <c r="AE212" s="5"/>
      <c r="AF212" s="5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2:44">
      <c r="B213" s="110"/>
      <c r="C213" s="110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  <c r="AA213" s="110"/>
      <c r="AB213" s="110"/>
      <c r="AC213" s="110"/>
      <c r="AD213" s="110"/>
      <c r="AE213" s="5"/>
      <c r="AF213" s="5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2:44">
      <c r="B214" s="110"/>
      <c r="C214" s="110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  <c r="AA214" s="110"/>
      <c r="AB214" s="110"/>
      <c r="AC214" s="110"/>
      <c r="AD214" s="110"/>
      <c r="AE214" s="5"/>
      <c r="AF214" s="5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2:44">
      <c r="B215" s="110"/>
      <c r="C215" s="110"/>
      <c r="D215" s="110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  <c r="AA215" s="110"/>
      <c r="AB215" s="110"/>
      <c r="AC215" s="110"/>
      <c r="AD215" s="110"/>
      <c r="AE215" s="5"/>
      <c r="AF215" s="5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2:44">
      <c r="B216" s="110"/>
      <c r="C216" s="110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  <c r="AA216" s="110"/>
      <c r="AB216" s="110"/>
      <c r="AC216" s="110"/>
      <c r="AD216" s="110"/>
      <c r="AE216" s="34"/>
      <c r="AF216" s="34"/>
    </row>
    <row r="217" spans="2:44">
      <c r="B217" s="110"/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  <c r="AA217" s="110"/>
      <c r="AB217" s="110"/>
      <c r="AC217" s="110"/>
      <c r="AD217" s="110"/>
      <c r="AE217" s="34"/>
      <c r="AF217" s="34"/>
    </row>
    <row r="218" spans="2:44">
      <c r="B218" s="110"/>
      <c r="C218" s="110"/>
      <c r="D218" s="110"/>
      <c r="E218" s="110"/>
      <c r="F218" s="110"/>
      <c r="G218" s="110"/>
      <c r="H218" s="110"/>
      <c r="I218" s="110"/>
      <c r="J218" s="110"/>
      <c r="K218" s="110"/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  <c r="AA218" s="110"/>
      <c r="AB218" s="110"/>
      <c r="AC218" s="110"/>
      <c r="AD218" s="110"/>
      <c r="AE218" s="34"/>
      <c r="AF218" s="34"/>
    </row>
    <row r="219" spans="2:44">
      <c r="B219" s="110"/>
      <c r="C219" s="110"/>
      <c r="D219" s="110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  <c r="AA219" s="110"/>
      <c r="AB219" s="110"/>
      <c r="AC219" s="110"/>
      <c r="AD219" s="110"/>
      <c r="AE219" s="34"/>
      <c r="AF219" s="34"/>
    </row>
    <row r="220" spans="2:44">
      <c r="B220" s="110"/>
      <c r="C220" s="110"/>
      <c r="D220" s="110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  <c r="AA220" s="110"/>
      <c r="AB220" s="110"/>
      <c r="AC220" s="110"/>
      <c r="AD220" s="110"/>
      <c r="AE220" s="34"/>
      <c r="AF220" s="34"/>
    </row>
    <row r="221" spans="2:44">
      <c r="B221" s="110"/>
      <c r="C221" s="110"/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34"/>
      <c r="AF221" s="34"/>
    </row>
    <row r="222" spans="2:44">
      <c r="B222" s="110"/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  <c r="AA222" s="110"/>
      <c r="AB222" s="110"/>
      <c r="AC222" s="110"/>
      <c r="AD222" s="110"/>
      <c r="AE222" s="34"/>
      <c r="AF222" s="34"/>
    </row>
    <row r="223" spans="2:44">
      <c r="B223" s="110"/>
      <c r="C223" s="110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  <c r="AA223" s="110"/>
      <c r="AB223" s="110"/>
      <c r="AC223" s="110"/>
      <c r="AD223" s="110"/>
      <c r="AE223" s="34"/>
      <c r="AF223" s="34"/>
    </row>
    <row r="224" spans="2:44">
      <c r="B224" s="110"/>
      <c r="C224" s="110"/>
      <c r="D224" s="110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  <c r="AA224" s="110"/>
      <c r="AB224" s="110"/>
      <c r="AC224" s="110"/>
      <c r="AD224" s="110"/>
      <c r="AE224" s="34"/>
      <c r="AF224" s="34"/>
    </row>
    <row r="225" spans="2:32">
      <c r="B225" s="110"/>
      <c r="C225" s="110"/>
      <c r="D225" s="110"/>
      <c r="E225" s="110"/>
      <c r="F225" s="110"/>
      <c r="G225" s="110"/>
      <c r="H225" s="110"/>
      <c r="I225" s="110"/>
      <c r="J225" s="110"/>
      <c r="K225" s="110"/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  <c r="AA225" s="110"/>
      <c r="AB225" s="110"/>
      <c r="AC225" s="110"/>
      <c r="AD225" s="110"/>
      <c r="AE225" s="34"/>
      <c r="AF225" s="34"/>
    </row>
    <row r="226" spans="2:32">
      <c r="B226" s="110"/>
      <c r="C226" s="110"/>
      <c r="D226" s="110"/>
      <c r="E226" s="110"/>
      <c r="F226" s="110"/>
      <c r="G226" s="110"/>
      <c r="H226" s="110"/>
      <c r="I226" s="110"/>
      <c r="J226" s="110"/>
      <c r="K226" s="110"/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  <c r="AA226" s="110"/>
      <c r="AB226" s="110"/>
      <c r="AC226" s="110"/>
      <c r="AD226" s="110"/>
      <c r="AE226" s="34"/>
      <c r="AF226" s="34"/>
    </row>
    <row r="227" spans="2:32">
      <c r="B227" s="110"/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  <c r="AA227" s="110"/>
      <c r="AB227" s="110"/>
      <c r="AC227" s="110"/>
      <c r="AD227" s="110"/>
      <c r="AE227" s="34"/>
      <c r="AF227" s="34"/>
    </row>
    <row r="228" spans="2:32">
      <c r="B228" s="110"/>
      <c r="C228" s="110"/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  <c r="AA228" s="110"/>
      <c r="AB228" s="110"/>
      <c r="AC228" s="110"/>
      <c r="AD228" s="110"/>
      <c r="AE228" s="34"/>
      <c r="AF228" s="34"/>
    </row>
    <row r="229" spans="2:32">
      <c r="B229" s="110"/>
      <c r="C229" s="110"/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  <c r="AA229" s="110"/>
      <c r="AB229" s="110"/>
      <c r="AC229" s="110"/>
      <c r="AD229" s="110"/>
    </row>
    <row r="230" spans="2:32">
      <c r="B230" s="110"/>
      <c r="C230" s="110"/>
      <c r="D230" s="110"/>
      <c r="E230" s="110"/>
      <c r="F230" s="110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  <c r="AA230" s="110"/>
      <c r="AB230" s="110"/>
      <c r="AC230" s="110"/>
      <c r="AD230" s="110"/>
    </row>
    <row r="231" spans="2:32">
      <c r="B231" s="110"/>
      <c r="C231" s="110"/>
      <c r="D231" s="110"/>
      <c r="E231" s="110"/>
      <c r="F231" s="110"/>
      <c r="G231" s="110"/>
      <c r="H231" s="110"/>
      <c r="I231" s="110"/>
      <c r="J231" s="110"/>
      <c r="K231" s="110"/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  <c r="AA231" s="110"/>
      <c r="AB231" s="110"/>
      <c r="AC231" s="110"/>
      <c r="AD231" s="110"/>
    </row>
    <row r="232" spans="2:32">
      <c r="B232" s="110"/>
      <c r="C232" s="110"/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  <c r="Z232" s="110"/>
      <c r="AA232" s="110"/>
      <c r="AB232" s="110"/>
      <c r="AC232" s="110"/>
      <c r="AD232" s="110"/>
    </row>
    <row r="233" spans="2:32">
      <c r="B233" s="110"/>
      <c r="C233" s="110"/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  <c r="Z233" s="110"/>
      <c r="AA233" s="110"/>
      <c r="AB233" s="110"/>
      <c r="AC233" s="110"/>
      <c r="AD233" s="110"/>
    </row>
    <row r="234" spans="2:32">
      <c r="B234" s="110"/>
      <c r="C234" s="110"/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  <c r="Z234" s="110"/>
      <c r="AA234" s="110"/>
      <c r="AB234" s="110"/>
      <c r="AC234" s="110"/>
      <c r="AD234" s="110"/>
    </row>
    <row r="235" spans="2:32">
      <c r="B235" s="110"/>
      <c r="C235" s="110"/>
      <c r="D235" s="110"/>
      <c r="E235" s="110"/>
      <c r="F235" s="110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  <c r="AA235" s="110"/>
      <c r="AB235" s="110"/>
      <c r="AC235" s="110"/>
      <c r="AD235" s="110"/>
    </row>
    <row r="236" spans="2:32">
      <c r="B236" s="110"/>
      <c r="C236" s="110"/>
      <c r="D236" s="110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  <c r="Z236" s="110"/>
      <c r="AA236" s="110"/>
      <c r="AB236" s="110"/>
      <c r="AC236" s="110"/>
      <c r="AD236" s="110"/>
    </row>
    <row r="237" spans="2:32">
      <c r="B237" s="110"/>
      <c r="C237" s="110"/>
      <c r="D237" s="110"/>
      <c r="E237" s="110"/>
      <c r="F237" s="110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  <c r="AA237" s="110"/>
      <c r="AB237" s="110"/>
      <c r="AC237" s="110"/>
      <c r="AD237" s="110"/>
    </row>
    <row r="238" spans="2:32">
      <c r="B238" s="110"/>
      <c r="C238" s="110"/>
      <c r="D238" s="110"/>
      <c r="E238" s="110"/>
      <c r="F238" s="110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  <c r="Z238" s="110"/>
      <c r="AA238" s="110"/>
      <c r="AB238" s="110"/>
      <c r="AC238" s="110"/>
      <c r="AD238" s="110"/>
    </row>
    <row r="239" spans="2:32">
      <c r="B239" s="110"/>
      <c r="C239" s="110"/>
      <c r="D239" s="110"/>
      <c r="E239" s="110"/>
      <c r="F239" s="110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  <c r="AA239" s="110"/>
      <c r="AB239" s="110"/>
      <c r="AC239" s="110"/>
      <c r="AD239" s="110"/>
    </row>
    <row r="240" spans="2:32">
      <c r="B240" s="110"/>
      <c r="C240" s="110"/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  <c r="AA240" s="110"/>
      <c r="AB240" s="110"/>
      <c r="AC240" s="110"/>
      <c r="AD240" s="110"/>
    </row>
    <row r="241" spans="2:30">
      <c r="B241" s="110"/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  <c r="Z241" s="110"/>
      <c r="AA241" s="110"/>
      <c r="AB241" s="110"/>
      <c r="AC241" s="110"/>
      <c r="AD241" s="110"/>
    </row>
    <row r="242" spans="2:30">
      <c r="B242" s="11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  <c r="AA242" s="110"/>
      <c r="AB242" s="110"/>
      <c r="AC242" s="110"/>
      <c r="AD242" s="110"/>
    </row>
    <row r="243" spans="2:30">
      <c r="B243" s="110"/>
      <c r="C243" s="110"/>
      <c r="D243" s="110"/>
      <c r="E243" s="110"/>
      <c r="F243" s="110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  <c r="AA243" s="110"/>
      <c r="AB243" s="110"/>
      <c r="AC243" s="110"/>
      <c r="AD243" s="110"/>
    </row>
    <row r="244" spans="2:30">
      <c r="B244" s="110"/>
      <c r="C244" s="110"/>
      <c r="D244" s="110"/>
      <c r="E244" s="110"/>
      <c r="F244" s="110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  <c r="AA244" s="110"/>
      <c r="AB244" s="110"/>
      <c r="AC244" s="110"/>
      <c r="AD244" s="110"/>
    </row>
    <row r="245" spans="2:30">
      <c r="B245" s="110"/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  <c r="AA245" s="110"/>
      <c r="AB245" s="110"/>
      <c r="AC245" s="110"/>
      <c r="AD245" s="110"/>
    </row>
    <row r="246" spans="2:30">
      <c r="B246" s="110"/>
      <c r="C246" s="110"/>
      <c r="D246" s="110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  <c r="AA246" s="110"/>
      <c r="AB246" s="110"/>
      <c r="AC246" s="110"/>
      <c r="AD246" s="110"/>
    </row>
    <row r="247" spans="2:30">
      <c r="B247" s="110"/>
      <c r="C247" s="110"/>
      <c r="D247" s="110"/>
      <c r="E247" s="110"/>
      <c r="F247" s="110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  <c r="AA247" s="110"/>
      <c r="AB247" s="110"/>
      <c r="AC247" s="110"/>
      <c r="AD247" s="110"/>
    </row>
    <row r="248" spans="2:30">
      <c r="B248" s="110"/>
      <c r="C248" s="110"/>
      <c r="D248" s="110"/>
      <c r="E248" s="110"/>
      <c r="F248" s="110"/>
      <c r="G248" s="110"/>
      <c r="H248" s="110"/>
      <c r="I248" s="110"/>
      <c r="J248" s="110"/>
      <c r="K248" s="110"/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  <c r="Z248" s="110"/>
      <c r="AA248" s="110"/>
      <c r="AB248" s="110"/>
      <c r="AC248" s="110"/>
      <c r="AD248" s="110"/>
    </row>
    <row r="249" spans="2:30">
      <c r="B249" s="110"/>
      <c r="C249" s="110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  <c r="Z249" s="110"/>
      <c r="AA249" s="110"/>
      <c r="AB249" s="110"/>
      <c r="AC249" s="110"/>
      <c r="AD249" s="110"/>
    </row>
    <row r="250" spans="2:30">
      <c r="B250" s="110"/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  <c r="AA250" s="110"/>
      <c r="AB250" s="110"/>
      <c r="AC250" s="110"/>
      <c r="AD250" s="110"/>
    </row>
    <row r="251" spans="2:30">
      <c r="B251" s="110"/>
      <c r="C251" s="110"/>
      <c r="D251" s="110"/>
      <c r="E251" s="110"/>
      <c r="F251" s="110"/>
      <c r="G251" s="110"/>
      <c r="H251" s="110"/>
      <c r="I251" s="110"/>
      <c r="J251" s="110"/>
      <c r="K251" s="110"/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  <c r="Y251" s="110"/>
      <c r="Z251" s="110"/>
      <c r="AA251" s="110"/>
      <c r="AB251" s="110"/>
      <c r="AC251" s="110"/>
      <c r="AD251" s="110"/>
    </row>
    <row r="252" spans="2:30">
      <c r="B252" s="110"/>
      <c r="C252" s="110"/>
      <c r="D252" s="110"/>
      <c r="E252" s="110"/>
      <c r="F252" s="110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  <c r="Z252" s="110"/>
      <c r="AA252" s="110"/>
      <c r="AB252" s="110"/>
      <c r="AC252" s="110"/>
      <c r="AD252" s="110"/>
    </row>
    <row r="253" spans="2:30">
      <c r="B253" s="110"/>
      <c r="C253" s="110"/>
      <c r="D253" s="110"/>
      <c r="E253" s="110"/>
      <c r="F253" s="110"/>
      <c r="G253" s="110"/>
      <c r="H253" s="110"/>
      <c r="I253" s="110"/>
      <c r="J253" s="110"/>
      <c r="K253" s="110"/>
      <c r="L253" s="110"/>
      <c r="M253" s="110"/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  <c r="Y253" s="110"/>
      <c r="Z253" s="110"/>
      <c r="AA253" s="110"/>
      <c r="AB253" s="110"/>
      <c r="AC253" s="110"/>
      <c r="AD253" s="110"/>
    </row>
    <row r="254" spans="2:30">
      <c r="B254" s="110"/>
      <c r="C254" s="110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  <c r="AA254" s="110"/>
      <c r="AB254" s="110"/>
      <c r="AC254" s="110"/>
      <c r="AD254" s="110"/>
    </row>
  </sheetData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" bottom="0" header="0" footer="0"/>
  <pageSetup scale="6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</vt:lpstr>
      <vt:lpstr>PP!Área_de_impresión</vt:lpstr>
      <vt:lpstr>PP!Títulos_a_imprimir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fperez</cp:lastModifiedBy>
  <dcterms:created xsi:type="dcterms:W3CDTF">2014-03-19T14:15:30Z</dcterms:created>
  <dcterms:modified xsi:type="dcterms:W3CDTF">2014-03-19T14:18:23Z</dcterms:modified>
</cp:coreProperties>
</file>