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8675" windowHeight="11550"/>
  </bookViews>
  <sheets>
    <sheet name="PP" sheetId="1" r:id="rId1"/>
  </sheets>
  <externalReferences>
    <externalReference r:id="rId2"/>
    <externalReference r:id="rId3"/>
  </externalReferences>
  <definedNames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PP!$B$1:$AD$126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PP!$1:$7</definedName>
  </definedNames>
  <calcPr calcId="145621"/>
</workbook>
</file>

<file path=xl/calcChain.xml><?xml version="1.0" encoding="utf-8"?>
<calcChain xmlns="http://schemas.openxmlformats.org/spreadsheetml/2006/main">
  <c r="AA125" i="1" l="1"/>
  <c r="Z125" i="1"/>
  <c r="Y125" i="1"/>
  <c r="X125" i="1"/>
  <c r="W125" i="1"/>
  <c r="V125" i="1"/>
  <c r="U125" i="1"/>
  <c r="T125" i="1"/>
  <c r="S125" i="1"/>
  <c r="R125" i="1"/>
  <c r="Q125" i="1"/>
  <c r="P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AB123" i="1"/>
  <c r="O123" i="1"/>
  <c r="AB122" i="1"/>
  <c r="AB121" i="1"/>
  <c r="O121" i="1"/>
  <c r="AB120" i="1"/>
  <c r="AC120" i="1" s="1"/>
  <c r="AD120" i="1" s="1"/>
  <c r="O120" i="1"/>
  <c r="AB119" i="1"/>
  <c r="AC119" i="1" s="1"/>
  <c r="O119" i="1"/>
  <c r="AC118" i="1"/>
  <c r="AD118" i="1" s="1"/>
  <c r="AB118" i="1"/>
  <c r="O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AB117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AC115" i="1"/>
  <c r="AD115" i="1" s="1"/>
  <c r="AB115" i="1"/>
  <c r="AB114" i="1" s="1"/>
  <c r="O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AB113" i="1"/>
  <c r="AC113" i="1" s="1"/>
  <c r="AD113" i="1" s="1"/>
  <c r="O113" i="1"/>
  <c r="AB112" i="1"/>
  <c r="AC112" i="1" s="1"/>
  <c r="O112" i="1"/>
  <c r="O111" i="1" s="1"/>
  <c r="O109" i="1" s="1"/>
  <c r="AA111" i="1"/>
  <c r="Z111" i="1"/>
  <c r="Y111" i="1"/>
  <c r="Y109" i="1" s="1"/>
  <c r="X111" i="1"/>
  <c r="W111" i="1"/>
  <c r="W109" i="1" s="1"/>
  <c r="V111" i="1"/>
  <c r="U111" i="1"/>
  <c r="T111" i="1"/>
  <c r="S111" i="1"/>
  <c r="S109" i="1" s="1"/>
  <c r="R111" i="1"/>
  <c r="Q111" i="1"/>
  <c r="Q109" i="1" s="1"/>
  <c r="P111" i="1"/>
  <c r="N111" i="1"/>
  <c r="M111" i="1"/>
  <c r="M109" i="1" s="1"/>
  <c r="L111" i="1"/>
  <c r="K111" i="1"/>
  <c r="K109" i="1" s="1"/>
  <c r="J111" i="1"/>
  <c r="I111" i="1"/>
  <c r="H111" i="1"/>
  <c r="G111" i="1"/>
  <c r="G109" i="1" s="1"/>
  <c r="F111" i="1"/>
  <c r="E111" i="1"/>
  <c r="E109" i="1" s="1"/>
  <c r="D111" i="1"/>
  <c r="C111" i="1"/>
  <c r="AC110" i="1"/>
  <c r="AB110" i="1"/>
  <c r="O110" i="1"/>
  <c r="AA109" i="1"/>
  <c r="Z109" i="1"/>
  <c r="X109" i="1"/>
  <c r="V109" i="1"/>
  <c r="U109" i="1"/>
  <c r="T109" i="1"/>
  <c r="R109" i="1"/>
  <c r="P109" i="1"/>
  <c r="N109" i="1"/>
  <c r="L109" i="1"/>
  <c r="J109" i="1"/>
  <c r="I109" i="1"/>
  <c r="H109" i="1"/>
  <c r="F109" i="1"/>
  <c r="D109" i="1"/>
  <c r="C109" i="1"/>
  <c r="AB108" i="1"/>
  <c r="O108" i="1"/>
  <c r="AC108" i="1" s="1"/>
  <c r="AB107" i="1"/>
  <c r="AC107" i="1" s="1"/>
  <c r="AD107" i="1" s="1"/>
  <c r="O107" i="1"/>
  <c r="O106" i="1" s="1"/>
  <c r="O104" i="1" s="1"/>
  <c r="AA106" i="1"/>
  <c r="Z106" i="1"/>
  <c r="Y106" i="1"/>
  <c r="Y104" i="1" s="1"/>
  <c r="Y101" i="1" s="1"/>
  <c r="X106" i="1"/>
  <c r="W106" i="1"/>
  <c r="V106" i="1"/>
  <c r="U106" i="1"/>
  <c r="T106" i="1"/>
  <c r="S106" i="1"/>
  <c r="S104" i="1" s="1"/>
  <c r="S101" i="1" s="1"/>
  <c r="S97" i="1" s="1"/>
  <c r="R106" i="1"/>
  <c r="Q106" i="1"/>
  <c r="P106" i="1"/>
  <c r="N106" i="1"/>
  <c r="M106" i="1"/>
  <c r="L106" i="1"/>
  <c r="K106" i="1"/>
  <c r="K104" i="1" s="1"/>
  <c r="K101" i="1" s="1"/>
  <c r="J106" i="1"/>
  <c r="I106" i="1"/>
  <c r="H106" i="1"/>
  <c r="G106" i="1"/>
  <c r="F106" i="1"/>
  <c r="E106" i="1"/>
  <c r="E104" i="1" s="1"/>
  <c r="E101" i="1" s="1"/>
  <c r="D106" i="1"/>
  <c r="C106" i="1"/>
  <c r="AC105" i="1"/>
  <c r="AB105" i="1"/>
  <c r="O105" i="1"/>
  <c r="AA104" i="1"/>
  <c r="Z104" i="1"/>
  <c r="X104" i="1"/>
  <c r="V104" i="1"/>
  <c r="U104" i="1"/>
  <c r="T104" i="1"/>
  <c r="R104" i="1"/>
  <c r="P104" i="1"/>
  <c r="N104" i="1"/>
  <c r="L104" i="1"/>
  <c r="J104" i="1"/>
  <c r="I104" i="1"/>
  <c r="H104" i="1"/>
  <c r="F104" i="1"/>
  <c r="D104" i="1"/>
  <c r="C104" i="1"/>
  <c r="AB103" i="1"/>
  <c r="AB102" i="1" s="1"/>
  <c r="O103" i="1"/>
  <c r="AC103" i="1" s="1"/>
  <c r="AC102" i="1" s="1"/>
  <c r="AA102" i="1"/>
  <c r="AA101" i="1" s="1"/>
  <c r="Z102" i="1"/>
  <c r="Z101" i="1" s="1"/>
  <c r="Z97" i="1" s="1"/>
  <c r="Y102" i="1"/>
  <c r="X102" i="1"/>
  <c r="W102" i="1"/>
  <c r="V102" i="1"/>
  <c r="U102" i="1"/>
  <c r="U101" i="1" s="1"/>
  <c r="U97" i="1" s="1"/>
  <c r="T102" i="1"/>
  <c r="T101" i="1" s="1"/>
  <c r="T97" i="1" s="1"/>
  <c r="S102" i="1"/>
  <c r="R102" i="1"/>
  <c r="Q102" i="1"/>
  <c r="P102" i="1"/>
  <c r="O102" i="1"/>
  <c r="O101" i="1" s="1"/>
  <c r="N102" i="1"/>
  <c r="N101" i="1" s="1"/>
  <c r="N97" i="1" s="1"/>
  <c r="M102" i="1"/>
  <c r="L102" i="1"/>
  <c r="K102" i="1"/>
  <c r="J102" i="1"/>
  <c r="I102" i="1"/>
  <c r="I101" i="1" s="1"/>
  <c r="I97" i="1" s="1"/>
  <c r="H102" i="1"/>
  <c r="H101" i="1" s="1"/>
  <c r="H97" i="1" s="1"/>
  <c r="G102" i="1"/>
  <c r="F102" i="1"/>
  <c r="E102" i="1"/>
  <c r="D102" i="1"/>
  <c r="C102" i="1"/>
  <c r="C101" i="1" s="1"/>
  <c r="X101" i="1"/>
  <c r="V101" i="1"/>
  <c r="R101" i="1"/>
  <c r="P101" i="1"/>
  <c r="L101" i="1"/>
  <c r="J101" i="1"/>
  <c r="F101" i="1"/>
  <c r="D101" i="1"/>
  <c r="AB100" i="1"/>
  <c r="AC100" i="1" s="1"/>
  <c r="O100" i="1"/>
  <c r="AC99" i="1"/>
  <c r="AD99" i="1" s="1"/>
  <c r="AB99" i="1"/>
  <c r="O99" i="1"/>
  <c r="AA98" i="1"/>
  <c r="Z98" i="1"/>
  <c r="Y98" i="1"/>
  <c r="X98" i="1"/>
  <c r="X97" i="1" s="1"/>
  <c r="W98" i="1"/>
  <c r="V98" i="1"/>
  <c r="U98" i="1"/>
  <c r="T98" i="1"/>
  <c r="S98" i="1"/>
  <c r="R98" i="1"/>
  <c r="R97" i="1" s="1"/>
  <c r="Q98" i="1"/>
  <c r="P98" i="1"/>
  <c r="O98" i="1"/>
  <c r="N98" i="1"/>
  <c r="M98" i="1"/>
  <c r="L98" i="1"/>
  <c r="L97" i="1" s="1"/>
  <c r="K98" i="1"/>
  <c r="J98" i="1"/>
  <c r="I98" i="1"/>
  <c r="H98" i="1"/>
  <c r="G98" i="1"/>
  <c r="F98" i="1"/>
  <c r="F97" i="1" s="1"/>
  <c r="E98" i="1"/>
  <c r="D98" i="1"/>
  <c r="C98" i="1"/>
  <c r="AA97" i="1"/>
  <c r="Y97" i="1"/>
  <c r="V97" i="1"/>
  <c r="P97" i="1"/>
  <c r="O97" i="1"/>
  <c r="J97" i="1"/>
  <c r="D97" i="1"/>
  <c r="C97" i="1"/>
  <c r="AC96" i="1"/>
  <c r="AD96" i="1" s="1"/>
  <c r="AB96" i="1"/>
  <c r="O96" i="1"/>
  <c r="S94" i="1"/>
  <c r="O94" i="1"/>
  <c r="AC93" i="1"/>
  <c r="AD93" i="1" s="1"/>
  <c r="AB93" i="1"/>
  <c r="O93" i="1"/>
  <c r="AA92" i="1"/>
  <c r="Z92" i="1"/>
  <c r="Y92" i="1"/>
  <c r="X92" i="1"/>
  <c r="W92" i="1"/>
  <c r="V92" i="1"/>
  <c r="U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O91" i="1"/>
  <c r="AB90" i="1"/>
  <c r="AC90" i="1" s="1"/>
  <c r="AD90" i="1" s="1"/>
  <c r="O90" i="1"/>
  <c r="AB89" i="1"/>
  <c r="AC89" i="1" s="1"/>
  <c r="AD89" i="1" s="1"/>
  <c r="O89" i="1"/>
  <c r="AC88" i="1"/>
  <c r="AD88" i="1" s="1"/>
  <c r="AB88" i="1"/>
  <c r="O88" i="1"/>
  <c r="AB87" i="1"/>
  <c r="AC87" i="1" s="1"/>
  <c r="AD87" i="1" s="1"/>
  <c r="O87" i="1"/>
  <c r="AB86" i="1"/>
  <c r="AC86" i="1" s="1"/>
  <c r="AD86" i="1" s="1"/>
  <c r="O86" i="1"/>
  <c r="AD85" i="1"/>
  <c r="AC85" i="1"/>
  <c r="AB85" i="1"/>
  <c r="O85" i="1"/>
  <c r="AB84" i="1"/>
  <c r="AC84" i="1" s="1"/>
  <c r="AD84" i="1" s="1"/>
  <c r="O84" i="1"/>
  <c r="AA83" i="1"/>
  <c r="AA82" i="1" s="1"/>
  <c r="Z83" i="1"/>
  <c r="Z82" i="1" s="1"/>
  <c r="Y83" i="1"/>
  <c r="X83" i="1"/>
  <c r="W83" i="1"/>
  <c r="V83" i="1"/>
  <c r="V82" i="1" s="1"/>
  <c r="U83" i="1"/>
  <c r="U82" i="1" s="1"/>
  <c r="T83" i="1"/>
  <c r="S83" i="1"/>
  <c r="R83" i="1"/>
  <c r="Q83" i="1"/>
  <c r="P83" i="1"/>
  <c r="P82" i="1" s="1"/>
  <c r="O83" i="1"/>
  <c r="O82" i="1" s="1"/>
  <c r="N83" i="1"/>
  <c r="N82" i="1" s="1"/>
  <c r="M83" i="1"/>
  <c r="L83" i="1"/>
  <c r="K83" i="1"/>
  <c r="J83" i="1"/>
  <c r="J82" i="1" s="1"/>
  <c r="I83" i="1"/>
  <c r="I82" i="1" s="1"/>
  <c r="H83" i="1"/>
  <c r="H82" i="1" s="1"/>
  <c r="G83" i="1"/>
  <c r="F83" i="1"/>
  <c r="E83" i="1"/>
  <c r="D83" i="1"/>
  <c r="D82" i="1" s="1"/>
  <c r="C83" i="1"/>
  <c r="C82" i="1" s="1"/>
  <c r="Y82" i="1"/>
  <c r="X82" i="1"/>
  <c r="W82" i="1"/>
  <c r="T82" i="1"/>
  <c r="S82" i="1"/>
  <c r="R82" i="1"/>
  <c r="Q82" i="1"/>
  <c r="M82" i="1"/>
  <c r="L82" i="1"/>
  <c r="K82" i="1"/>
  <c r="G82" i="1"/>
  <c r="F82" i="1"/>
  <c r="E82" i="1"/>
  <c r="AB81" i="1"/>
  <c r="AC81" i="1" s="1"/>
  <c r="AD81" i="1" s="1"/>
  <c r="O81" i="1"/>
  <c r="AB80" i="1"/>
  <c r="O80" i="1"/>
  <c r="O79" i="1" s="1"/>
  <c r="AA79" i="1"/>
  <c r="Z79" i="1"/>
  <c r="Y79" i="1"/>
  <c r="X79" i="1"/>
  <c r="W79" i="1"/>
  <c r="V79" i="1"/>
  <c r="U79" i="1"/>
  <c r="T79" i="1"/>
  <c r="S79" i="1"/>
  <c r="R79" i="1"/>
  <c r="Q79" i="1"/>
  <c r="P79" i="1"/>
  <c r="N79" i="1"/>
  <c r="M79" i="1"/>
  <c r="L79" i="1"/>
  <c r="K79" i="1"/>
  <c r="K64" i="1" s="1"/>
  <c r="J79" i="1"/>
  <c r="I79" i="1"/>
  <c r="H79" i="1"/>
  <c r="G79" i="1"/>
  <c r="F79" i="1"/>
  <c r="E79" i="1"/>
  <c r="D79" i="1"/>
  <c r="C79" i="1"/>
  <c r="AB78" i="1"/>
  <c r="AC78" i="1" s="1"/>
  <c r="AD78" i="1" s="1"/>
  <c r="O78" i="1"/>
  <c r="AB77" i="1"/>
  <c r="AC77" i="1" s="1"/>
  <c r="AD77" i="1" s="1"/>
  <c r="O77" i="1"/>
  <c r="AB76" i="1"/>
  <c r="O76" i="1"/>
  <c r="AC76" i="1" s="1"/>
  <c r="AD76" i="1" s="1"/>
  <c r="AA75" i="1"/>
  <c r="Z75" i="1"/>
  <c r="Y75" i="1"/>
  <c r="X75" i="1"/>
  <c r="W75" i="1"/>
  <c r="V75" i="1"/>
  <c r="U75" i="1"/>
  <c r="T75" i="1"/>
  <c r="S75" i="1"/>
  <c r="R75" i="1"/>
  <c r="R64" i="1" s="1"/>
  <c r="Q75" i="1"/>
  <c r="P75" i="1"/>
  <c r="N75" i="1"/>
  <c r="M75" i="1"/>
  <c r="M64" i="1" s="1"/>
  <c r="L75" i="1"/>
  <c r="L64" i="1" s="1"/>
  <c r="K75" i="1"/>
  <c r="J75" i="1"/>
  <c r="I75" i="1"/>
  <c r="H75" i="1"/>
  <c r="G75" i="1"/>
  <c r="F75" i="1"/>
  <c r="F64" i="1" s="1"/>
  <c r="E75" i="1"/>
  <c r="D75" i="1"/>
  <c r="C75" i="1"/>
  <c r="AB74" i="1"/>
  <c r="AC74" i="1" s="1"/>
  <c r="AD74" i="1" s="1"/>
  <c r="O74" i="1"/>
  <c r="O71" i="1" s="1"/>
  <c r="AB73" i="1"/>
  <c r="O73" i="1"/>
  <c r="AC73" i="1" s="1"/>
  <c r="AD73" i="1" s="1"/>
  <c r="AC72" i="1"/>
  <c r="AD72" i="1" s="1"/>
  <c r="AB72" i="1"/>
  <c r="O72" i="1"/>
  <c r="AA71" i="1"/>
  <c r="Z71" i="1"/>
  <c r="Z65" i="1" s="1"/>
  <c r="Z64" i="1" s="1"/>
  <c r="Y71" i="1"/>
  <c r="X71" i="1"/>
  <c r="W71" i="1"/>
  <c r="V71" i="1"/>
  <c r="U71" i="1"/>
  <c r="T71" i="1"/>
  <c r="T65" i="1" s="1"/>
  <c r="T64" i="1" s="1"/>
  <c r="S71" i="1"/>
  <c r="R71" i="1"/>
  <c r="Q71" i="1"/>
  <c r="P71" i="1"/>
  <c r="N71" i="1"/>
  <c r="N65" i="1" s="1"/>
  <c r="N64" i="1" s="1"/>
  <c r="M71" i="1"/>
  <c r="L71" i="1"/>
  <c r="K71" i="1"/>
  <c r="J71" i="1"/>
  <c r="I71" i="1"/>
  <c r="H71" i="1"/>
  <c r="H65" i="1" s="1"/>
  <c r="H64" i="1" s="1"/>
  <c r="G71" i="1"/>
  <c r="F71" i="1"/>
  <c r="E71" i="1"/>
  <c r="D71" i="1"/>
  <c r="C71" i="1"/>
  <c r="AB70" i="1"/>
  <c r="O70" i="1"/>
  <c r="AC70" i="1" s="1"/>
  <c r="AD70" i="1" s="1"/>
  <c r="AB69" i="1"/>
  <c r="AC69" i="1" s="1"/>
  <c r="AD69" i="1" s="1"/>
  <c r="O69" i="1"/>
  <c r="AB68" i="1"/>
  <c r="O68" i="1"/>
  <c r="AC68" i="1" s="1"/>
  <c r="AD68" i="1" s="1"/>
  <c r="AC67" i="1"/>
  <c r="AD67" i="1" s="1"/>
  <c r="AB67" i="1"/>
  <c r="O67" i="1"/>
  <c r="AA66" i="1"/>
  <c r="AA65" i="1" s="1"/>
  <c r="AA64" i="1" s="1"/>
  <c r="Z66" i="1"/>
  <c r="Y66" i="1"/>
  <c r="X66" i="1"/>
  <c r="X65" i="1" s="1"/>
  <c r="W66" i="1"/>
  <c r="V66" i="1"/>
  <c r="V65" i="1" s="1"/>
  <c r="V64" i="1" s="1"/>
  <c r="U66" i="1"/>
  <c r="U65" i="1" s="1"/>
  <c r="U64" i="1" s="1"/>
  <c r="T66" i="1"/>
  <c r="S66" i="1"/>
  <c r="R66" i="1"/>
  <c r="R65" i="1" s="1"/>
  <c r="Q66" i="1"/>
  <c r="P66" i="1"/>
  <c r="O66" i="1"/>
  <c r="N66" i="1"/>
  <c r="M66" i="1"/>
  <c r="L66" i="1"/>
  <c r="L65" i="1" s="1"/>
  <c r="K66" i="1"/>
  <c r="J66" i="1"/>
  <c r="I66" i="1"/>
  <c r="H66" i="1"/>
  <c r="G66" i="1"/>
  <c r="F66" i="1"/>
  <c r="F65" i="1" s="1"/>
  <c r="E66" i="1"/>
  <c r="E65" i="1" s="1"/>
  <c r="E64" i="1" s="1"/>
  <c r="D66" i="1"/>
  <c r="D65" i="1" s="1"/>
  <c r="D64" i="1" s="1"/>
  <c r="C66" i="1"/>
  <c r="C65" i="1" s="1"/>
  <c r="C64" i="1" s="1"/>
  <c r="Y65" i="1"/>
  <c r="Y64" i="1" s="1"/>
  <c r="W65" i="1"/>
  <c r="S65" i="1"/>
  <c r="S64" i="1" s="1"/>
  <c r="Q65" i="1"/>
  <c r="P65" i="1"/>
  <c r="P64" i="1" s="1"/>
  <c r="M65" i="1"/>
  <c r="K65" i="1"/>
  <c r="J65" i="1"/>
  <c r="J64" i="1" s="1"/>
  <c r="I65" i="1"/>
  <c r="I64" i="1" s="1"/>
  <c r="G65" i="1"/>
  <c r="G64" i="1" s="1"/>
  <c r="X64" i="1"/>
  <c r="W64" i="1"/>
  <c r="Q64" i="1"/>
  <c r="AB63" i="1"/>
  <c r="AC63" i="1" s="1"/>
  <c r="O63" i="1"/>
  <c r="AB62" i="1"/>
  <c r="O62" i="1"/>
  <c r="AC62" i="1" s="1"/>
  <c r="AB61" i="1"/>
  <c r="AC61" i="1" s="1"/>
  <c r="O61" i="1"/>
  <c r="AB60" i="1"/>
  <c r="O60" i="1"/>
  <c r="O58" i="1" s="1"/>
  <c r="O57" i="1" s="1"/>
  <c r="AB59" i="1"/>
  <c r="AC59" i="1" s="1"/>
  <c r="AA58" i="1"/>
  <c r="Z58" i="1"/>
  <c r="Y58" i="1"/>
  <c r="Y57" i="1" s="1"/>
  <c r="X58" i="1"/>
  <c r="X57" i="1" s="1"/>
  <c r="W58" i="1"/>
  <c r="V58" i="1"/>
  <c r="U58" i="1"/>
  <c r="T58" i="1"/>
  <c r="S58" i="1"/>
  <c r="R58" i="1"/>
  <c r="R57" i="1" s="1"/>
  <c r="Q58" i="1"/>
  <c r="P58" i="1"/>
  <c r="AB58" i="1" s="1"/>
  <c r="N58" i="1"/>
  <c r="M58" i="1"/>
  <c r="L58" i="1"/>
  <c r="L57" i="1" s="1"/>
  <c r="K58" i="1"/>
  <c r="J58" i="1"/>
  <c r="I58" i="1"/>
  <c r="H58" i="1"/>
  <c r="G58" i="1"/>
  <c r="F58" i="1"/>
  <c r="F57" i="1" s="1"/>
  <c r="E58" i="1"/>
  <c r="E57" i="1" s="1"/>
  <c r="D58" i="1"/>
  <c r="C58" i="1"/>
  <c r="AA57" i="1"/>
  <c r="Z57" i="1"/>
  <c r="W57" i="1"/>
  <c r="V57" i="1"/>
  <c r="U57" i="1"/>
  <c r="T57" i="1"/>
  <c r="S57" i="1"/>
  <c r="Q57" i="1"/>
  <c r="P57" i="1"/>
  <c r="N57" i="1"/>
  <c r="M57" i="1"/>
  <c r="K57" i="1"/>
  <c r="J57" i="1"/>
  <c r="I57" i="1"/>
  <c r="H57" i="1"/>
  <c r="G57" i="1"/>
  <c r="D57" i="1"/>
  <c r="C57" i="1"/>
  <c r="AB56" i="1"/>
  <c r="O56" i="1"/>
  <c r="AC56" i="1" s="1"/>
  <c r="AD56" i="1" s="1"/>
  <c r="AB55" i="1"/>
  <c r="AC55" i="1" s="1"/>
  <c r="AD55" i="1" s="1"/>
  <c r="O55" i="1"/>
  <c r="AB54" i="1"/>
  <c r="AC54" i="1" s="1"/>
  <c r="AD54" i="1" s="1"/>
  <c r="O54" i="1"/>
  <c r="AB53" i="1"/>
  <c r="O53" i="1"/>
  <c r="AC53" i="1" s="1"/>
  <c r="AD53" i="1" s="1"/>
  <c r="AC52" i="1"/>
  <c r="AD52" i="1" s="1"/>
  <c r="AB52" i="1"/>
  <c r="O52" i="1"/>
  <c r="AB51" i="1"/>
  <c r="AB50" i="1" s="1"/>
  <c r="AC50" i="1" s="1"/>
  <c r="AD50" i="1" s="1"/>
  <c r="O51" i="1"/>
  <c r="O50" i="1" s="1"/>
  <c r="AA50" i="1"/>
  <c r="Z50" i="1"/>
  <c r="Y50" i="1"/>
  <c r="X50" i="1"/>
  <c r="X45" i="1" s="1"/>
  <c r="W50" i="1"/>
  <c r="W45" i="1" s="1"/>
  <c r="V50" i="1"/>
  <c r="U50" i="1"/>
  <c r="T50" i="1"/>
  <c r="S50" i="1"/>
  <c r="R50" i="1"/>
  <c r="R45" i="1" s="1"/>
  <c r="Q50" i="1"/>
  <c r="Q45" i="1" s="1"/>
  <c r="P50" i="1"/>
  <c r="N50" i="1"/>
  <c r="M50" i="1"/>
  <c r="L50" i="1"/>
  <c r="L45" i="1" s="1"/>
  <c r="K50" i="1"/>
  <c r="K45" i="1" s="1"/>
  <c r="J50" i="1"/>
  <c r="I50" i="1"/>
  <c r="H50" i="1"/>
  <c r="G50" i="1"/>
  <c r="F50" i="1"/>
  <c r="E50" i="1"/>
  <c r="E45" i="1" s="1"/>
  <c r="D50" i="1"/>
  <c r="C50" i="1"/>
  <c r="AB49" i="1"/>
  <c r="AC49" i="1" s="1"/>
  <c r="O49" i="1"/>
  <c r="AC48" i="1"/>
  <c r="AB48" i="1"/>
  <c r="O48" i="1"/>
  <c r="AB47" i="1"/>
  <c r="AB46" i="1" s="1"/>
  <c r="O47" i="1"/>
  <c r="O46" i="1" s="1"/>
  <c r="O45" i="1" s="1"/>
  <c r="AA46" i="1"/>
  <c r="Z46" i="1"/>
  <c r="Z45" i="1" s="1"/>
  <c r="Y46" i="1"/>
  <c r="Y45" i="1" s="1"/>
  <c r="Y9" i="1" s="1"/>
  <c r="Y8" i="1" s="1"/>
  <c r="Y95" i="1" s="1"/>
  <c r="X46" i="1"/>
  <c r="W46" i="1"/>
  <c r="V46" i="1"/>
  <c r="V45" i="1" s="1"/>
  <c r="U46" i="1"/>
  <c r="T46" i="1"/>
  <c r="S46" i="1"/>
  <c r="S45" i="1" s="1"/>
  <c r="S9" i="1" s="1"/>
  <c r="S8" i="1" s="1"/>
  <c r="R46" i="1"/>
  <c r="Q46" i="1"/>
  <c r="P46" i="1"/>
  <c r="P45" i="1" s="1"/>
  <c r="N46" i="1"/>
  <c r="M46" i="1"/>
  <c r="L46" i="1"/>
  <c r="K46" i="1"/>
  <c r="J46" i="1"/>
  <c r="J45" i="1" s="1"/>
  <c r="I46" i="1"/>
  <c r="H46" i="1"/>
  <c r="G46" i="1"/>
  <c r="F46" i="1"/>
  <c r="E46" i="1"/>
  <c r="D46" i="1"/>
  <c r="D45" i="1" s="1"/>
  <c r="C46" i="1"/>
  <c r="C45" i="1" s="1"/>
  <c r="AA45" i="1"/>
  <c r="U45" i="1"/>
  <c r="T45" i="1"/>
  <c r="N45" i="1"/>
  <c r="M45" i="1"/>
  <c r="I45" i="1"/>
  <c r="H45" i="1"/>
  <c r="G45" i="1"/>
  <c r="F45" i="1"/>
  <c r="AB44" i="1"/>
  <c r="AC44" i="1" s="1"/>
  <c r="AD44" i="1" s="1"/>
  <c r="O44" i="1"/>
  <c r="AB43" i="1"/>
  <c r="AC43" i="1" s="1"/>
  <c r="AD43" i="1" s="1"/>
  <c r="O43" i="1"/>
  <c r="AC42" i="1"/>
  <c r="AD42" i="1" s="1"/>
  <c r="AB42" i="1"/>
  <c r="O42" i="1"/>
  <c r="AB41" i="1"/>
  <c r="AC41" i="1" s="1"/>
  <c r="AD41" i="1" s="1"/>
  <c r="O41" i="1"/>
  <c r="AC40" i="1"/>
  <c r="AD40" i="1" s="1"/>
  <c r="AB40" i="1"/>
  <c r="O40" i="1"/>
  <c r="AA39" i="1"/>
  <c r="AA36" i="1" s="1"/>
  <c r="Z39" i="1"/>
  <c r="Z36" i="1" s="1"/>
  <c r="Z24" i="1" s="1"/>
  <c r="Y39" i="1"/>
  <c r="X39" i="1"/>
  <c r="X36" i="1" s="1"/>
  <c r="W39" i="1"/>
  <c r="W36" i="1" s="1"/>
  <c r="V39" i="1"/>
  <c r="U39" i="1"/>
  <c r="U36" i="1" s="1"/>
  <c r="T39" i="1"/>
  <c r="T36" i="1" s="1"/>
  <c r="T24" i="1" s="1"/>
  <c r="T9" i="1" s="1"/>
  <c r="S39" i="1"/>
  <c r="R39" i="1"/>
  <c r="R36" i="1" s="1"/>
  <c r="Q39" i="1"/>
  <c r="Q36" i="1" s="1"/>
  <c r="P39" i="1"/>
  <c r="N39" i="1"/>
  <c r="N36" i="1" s="1"/>
  <c r="N24" i="1" s="1"/>
  <c r="N9" i="1" s="1"/>
  <c r="N8" i="1" s="1"/>
  <c r="M39" i="1"/>
  <c r="L39" i="1"/>
  <c r="L36" i="1" s="1"/>
  <c r="K39" i="1"/>
  <c r="K36" i="1" s="1"/>
  <c r="J39" i="1"/>
  <c r="I39" i="1"/>
  <c r="I36" i="1" s="1"/>
  <c r="H39" i="1"/>
  <c r="G39" i="1"/>
  <c r="F39" i="1"/>
  <c r="F36" i="1" s="1"/>
  <c r="E39" i="1"/>
  <c r="E36" i="1" s="1"/>
  <c r="D39" i="1"/>
  <c r="C39" i="1"/>
  <c r="C36" i="1" s="1"/>
  <c r="AB38" i="1"/>
  <c r="AC38" i="1" s="1"/>
  <c r="AD38" i="1" s="1"/>
  <c r="O38" i="1"/>
  <c r="AB37" i="1"/>
  <c r="O37" i="1"/>
  <c r="Y36" i="1"/>
  <c r="V36" i="1"/>
  <c r="S36" i="1"/>
  <c r="P36" i="1"/>
  <c r="M36" i="1"/>
  <c r="J36" i="1"/>
  <c r="H36" i="1"/>
  <c r="G36" i="1"/>
  <c r="D36" i="1"/>
  <c r="AC35" i="1"/>
  <c r="AD35" i="1" s="1"/>
  <c r="AB35" i="1"/>
  <c r="O35" i="1"/>
  <c r="AB34" i="1"/>
  <c r="AC34" i="1" s="1"/>
  <c r="AD34" i="1" s="1"/>
  <c r="O34" i="1"/>
  <c r="AB33" i="1"/>
  <c r="AC33" i="1" s="1"/>
  <c r="AD33" i="1" s="1"/>
  <c r="O33" i="1"/>
  <c r="AC32" i="1"/>
  <c r="AD32" i="1" s="1"/>
  <c r="AB32" i="1"/>
  <c r="O32" i="1"/>
  <c r="AB31" i="1"/>
  <c r="AC31" i="1" s="1"/>
  <c r="AD31" i="1" s="1"/>
  <c r="O31" i="1"/>
  <c r="AB30" i="1"/>
  <c r="AC30" i="1" s="1"/>
  <c r="AD30" i="1" s="1"/>
  <c r="O30" i="1"/>
  <c r="AC29" i="1"/>
  <c r="AD29" i="1" s="1"/>
  <c r="AB29" i="1"/>
  <c r="O29" i="1"/>
  <c r="AB28" i="1"/>
  <c r="AC28" i="1" s="1"/>
  <c r="AD28" i="1" s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C27" i="1" s="1"/>
  <c r="AD27" i="1" s="1"/>
  <c r="O27" i="1"/>
  <c r="AC26" i="1"/>
  <c r="AD26" i="1" s="1"/>
  <c r="AB26" i="1"/>
  <c r="O26" i="1"/>
  <c r="AB25" i="1"/>
  <c r="AA25" i="1"/>
  <c r="Z25" i="1"/>
  <c r="Y25" i="1"/>
  <c r="X25" i="1"/>
  <c r="X24" i="1" s="1"/>
  <c r="W25" i="1"/>
  <c r="W24" i="1" s="1"/>
  <c r="V25" i="1"/>
  <c r="V24" i="1" s="1"/>
  <c r="U25" i="1"/>
  <c r="T25" i="1"/>
  <c r="S25" i="1"/>
  <c r="R25" i="1"/>
  <c r="R24" i="1" s="1"/>
  <c r="Q25" i="1"/>
  <c r="Q24" i="1" s="1"/>
  <c r="P25" i="1"/>
  <c r="P24" i="1" s="1"/>
  <c r="O25" i="1"/>
  <c r="N25" i="1"/>
  <c r="M25" i="1"/>
  <c r="L25" i="1"/>
  <c r="L24" i="1" s="1"/>
  <c r="K25" i="1"/>
  <c r="K24" i="1" s="1"/>
  <c r="J25" i="1"/>
  <c r="J24" i="1" s="1"/>
  <c r="I25" i="1"/>
  <c r="H25" i="1"/>
  <c r="G25" i="1"/>
  <c r="F25" i="1"/>
  <c r="F24" i="1" s="1"/>
  <c r="E25" i="1"/>
  <c r="E24" i="1" s="1"/>
  <c r="D25" i="1"/>
  <c r="D24" i="1" s="1"/>
  <c r="C25" i="1"/>
  <c r="Y24" i="1"/>
  <c r="S24" i="1"/>
  <c r="M24" i="1"/>
  <c r="H24" i="1"/>
  <c r="G24" i="1"/>
  <c r="AC23" i="1"/>
  <c r="AD23" i="1" s="1"/>
  <c r="AB23" i="1"/>
  <c r="O23" i="1"/>
  <c r="AB22" i="1"/>
  <c r="AC22" i="1" s="1"/>
  <c r="AD22" i="1" s="1"/>
  <c r="O22" i="1"/>
  <c r="AB21" i="1"/>
  <c r="AC21" i="1" s="1"/>
  <c r="AD21" i="1" s="1"/>
  <c r="O21" i="1"/>
  <c r="AC20" i="1"/>
  <c r="AD20" i="1" s="1"/>
  <c r="AB20" i="1"/>
  <c r="O20" i="1"/>
  <c r="AB19" i="1"/>
  <c r="AC19" i="1" s="1"/>
  <c r="AD19" i="1" s="1"/>
  <c r="O19" i="1"/>
  <c r="AB18" i="1"/>
  <c r="AC18" i="1" s="1"/>
  <c r="AD18" i="1" s="1"/>
  <c r="O18" i="1"/>
  <c r="AC17" i="1"/>
  <c r="AD17" i="1" s="1"/>
  <c r="AB17" i="1"/>
  <c r="O17" i="1"/>
  <c r="AB16" i="1"/>
  <c r="AB15" i="1" s="1"/>
  <c r="AA16" i="1"/>
  <c r="AA15" i="1" s="1"/>
  <c r="Z16" i="1"/>
  <c r="Y16" i="1"/>
  <c r="X16" i="1"/>
  <c r="X15" i="1" s="1"/>
  <c r="W16" i="1"/>
  <c r="W15" i="1" s="1"/>
  <c r="V16" i="1"/>
  <c r="V15" i="1" s="1"/>
  <c r="U16" i="1"/>
  <c r="U15" i="1" s="1"/>
  <c r="T16" i="1"/>
  <c r="S16" i="1"/>
  <c r="R16" i="1"/>
  <c r="R15" i="1" s="1"/>
  <c r="Q16" i="1"/>
  <c r="Q15" i="1" s="1"/>
  <c r="P16" i="1"/>
  <c r="P15" i="1" s="1"/>
  <c r="O16" i="1"/>
  <c r="O15" i="1" s="1"/>
  <c r="N16" i="1"/>
  <c r="M16" i="1"/>
  <c r="L16" i="1"/>
  <c r="L15" i="1" s="1"/>
  <c r="K16" i="1"/>
  <c r="K15" i="1" s="1"/>
  <c r="J16" i="1"/>
  <c r="J15" i="1" s="1"/>
  <c r="I16" i="1"/>
  <c r="I15" i="1" s="1"/>
  <c r="H16" i="1"/>
  <c r="G16" i="1"/>
  <c r="F16" i="1"/>
  <c r="F15" i="1" s="1"/>
  <c r="E16" i="1"/>
  <c r="E15" i="1" s="1"/>
  <c r="D16" i="1"/>
  <c r="D15" i="1" s="1"/>
  <c r="C16" i="1"/>
  <c r="C15" i="1" s="1"/>
  <c r="Z15" i="1"/>
  <c r="Y15" i="1"/>
  <c r="T15" i="1"/>
  <c r="S15" i="1"/>
  <c r="N15" i="1"/>
  <c r="M15" i="1"/>
  <c r="H15" i="1"/>
  <c r="G15" i="1"/>
  <c r="AC14" i="1"/>
  <c r="AD14" i="1" s="1"/>
  <c r="AB14" i="1"/>
  <c r="O14" i="1"/>
  <c r="AB13" i="1"/>
  <c r="AC13" i="1" s="1"/>
  <c r="AD13" i="1" s="1"/>
  <c r="O13" i="1"/>
  <c r="AB12" i="1"/>
  <c r="AC12" i="1" s="1"/>
  <c r="AD12" i="1" s="1"/>
  <c r="O12" i="1"/>
  <c r="AC11" i="1"/>
  <c r="AD11" i="1" s="1"/>
  <c r="AB11" i="1"/>
  <c r="O11" i="1"/>
  <c r="AB10" i="1"/>
  <c r="AC10" i="1" s="1"/>
  <c r="AD10" i="1" s="1"/>
  <c r="AA10" i="1"/>
  <c r="Z10" i="1"/>
  <c r="Y10" i="1"/>
  <c r="X10" i="1"/>
  <c r="W10" i="1"/>
  <c r="V10" i="1"/>
  <c r="V9" i="1" s="1"/>
  <c r="V8" i="1" s="1"/>
  <c r="U10" i="1"/>
  <c r="T10" i="1"/>
  <c r="S10" i="1"/>
  <c r="R10" i="1"/>
  <c r="Q10" i="1"/>
  <c r="P10" i="1"/>
  <c r="P9" i="1" s="1"/>
  <c r="P8" i="1" s="1"/>
  <c r="O10" i="1"/>
  <c r="N10" i="1"/>
  <c r="M10" i="1"/>
  <c r="L10" i="1"/>
  <c r="K10" i="1"/>
  <c r="J10" i="1"/>
  <c r="J9" i="1" s="1"/>
  <c r="J8" i="1" s="1"/>
  <c r="I10" i="1"/>
  <c r="H10" i="1"/>
  <c r="G10" i="1"/>
  <c r="F10" i="1"/>
  <c r="E10" i="1"/>
  <c r="D10" i="1"/>
  <c r="D9" i="1" s="1"/>
  <c r="D8" i="1" s="1"/>
  <c r="C10" i="1"/>
  <c r="M9" i="1"/>
  <c r="M8" i="1" s="1"/>
  <c r="M95" i="1" s="1"/>
  <c r="H9" i="1"/>
  <c r="H8" i="1" s="1"/>
  <c r="G9" i="1"/>
  <c r="AA9" i="1" l="1"/>
  <c r="AA8" i="1" s="1"/>
  <c r="AA95" i="1" s="1"/>
  <c r="AA116" i="1" s="1"/>
  <c r="AA124" i="1" s="1"/>
  <c r="O36" i="1"/>
  <c r="O24" i="1" s="1"/>
  <c r="O9" i="1" s="1"/>
  <c r="E9" i="1"/>
  <c r="E8" i="1" s="1"/>
  <c r="K9" i="1"/>
  <c r="K8" i="1" s="1"/>
  <c r="K95" i="1" s="1"/>
  <c r="Q9" i="1"/>
  <c r="Q8" i="1" s="1"/>
  <c r="Q95" i="1" s="1"/>
  <c r="W9" i="1"/>
  <c r="W8" i="1" s="1"/>
  <c r="C24" i="1"/>
  <c r="C9" i="1" s="1"/>
  <c r="C8" i="1" s="1"/>
  <c r="C95" i="1" s="1"/>
  <c r="C116" i="1" s="1"/>
  <c r="C124" i="1" s="1"/>
  <c r="I24" i="1"/>
  <c r="I9" i="1" s="1"/>
  <c r="I8" i="1" s="1"/>
  <c r="I95" i="1" s="1"/>
  <c r="I116" i="1" s="1"/>
  <c r="I124" i="1" s="1"/>
  <c r="U24" i="1"/>
  <c r="AA24" i="1"/>
  <c r="O65" i="1"/>
  <c r="G8" i="1"/>
  <c r="G95" i="1" s="1"/>
  <c r="F9" i="1"/>
  <c r="F8" i="1" s="1"/>
  <c r="F95" i="1" s="1"/>
  <c r="L9" i="1"/>
  <c r="L8" i="1" s="1"/>
  <c r="L95" i="1" s="1"/>
  <c r="L116" i="1" s="1"/>
  <c r="L124" i="1" s="1"/>
  <c r="R9" i="1"/>
  <c r="R8" i="1" s="1"/>
  <c r="R95" i="1" s="1"/>
  <c r="R116" i="1" s="1"/>
  <c r="R124" i="1" s="1"/>
  <c r="X9" i="1"/>
  <c r="X8" i="1" s="1"/>
  <c r="X95" i="1" s="1"/>
  <c r="X116" i="1" s="1"/>
  <c r="X124" i="1" s="1"/>
  <c r="AC15" i="1"/>
  <c r="AD15" i="1" s="1"/>
  <c r="T8" i="1"/>
  <c r="Z9" i="1"/>
  <c r="Z8" i="1" s="1"/>
  <c r="AB45" i="1"/>
  <c r="AC45" i="1" s="1"/>
  <c r="AD45" i="1" s="1"/>
  <c r="AC46" i="1"/>
  <c r="AD46" i="1" s="1"/>
  <c r="AB57" i="1"/>
  <c r="AC57" i="1" s="1"/>
  <c r="AC58" i="1"/>
  <c r="W95" i="1"/>
  <c r="S116" i="1"/>
  <c r="S124" i="1" s="1"/>
  <c r="E95" i="1"/>
  <c r="U9" i="1"/>
  <c r="U8" i="1" s="1"/>
  <c r="U95" i="1" s="1"/>
  <c r="AC60" i="1"/>
  <c r="AB39" i="1"/>
  <c r="AC39" i="1" s="1"/>
  <c r="AD39" i="1" s="1"/>
  <c r="H95" i="1"/>
  <c r="N95" i="1"/>
  <c r="E97" i="1"/>
  <c r="K97" i="1"/>
  <c r="Q104" i="1"/>
  <c r="Q101" i="1" s="1"/>
  <c r="Q97" i="1" s="1"/>
  <c r="W104" i="1"/>
  <c r="W101" i="1" s="1"/>
  <c r="W97" i="1" s="1"/>
  <c r="W116" i="1" s="1"/>
  <c r="W124" i="1" s="1"/>
  <c r="AC117" i="1"/>
  <c r="AD117" i="1" s="1"/>
  <c r="V95" i="1"/>
  <c r="V116" i="1" s="1"/>
  <c r="V124" i="1" s="1"/>
  <c r="AB94" i="1"/>
  <c r="S92" i="1"/>
  <c r="S95" i="1" s="1"/>
  <c r="Y116" i="1"/>
  <c r="Y124" i="1" s="1"/>
  <c r="H116" i="1"/>
  <c r="H124" i="1" s="1"/>
  <c r="N116" i="1"/>
  <c r="N124" i="1" s="1"/>
  <c r="T116" i="1"/>
  <c r="T124" i="1" s="1"/>
  <c r="O39" i="1"/>
  <c r="AB66" i="1"/>
  <c r="D95" i="1"/>
  <c r="J95" i="1"/>
  <c r="J116" i="1" s="1"/>
  <c r="J124" i="1" s="1"/>
  <c r="P95" i="1"/>
  <c r="U116" i="1"/>
  <c r="U124" i="1" s="1"/>
  <c r="AC16" i="1"/>
  <c r="AD16" i="1" s="1"/>
  <c r="AC25" i="1"/>
  <c r="AD25" i="1" s="1"/>
  <c r="AC37" i="1"/>
  <c r="AD37" i="1" s="1"/>
  <c r="AC47" i="1"/>
  <c r="AD47" i="1" s="1"/>
  <c r="AB71" i="1"/>
  <c r="AC71" i="1" s="1"/>
  <c r="AD71" i="1" s="1"/>
  <c r="AC80" i="1"/>
  <c r="AD80" i="1" s="1"/>
  <c r="AB125" i="1"/>
  <c r="AC125" i="1" s="1"/>
  <c r="AD125" i="1" s="1"/>
  <c r="AB79" i="1"/>
  <c r="AC79" i="1" s="1"/>
  <c r="AD79" i="1" s="1"/>
  <c r="AB83" i="1"/>
  <c r="D116" i="1"/>
  <c r="D124" i="1" s="1"/>
  <c r="P116" i="1"/>
  <c r="P124" i="1" s="1"/>
  <c r="G104" i="1"/>
  <c r="G101" i="1" s="1"/>
  <c r="G97" i="1" s="1"/>
  <c r="M104" i="1"/>
  <c r="M101" i="1" s="1"/>
  <c r="M97" i="1" s="1"/>
  <c r="M116" i="1" s="1"/>
  <c r="M124" i="1" s="1"/>
  <c r="AC51" i="1"/>
  <c r="AD51" i="1" s="1"/>
  <c r="O75" i="1"/>
  <c r="AC114" i="1"/>
  <c r="AD114" i="1" s="1"/>
  <c r="AB75" i="1"/>
  <c r="T95" i="1"/>
  <c r="Z95" i="1"/>
  <c r="Z116" i="1" s="1"/>
  <c r="Z124" i="1" s="1"/>
  <c r="F116" i="1"/>
  <c r="F124" i="1" s="1"/>
  <c r="AB106" i="1"/>
  <c r="AB111" i="1"/>
  <c r="AC111" i="1" s="1"/>
  <c r="AD111" i="1" s="1"/>
  <c r="AB98" i="1"/>
  <c r="AC123" i="1"/>
  <c r="AD123" i="1" s="1"/>
  <c r="AC121" i="1"/>
  <c r="AD121" i="1" s="1"/>
  <c r="Q116" i="1" l="1"/>
  <c r="Q124" i="1" s="1"/>
  <c r="O8" i="1"/>
  <c r="O95" i="1" s="1"/>
  <c r="O116" i="1" s="1"/>
  <c r="O124" i="1" s="1"/>
  <c r="K116" i="1"/>
  <c r="K124" i="1" s="1"/>
  <c r="AB104" i="1"/>
  <c r="AC106" i="1"/>
  <c r="AD106" i="1" s="1"/>
  <c r="E116" i="1"/>
  <c r="E124" i="1" s="1"/>
  <c r="O64" i="1"/>
  <c r="AC83" i="1"/>
  <c r="AD83" i="1" s="1"/>
  <c r="AB82" i="1"/>
  <c r="AC82" i="1" s="1"/>
  <c r="AD82" i="1" s="1"/>
  <c r="AB65" i="1"/>
  <c r="AC66" i="1"/>
  <c r="AD66" i="1" s="1"/>
  <c r="AB36" i="1"/>
  <c r="AC75" i="1"/>
  <c r="AD75" i="1" s="1"/>
  <c r="G116" i="1"/>
  <c r="G124" i="1" s="1"/>
  <c r="AB109" i="1"/>
  <c r="AC109" i="1" s="1"/>
  <c r="AD109" i="1" s="1"/>
  <c r="AC98" i="1"/>
  <c r="AD98" i="1" s="1"/>
  <c r="AC94" i="1"/>
  <c r="AB92" i="1"/>
  <c r="AB64" i="1" l="1"/>
  <c r="AC64" i="1" s="1"/>
  <c r="AD64" i="1" s="1"/>
  <c r="AC65" i="1"/>
  <c r="AD65" i="1" s="1"/>
  <c r="AC104" i="1"/>
  <c r="AD104" i="1" s="1"/>
  <c r="AB101" i="1"/>
  <c r="AC92" i="1"/>
  <c r="AC36" i="1"/>
  <c r="AD36" i="1" s="1"/>
  <c r="AB24" i="1"/>
  <c r="AC101" i="1" l="1"/>
  <c r="AD101" i="1" s="1"/>
  <c r="AB97" i="1"/>
  <c r="AC24" i="1"/>
  <c r="AD24" i="1" s="1"/>
  <c r="AB9" i="1"/>
  <c r="AB8" i="1" l="1"/>
  <c r="AC9" i="1"/>
  <c r="AD9" i="1" s="1"/>
  <c r="AC97" i="1"/>
  <c r="AD97" i="1" s="1"/>
  <c r="AC8" i="1" l="1"/>
  <c r="AD8" i="1" s="1"/>
  <c r="AB95" i="1"/>
  <c r="AC95" i="1" l="1"/>
  <c r="AD95" i="1" s="1"/>
  <c r="AB116" i="1"/>
  <c r="AC116" i="1" l="1"/>
  <c r="AD116" i="1" s="1"/>
  <c r="AB124" i="1"/>
  <c r="AC124" i="1" s="1"/>
  <c r="AD124" i="1" s="1"/>
</calcChain>
</file>

<file path=xl/sharedStrings.xml><?xml version="1.0" encoding="utf-8"?>
<sst xmlns="http://schemas.openxmlformats.org/spreadsheetml/2006/main" count="157" uniqueCount="134">
  <si>
    <t>CUADRO No.1</t>
  </si>
  <si>
    <t>INGRESOS FISCALES COMPARADOS, SEGÚN PRINCIPALES PARTIDAS</t>
  </si>
  <si>
    <t>ENERO-DICIEMBRE  2020/2019</t>
  </si>
  <si>
    <r>
      <t>(En millones RD$)</t>
    </r>
    <r>
      <rPr>
        <i/>
        <vertAlign val="superscript"/>
        <sz val="11"/>
        <color indexed="8"/>
        <rFont val="Segoe UI"/>
        <family val="2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</si>
  <si>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</si>
  <si>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</si>
  <si>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</si>
  <si>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</si>
  <si>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</si>
  <si>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</si>
  <si>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</si>
  <si>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</si>
  <si>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</si>
  <si>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</si>
  <si>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</si>
  <si>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</si>
  <si>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</si>
  <si>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</si>
  <si>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</si>
  <si>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</si>
  <si>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</si>
  <si>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</si>
  <si>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</si>
  <si>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</si>
  <si>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</si>
  <si>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</si>
  <si>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</si>
  <si>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</si>
  <si>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</si>
  <si>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</si>
  <si>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</si>
  <si>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</si>
  <si>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</si>
  <si>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</si>
  <si>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</si>
  <si>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</si>
  <si>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</si>
  <si>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</si>
  <si>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</si>
  <si>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</si>
  <si>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</si>
  <si>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</si>
  <si>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</si>
  <si>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</si>
  <si>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</si>
  <si>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</si>
  <si>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</si>
  <si>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</si>
  <si>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</si>
  <si>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</si>
  <si>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</si>
  <si>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</si>
  <si>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Policía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</si>
  <si>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</si>
  <si>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</si>
  <si>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</si>
  <si>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</si>
  <si>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</si>
  <si>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</si>
  <si>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</si>
  <si>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</si>
  <si>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</si>
  <si>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</si>
  <si>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</si>
  <si>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</si>
  <si>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</si>
  <si>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</si>
  <si>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</si>
  <si>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Recursos de Captación Directa del Ministerio de Salud Pública</t>
  </si>
  <si>
    <t>- Fondo Protección Económica, Social, Laboral y  Salud de los  Trabajadores Dominicanos</t>
  </si>
  <si>
    <t>- Donaciones Pecuniarias Privadas de Personas Físicas  y Jurídicas por  COVID-19 (CONEP)</t>
  </si>
  <si>
    <t>- Transferencias Corrientes Rec. de Inst. Públicas Fin. No Monetarias (Superintendencia de Bancos)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</si>
  <si>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</si>
  <si>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</si>
  <si>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</si>
  <si>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</si>
  <si>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</si>
  <si>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</si>
  <si>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</si>
  <si>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</si>
  <si>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</si>
  <si>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</si>
  <si>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</si>
  <si>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</si>
  <si>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</si>
  <si>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</si>
  <si>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</si>
  <si>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</si>
  <si>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</si>
  <si>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</si>
  <si>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</si>
  <si>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Multas y Sanciones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</si>
  <si>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</si>
  <si>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</si>
  <si>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</si>
  <si>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</si>
  <si>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</si>
  <si>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Transferencias Capital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</si>
  <si>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</si>
  <si>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</si>
  <si>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</si>
  <si>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</si>
  <si>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</si>
  <si>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otros activos financieros externos de largo plazo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</si>
  <si>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</si>
  <si>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</si>
  <si>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</si>
  <si>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</si>
  <si>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</si>
  <si>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</si>
  <si>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</si>
  <si>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</si>
  <si>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</si>
  <si>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</si>
  <si>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</si>
  <si>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</si>
  <si>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</si>
  <si>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</si>
  <si>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 (Reintegros de cheques de periodos anteriores)</t>
  </si>
  <si>
    <t>Otros Ingresos:</t>
  </si>
  <si>
    <t>Depósitos a Cargo del Estado y Fondos Especiales y de Terceros</t>
  </si>
  <si>
    <t>Devolución de Recursos a empleados por Retenciones Excesivas por TSS.</t>
  </si>
  <si>
    <t>Devolución impuesto selectivo al consumo de combustibles</t>
  </si>
  <si>
    <t xml:space="preserve">Fondo para Registro y Devolución de los Depósitos en excesos en la Cuenta Única del Tesoro </t>
  </si>
  <si>
    <t>Ingresos de la CUT No Presupuestaria (Dividendos Banreservas y 15% pago de deudas)</t>
  </si>
  <si>
    <t>Ingresos de las Inst. Centralizadas en la CUT No Presupuestaria</t>
  </si>
  <si>
    <t>TOTAL DE INGRESOS REPORTADOS EN EL SIGEF</t>
  </si>
  <si>
    <t>Ingresos de las Inst. Centralizadas en la CUT Presupuestaria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</si>
  <si>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</si>
  <si>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</si>
  <si>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</si>
  <si>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Excluye los Depósitos a Cargo del Estado, Fondos Especiales y de Terceros, ingresos de las instituciones centralizadas en la CUT no presupuestaria, </t>
  </si>
  <si>
    <t xml:space="preserve">Fondo de devolución impuesto Selectivo al consumo de combustibles, los depósitos en exceso de las recaudadoras y TSS.  </t>
  </si>
  <si>
    <t>Las informaciones presentadas difieren de las presentadas en  Portal de Transparencia Fiscal,  por diferencias en la metodología estadística  utilizada.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</si>
</sst>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.00\ &quot;€&quot;_-;\-* #,##0.00\ &quot;€&quot;_-;_-* &quot;-&quot;??\ &quot;€&quot;_-;_-@_-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_(&quot;RD$&quot;* #,##0.00_);_(&quot;RD$&quot;* \(#,##0.00\);_(&quot;RD$&quot;* &quot;-&quot;??_);_(@_)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2"/>
      <color indexed="8"/>
      <name val="Segoe UI"/>
      <family val="2"/>
    </font>
    <font>
      <b/>
      <sz val="12"/>
      <color indexed="8"/>
      <name val="Segoe UI"/>
      <family val="2"/>
    </font>
    <font>
      <i/>
      <sz val="11"/>
      <color indexed="8"/>
      <name val="Segoe UI"/>
      <family val="2"/>
    </font>
    <font>
      <i/>
      <vertAlign val="superscript"/>
      <sz val="11"/>
      <color indexed="8"/>
      <name val="Segoe UI"/>
      <family val="2"/>
    </font>
    <font>
      <b/>
      <sz val="10"/>
      <color theme="0"/>
      <name val="Segoe UI"/>
      <family val="2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rgb="FFFF0000"/>
      <name val="Arial"/>
      <family val="2"/>
    </font>
    <font>
      <b/>
      <u/>
      <sz val="10"/>
      <color indexed="8"/>
      <name val="Segoe UI"/>
      <family val="2"/>
    </font>
    <font>
      <u/>
      <sz val="10"/>
      <color indexed="8"/>
      <name val="Segoe UI"/>
      <family val="2"/>
    </font>
    <font>
      <b/>
      <sz val="10"/>
      <name val="Segoe UI"/>
      <family val="2"/>
    </font>
    <font>
      <b/>
      <sz val="9"/>
      <name val="Segoe UI"/>
      <family val="2"/>
    </font>
    <font>
      <sz val="8"/>
      <color indexed="8"/>
      <name val="Segoe UI"/>
      <family val="2"/>
    </font>
    <font>
      <b/>
      <sz val="9"/>
      <color indexed="8"/>
      <name val="Segoe UI"/>
      <family val="2"/>
    </font>
    <font>
      <sz val="8"/>
      <name val="Segoe UI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8"/>
      <color rgb="FFFF0000"/>
      <name val="Segoe UI"/>
      <family val="2"/>
    </font>
    <font>
      <sz val="9"/>
      <color indexed="8"/>
      <name val="Segoe UI"/>
      <family val="2"/>
    </font>
    <font>
      <b/>
      <sz val="10"/>
      <color rgb="FFFF0000"/>
      <name val="Arial"/>
      <family val="2"/>
    </font>
    <font>
      <sz val="11"/>
      <name val="Segoe UI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9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9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3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BFBFB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2" fillId="0" borderId="12">
      <protection hidden="1"/>
    </xf>
    <xf numFmtId="0" fontId="33" fillId="25" borderId="12" applyNumberFormat="0" applyFont="0" applyBorder="0" applyAlignment="0" applyProtection="0">
      <protection hidden="1"/>
    </xf>
    <xf numFmtId="0" fontId="32" fillId="0" borderId="12">
      <protection hidden="1"/>
    </xf>
    <xf numFmtId="166" fontId="34" fillId="0" borderId="18" applyBorder="0">
      <alignment horizontal="center" vertical="center"/>
    </xf>
    <xf numFmtId="0" fontId="35" fillId="0" borderId="19" applyNumberFormat="0" applyFont="0" applyProtection="0">
      <alignment wrapText="1"/>
    </xf>
    <xf numFmtId="0" fontId="36" fillId="13" borderId="0" applyNumberFormat="0" applyBorder="0" applyAlignment="0" applyProtection="0"/>
    <xf numFmtId="0" fontId="37" fillId="25" borderId="20" applyNumberFormat="0" applyAlignment="0" applyProtection="0"/>
    <xf numFmtId="0" fontId="38" fillId="26" borderId="21" applyNumberFormat="0" applyAlignment="0" applyProtection="0"/>
    <xf numFmtId="0" fontId="39" fillId="0" borderId="22" applyNumberFormat="0" applyFill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30" borderId="0" applyNumberFormat="0" applyBorder="0" applyAlignment="0" applyProtection="0"/>
    <xf numFmtId="0" fontId="41" fillId="16" borderId="20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23" applyNumberFormat="0" applyProtection="0">
      <alignment wrapText="1"/>
    </xf>
    <xf numFmtId="0" fontId="42" fillId="0" borderId="24" applyNumberFormat="0" applyProtection="0">
      <alignment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/>
    <xf numFmtId="0" fontId="45" fillId="0" borderId="12">
      <alignment horizontal="left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6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>
      <alignment vertical="top"/>
    </xf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39" fontId="4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3" fillId="32" borderId="25" applyNumberFormat="0" applyFont="0" applyAlignment="0" applyProtection="0"/>
    <xf numFmtId="0" fontId="42" fillId="0" borderId="26" applyNumberFormat="0" applyProtection="0">
      <alignment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12" applyNumberFormat="0" applyFill="0" applyBorder="0" applyAlignment="0" applyProtection="0">
      <protection hidden="1"/>
    </xf>
    <xf numFmtId="0" fontId="50" fillId="25" borderId="27" applyNumberFormat="0" applyAlignment="0" applyProtection="0"/>
    <xf numFmtId="0" fontId="51" fillId="0" borderId="0" applyNumberFormat="0" applyProtection="0">
      <alignment horizontal="left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29" applyNumberFormat="0" applyFill="0" applyAlignment="0" applyProtection="0"/>
    <xf numFmtId="0" fontId="40" fillId="0" borderId="30" applyNumberFormat="0" applyFill="0" applyAlignment="0" applyProtection="0"/>
    <xf numFmtId="0" fontId="56" fillId="0" borderId="0" applyNumberFormat="0" applyFill="0" applyBorder="0" applyAlignment="0" applyProtection="0"/>
    <xf numFmtId="0" fontId="57" fillId="25" borderId="12"/>
    <xf numFmtId="0" fontId="58" fillId="0" borderId="31" applyNumberFormat="0" applyFill="0" applyAlignment="0" applyProtection="0"/>
  </cellStyleXfs>
  <cellXfs count="210">
    <xf numFmtId="0" fontId="0" fillId="0" borderId="0" xfId="0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 applyProtection="1">
      <alignment horizontal="center" vertical="center"/>
    </xf>
    <xf numFmtId="0" fontId="8" fillId="8" borderId="4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center" vertical="center"/>
    </xf>
    <xf numFmtId="0" fontId="8" fillId="8" borderId="8" xfId="0" applyFont="1" applyFill="1" applyBorder="1" applyAlignment="1" applyProtection="1">
      <alignment horizontal="center" vertical="center"/>
    </xf>
    <xf numFmtId="0" fontId="8" fillId="8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left" vertical="center"/>
    </xf>
    <xf numFmtId="164" fontId="9" fillId="0" borderId="11" xfId="2" applyNumberFormat="1" applyFont="1" applyFill="1" applyBorder="1"/>
    <xf numFmtId="164" fontId="9" fillId="0" borderId="12" xfId="2" applyNumberFormat="1" applyFont="1" applyFill="1" applyBorder="1"/>
    <xf numFmtId="0" fontId="9" fillId="0" borderId="12" xfId="3" applyFont="1" applyFill="1" applyBorder="1" applyAlignment="1" applyProtection="1"/>
    <xf numFmtId="49" fontId="9" fillId="0" borderId="12" xfId="2" applyNumberFormat="1" applyFont="1" applyFill="1" applyBorder="1" applyAlignment="1" applyProtection="1">
      <alignment horizontal="left"/>
    </xf>
    <xf numFmtId="164" fontId="9" fillId="0" borderId="11" xfId="2" applyNumberFormat="1" applyFont="1" applyFill="1" applyBorder="1" applyProtection="1"/>
    <xf numFmtId="164" fontId="9" fillId="0" borderId="12" xfId="2" applyNumberFormat="1" applyFont="1" applyFill="1" applyBorder="1" applyProtection="1"/>
    <xf numFmtId="43" fontId="10" fillId="0" borderId="0" xfId="1" applyFont="1"/>
    <xf numFmtId="49" fontId="11" fillId="0" borderId="12" xfId="2" applyNumberFormat="1" applyFont="1" applyFill="1" applyBorder="1" applyAlignment="1" applyProtection="1">
      <alignment horizontal="left" indent="1"/>
    </xf>
    <xf numFmtId="164" fontId="11" fillId="0" borderId="11" xfId="2" applyNumberFormat="1" applyFont="1" applyFill="1" applyBorder="1" applyProtection="1"/>
    <xf numFmtId="164" fontId="11" fillId="0" borderId="11" xfId="4" applyNumberFormat="1" applyFont="1" applyFill="1" applyBorder="1" applyProtection="1"/>
    <xf numFmtId="164" fontId="11" fillId="9" borderId="11" xfId="2" applyNumberFormat="1" applyFont="1" applyFill="1" applyBorder="1" applyProtection="1"/>
    <xf numFmtId="164" fontId="11" fillId="9" borderId="12" xfId="2" applyNumberFormat="1" applyFont="1" applyFill="1" applyBorder="1" applyProtection="1"/>
    <xf numFmtId="164" fontId="9" fillId="0" borderId="11" xfId="3" applyNumberFormat="1" applyFont="1" applyFill="1" applyBorder="1" applyProtection="1"/>
    <xf numFmtId="164" fontId="9" fillId="0" borderId="12" xfId="3" applyNumberFormat="1" applyFont="1" applyFill="1" applyBorder="1" applyProtection="1"/>
    <xf numFmtId="49" fontId="9" fillId="0" borderId="12" xfId="3" applyNumberFormat="1" applyFont="1" applyFill="1" applyBorder="1" applyAlignment="1" applyProtection="1">
      <alignment horizontal="left" indent="1"/>
    </xf>
    <xf numFmtId="49" fontId="11" fillId="0" borderId="12" xfId="3" applyNumberFormat="1" applyFont="1" applyFill="1" applyBorder="1" applyAlignment="1" applyProtection="1">
      <alignment horizontal="left" indent="2"/>
    </xf>
    <xf numFmtId="165" fontId="11" fillId="0" borderId="11" xfId="4" applyNumberFormat="1" applyFont="1" applyFill="1" applyBorder="1" applyProtection="1"/>
    <xf numFmtId="164" fontId="11" fillId="0" borderId="11" xfId="3" applyNumberFormat="1" applyFont="1" applyFill="1" applyBorder="1" applyProtection="1"/>
    <xf numFmtId="165" fontId="11" fillId="0" borderId="11" xfId="5" applyNumberFormat="1" applyFont="1" applyFill="1" applyBorder="1" applyProtection="1"/>
    <xf numFmtId="165" fontId="11" fillId="9" borderId="11" xfId="4" applyNumberFormat="1" applyFont="1" applyFill="1" applyBorder="1" applyProtection="1"/>
    <xf numFmtId="164" fontId="11" fillId="9" borderId="11" xfId="3" applyNumberFormat="1" applyFont="1" applyFill="1" applyBorder="1" applyProtection="1"/>
    <xf numFmtId="0" fontId="0" fillId="0" borderId="0" xfId="0" applyBorder="1"/>
    <xf numFmtId="49" fontId="11" fillId="0" borderId="12" xfId="0" applyNumberFormat="1" applyFont="1" applyFill="1" applyBorder="1" applyAlignment="1" applyProtection="1">
      <alignment horizontal="left" indent="2"/>
    </xf>
    <xf numFmtId="164" fontId="12" fillId="0" borderId="11" xfId="5" applyNumberFormat="1" applyFont="1" applyFill="1" applyBorder="1" applyProtection="1"/>
    <xf numFmtId="164" fontId="11" fillId="9" borderId="11" xfId="4" applyNumberFormat="1" applyFont="1" applyFill="1" applyBorder="1" applyProtection="1"/>
    <xf numFmtId="164" fontId="11" fillId="0" borderId="11" xfId="5" applyNumberFormat="1" applyFont="1" applyFill="1" applyBorder="1" applyProtection="1"/>
    <xf numFmtId="164" fontId="9" fillId="0" borderId="11" xfId="4" applyNumberFormat="1" applyFont="1" applyFill="1" applyBorder="1" applyProtection="1"/>
    <xf numFmtId="164" fontId="9" fillId="0" borderId="11" xfId="3" applyNumberFormat="1" applyFont="1" applyFill="1" applyBorder="1" applyAlignment="1" applyProtection="1"/>
    <xf numFmtId="164" fontId="9" fillId="0" borderId="11" xfId="5" applyNumberFormat="1" applyFont="1" applyFill="1" applyBorder="1" applyAlignment="1" applyProtection="1"/>
    <xf numFmtId="49" fontId="9" fillId="0" borderId="12" xfId="2" applyNumberFormat="1" applyFont="1" applyFill="1" applyBorder="1" applyAlignment="1" applyProtection="1">
      <alignment horizontal="left" indent="2"/>
    </xf>
    <xf numFmtId="49" fontId="11" fillId="0" borderId="12" xfId="2" applyNumberFormat="1" applyFont="1" applyFill="1" applyBorder="1" applyAlignment="1" applyProtection="1">
      <alignment horizontal="left" indent="3"/>
    </xf>
    <xf numFmtId="0" fontId="9" fillId="0" borderId="12" xfId="3" applyFont="1" applyFill="1" applyBorder="1" applyAlignment="1" applyProtection="1">
      <alignment horizontal="left" indent="2"/>
    </xf>
    <xf numFmtId="0" fontId="13" fillId="0" borderId="0" xfId="0" applyFont="1"/>
    <xf numFmtId="49" fontId="12" fillId="0" borderId="12" xfId="2" applyNumberFormat="1" applyFont="1" applyFill="1" applyBorder="1" applyAlignment="1" applyProtection="1">
      <alignment horizontal="left" indent="3"/>
    </xf>
    <xf numFmtId="165" fontId="12" fillId="0" borderId="11" xfId="4" applyNumberFormat="1" applyFont="1" applyFill="1" applyBorder="1" applyProtection="1"/>
    <xf numFmtId="165" fontId="12" fillId="0" borderId="11" xfId="2" applyNumberFormat="1" applyFont="1" applyFill="1" applyBorder="1" applyProtection="1"/>
    <xf numFmtId="164" fontId="12" fillId="0" borderId="11" xfId="2" applyNumberFormat="1" applyFont="1" applyFill="1" applyBorder="1" applyProtection="1"/>
    <xf numFmtId="164" fontId="12" fillId="0" borderId="12" xfId="2" applyNumberFormat="1" applyFont="1" applyFill="1" applyBorder="1" applyProtection="1"/>
    <xf numFmtId="165" fontId="12" fillId="9" borderId="11" xfId="2" applyNumberFormat="1" applyFont="1" applyFill="1" applyBorder="1" applyProtection="1"/>
    <xf numFmtId="164" fontId="11" fillId="0" borderId="11" xfId="2" applyNumberFormat="1" applyFont="1" applyFill="1" applyBorder="1"/>
    <xf numFmtId="164" fontId="11" fillId="0" borderId="11" xfId="4" applyNumberFormat="1" applyFont="1" applyFill="1" applyBorder="1"/>
    <xf numFmtId="164" fontId="11" fillId="0" borderId="12" xfId="2" applyNumberFormat="1" applyFont="1" applyFill="1" applyBorder="1" applyProtection="1"/>
    <xf numFmtId="49" fontId="11" fillId="9" borderId="12" xfId="2" applyNumberFormat="1" applyFont="1" applyFill="1" applyBorder="1" applyAlignment="1" applyProtection="1">
      <alignment horizontal="left" indent="3"/>
    </xf>
    <xf numFmtId="165" fontId="11" fillId="0" borderId="11" xfId="2" applyNumberFormat="1" applyFont="1" applyFill="1" applyBorder="1" applyProtection="1"/>
    <xf numFmtId="0" fontId="0" fillId="9" borderId="0" xfId="0" applyFill="1"/>
    <xf numFmtId="165" fontId="11" fillId="9" borderId="11" xfId="2" applyNumberFormat="1" applyFont="1" applyFill="1" applyBorder="1" applyProtection="1"/>
    <xf numFmtId="164" fontId="12" fillId="0" borderId="11" xfId="4" applyNumberFormat="1" applyFont="1" applyFill="1" applyBorder="1" applyProtection="1"/>
    <xf numFmtId="49" fontId="9" fillId="0" borderId="12" xfId="2" applyNumberFormat="1" applyFont="1" applyFill="1" applyBorder="1" applyAlignment="1" applyProtection="1">
      <alignment horizontal="left" indent="3"/>
    </xf>
    <xf numFmtId="164" fontId="11" fillId="0" borderId="12" xfId="2" applyNumberFormat="1" applyFont="1" applyFill="1" applyBorder="1" applyAlignment="1" applyProtection="1">
      <alignment horizontal="left" indent="5"/>
    </xf>
    <xf numFmtId="164" fontId="11" fillId="10" borderId="12" xfId="2" applyNumberFormat="1" applyFont="1" applyFill="1" applyBorder="1" applyAlignment="1" applyProtection="1">
      <alignment horizontal="left" indent="5"/>
    </xf>
    <xf numFmtId="164" fontId="11" fillId="10" borderId="11" xfId="4" applyNumberFormat="1" applyFont="1" applyFill="1" applyBorder="1" applyProtection="1"/>
    <xf numFmtId="164" fontId="11" fillId="10" borderId="11" xfId="2" applyNumberFormat="1" applyFont="1" applyFill="1" applyBorder="1" applyProtection="1"/>
    <xf numFmtId="164" fontId="11" fillId="10" borderId="12" xfId="2" applyNumberFormat="1" applyFont="1" applyFill="1" applyBorder="1" applyProtection="1"/>
    <xf numFmtId="164" fontId="14" fillId="0" borderId="11" xfId="4" applyNumberFormat="1" applyFont="1" applyFill="1" applyBorder="1" applyProtection="1"/>
    <xf numFmtId="164" fontId="14" fillId="0" borderId="11" xfId="2" applyNumberFormat="1" applyFont="1" applyFill="1" applyBorder="1" applyProtection="1"/>
    <xf numFmtId="164" fontId="14" fillId="0" borderId="12" xfId="2" applyNumberFormat="1" applyFont="1" applyFill="1" applyBorder="1" applyProtection="1"/>
    <xf numFmtId="49" fontId="15" fillId="0" borderId="12" xfId="2" applyNumberFormat="1" applyFont="1" applyFill="1" applyBorder="1" applyAlignment="1" applyProtection="1">
      <alignment horizontal="left" indent="2"/>
    </xf>
    <xf numFmtId="164" fontId="15" fillId="0" borderId="11" xfId="4" applyNumberFormat="1" applyFont="1" applyFill="1" applyBorder="1" applyProtection="1"/>
    <xf numFmtId="164" fontId="15" fillId="0" borderId="11" xfId="2" applyNumberFormat="1" applyFont="1" applyFill="1" applyBorder="1" applyProtection="1"/>
    <xf numFmtId="164" fontId="15" fillId="0" borderId="12" xfId="2" applyNumberFormat="1" applyFont="1" applyFill="1" applyBorder="1" applyProtection="1"/>
    <xf numFmtId="43" fontId="11" fillId="0" borderId="11" xfId="1" applyFont="1" applyFill="1" applyBorder="1" applyProtection="1"/>
    <xf numFmtId="164" fontId="15" fillId="0" borderId="11" xfId="2" applyNumberFormat="1" applyFont="1" applyFill="1" applyBorder="1"/>
    <xf numFmtId="164" fontId="11" fillId="9" borderId="11" xfId="2" applyNumberFormat="1" applyFont="1" applyFill="1" applyBorder="1"/>
    <xf numFmtId="164" fontId="16" fillId="0" borderId="11" xfId="4" applyNumberFormat="1" applyFont="1" applyFill="1" applyBorder="1"/>
    <xf numFmtId="164" fontId="9" fillId="0" borderId="11" xfId="4" applyNumberFormat="1" applyFont="1" applyFill="1" applyBorder="1"/>
    <xf numFmtId="164" fontId="9" fillId="9" borderId="11" xfId="2" applyNumberFormat="1" applyFont="1" applyFill="1" applyBorder="1"/>
    <xf numFmtId="43" fontId="9" fillId="0" borderId="11" xfId="1" applyFont="1" applyFill="1" applyBorder="1" applyProtection="1"/>
    <xf numFmtId="49" fontId="9" fillId="0" borderId="12" xfId="4" applyNumberFormat="1" applyFont="1" applyFill="1" applyBorder="1" applyAlignment="1" applyProtection="1">
      <alignment horizontal="left" indent="1"/>
    </xf>
    <xf numFmtId="0" fontId="3" fillId="0" borderId="0" xfId="0" applyFont="1"/>
    <xf numFmtId="49" fontId="11" fillId="10" borderId="12" xfId="3" applyNumberFormat="1" applyFont="1" applyFill="1" applyBorder="1" applyAlignment="1" applyProtection="1">
      <alignment horizontal="left" indent="3"/>
    </xf>
    <xf numFmtId="43" fontId="11" fillId="10" borderId="11" xfId="1" applyFont="1" applyFill="1" applyBorder="1" applyProtection="1"/>
    <xf numFmtId="49" fontId="11" fillId="9" borderId="12" xfId="3" applyNumberFormat="1" applyFont="1" applyFill="1" applyBorder="1" applyAlignment="1" applyProtection="1">
      <alignment horizontal="left" indent="3"/>
    </xf>
    <xf numFmtId="0" fontId="3" fillId="9" borderId="0" xfId="0" applyFont="1" applyFill="1"/>
    <xf numFmtId="49" fontId="9" fillId="0" borderId="12" xfId="2" applyNumberFormat="1" applyFont="1" applyFill="1" applyBorder="1"/>
    <xf numFmtId="49" fontId="9" fillId="0" borderId="12" xfId="2" applyNumberFormat="1" applyFont="1" applyFill="1" applyBorder="1" applyAlignment="1" applyProtection="1">
      <alignment horizontal="left" indent="1"/>
    </xf>
    <xf numFmtId="164" fontId="11" fillId="0" borderId="11" xfId="3" applyNumberFormat="1" applyFont="1" applyFill="1" applyBorder="1" applyAlignment="1" applyProtection="1"/>
    <xf numFmtId="164" fontId="11" fillId="0" borderId="11" xfId="5" applyNumberFormat="1" applyFont="1" applyFill="1" applyBorder="1" applyAlignment="1" applyProtection="1"/>
    <xf numFmtId="164" fontId="11" fillId="9" borderId="11" xfId="3" applyNumberFormat="1" applyFont="1" applyFill="1" applyBorder="1" applyAlignment="1" applyProtection="1"/>
    <xf numFmtId="164" fontId="11" fillId="0" borderId="11" xfId="3" applyNumberFormat="1" applyFont="1" applyFill="1" applyBorder="1"/>
    <xf numFmtId="164" fontId="11" fillId="0" borderId="11" xfId="5" applyNumberFormat="1" applyFont="1" applyFill="1" applyBorder="1"/>
    <xf numFmtId="164" fontId="11" fillId="10" borderId="11" xfId="3" applyNumberFormat="1" applyFont="1" applyFill="1" applyBorder="1"/>
    <xf numFmtId="164" fontId="11" fillId="10" borderId="11" xfId="5" applyNumberFormat="1" applyFont="1" applyFill="1" applyBorder="1"/>
    <xf numFmtId="164" fontId="9" fillId="9" borderId="11" xfId="4" applyNumberFormat="1" applyFont="1" applyFill="1" applyBorder="1" applyProtection="1"/>
    <xf numFmtId="49" fontId="11" fillId="0" borderId="12" xfId="3" applyNumberFormat="1" applyFont="1" applyFill="1" applyBorder="1" applyAlignment="1" applyProtection="1">
      <alignment horizontal="left" indent="3"/>
    </xf>
    <xf numFmtId="164" fontId="11" fillId="10" borderId="12" xfId="6" applyNumberFormat="1" applyFont="1" applyFill="1" applyBorder="1" applyAlignment="1" applyProtection="1">
      <alignment vertical="center"/>
    </xf>
    <xf numFmtId="164" fontId="11" fillId="10" borderId="11" xfId="2" applyNumberFormat="1" applyFont="1" applyFill="1" applyBorder="1"/>
    <xf numFmtId="164" fontId="11" fillId="10" borderId="11" xfId="4" applyNumberFormat="1" applyFont="1" applyFill="1" applyBorder="1"/>
    <xf numFmtId="164" fontId="11" fillId="10" borderId="12" xfId="0" applyNumberFormat="1" applyFont="1" applyFill="1" applyBorder="1" applyAlignment="1" applyProtection="1">
      <alignment vertical="center"/>
    </xf>
    <xf numFmtId="49" fontId="11" fillId="10" borderId="12" xfId="2" applyNumberFormat="1" applyFont="1" applyFill="1" applyBorder="1" applyAlignment="1" applyProtection="1">
      <alignment horizontal="left" indent="2"/>
    </xf>
    <xf numFmtId="0" fontId="0" fillId="0" borderId="0" xfId="0" applyFill="1"/>
    <xf numFmtId="165" fontId="11" fillId="0" borderId="12" xfId="1" applyNumberFormat="1" applyFont="1" applyFill="1" applyBorder="1"/>
    <xf numFmtId="49" fontId="9" fillId="0" borderId="12" xfId="2" applyNumberFormat="1" applyFont="1" applyFill="1" applyBorder="1" applyAlignment="1">
      <alignment horizontal="left" indent="1"/>
    </xf>
    <xf numFmtId="49" fontId="12" fillId="0" borderId="12" xfId="4" applyNumberFormat="1" applyFont="1" applyFill="1" applyBorder="1" applyAlignment="1" applyProtection="1">
      <alignment horizontal="left" indent="2"/>
    </xf>
    <xf numFmtId="164" fontId="12" fillId="0" borderId="11" xfId="2" applyNumberFormat="1" applyFont="1" applyFill="1" applyBorder="1"/>
    <xf numFmtId="49" fontId="12" fillId="0" borderId="12" xfId="2" applyNumberFormat="1" applyFont="1" applyFill="1" applyBorder="1" applyAlignment="1" applyProtection="1">
      <alignment horizontal="left" indent="2"/>
    </xf>
    <xf numFmtId="43" fontId="12" fillId="0" borderId="11" xfId="1" applyFont="1" applyFill="1" applyBorder="1" applyProtection="1"/>
    <xf numFmtId="49" fontId="9" fillId="0" borderId="12" xfId="2" applyNumberFormat="1" applyFont="1" applyFill="1" applyBorder="1" applyAlignment="1" applyProtection="1"/>
    <xf numFmtId="49" fontId="11" fillId="0" borderId="12" xfId="4" applyNumberFormat="1" applyFont="1" applyFill="1" applyBorder="1" applyAlignment="1" applyProtection="1">
      <alignment horizontal="left" indent="1"/>
    </xf>
    <xf numFmtId="49" fontId="8" fillId="8" borderId="7" xfId="2" applyNumberFormat="1" applyFont="1" applyFill="1" applyBorder="1" applyAlignment="1" applyProtection="1">
      <alignment horizontal="left" vertical="center"/>
    </xf>
    <xf numFmtId="164" fontId="8" fillId="8" borderId="9" xfId="2" applyNumberFormat="1" applyFont="1" applyFill="1" applyBorder="1" applyAlignment="1" applyProtection="1">
      <alignment vertical="center"/>
    </xf>
    <xf numFmtId="164" fontId="8" fillId="8" borderId="7" xfId="2" applyNumberFormat="1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 applyProtection="1"/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49" fontId="14" fillId="0" borderId="12" xfId="0" applyNumberFormat="1" applyFont="1" applyFill="1" applyBorder="1" applyAlignment="1" applyProtection="1">
      <alignment horizontal="left"/>
    </xf>
    <xf numFmtId="164" fontId="14" fillId="0" borderId="12" xfId="0" applyNumberFormat="1" applyFont="1" applyFill="1" applyBorder="1" applyProtection="1"/>
    <xf numFmtId="164" fontId="14" fillId="0" borderId="11" xfId="0" applyNumberFormat="1" applyFont="1" applyFill="1" applyBorder="1" applyProtection="1"/>
    <xf numFmtId="49" fontId="11" fillId="0" borderId="12" xfId="0" applyNumberFormat="1" applyFont="1" applyFill="1" applyBorder="1" applyAlignment="1" applyProtection="1">
      <alignment horizontal="left" indent="1"/>
    </xf>
    <xf numFmtId="164" fontId="11" fillId="0" borderId="11" xfId="0" applyNumberFormat="1" applyFont="1" applyFill="1" applyBorder="1" applyProtection="1"/>
    <xf numFmtId="164" fontId="11" fillId="0" borderId="12" xfId="0" applyNumberFormat="1" applyFont="1" applyFill="1" applyBorder="1" applyProtection="1"/>
    <xf numFmtId="43" fontId="11" fillId="0" borderId="12" xfId="1" applyFont="1" applyFill="1" applyBorder="1" applyProtection="1"/>
    <xf numFmtId="49" fontId="15" fillId="0" borderId="12" xfId="0" applyNumberFormat="1" applyFont="1" applyFill="1" applyBorder="1" applyAlignment="1" applyProtection="1">
      <alignment horizontal="left" indent="1"/>
    </xf>
    <xf numFmtId="164" fontId="15" fillId="0" borderId="11" xfId="0" applyNumberFormat="1" applyFont="1" applyFill="1" applyBorder="1" applyProtection="1"/>
    <xf numFmtId="164" fontId="15" fillId="0" borderId="12" xfId="0" applyNumberFormat="1" applyFont="1" applyFill="1" applyBorder="1" applyProtection="1"/>
    <xf numFmtId="164" fontId="15" fillId="0" borderId="12" xfId="3" applyNumberFormat="1" applyFont="1" applyFill="1" applyBorder="1" applyProtection="1"/>
    <xf numFmtId="164" fontId="15" fillId="0" borderId="11" xfId="3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left" indent="2"/>
      <protection locked="0"/>
    </xf>
    <xf numFmtId="43" fontId="9" fillId="0" borderId="12" xfId="1" applyFont="1" applyFill="1" applyBorder="1" applyProtection="1"/>
    <xf numFmtId="164" fontId="9" fillId="0" borderId="11" xfId="3" applyNumberFormat="1" applyFont="1" applyFill="1" applyBorder="1" applyAlignment="1" applyProtection="1">
      <alignment horizontal="left" indent="4"/>
    </xf>
    <xf numFmtId="49" fontId="11" fillId="0" borderId="12" xfId="0" applyNumberFormat="1" applyFont="1" applyFill="1" applyBorder="1" applyAlignment="1" applyProtection="1">
      <alignment horizontal="left" indent="2"/>
      <protection locked="0"/>
    </xf>
    <xf numFmtId="164" fontId="11" fillId="0" borderId="12" xfId="3" applyNumberFormat="1" applyFont="1" applyFill="1" applyBorder="1" applyProtection="1"/>
    <xf numFmtId="49" fontId="11" fillId="0" borderId="12" xfId="0" applyNumberFormat="1" applyFont="1" applyFill="1" applyBorder="1" applyAlignment="1" applyProtection="1">
      <alignment horizontal="left" indent="3"/>
      <protection locked="0"/>
    </xf>
    <xf numFmtId="164" fontId="11" fillId="9" borderId="12" xfId="0" applyNumberFormat="1" applyFont="1" applyFill="1" applyBorder="1" applyProtection="1"/>
    <xf numFmtId="49" fontId="8" fillId="8" borderId="13" xfId="0" applyNumberFormat="1" applyFont="1" applyFill="1" applyBorder="1" applyAlignment="1" applyProtection="1">
      <alignment horizontal="left" vertical="center"/>
    </xf>
    <xf numFmtId="164" fontId="8" fillId="8" borderId="9" xfId="0" applyNumberFormat="1" applyFont="1" applyFill="1" applyBorder="1" applyAlignment="1" applyProtection="1">
      <alignment vertical="center"/>
    </xf>
    <xf numFmtId="164" fontId="8" fillId="8" borderId="7" xfId="0" applyNumberFormat="1" applyFont="1" applyFill="1" applyBorder="1" applyAlignment="1" applyProtection="1">
      <alignment vertical="center"/>
    </xf>
    <xf numFmtId="49" fontId="9" fillId="0" borderId="10" xfId="0" applyNumberFormat="1" applyFont="1" applyFill="1" applyBorder="1" applyAlignment="1" applyProtection="1">
      <alignment horizontal="left"/>
    </xf>
    <xf numFmtId="164" fontId="9" fillId="0" borderId="14" xfId="0" applyNumberFormat="1" applyFont="1" applyFill="1" applyBorder="1" applyProtection="1"/>
    <xf numFmtId="164" fontId="9" fillId="0" borderId="12" xfId="0" applyNumberFormat="1" applyFont="1" applyFill="1" applyBorder="1" applyAlignment="1" applyProtection="1">
      <alignment vertical="center"/>
    </xf>
    <xf numFmtId="164" fontId="9" fillId="0" borderId="11" xfId="0" applyNumberFormat="1" applyFont="1" applyFill="1" applyBorder="1" applyAlignment="1" applyProtection="1">
      <alignment vertical="center"/>
    </xf>
    <xf numFmtId="49" fontId="11" fillId="0" borderId="12" xfId="0" applyNumberFormat="1" applyFont="1" applyFill="1" applyBorder="1" applyAlignment="1" applyProtection="1">
      <alignment horizontal="left"/>
    </xf>
    <xf numFmtId="164" fontId="11" fillId="0" borderId="11" xfId="0" applyNumberFormat="1" applyFont="1" applyFill="1" applyBorder="1" applyAlignment="1" applyProtection="1">
      <alignment vertical="center"/>
    </xf>
    <xf numFmtId="164" fontId="11" fillId="9" borderId="11" xfId="0" applyNumberFormat="1" applyFont="1" applyFill="1" applyBorder="1" applyAlignment="1" applyProtection="1">
      <alignment vertical="center"/>
    </xf>
    <xf numFmtId="164" fontId="11" fillId="0" borderId="12" xfId="0" applyNumberFormat="1" applyFont="1" applyFill="1" applyBorder="1" applyAlignment="1" applyProtection="1">
      <alignment vertical="center"/>
    </xf>
    <xf numFmtId="165" fontId="11" fillId="0" borderId="11" xfId="1" applyNumberFormat="1" applyFont="1" applyFill="1" applyBorder="1" applyAlignment="1" applyProtection="1">
      <alignment vertical="center"/>
    </xf>
    <xf numFmtId="43" fontId="11" fillId="0" borderId="11" xfId="1" applyFont="1" applyFill="1" applyBorder="1" applyAlignment="1" applyProtection="1">
      <alignment vertical="center"/>
    </xf>
    <xf numFmtId="43" fontId="11" fillId="0" borderId="12" xfId="1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horizontal="left"/>
    </xf>
    <xf numFmtId="165" fontId="11" fillId="0" borderId="15" xfId="0" applyNumberFormat="1" applyFont="1" applyFill="1" applyBorder="1" applyAlignment="1" applyProtection="1">
      <alignment vertical="center"/>
    </xf>
    <xf numFmtId="164" fontId="11" fillId="0" borderId="8" xfId="0" applyNumberFormat="1" applyFont="1" applyFill="1" applyBorder="1" applyAlignment="1" applyProtection="1">
      <alignment vertical="center"/>
    </xf>
    <xf numFmtId="164" fontId="11" fillId="0" borderId="15" xfId="0" applyNumberFormat="1" applyFont="1" applyFill="1" applyBorder="1" applyAlignment="1" applyProtection="1">
      <alignment vertical="center"/>
    </xf>
    <xf numFmtId="49" fontId="8" fillId="8" borderId="16" xfId="0" applyNumberFormat="1" applyFont="1" applyFill="1" applyBorder="1" applyAlignment="1" applyProtection="1">
      <alignment horizontal="left" vertical="center"/>
    </xf>
    <xf numFmtId="165" fontId="8" fillId="8" borderId="14" xfId="0" applyNumberFormat="1" applyFont="1" applyFill="1" applyBorder="1" applyAlignment="1" applyProtection="1">
      <alignment vertical="center"/>
    </xf>
    <xf numFmtId="164" fontId="8" fillId="8" borderId="10" xfId="0" applyNumberFormat="1" applyFont="1" applyFill="1" applyBorder="1" applyAlignment="1" applyProtection="1">
      <alignment vertical="center"/>
    </xf>
    <xf numFmtId="164" fontId="8" fillId="8" borderId="14" xfId="0" applyNumberFormat="1" applyFont="1" applyFill="1" applyBorder="1" applyAlignment="1" applyProtection="1">
      <alignment vertical="center"/>
    </xf>
    <xf numFmtId="49" fontId="16" fillId="10" borderId="6" xfId="0" applyNumberFormat="1" applyFont="1" applyFill="1" applyBorder="1" applyAlignment="1" applyProtection="1">
      <alignment horizontal="left" vertical="center"/>
    </xf>
    <xf numFmtId="165" fontId="16" fillId="10" borderId="17" xfId="0" applyNumberFormat="1" applyFont="1" applyFill="1" applyBorder="1" applyAlignment="1" applyProtection="1">
      <alignment vertical="center"/>
    </xf>
    <xf numFmtId="164" fontId="16" fillId="10" borderId="17" xfId="0" applyNumberFormat="1" applyFont="1" applyFill="1" applyBorder="1" applyAlignment="1" applyProtection="1">
      <alignment vertical="center"/>
    </xf>
    <xf numFmtId="164" fontId="17" fillId="0" borderId="0" xfId="0" applyNumberFormat="1" applyFont="1"/>
    <xf numFmtId="164" fontId="18" fillId="0" borderId="0" xfId="0" applyNumberFormat="1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/>
    <xf numFmtId="165" fontId="20" fillId="0" borderId="0" xfId="0" applyNumberFormat="1" applyFont="1" applyAlignment="1">
      <alignment horizontal="center"/>
    </xf>
    <xf numFmtId="0" fontId="18" fillId="0" borderId="0" xfId="0" applyFont="1" applyFill="1" applyAlignment="1" applyProtection="1"/>
    <xf numFmtId="39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0" fontId="18" fillId="0" borderId="0" xfId="0" applyFont="1" applyFill="1" applyAlignment="1" applyProtection="1">
      <alignment horizontal="left" indent="1"/>
    </xf>
    <xf numFmtId="164" fontId="22" fillId="9" borderId="0" xfId="0" applyNumberFormat="1" applyFont="1" applyFill="1" applyAlignment="1">
      <alignment horizontal="right"/>
    </xf>
    <xf numFmtId="164" fontId="20" fillId="0" borderId="0" xfId="0" applyNumberFormat="1" applyFont="1" applyFill="1" applyBorder="1"/>
    <xf numFmtId="165" fontId="20" fillId="0" borderId="0" xfId="0" applyNumberFormat="1" applyFont="1" applyFill="1" applyBorder="1"/>
    <xf numFmtId="165" fontId="18" fillId="0" borderId="0" xfId="1" applyNumberFormat="1" applyFont="1" applyFill="1" applyBorder="1" applyAlignment="1" applyProtection="1">
      <alignment vertical="center"/>
    </xf>
    <xf numFmtId="164" fontId="23" fillId="0" borderId="0" xfId="0" applyNumberFormat="1" applyFont="1" applyFill="1" applyBorder="1"/>
    <xf numFmtId="165" fontId="20" fillId="0" borderId="0" xfId="1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/>
    <xf numFmtId="165" fontId="18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/>
    <xf numFmtId="0" fontId="26" fillId="0" borderId="0" xfId="0" applyFont="1"/>
    <xf numFmtId="165" fontId="3" fillId="0" borderId="0" xfId="0" applyNumberFormat="1" applyFont="1" applyBorder="1"/>
    <xf numFmtId="0" fontId="12" fillId="0" borderId="0" xfId="0" applyFont="1"/>
    <xf numFmtId="49" fontId="20" fillId="0" borderId="0" xfId="0" applyNumberFormat="1" applyFont="1" applyFill="1" applyBorder="1"/>
    <xf numFmtId="165" fontId="27" fillId="9" borderId="0" xfId="0" applyNumberFormat="1" applyFont="1" applyFill="1" applyAlignment="1">
      <alignment horizontal="right"/>
    </xf>
    <xf numFmtId="165" fontId="22" fillId="9" borderId="0" xfId="0" applyNumberFormat="1" applyFont="1" applyFill="1" applyAlignment="1">
      <alignment horizontal="right"/>
    </xf>
    <xf numFmtId="165" fontId="20" fillId="9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/>
    <xf numFmtId="164" fontId="20" fillId="9" borderId="0" xfId="0" applyNumberFormat="1" applyFont="1" applyFill="1" applyBorder="1" applyAlignment="1" applyProtection="1">
      <alignment vertical="center"/>
    </xf>
    <xf numFmtId="165" fontId="20" fillId="9" borderId="0" xfId="0" applyNumberFormat="1" applyFont="1" applyFill="1" applyBorder="1"/>
    <xf numFmtId="43" fontId="27" fillId="9" borderId="0" xfId="0" applyNumberFormat="1" applyFont="1" applyFill="1" applyAlignment="1">
      <alignment horizontal="right"/>
    </xf>
    <xf numFmtId="43" fontId="27" fillId="0" borderId="0" xfId="0" applyNumberFormat="1" applyFont="1" applyAlignment="1">
      <alignment horizontal="right"/>
    </xf>
    <xf numFmtId="39" fontId="20" fillId="9" borderId="0" xfId="0" applyNumberFormat="1" applyFont="1" applyFill="1" applyBorder="1" applyAlignment="1" applyProtection="1">
      <alignment vertical="center"/>
    </xf>
    <xf numFmtId="0" fontId="20" fillId="9" borderId="0" xfId="0" applyFont="1" applyFill="1" applyBorder="1"/>
    <xf numFmtId="0" fontId="20" fillId="0" borderId="0" xfId="0" applyFont="1" applyFill="1" applyBorder="1"/>
    <xf numFmtId="0" fontId="20" fillId="0" borderId="0" xfId="0" applyFont="1"/>
    <xf numFmtId="164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0" borderId="0" xfId="0" applyFont="1" applyFill="1"/>
    <xf numFmtId="164" fontId="28" fillId="0" borderId="0" xfId="0" applyNumberFormat="1" applyFont="1" applyFill="1" applyBorder="1"/>
    <xf numFmtId="0" fontId="28" fillId="0" borderId="0" xfId="0" applyFont="1" applyFill="1" applyBorder="1"/>
    <xf numFmtId="164" fontId="28" fillId="0" borderId="0" xfId="0" applyNumberFormat="1" applyFont="1"/>
    <xf numFmtId="165" fontId="12" fillId="0" borderId="0" xfId="1" applyNumberFormat="1" applyFont="1" applyFill="1" applyBorder="1" applyAlignment="1" applyProtection="1">
      <alignment vertical="center"/>
    </xf>
    <xf numFmtId="165" fontId="11" fillId="0" borderId="0" xfId="1" applyNumberFormat="1" applyFont="1" applyFill="1" applyBorder="1" applyAlignment="1" applyProtection="1">
      <alignment vertical="center"/>
    </xf>
    <xf numFmtId="0" fontId="29" fillId="0" borderId="0" xfId="0" applyFont="1"/>
    <xf numFmtId="0" fontId="29" fillId="0" borderId="0" xfId="0" applyFont="1" applyFill="1"/>
  </cellXfs>
  <cellStyles count="439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Array" xfId="31"/>
    <cellStyle name="Array Enter" xfId="32"/>
    <cellStyle name="Array_Sheet1" xfId="33"/>
    <cellStyle name="base paren" xfId="34"/>
    <cellStyle name="Body: normal cell" xfId="35"/>
    <cellStyle name="Buena 2" xfId="36"/>
    <cellStyle name="Cálculo 2" xfId="37"/>
    <cellStyle name="Celda de comprobación 2" xfId="38"/>
    <cellStyle name="Celda vinculada 2" xfId="39"/>
    <cellStyle name="Comma 10" xfId="40"/>
    <cellStyle name="Comma 10 2" xfId="41"/>
    <cellStyle name="Comma 2" xfId="42"/>
    <cellStyle name="Comma 2 2" xfId="43"/>
    <cellStyle name="Comma 2 2 2" xfId="44"/>
    <cellStyle name="Comma 2 2 3" xfId="45"/>
    <cellStyle name="Comma 2 3" xfId="46"/>
    <cellStyle name="Comma 2 3 2" xfId="47"/>
    <cellStyle name="Comma 2 3 3" xfId="48"/>
    <cellStyle name="Comma 2 3 4" xfId="49"/>
    <cellStyle name="Comma 2 4" xfId="50"/>
    <cellStyle name="Comma 2 5" xfId="51"/>
    <cellStyle name="Comma 2_Sheet1" xfId="52"/>
    <cellStyle name="Comma 3" xfId="53"/>
    <cellStyle name="Comma 3 2" xfId="54"/>
    <cellStyle name="Comma 3 3" xfId="55"/>
    <cellStyle name="Comma 3 4" xfId="56"/>
    <cellStyle name="Comma 3 5" xfId="57"/>
    <cellStyle name="Comma 4" xfId="58"/>
    <cellStyle name="Comma 4 2" xfId="59"/>
    <cellStyle name="Comma 4 2 2" xfId="60"/>
    <cellStyle name="Comma 4 2 3" xfId="61"/>
    <cellStyle name="Comma 4 3" xfId="62"/>
    <cellStyle name="Comma 4 3 2" xfId="63"/>
    <cellStyle name="Comma 4 3 3" xfId="64"/>
    <cellStyle name="Comma 5" xfId="65"/>
    <cellStyle name="Comma 5 2" xfId="66"/>
    <cellStyle name="Comma 5 3" xfId="67"/>
    <cellStyle name="Comma 6" xfId="68"/>
    <cellStyle name="Comma 6 2" xfId="69"/>
    <cellStyle name="Comma 6 3" xfId="70"/>
    <cellStyle name="Comma 7" xfId="71"/>
    <cellStyle name="Comma 7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80"/>
    <cellStyle name="Comma 9 3" xfId="81"/>
    <cellStyle name="Comma 9 4" xfId="82"/>
    <cellStyle name="Currency 2" xfId="83"/>
    <cellStyle name="Currency 2 2" xfId="84"/>
    <cellStyle name="Encabezado 4 2" xfId="85"/>
    <cellStyle name="Énfasis1 2" xfId="86"/>
    <cellStyle name="Énfasis2 2" xfId="87"/>
    <cellStyle name="Énfasis3 2" xfId="88"/>
    <cellStyle name="Énfasis4 2" xfId="89"/>
    <cellStyle name="Énfasis5 2" xfId="90"/>
    <cellStyle name="Énfasis6 2" xfId="91"/>
    <cellStyle name="Entrada 2" xfId="92"/>
    <cellStyle name="Euro" xfId="93"/>
    <cellStyle name="Euro 2" xfId="94"/>
    <cellStyle name="Euro 3" xfId="95"/>
    <cellStyle name="Euro 4" xfId="96"/>
    <cellStyle name="Font: Calibri, 9pt regular" xfId="97"/>
    <cellStyle name="Footnotes: top row" xfId="98"/>
    <cellStyle name="Header: bottom row" xfId="99"/>
    <cellStyle name="Hipervínculo 2" xfId="100"/>
    <cellStyle name="Incorrecto 2" xfId="101"/>
    <cellStyle name="MacroCode" xfId="102"/>
    <cellStyle name="Millares" xfId="1" builtinId="3"/>
    <cellStyle name="Millares 10" xfId="103"/>
    <cellStyle name="Millares 10 10" xfId="104"/>
    <cellStyle name="Millares 10 10 2" xfId="105"/>
    <cellStyle name="Millares 10 10 3" xfId="106"/>
    <cellStyle name="Millares 10 11" xfId="107"/>
    <cellStyle name="Millares 10 11 2" xfId="108"/>
    <cellStyle name="Millares 10 11 3" xfId="109"/>
    <cellStyle name="Millares 10 11 4" xfId="110"/>
    <cellStyle name="Millares 10 11 5" xfId="111"/>
    <cellStyle name="Millares 10 2" xfId="112"/>
    <cellStyle name="Millares 10 2 2" xfId="113"/>
    <cellStyle name="Millares 10 2 3" xfId="114"/>
    <cellStyle name="Millares 10 2 4" xfId="115"/>
    <cellStyle name="Millares 10 3" xfId="116"/>
    <cellStyle name="Millares 10 3 2" xfId="117"/>
    <cellStyle name="Millares 10 3 3" xfId="118"/>
    <cellStyle name="Millares 10 4" xfId="119"/>
    <cellStyle name="Millares 10 5" xfId="120"/>
    <cellStyle name="Millares 10 5 2" xfId="121"/>
    <cellStyle name="Millares 10 6" xfId="122"/>
    <cellStyle name="Millares 10 6 2" xfId="123"/>
    <cellStyle name="Millares 10 6 3" xfId="124"/>
    <cellStyle name="Millares 10 7" xfId="125"/>
    <cellStyle name="Millares 10 7 2" xfId="126"/>
    <cellStyle name="Millares 10 7 3" xfId="127"/>
    <cellStyle name="Millares 10 8" xfId="128"/>
    <cellStyle name="Millares 10 8 2" xfId="129"/>
    <cellStyle name="Millares 10 8 3" xfId="130"/>
    <cellStyle name="Millares 10 9" xfId="131"/>
    <cellStyle name="Millares 10 9 2" xfId="132"/>
    <cellStyle name="Millares 10 9 3" xfId="133"/>
    <cellStyle name="Millares 11" xfId="134"/>
    <cellStyle name="Millares 11 2" xfId="135"/>
    <cellStyle name="Millares 11 2 2" xfId="136"/>
    <cellStyle name="Millares 11 2 3" xfId="137"/>
    <cellStyle name="Millares 11 3" xfId="138"/>
    <cellStyle name="Millares 11 4" xfId="139"/>
    <cellStyle name="Millares 12" xfId="140"/>
    <cellStyle name="Millares 12 2" xfId="141"/>
    <cellStyle name="Millares 13" xfId="142"/>
    <cellStyle name="Millares 13 2" xfId="143"/>
    <cellStyle name="Millares 14" xfId="144"/>
    <cellStyle name="Millares 14 2" xfId="145"/>
    <cellStyle name="Millares 15" xfId="146"/>
    <cellStyle name="Millares 15 2" xfId="147"/>
    <cellStyle name="Millares 15 3" xfId="148"/>
    <cellStyle name="Millares 16" xfId="149"/>
    <cellStyle name="Millares 16 2" xfId="150"/>
    <cellStyle name="Millares 16 3" xfId="151"/>
    <cellStyle name="Millares 16 4" xfId="152"/>
    <cellStyle name="Millares 17" xfId="153"/>
    <cellStyle name="Millares 17 2" xfId="154"/>
    <cellStyle name="Millares 18" xfId="155"/>
    <cellStyle name="Millares 18 2" xfId="156"/>
    <cellStyle name="Millares 18 3" xfId="157"/>
    <cellStyle name="Millares 19" xfId="158"/>
    <cellStyle name="Millares 19 2" xfId="159"/>
    <cellStyle name="Millares 19 3" xfId="160"/>
    <cellStyle name="Millares 2" xfId="161"/>
    <cellStyle name="Millares 2 2" xfId="162"/>
    <cellStyle name="Millares 2 2 2" xfId="163"/>
    <cellStyle name="Millares 2 2 2 2" xfId="164"/>
    <cellStyle name="Millares 2 2 2 3" xfId="165"/>
    <cellStyle name="Millares 2 2 3" xfId="166"/>
    <cellStyle name="Millares 2 2 3 2" xfId="167"/>
    <cellStyle name="Millares 2 2 3 3" xfId="168"/>
    <cellStyle name="Millares 2 2 4" xfId="169"/>
    <cellStyle name="Millares 2 2 5" xfId="170"/>
    <cellStyle name="Millares 2 3" xfId="171"/>
    <cellStyle name="Millares 2 3 2" xfId="172"/>
    <cellStyle name="Millares 2 4" xfId="173"/>
    <cellStyle name="Millares 2 5" xfId="174"/>
    <cellStyle name="Millares 2 5 2" xfId="175"/>
    <cellStyle name="Millares 2 5 3" xfId="176"/>
    <cellStyle name="Millares 2_DGA" xfId="177"/>
    <cellStyle name="Millares 3" xfId="178"/>
    <cellStyle name="Millares 3 2" xfId="179"/>
    <cellStyle name="Millares 3 2 2" xfId="180"/>
    <cellStyle name="Millares 3 2 2 2" xfId="181"/>
    <cellStyle name="Millares 3 2 3" xfId="182"/>
    <cellStyle name="Millares 3 2 3 2" xfId="183"/>
    <cellStyle name="Millares 3 2 3 3" xfId="184"/>
    <cellStyle name="Millares 3 3" xfId="185"/>
    <cellStyle name="Millares 3 3 2" xfId="186"/>
    <cellStyle name="Millares 3 3 3" xfId="187"/>
    <cellStyle name="Millares 3 4" xfId="188"/>
    <cellStyle name="Millares 3 4 2" xfId="189"/>
    <cellStyle name="Millares 3 4 3" xfId="190"/>
    <cellStyle name="Millares 3 5" xfId="191"/>
    <cellStyle name="Millares 3 5 2" xfId="192"/>
    <cellStyle name="Millares 3 5 3" xfId="193"/>
    <cellStyle name="Millares 3_DGA" xfId="194"/>
    <cellStyle name="Millares 4" xfId="195"/>
    <cellStyle name="Millares 4 2" xfId="196"/>
    <cellStyle name="Millares 4 2 2" xfId="197"/>
    <cellStyle name="Millares 4 2 3" xfId="198"/>
    <cellStyle name="Millares 4 3" xfId="199"/>
    <cellStyle name="Millares 4 3 2" xfId="200"/>
    <cellStyle name="Millares 4 3 3" xfId="201"/>
    <cellStyle name="Millares 4 4" xfId="202"/>
    <cellStyle name="Millares 4 4 2" xfId="203"/>
    <cellStyle name="Millares 4 4 3" xfId="204"/>
    <cellStyle name="Millares 4 5" xfId="205"/>
    <cellStyle name="Millares 4 5 2" xfId="206"/>
    <cellStyle name="Millares 4 5 3" xfId="207"/>
    <cellStyle name="Millares 4 6" xfId="208"/>
    <cellStyle name="Millares 4 6 2" xfId="209"/>
    <cellStyle name="Millares 4 6 3" xfId="210"/>
    <cellStyle name="Millares 4 7" xfId="211"/>
    <cellStyle name="Millares 4 8" xfId="212"/>
    <cellStyle name="Millares 4_DGA" xfId="213"/>
    <cellStyle name="Millares 5" xfId="214"/>
    <cellStyle name="Millares 5 2" xfId="215"/>
    <cellStyle name="Millares 5 2 2" xfId="216"/>
    <cellStyle name="Millares 5 2 3" xfId="217"/>
    <cellStyle name="Millares 5 3" xfId="218"/>
    <cellStyle name="Millares 5 3 2" xfId="219"/>
    <cellStyle name="Millares 5 3 3" xfId="220"/>
    <cellStyle name="Millares 5 4" xfId="221"/>
    <cellStyle name="Millares 5 5" xfId="222"/>
    <cellStyle name="Millares 5_DGA" xfId="223"/>
    <cellStyle name="Millares 6" xfId="224"/>
    <cellStyle name="Millares 6 2" xfId="225"/>
    <cellStyle name="Millares 6 3" xfId="226"/>
    <cellStyle name="Millares 7" xfId="227"/>
    <cellStyle name="Millares 7 2" xfId="228"/>
    <cellStyle name="Millares 7 2 2" xfId="229"/>
    <cellStyle name="Millares 7 2 3" xfId="230"/>
    <cellStyle name="Millares 7 3" xfId="231"/>
    <cellStyle name="Millares 7 4" xfId="232"/>
    <cellStyle name="Millares 8" xfId="233"/>
    <cellStyle name="Millares 8 2" xfId="234"/>
    <cellStyle name="Millares 8 2 2" xfId="235"/>
    <cellStyle name="Millares 8 2 3" xfId="236"/>
    <cellStyle name="Millares 8 3" xfId="237"/>
    <cellStyle name="Millares 8 3 2" xfId="238"/>
    <cellStyle name="Millares 8 3 3" xfId="239"/>
    <cellStyle name="Millares 8 4" xfId="240"/>
    <cellStyle name="Millares 9" xfId="241"/>
    <cellStyle name="Millares 9 2" xfId="242"/>
    <cellStyle name="Millares 9 2 2" xfId="243"/>
    <cellStyle name="Millares 9 2 3" xfId="244"/>
    <cellStyle name="Millares 9 2 4" xfId="245"/>
    <cellStyle name="Millares 9 3" xfId="246"/>
    <cellStyle name="Millares 9 3 2" xfId="247"/>
    <cellStyle name="Millares 9 3 3" xfId="248"/>
    <cellStyle name="Millares 9 4" xfId="249"/>
    <cellStyle name="Millares 9 5" xfId="250"/>
    <cellStyle name="Millares 9 5 2" xfId="251"/>
    <cellStyle name="Millares 9 5 3" xfId="252"/>
    <cellStyle name="Millares 9 6" xfId="253"/>
    <cellStyle name="Millares 9 6 2" xfId="254"/>
    <cellStyle name="Millares 9 6 3" xfId="255"/>
    <cellStyle name="Millares 9 7" xfId="256"/>
    <cellStyle name="Millares 9 8" xfId="257"/>
    <cellStyle name="Moneda 2" xfId="258"/>
    <cellStyle name="Moneda 2 2" xfId="259"/>
    <cellStyle name="Moneda 3" xfId="260"/>
    <cellStyle name="Moneda 4" xfId="261"/>
    <cellStyle name="Moneda 4 2" xfId="262"/>
    <cellStyle name="Moneda 4 3" xfId="263"/>
    <cellStyle name="Moneda 5" xfId="264"/>
    <cellStyle name="Moneda 5 2" xfId="265"/>
    <cellStyle name="Moneda 5 3" xfId="266"/>
    <cellStyle name="Moneda 5 3 2" xfId="267"/>
    <cellStyle name="Neutral 2" xfId="268"/>
    <cellStyle name="Normal" xfId="0" builtinId="0"/>
    <cellStyle name="Normal 10" xfId="269"/>
    <cellStyle name="Normal 10 2" xfId="6"/>
    <cellStyle name="Normal 10 3" xfId="270"/>
    <cellStyle name="Normal 10 3 2" xfId="271"/>
    <cellStyle name="Normal 10 4" xfId="272"/>
    <cellStyle name="Normal 11" xfId="273"/>
    <cellStyle name="Normal 11 2" xfId="274"/>
    <cellStyle name="Normal 12" xfId="275"/>
    <cellStyle name="Normal 12 2" xfId="276"/>
    <cellStyle name="Normal 13" xfId="277"/>
    <cellStyle name="Normal 13 2" xfId="278"/>
    <cellStyle name="Normal 14" xfId="279"/>
    <cellStyle name="Normal 14 2" xfId="280"/>
    <cellStyle name="Normal 15" xfId="281"/>
    <cellStyle name="Normal 15 2" xfId="282"/>
    <cellStyle name="Normal 16" xfId="283"/>
    <cellStyle name="Normal 17" xfId="284"/>
    <cellStyle name="Normal 2" xfId="285"/>
    <cellStyle name="Normal 2 2" xfId="286"/>
    <cellStyle name="Normal 2 2 2" xfId="2"/>
    <cellStyle name="Normal 2 2 2 2" xfId="4"/>
    <cellStyle name="Normal 2 2 3" xfId="287"/>
    <cellStyle name="Normal 2 3" xfId="288"/>
    <cellStyle name="Normal 2 3 2" xfId="289"/>
    <cellStyle name="Normal 2 4" xfId="290"/>
    <cellStyle name="Normal 2_DGA" xfId="291"/>
    <cellStyle name="Normal 26" xfId="292"/>
    <cellStyle name="Normal 3" xfId="293"/>
    <cellStyle name="Normal 3 2" xfId="294"/>
    <cellStyle name="Normal 3 2 2" xfId="295"/>
    <cellStyle name="Normal 3 2 3" xfId="296"/>
    <cellStyle name="Normal 3 3" xfId="297"/>
    <cellStyle name="Normal 3 4" xfId="298"/>
    <cellStyle name="Normal 3 4 2" xfId="299"/>
    <cellStyle name="Normal 3 4 3" xfId="300"/>
    <cellStyle name="Normal 3 5" xfId="301"/>
    <cellStyle name="Normal 3 6" xfId="302"/>
    <cellStyle name="Normal 3_Sheet1" xfId="303"/>
    <cellStyle name="Normal 30" xfId="304"/>
    <cellStyle name="Normal 4" xfId="305"/>
    <cellStyle name="Normal 4 2" xfId="306"/>
    <cellStyle name="Normal 4 2 2" xfId="307"/>
    <cellStyle name="Normal 4 2 3" xfId="308"/>
    <cellStyle name="Normal 4 3" xfId="309"/>
    <cellStyle name="Normal 5" xfId="310"/>
    <cellStyle name="Normal 5 2" xfId="311"/>
    <cellStyle name="Normal 5 2 2" xfId="312"/>
    <cellStyle name="Normal 5 2 3" xfId="313"/>
    <cellStyle name="Normal 5 3" xfId="314"/>
    <cellStyle name="Normal 5 3 2" xfId="315"/>
    <cellStyle name="Normal 5 3 3" xfId="316"/>
    <cellStyle name="Normal 5 3 4" xfId="317"/>
    <cellStyle name="Normal 5 4" xfId="318"/>
    <cellStyle name="Normal 5 4 2" xfId="319"/>
    <cellStyle name="Normal 5 4 3" xfId="320"/>
    <cellStyle name="Normal 5 5" xfId="321"/>
    <cellStyle name="Normal 5 6" xfId="322"/>
    <cellStyle name="Normal 6" xfId="323"/>
    <cellStyle name="Normal 6 2" xfId="324"/>
    <cellStyle name="Normal 6 2 2" xfId="325"/>
    <cellStyle name="Normal 6 2 2 2" xfId="326"/>
    <cellStyle name="Normal 6 2 2 3" xfId="327"/>
    <cellStyle name="Normal 6 2 3" xfId="328"/>
    <cellStyle name="Normal 6 2 4" xfId="329"/>
    <cellStyle name="Normal 6 2 5" xfId="330"/>
    <cellStyle name="Normal 6 3" xfId="331"/>
    <cellStyle name="Normal 6 3 2" xfId="332"/>
    <cellStyle name="Normal 6 3 3" xfId="333"/>
    <cellStyle name="Normal 6 4" xfId="334"/>
    <cellStyle name="Normal 6 5" xfId="335"/>
    <cellStyle name="Normal 6 6" xfId="336"/>
    <cellStyle name="Normal 7" xfId="337"/>
    <cellStyle name="Normal 7 2" xfId="338"/>
    <cellStyle name="Normal 7 2 2" xfId="339"/>
    <cellStyle name="Normal 7 2 3" xfId="340"/>
    <cellStyle name="Normal 7 2 4" xfId="341"/>
    <cellStyle name="Normal 7 3" xfId="342"/>
    <cellStyle name="Normal 7 3 2" xfId="343"/>
    <cellStyle name="Normal 7 3 3" xfId="344"/>
    <cellStyle name="Normal 7 4" xfId="345"/>
    <cellStyle name="Normal 7 4 2" xfId="346"/>
    <cellStyle name="Normal 7 4 3" xfId="347"/>
    <cellStyle name="Normal 7 5" xfId="348"/>
    <cellStyle name="Normal 7 6" xfId="349"/>
    <cellStyle name="Normal 7 7" xfId="350"/>
    <cellStyle name="Normal 8" xfId="351"/>
    <cellStyle name="Normal 8 2" xfId="352"/>
    <cellStyle name="Normal 8 2 2" xfId="353"/>
    <cellStyle name="Normal 8 2 3" xfId="354"/>
    <cellStyle name="Normal 8 3" xfId="355"/>
    <cellStyle name="Normal 8 3 2" xfId="356"/>
    <cellStyle name="Normal 8 3 3" xfId="357"/>
    <cellStyle name="Normal 8 4" xfId="358"/>
    <cellStyle name="Normal 8 5" xfId="359"/>
    <cellStyle name="Normal 9" xfId="360"/>
    <cellStyle name="Normal 9 2" xfId="361"/>
    <cellStyle name="Normal 9 2 2" xfId="362"/>
    <cellStyle name="Normal 9 2 3" xfId="363"/>
    <cellStyle name="Normal 9 3" xfId="364"/>
    <cellStyle name="Normal 9 3 2" xfId="365"/>
    <cellStyle name="Normal 9 3 3" xfId="366"/>
    <cellStyle name="Normal 9 4" xfId="367"/>
    <cellStyle name="Normal 9 5" xfId="368"/>
    <cellStyle name="Normal_COMPARACION 2002-2001" xfId="3"/>
    <cellStyle name="Normal_COMPARACION 2002-2001 2" xfId="5"/>
    <cellStyle name="Notas 2" xfId="369"/>
    <cellStyle name="Notas 2 2" xfId="370"/>
    <cellStyle name="Notas 2 2 2" xfId="371"/>
    <cellStyle name="Notas 2 2 3" xfId="372"/>
    <cellStyle name="Notas 2 3" xfId="373"/>
    <cellStyle name="Notas 2 4" xfId="374"/>
    <cellStyle name="Notas 2_Sheet1" xfId="375"/>
    <cellStyle name="Parent row" xfId="376"/>
    <cellStyle name="Percent 2" xfId="377"/>
    <cellStyle name="Percent 2 2" xfId="378"/>
    <cellStyle name="Percent 2 2 2" xfId="379"/>
    <cellStyle name="Percent 2 2 3" xfId="380"/>
    <cellStyle name="Percent 2 3" xfId="381"/>
    <cellStyle name="Percent 2 4" xfId="382"/>
    <cellStyle name="Percent 3" xfId="383"/>
    <cellStyle name="Percent 3 2" xfId="384"/>
    <cellStyle name="Percent 3 3" xfId="385"/>
    <cellStyle name="Percent 4" xfId="386"/>
    <cellStyle name="Percent 4 2" xfId="387"/>
    <cellStyle name="Percent 4 3" xfId="388"/>
    <cellStyle name="Percent 5" xfId="389"/>
    <cellStyle name="Percent 5 2" xfId="390"/>
    <cellStyle name="Percent 5 3" xfId="391"/>
    <cellStyle name="Percent 6" xfId="392"/>
    <cellStyle name="Percent 6 2" xfId="393"/>
    <cellStyle name="Percent 6 3" xfId="394"/>
    <cellStyle name="Percent 7" xfId="395"/>
    <cellStyle name="Percent 7 2" xfId="396"/>
    <cellStyle name="Percent 7 2 2" xfId="397"/>
    <cellStyle name="Percent 7 2 3" xfId="398"/>
    <cellStyle name="Percent 7 3" xfId="399"/>
    <cellStyle name="Percent 7 4" xfId="400"/>
    <cellStyle name="Porcentaje 2" xfId="401"/>
    <cellStyle name="Porcentaje 3" xfId="402"/>
    <cellStyle name="Porcentual 2" xfId="403"/>
    <cellStyle name="Porcentual 2 2" xfId="404"/>
    <cellStyle name="Porcentual 2 2 2" xfId="405"/>
    <cellStyle name="Porcentual 2 2 3" xfId="406"/>
    <cellStyle name="Porcentual 2 3" xfId="407"/>
    <cellStyle name="Porcentual 2 4" xfId="408"/>
    <cellStyle name="Porcentual 2 5" xfId="409"/>
    <cellStyle name="Porcentual 3" xfId="410"/>
    <cellStyle name="Porcentual 3 2" xfId="411"/>
    <cellStyle name="Porcentual 3 2 2" xfId="412"/>
    <cellStyle name="Porcentual 3 2 3" xfId="413"/>
    <cellStyle name="Porcentual 3 3" xfId="414"/>
    <cellStyle name="Porcentual 4" xfId="415"/>
    <cellStyle name="Porcentual 4 2" xfId="416"/>
    <cellStyle name="Porcentual 4 3" xfId="417"/>
    <cellStyle name="Porcentual 4 4" xfId="418"/>
    <cellStyle name="Porcentual 4 5" xfId="419"/>
    <cellStyle name="Porcentual 5" xfId="420"/>
    <cellStyle name="Porcentual 6" xfId="421"/>
    <cellStyle name="Porcentual 6 2" xfId="422"/>
    <cellStyle name="Porcentual 7" xfId="423"/>
    <cellStyle name="Porcentual 7 2" xfId="424"/>
    <cellStyle name="Porcentual 8" xfId="425"/>
    <cellStyle name="Porcentual 8 2" xfId="426"/>
    <cellStyle name="Porcentual 9" xfId="427"/>
    <cellStyle name="Red Text" xfId="428"/>
    <cellStyle name="Salida 2" xfId="429"/>
    <cellStyle name="Table title" xfId="430"/>
    <cellStyle name="Texto de advertencia 2" xfId="431"/>
    <cellStyle name="Texto explicativo 2" xfId="432"/>
    <cellStyle name="Título 1 2" xfId="433"/>
    <cellStyle name="Título 2 2" xfId="434"/>
    <cellStyle name="Título 3 2" xfId="435"/>
    <cellStyle name="Título 4" xfId="436"/>
    <cellStyle name="TopGrey" xfId="437"/>
    <cellStyle name="Total 2" xfId="4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0/INGRESOS%20ENERO-DICIEMBRE%2020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9-2020"/>
      <sheetName val="FINANCIERO (2020 Est. 2020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0 (REC)"/>
      <sheetName val="2020 (RESUMEN"/>
      <sheetName val="2020 REC- EST "/>
      <sheetName val="2010 REC-EST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54"/>
  <sheetViews>
    <sheetView showGridLines="0" tabSelected="1" topLeftCell="A109" zoomScaleNormal="100" workbookViewId="0">
      <selection activeCell="B59" sqref="B59:B63"/>
    </sheetView>
  </sheetViews>
  <sheetFormatPr baseColWidth="10" defaultColWidth="11.42578125" defaultRowHeight="12.75"/>
  <cols>
    <col min="1" max="1" width="1.5703125" customWidth="1"/>
    <col min="2" max="2" width="80.85546875" customWidth="1"/>
    <col min="3" max="12" width="10.7109375" customWidth="1"/>
    <col min="13" max="13" width="11.28515625" customWidth="1"/>
    <col min="14" max="14" width="12.85546875" customWidth="1"/>
    <col min="15" max="15" width="10.5703125" style="104" bestFit="1" customWidth="1"/>
    <col min="16" max="17" width="11.140625" customWidth="1"/>
    <col min="18" max="18" width="10" customWidth="1"/>
    <col min="19" max="19" width="10.28515625" customWidth="1"/>
    <col min="20" max="20" width="10" customWidth="1"/>
    <col min="21" max="21" width="10.28515625" customWidth="1"/>
    <col min="22" max="23" width="10.42578125" customWidth="1"/>
    <col min="24" max="26" width="12.140625" customWidth="1"/>
    <col min="27" max="27" width="11.140625" customWidth="1"/>
    <col min="28" max="28" width="12.7109375" customWidth="1"/>
    <col min="29" max="29" width="12" customWidth="1"/>
    <col min="30" max="30" width="9.42578125" customWidth="1"/>
  </cols>
  <sheetData>
    <row r="1" spans="2:91" ht="18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91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91" ht="18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91" ht="17.25" customHeight="1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91" ht="17.2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91" ht="23.25" customHeight="1">
      <c r="B6" s="5" t="s">
        <v>4</v>
      </c>
      <c r="C6" s="6">
        <v>2019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>
        <v>2019</v>
      </c>
      <c r="P6" s="6">
        <v>2020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>
        <v>2020</v>
      </c>
      <c r="AC6" s="6" t="s">
        <v>5</v>
      </c>
      <c r="AD6" s="9"/>
    </row>
    <row r="7" spans="2:91" ht="24.75" customHeight="1" thickBot="1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2"/>
      <c r="P7" s="13" t="s">
        <v>6</v>
      </c>
      <c r="Q7" s="13" t="s">
        <v>7</v>
      </c>
      <c r="R7" s="13" t="s">
        <v>8</v>
      </c>
      <c r="S7" s="13" t="s">
        <v>9</v>
      </c>
      <c r="T7" s="13" t="s">
        <v>10</v>
      </c>
      <c r="U7" s="13" t="s">
        <v>11</v>
      </c>
      <c r="V7" s="13" t="s">
        <v>12</v>
      </c>
      <c r="W7" s="13" t="s">
        <v>13</v>
      </c>
      <c r="X7" s="13" t="s">
        <v>14</v>
      </c>
      <c r="Y7" s="13" t="s">
        <v>15</v>
      </c>
      <c r="Z7" s="13" t="s">
        <v>16</v>
      </c>
      <c r="AA7" s="13" t="s">
        <v>17</v>
      </c>
      <c r="AB7" s="12"/>
      <c r="AC7" s="11" t="s">
        <v>18</v>
      </c>
      <c r="AD7" s="13" t="s">
        <v>19</v>
      </c>
    </row>
    <row r="8" spans="2:91" ht="15.95" customHeight="1" thickTop="1">
      <c r="B8" s="14" t="s">
        <v>20</v>
      </c>
      <c r="C8" s="15">
        <f>+C9+C56+C57+C64+C82</f>
        <v>58569.30000000001</v>
      </c>
      <c r="D8" s="15">
        <f>+D9+D56+D57+D64+D82</f>
        <v>46831.799999999996</v>
      </c>
      <c r="E8" s="15">
        <f>+E9+E56+E57+E64+E82</f>
        <v>51103.700000000004</v>
      </c>
      <c r="F8" s="15">
        <f>+F9+F56+F57+F64+F82</f>
        <v>66551.199999999997</v>
      </c>
      <c r="G8" s="15">
        <f>+G9+G56+G57+G64+G82</f>
        <v>55745.200000000004</v>
      </c>
      <c r="H8" s="15">
        <f t="shared" ref="H8:N8" si="0">+H9+H56+H57+H64+H82</f>
        <v>54087.5</v>
      </c>
      <c r="I8" s="15">
        <f t="shared" si="0"/>
        <v>56624.299999999996</v>
      </c>
      <c r="J8" s="15">
        <f t="shared" si="0"/>
        <v>52308.3</v>
      </c>
      <c r="K8" s="15">
        <f>+K9+K56+K57+K64+K82</f>
        <v>51323.5</v>
      </c>
      <c r="L8" s="15">
        <f>+L9+L56+L57+L64+L82</f>
        <v>58578.100000000006</v>
      </c>
      <c r="M8" s="15">
        <f>+M9+M56+M57+M64+M82</f>
        <v>51174.599999999991</v>
      </c>
      <c r="N8" s="15">
        <f t="shared" si="0"/>
        <v>57325</v>
      </c>
      <c r="O8" s="15">
        <f>+O9+O56+O57+O64+O82</f>
        <v>660222.50000000012</v>
      </c>
      <c r="P8" s="15">
        <f>+P9+P56+P57+P64+P82</f>
        <v>63517.099999999984</v>
      </c>
      <c r="Q8" s="15">
        <f>+Q9+Q56+Q57+Q64+Q82</f>
        <v>49746.299999999996</v>
      </c>
      <c r="R8" s="15">
        <f>+R9+R56+R57+R64+R82</f>
        <v>46762.69999999999</v>
      </c>
      <c r="S8" s="15">
        <f>+S9+S56+S57+S64+S82</f>
        <v>45722.799999999996</v>
      </c>
      <c r="T8" s="15">
        <f t="shared" ref="T8:Y8" si="1">+T9+T56+T57+T64+T82</f>
        <v>34063.200000000004</v>
      </c>
      <c r="U8" s="15">
        <f t="shared" si="1"/>
        <v>40189.900000000009</v>
      </c>
      <c r="V8" s="15">
        <f t="shared" si="1"/>
        <v>54189.100000000006</v>
      </c>
      <c r="W8" s="15">
        <f t="shared" si="1"/>
        <v>54685</v>
      </c>
      <c r="X8" s="15">
        <f t="shared" si="1"/>
        <v>60195.299999999988</v>
      </c>
      <c r="Y8" s="15">
        <f t="shared" si="1"/>
        <v>63688.999999999985</v>
      </c>
      <c r="Z8" s="15">
        <f>+Z9+Z56+Z57+Z64+Z82</f>
        <v>51732.4</v>
      </c>
      <c r="AA8" s="15">
        <f>+AA9+AA56+AA57+AA64+AA82</f>
        <v>60011.899999999987</v>
      </c>
      <c r="AB8" s="15">
        <f>+AB9+AB56+AB57+AB64+AB82</f>
        <v>624504.69999999984</v>
      </c>
      <c r="AC8" s="16">
        <f t="shared" ref="AC8:AC71" si="2">+AB8-O8</f>
        <v>-35717.800000000279</v>
      </c>
      <c r="AD8" s="15">
        <f t="shared" ref="AD8:AD47" si="3">+AC8/O8*100</f>
        <v>-5.409964065144746</v>
      </c>
    </row>
    <row r="9" spans="2:91" ht="15.95" customHeight="1">
      <c r="B9" s="17" t="s">
        <v>21</v>
      </c>
      <c r="C9" s="15">
        <f>+C10+C15+C24+C45+C54+C55</f>
        <v>54864.400000000009</v>
      </c>
      <c r="D9" s="15">
        <f>+D10+D15+D24+D45+D54+D55</f>
        <v>43221.7</v>
      </c>
      <c r="E9" s="15">
        <f>+E10+E15+E24+E45+E54+E55</f>
        <v>47468.800000000003</v>
      </c>
      <c r="F9" s="15">
        <f>+F10+F15+F24+F45+F54+F55</f>
        <v>62758.5</v>
      </c>
      <c r="G9" s="15">
        <f>+G10+G15+G24+G45+G54+G55</f>
        <v>51050.3</v>
      </c>
      <c r="H9" s="15">
        <f t="shared" ref="H9:N9" si="4">+H10+H15+H24+H45+H54+H55</f>
        <v>46886.5</v>
      </c>
      <c r="I9" s="15">
        <f t="shared" si="4"/>
        <v>52882.2</v>
      </c>
      <c r="J9" s="15">
        <f t="shared" si="4"/>
        <v>48669.799999999996</v>
      </c>
      <c r="K9" s="15">
        <f>+K10+K15+K24+K45+K54+K55</f>
        <v>47226.200000000004</v>
      </c>
      <c r="L9" s="15">
        <f>+L10+L15+L24+L45+L54+L55</f>
        <v>55125.5</v>
      </c>
      <c r="M9" s="15">
        <f>+M10+M15+M24+M45+M54+M55</f>
        <v>47395.199999999997</v>
      </c>
      <c r="N9" s="15">
        <f t="shared" si="4"/>
        <v>54197.7</v>
      </c>
      <c r="O9" s="15">
        <f>+O10+O15+O24+O45+O54+O55</f>
        <v>611746.80000000005</v>
      </c>
      <c r="P9" s="15">
        <f>+P10+P15+P24+P45+P54+P55</f>
        <v>59414.999999999985</v>
      </c>
      <c r="Q9" s="15">
        <f>+Q10+Q15+Q24+Q45+Q54+Q55</f>
        <v>46284.1</v>
      </c>
      <c r="R9" s="15">
        <f>+R10+R15+R24+R45+R54+R55</f>
        <v>41051.799999999996</v>
      </c>
      <c r="S9" s="15">
        <f>+S10+S15+S24+S45+S54+S55</f>
        <v>32352.799999999996</v>
      </c>
      <c r="T9" s="15">
        <f t="shared" ref="T9:Y9" si="5">+T10+T15+T24+T45+T54+T55</f>
        <v>31764.900000000005</v>
      </c>
      <c r="U9" s="15">
        <f t="shared" si="5"/>
        <v>37756.000000000007</v>
      </c>
      <c r="V9" s="15">
        <f t="shared" si="5"/>
        <v>50757.8</v>
      </c>
      <c r="W9" s="15">
        <f t="shared" si="5"/>
        <v>46807.199999999997</v>
      </c>
      <c r="X9" s="15">
        <f t="shared" si="5"/>
        <v>46215.399999999987</v>
      </c>
      <c r="Y9" s="15">
        <f t="shared" si="5"/>
        <v>58206.099999999991</v>
      </c>
      <c r="Z9" s="15">
        <f>+Z10+Z15+Z24+Z45+Z54+Z55</f>
        <v>48959.5</v>
      </c>
      <c r="AA9" s="15">
        <f>+AA10+AA15+AA24+AA45+AA54+AA55</f>
        <v>54199.19999999999</v>
      </c>
      <c r="AB9" s="15">
        <f>+AB10+AB15+AB24+AB45+AB54+AB55</f>
        <v>553769.79999999993</v>
      </c>
      <c r="AC9" s="16">
        <f t="shared" si="2"/>
        <v>-57977.000000000116</v>
      </c>
      <c r="AD9" s="15">
        <f t="shared" si="3"/>
        <v>-9.4772870082851455</v>
      </c>
    </row>
    <row r="10" spans="2:91" ht="15.95" customHeight="1">
      <c r="B10" s="18" t="s">
        <v>22</v>
      </c>
      <c r="C10" s="19">
        <f>SUM(C11:C14)</f>
        <v>17271.600000000002</v>
      </c>
      <c r="D10" s="19">
        <f>SUM(D11:D14)</f>
        <v>12598.4</v>
      </c>
      <c r="E10" s="19">
        <f>SUM(E11:E14)</f>
        <v>14311.4</v>
      </c>
      <c r="F10" s="19">
        <f>SUM(F11:F14)</f>
        <v>28385.5</v>
      </c>
      <c r="G10" s="19">
        <f>SUM(G11:G14)</f>
        <v>14774.900000000001</v>
      </c>
      <c r="H10" s="19">
        <f t="shared" ref="H10:N10" si="6">SUM(H11:H14)</f>
        <v>15085</v>
      </c>
      <c r="I10" s="19">
        <f t="shared" si="6"/>
        <v>18060.399999999998</v>
      </c>
      <c r="J10" s="19">
        <f t="shared" si="6"/>
        <v>14105.3</v>
      </c>
      <c r="K10" s="19">
        <f>SUM(K11:K14)</f>
        <v>13571.199999999999</v>
      </c>
      <c r="L10" s="19">
        <f>SUM(L11:L14)</f>
        <v>16773.500000000004</v>
      </c>
      <c r="M10" s="19">
        <f>SUM(M11:M14)</f>
        <v>13139.8</v>
      </c>
      <c r="N10" s="19">
        <f t="shared" si="6"/>
        <v>16203.699999999999</v>
      </c>
      <c r="O10" s="19">
        <f>SUM(O11:O14)</f>
        <v>194280.69999999995</v>
      </c>
      <c r="P10" s="19">
        <f>SUM(P11:P14)</f>
        <v>20896.599999999999</v>
      </c>
      <c r="Q10" s="19">
        <f>SUM(Q11:Q14)</f>
        <v>14072.900000000001</v>
      </c>
      <c r="R10" s="19">
        <f t="shared" ref="R10:Y10" si="7">SUM(R11:R14)</f>
        <v>13646.400000000001</v>
      </c>
      <c r="S10" s="19">
        <f t="shared" si="7"/>
        <v>16420.599999999999</v>
      </c>
      <c r="T10" s="19">
        <f t="shared" si="7"/>
        <v>11041.7</v>
      </c>
      <c r="U10" s="19">
        <f t="shared" si="7"/>
        <v>10874.6</v>
      </c>
      <c r="V10" s="19">
        <f t="shared" si="7"/>
        <v>20089.699999999997</v>
      </c>
      <c r="W10" s="19">
        <f t="shared" si="7"/>
        <v>15607.4</v>
      </c>
      <c r="X10" s="19">
        <f t="shared" si="7"/>
        <v>14881.4</v>
      </c>
      <c r="Y10" s="19">
        <f t="shared" si="7"/>
        <v>22029.899999999998</v>
      </c>
      <c r="Z10" s="19">
        <f>SUM(Z11:Z14)</f>
        <v>13297.800000000001</v>
      </c>
      <c r="AA10" s="19">
        <f>SUM(AA11:AA14)</f>
        <v>15627.2</v>
      </c>
      <c r="AB10" s="19">
        <f>SUM(AB11:AB14)</f>
        <v>188486.19999999995</v>
      </c>
      <c r="AC10" s="20">
        <f t="shared" si="2"/>
        <v>-5794.5</v>
      </c>
      <c r="AD10" s="19">
        <f t="shared" si="3"/>
        <v>-2.982540211148097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</row>
    <row r="11" spans="2:91" ht="15.95" customHeight="1">
      <c r="B11" s="22" t="s">
        <v>23</v>
      </c>
      <c r="C11" s="23">
        <v>5895.3</v>
      </c>
      <c r="D11" s="23">
        <v>4890.8999999999996</v>
      </c>
      <c r="E11" s="23">
        <v>5026.2</v>
      </c>
      <c r="F11" s="23">
        <v>5274.6</v>
      </c>
      <c r="G11" s="23">
        <v>5456</v>
      </c>
      <c r="H11" s="23">
        <v>4590.6000000000004</v>
      </c>
      <c r="I11" s="23">
        <v>4366.3999999999996</v>
      </c>
      <c r="J11" s="23">
        <v>4886.2</v>
      </c>
      <c r="K11" s="23">
        <v>4553.8999999999996</v>
      </c>
      <c r="L11" s="23">
        <v>5122.1000000000004</v>
      </c>
      <c r="M11" s="24">
        <v>4521.2</v>
      </c>
      <c r="N11" s="24">
        <v>4864.3</v>
      </c>
      <c r="O11" s="23">
        <f>SUM(C11:N11)</f>
        <v>59447.7</v>
      </c>
      <c r="P11" s="25">
        <v>6857</v>
      </c>
      <c r="Q11" s="25">
        <v>5532.7</v>
      </c>
      <c r="R11" s="25">
        <v>4956.6000000000004</v>
      </c>
      <c r="S11" s="25">
        <v>4725.8999999999996</v>
      </c>
      <c r="T11" s="25">
        <v>4520.2</v>
      </c>
      <c r="U11" s="25">
        <v>4102.1000000000004</v>
      </c>
      <c r="V11" s="25">
        <v>4181.7</v>
      </c>
      <c r="W11" s="25">
        <v>5375.9</v>
      </c>
      <c r="X11" s="25">
        <v>4394</v>
      </c>
      <c r="Y11" s="25">
        <v>4453.8</v>
      </c>
      <c r="Z11" s="25">
        <v>4521.3</v>
      </c>
      <c r="AA11" s="25">
        <v>5125.7</v>
      </c>
      <c r="AB11" s="25">
        <f>SUM(P11:AA11)</f>
        <v>58746.900000000009</v>
      </c>
      <c r="AC11" s="26">
        <f t="shared" si="2"/>
        <v>-700.79999999998836</v>
      </c>
      <c r="AD11" s="25">
        <f t="shared" si="3"/>
        <v>-1.1788513264600453</v>
      </c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</row>
    <row r="12" spans="2:91" ht="15.95" customHeight="1">
      <c r="B12" s="22" t="s">
        <v>24</v>
      </c>
      <c r="C12" s="23">
        <v>7188</v>
      </c>
      <c r="D12" s="23">
        <v>5148.8</v>
      </c>
      <c r="E12" s="23">
        <v>5868.7</v>
      </c>
      <c r="F12" s="23">
        <v>19943.900000000001</v>
      </c>
      <c r="G12" s="23">
        <v>5717.5</v>
      </c>
      <c r="H12" s="23">
        <v>6223.4</v>
      </c>
      <c r="I12" s="23">
        <v>10609.7</v>
      </c>
      <c r="J12" s="23">
        <v>6457.6</v>
      </c>
      <c r="K12" s="23">
        <v>6137.4</v>
      </c>
      <c r="L12" s="23">
        <v>8486.7000000000007</v>
      </c>
      <c r="M12" s="24">
        <v>6119.7</v>
      </c>
      <c r="N12" s="24">
        <v>8280</v>
      </c>
      <c r="O12" s="23">
        <f>SUM(C12:N12)</f>
        <v>96181.4</v>
      </c>
      <c r="P12" s="25">
        <v>10045.5</v>
      </c>
      <c r="Q12" s="25">
        <v>5947.3</v>
      </c>
      <c r="R12" s="25">
        <v>5901.5</v>
      </c>
      <c r="S12" s="25">
        <v>9248.7000000000007</v>
      </c>
      <c r="T12" s="25">
        <v>3614.5</v>
      </c>
      <c r="U12" s="25">
        <v>4255.8999999999996</v>
      </c>
      <c r="V12" s="25">
        <v>12123.4</v>
      </c>
      <c r="W12" s="25">
        <v>7215.7</v>
      </c>
      <c r="X12" s="25">
        <v>8327.9</v>
      </c>
      <c r="Y12" s="25">
        <v>11666</v>
      </c>
      <c r="Z12" s="25">
        <v>6027.9</v>
      </c>
      <c r="AA12" s="25">
        <v>6068.1</v>
      </c>
      <c r="AB12" s="25">
        <f>SUM(P12:AA12)</f>
        <v>90442.4</v>
      </c>
      <c r="AC12" s="26">
        <f t="shared" si="2"/>
        <v>-5739</v>
      </c>
      <c r="AD12" s="25">
        <f t="shared" si="3"/>
        <v>-5.9668501394240474</v>
      </c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</row>
    <row r="13" spans="2:91" ht="15.95" customHeight="1">
      <c r="B13" s="22" t="s">
        <v>25</v>
      </c>
      <c r="C13" s="23">
        <v>4032.4</v>
      </c>
      <c r="D13" s="23">
        <v>2435.4</v>
      </c>
      <c r="E13" s="23">
        <v>3218.6</v>
      </c>
      <c r="F13" s="23">
        <v>2983</v>
      </c>
      <c r="G13" s="23">
        <v>3446.7</v>
      </c>
      <c r="H13" s="23">
        <v>4111.3</v>
      </c>
      <c r="I13" s="23">
        <v>2881.5</v>
      </c>
      <c r="J13" s="23">
        <v>2536.8000000000002</v>
      </c>
      <c r="K13" s="23">
        <v>2702.1</v>
      </c>
      <c r="L13" s="23">
        <v>2968.5</v>
      </c>
      <c r="M13" s="24">
        <v>2246.5</v>
      </c>
      <c r="N13" s="24">
        <v>2832.5</v>
      </c>
      <c r="O13" s="23">
        <f>SUM(C13:N13)</f>
        <v>36395.299999999996</v>
      </c>
      <c r="P13" s="25">
        <v>3790.6</v>
      </c>
      <c r="Q13" s="25">
        <v>2473.6999999999998</v>
      </c>
      <c r="R13" s="25">
        <v>2716.1</v>
      </c>
      <c r="S13" s="25">
        <v>2401.6999999999998</v>
      </c>
      <c r="T13" s="25">
        <v>2860.3</v>
      </c>
      <c r="U13" s="25">
        <v>2447.1</v>
      </c>
      <c r="V13" s="25">
        <v>3675.5</v>
      </c>
      <c r="W13" s="25">
        <v>2939.6</v>
      </c>
      <c r="X13" s="25">
        <v>2081.5</v>
      </c>
      <c r="Y13" s="25">
        <v>5821.4</v>
      </c>
      <c r="Z13" s="25">
        <v>2663.4</v>
      </c>
      <c r="AA13" s="25">
        <v>4149.7</v>
      </c>
      <c r="AB13" s="25">
        <f>SUM(P13:AA13)</f>
        <v>38020.599999999991</v>
      </c>
      <c r="AC13" s="26">
        <f t="shared" si="2"/>
        <v>1625.2999999999956</v>
      </c>
      <c r="AD13" s="25">
        <f t="shared" si="3"/>
        <v>4.4656865034770856</v>
      </c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</row>
    <row r="14" spans="2:91" ht="15.95" customHeight="1">
      <c r="B14" s="22" t="s">
        <v>26</v>
      </c>
      <c r="C14" s="23">
        <v>155.9</v>
      </c>
      <c r="D14" s="23">
        <v>123.3</v>
      </c>
      <c r="E14" s="23">
        <v>197.9</v>
      </c>
      <c r="F14" s="23">
        <v>184</v>
      </c>
      <c r="G14" s="23">
        <v>154.69999999999999</v>
      </c>
      <c r="H14" s="23">
        <v>159.69999999999999</v>
      </c>
      <c r="I14" s="23">
        <v>202.8</v>
      </c>
      <c r="J14" s="23">
        <v>224.7</v>
      </c>
      <c r="K14" s="23">
        <v>177.8</v>
      </c>
      <c r="L14" s="23">
        <v>196.2</v>
      </c>
      <c r="M14" s="24">
        <v>252.4</v>
      </c>
      <c r="N14" s="24">
        <v>226.9</v>
      </c>
      <c r="O14" s="23">
        <f>SUM(C14:N14)</f>
        <v>2256.3000000000002</v>
      </c>
      <c r="P14" s="25">
        <v>203.5</v>
      </c>
      <c r="Q14" s="25">
        <v>119.2</v>
      </c>
      <c r="R14" s="25">
        <v>72.2</v>
      </c>
      <c r="S14" s="25">
        <v>44.3</v>
      </c>
      <c r="T14" s="25">
        <v>46.7</v>
      </c>
      <c r="U14" s="25">
        <v>69.5</v>
      </c>
      <c r="V14" s="25">
        <v>109.1</v>
      </c>
      <c r="W14" s="25">
        <v>76.2</v>
      </c>
      <c r="X14" s="25">
        <v>78</v>
      </c>
      <c r="Y14" s="25">
        <v>88.7</v>
      </c>
      <c r="Z14" s="25">
        <v>85.2</v>
      </c>
      <c r="AA14" s="25">
        <v>283.7</v>
      </c>
      <c r="AB14" s="25">
        <f>SUM(P14:AA14)</f>
        <v>1276.3000000000002</v>
      </c>
      <c r="AC14" s="26">
        <f t="shared" si="2"/>
        <v>-980</v>
      </c>
      <c r="AD14" s="25">
        <f t="shared" si="3"/>
        <v>-43.433940522093692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</row>
    <row r="15" spans="2:91" ht="15.95" customHeight="1">
      <c r="B15" s="17" t="s">
        <v>27</v>
      </c>
      <c r="C15" s="27">
        <f t="shared" ref="C15:N15" si="8">+C16+C23</f>
        <v>1777.3999999999999</v>
      </c>
      <c r="D15" s="27">
        <f t="shared" si="8"/>
        <v>1971.0000000000002</v>
      </c>
      <c r="E15" s="27">
        <f t="shared" si="8"/>
        <v>3117.2</v>
      </c>
      <c r="F15" s="27">
        <f t="shared" si="8"/>
        <v>3666.6</v>
      </c>
      <c r="G15" s="27">
        <f t="shared" si="8"/>
        <v>2325.4</v>
      </c>
      <c r="H15" s="27">
        <f t="shared" si="8"/>
        <v>1920.1000000000001</v>
      </c>
      <c r="I15" s="27">
        <f t="shared" si="8"/>
        <v>2198.3000000000002</v>
      </c>
      <c r="J15" s="27">
        <f t="shared" si="8"/>
        <v>2163.9</v>
      </c>
      <c r="K15" s="27">
        <f>+K16+K23</f>
        <v>2609.4</v>
      </c>
      <c r="L15" s="27">
        <f>+L16+L23</f>
        <v>3636.2</v>
      </c>
      <c r="M15" s="27">
        <f>+M16+M23</f>
        <v>2107.7999999999997</v>
      </c>
      <c r="N15" s="27">
        <f t="shared" si="8"/>
        <v>2071.2000000000003</v>
      </c>
      <c r="O15" s="27">
        <f>+O16+O23</f>
        <v>29564.499999999993</v>
      </c>
      <c r="P15" s="27">
        <f>+P16+P23</f>
        <v>2038.1</v>
      </c>
      <c r="Q15" s="27">
        <f>+Q16+Q23</f>
        <v>1843</v>
      </c>
      <c r="R15" s="27">
        <f t="shared" ref="R15:Y15" si="9">+R16+R23</f>
        <v>2517.6</v>
      </c>
      <c r="S15" s="27">
        <f t="shared" si="9"/>
        <v>492</v>
      </c>
      <c r="T15" s="27">
        <f t="shared" si="9"/>
        <v>1039.4000000000001</v>
      </c>
      <c r="U15" s="27">
        <f t="shared" si="9"/>
        <v>1588.6999999999998</v>
      </c>
      <c r="V15" s="27">
        <f t="shared" si="9"/>
        <v>2388.1000000000004</v>
      </c>
      <c r="W15" s="27">
        <f t="shared" si="9"/>
        <v>2080.3999999999996</v>
      </c>
      <c r="X15" s="27">
        <f t="shared" si="9"/>
        <v>2672.5</v>
      </c>
      <c r="Y15" s="27">
        <f t="shared" si="9"/>
        <v>3604.7999999999997</v>
      </c>
      <c r="Z15" s="27">
        <f>+Z16+Z23</f>
        <v>2131.9</v>
      </c>
      <c r="AA15" s="27">
        <f>+AA16+AA23</f>
        <v>2854.8999999999996</v>
      </c>
      <c r="AB15" s="27">
        <f>+AB16+AB23</f>
        <v>25251.4</v>
      </c>
      <c r="AC15" s="28">
        <f t="shared" si="2"/>
        <v>-4313.0999999999913</v>
      </c>
      <c r="AD15" s="27">
        <f t="shared" si="3"/>
        <v>-14.588780463055329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</row>
    <row r="16" spans="2:91" ht="15.95" customHeight="1">
      <c r="B16" s="29" t="s">
        <v>28</v>
      </c>
      <c r="C16" s="27">
        <f t="shared" ref="C16:N16" si="10">SUM(C17:C22)</f>
        <v>1595.3</v>
      </c>
      <c r="D16" s="27">
        <f t="shared" si="10"/>
        <v>1779.3000000000002</v>
      </c>
      <c r="E16" s="27">
        <f t="shared" si="10"/>
        <v>2882.6</v>
      </c>
      <c r="F16" s="27">
        <f t="shared" si="10"/>
        <v>3543.6</v>
      </c>
      <c r="G16" s="27">
        <f t="shared" si="10"/>
        <v>2115.1</v>
      </c>
      <c r="H16" s="27">
        <f t="shared" si="10"/>
        <v>1760.1000000000001</v>
      </c>
      <c r="I16" s="27">
        <f t="shared" si="10"/>
        <v>2016.0000000000002</v>
      </c>
      <c r="J16" s="27">
        <f t="shared" si="10"/>
        <v>2006.9</v>
      </c>
      <c r="K16" s="27">
        <f>SUM(K17:K22)</f>
        <v>2419.1</v>
      </c>
      <c r="L16" s="27">
        <f>SUM(L17:L22)</f>
        <v>3433.5</v>
      </c>
      <c r="M16" s="27">
        <f>SUM(M17:M22)</f>
        <v>1946.1</v>
      </c>
      <c r="N16" s="27">
        <f t="shared" si="10"/>
        <v>1876.6000000000001</v>
      </c>
      <c r="O16" s="27">
        <f>SUM(O17:O22)</f>
        <v>27374.199999999993</v>
      </c>
      <c r="P16" s="27">
        <f>SUM(P17:P22)</f>
        <v>1890.3</v>
      </c>
      <c r="Q16" s="27">
        <f>SUM(Q17:Q22)</f>
        <v>1729.9</v>
      </c>
      <c r="R16" s="27">
        <f t="shared" ref="R16:Y16" si="11">SUM(R17:R22)</f>
        <v>2431.9</v>
      </c>
      <c r="S16" s="27">
        <f t="shared" si="11"/>
        <v>478.8</v>
      </c>
      <c r="T16" s="27">
        <f t="shared" si="11"/>
        <v>1019.9000000000001</v>
      </c>
      <c r="U16" s="27">
        <f t="shared" si="11"/>
        <v>1526.6</v>
      </c>
      <c r="V16" s="27">
        <f t="shared" si="11"/>
        <v>2313.1000000000004</v>
      </c>
      <c r="W16" s="27">
        <f t="shared" si="11"/>
        <v>2023.9999999999998</v>
      </c>
      <c r="X16" s="27">
        <f t="shared" si="11"/>
        <v>2601.9</v>
      </c>
      <c r="Y16" s="27">
        <f t="shared" si="11"/>
        <v>3535.7999999999997</v>
      </c>
      <c r="Z16" s="27">
        <f>SUM(Z17:Z22)</f>
        <v>2048.4</v>
      </c>
      <c r="AA16" s="27">
        <f>SUM(AA17:AA22)</f>
        <v>2766.2</v>
      </c>
      <c r="AB16" s="27">
        <f>SUM(AB17:AB22)</f>
        <v>24366.800000000003</v>
      </c>
      <c r="AC16" s="28">
        <f t="shared" si="2"/>
        <v>-3007.3999999999905</v>
      </c>
      <c r="AD16" s="27">
        <f t="shared" si="3"/>
        <v>-10.986257132628502</v>
      </c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</row>
    <row r="17" spans="1:91" ht="15.95" customHeight="1">
      <c r="B17" s="30" t="s">
        <v>29</v>
      </c>
      <c r="C17" s="31">
        <v>83.8</v>
      </c>
      <c r="D17" s="32">
        <v>201.5</v>
      </c>
      <c r="E17" s="32">
        <v>951</v>
      </c>
      <c r="F17" s="32">
        <v>134.5</v>
      </c>
      <c r="G17" s="32">
        <v>109.9</v>
      </c>
      <c r="H17" s="32">
        <v>92.8</v>
      </c>
      <c r="I17" s="32">
        <v>88.7</v>
      </c>
      <c r="J17" s="32">
        <v>185</v>
      </c>
      <c r="K17" s="32">
        <v>829.1</v>
      </c>
      <c r="L17" s="32">
        <v>109.3</v>
      </c>
      <c r="M17" s="33">
        <v>64.599999999999994</v>
      </c>
      <c r="N17" s="33">
        <v>54.1</v>
      </c>
      <c r="O17" s="23">
        <f t="shared" ref="O17:O23" si="12">SUM(C17:N17)</f>
        <v>2904.3</v>
      </c>
      <c r="P17" s="34">
        <v>81.3</v>
      </c>
      <c r="Q17" s="35">
        <v>211.8</v>
      </c>
      <c r="R17" s="35">
        <v>1019.2</v>
      </c>
      <c r="S17" s="35">
        <v>17.600000000000001</v>
      </c>
      <c r="T17" s="35">
        <v>22</v>
      </c>
      <c r="U17" s="35">
        <v>57.1</v>
      </c>
      <c r="V17" s="35">
        <v>58.9</v>
      </c>
      <c r="W17" s="35">
        <v>161.5</v>
      </c>
      <c r="X17" s="35">
        <v>816</v>
      </c>
      <c r="Y17" s="35">
        <v>147.1</v>
      </c>
      <c r="Z17" s="35">
        <v>117.2</v>
      </c>
      <c r="AA17" s="35">
        <v>147</v>
      </c>
      <c r="AB17" s="25">
        <f t="shared" ref="AB17:AB23" si="13">SUM(P17:AA17)</f>
        <v>2856.7</v>
      </c>
      <c r="AC17" s="26">
        <f t="shared" si="2"/>
        <v>-47.600000000000364</v>
      </c>
      <c r="AD17" s="25">
        <f t="shared" si="3"/>
        <v>-1.6389491443721502</v>
      </c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</row>
    <row r="18" spans="1:91" ht="15.95" customHeight="1">
      <c r="B18" s="30" t="s">
        <v>30</v>
      </c>
      <c r="C18" s="31">
        <v>209</v>
      </c>
      <c r="D18" s="32">
        <v>107.1</v>
      </c>
      <c r="E18" s="32">
        <v>147</v>
      </c>
      <c r="F18" s="32">
        <v>1812.5</v>
      </c>
      <c r="G18" s="32">
        <v>266.5</v>
      </c>
      <c r="H18" s="32">
        <v>145.9</v>
      </c>
      <c r="I18" s="32">
        <v>245</v>
      </c>
      <c r="J18" s="32">
        <v>105.7</v>
      </c>
      <c r="K18" s="32">
        <v>141.69999999999999</v>
      </c>
      <c r="L18" s="32">
        <v>1685</v>
      </c>
      <c r="M18" s="33">
        <v>160.69999999999999</v>
      </c>
      <c r="N18" s="33">
        <v>128.9</v>
      </c>
      <c r="O18" s="23">
        <f t="shared" si="12"/>
        <v>5154.9999999999991</v>
      </c>
      <c r="P18" s="34">
        <v>197.4</v>
      </c>
      <c r="Q18" s="35">
        <v>92.9</v>
      </c>
      <c r="R18" s="35">
        <v>65.5</v>
      </c>
      <c r="S18" s="35">
        <v>54.3</v>
      </c>
      <c r="T18" s="35">
        <v>244.6</v>
      </c>
      <c r="U18" s="35">
        <v>250.6</v>
      </c>
      <c r="V18" s="35">
        <v>850.7</v>
      </c>
      <c r="W18" s="35">
        <v>375.9</v>
      </c>
      <c r="X18" s="35">
        <v>326.89999999999998</v>
      </c>
      <c r="Y18" s="35">
        <v>1509.2</v>
      </c>
      <c r="Z18" s="35">
        <v>316.60000000000002</v>
      </c>
      <c r="AA18" s="35">
        <v>237.7</v>
      </c>
      <c r="AB18" s="25">
        <f t="shared" si="13"/>
        <v>4522.3</v>
      </c>
      <c r="AC18" s="26">
        <f t="shared" si="2"/>
        <v>-632.69999999999891</v>
      </c>
      <c r="AD18" s="25">
        <f t="shared" si="3"/>
        <v>-12.273520853540234</v>
      </c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</row>
    <row r="19" spans="1:91" ht="15.95" customHeight="1">
      <c r="B19" s="30" t="s">
        <v>31</v>
      </c>
      <c r="C19" s="31">
        <v>469.2</v>
      </c>
      <c r="D19" s="32">
        <v>510.8</v>
      </c>
      <c r="E19" s="32">
        <v>739</v>
      </c>
      <c r="F19" s="32">
        <v>537</v>
      </c>
      <c r="G19" s="32">
        <v>605.70000000000005</v>
      </c>
      <c r="H19" s="32">
        <v>680.7</v>
      </c>
      <c r="I19" s="32">
        <v>728.5</v>
      </c>
      <c r="J19" s="32">
        <v>669.2</v>
      </c>
      <c r="K19" s="32">
        <v>608.79999999999995</v>
      </c>
      <c r="L19" s="32">
        <v>724.8</v>
      </c>
      <c r="M19" s="33">
        <v>620.5</v>
      </c>
      <c r="N19" s="33">
        <v>631.70000000000005</v>
      </c>
      <c r="O19" s="23">
        <f t="shared" si="12"/>
        <v>7525.9</v>
      </c>
      <c r="P19" s="34">
        <v>508.7</v>
      </c>
      <c r="Q19" s="35">
        <v>537.6</v>
      </c>
      <c r="R19" s="35">
        <v>358.7</v>
      </c>
      <c r="S19" s="35">
        <v>0</v>
      </c>
      <c r="T19" s="35">
        <v>55.6</v>
      </c>
      <c r="U19" s="35">
        <v>324.60000000000002</v>
      </c>
      <c r="V19" s="35">
        <v>415.3</v>
      </c>
      <c r="W19" s="35">
        <v>610.70000000000005</v>
      </c>
      <c r="X19" s="35">
        <v>590.4</v>
      </c>
      <c r="Y19" s="35">
        <v>696.8</v>
      </c>
      <c r="Z19" s="35">
        <v>636.1</v>
      </c>
      <c r="AA19" s="35">
        <v>1175.4000000000001</v>
      </c>
      <c r="AB19" s="25">
        <f t="shared" si="13"/>
        <v>5909.9</v>
      </c>
      <c r="AC19" s="26">
        <f t="shared" si="2"/>
        <v>-1616</v>
      </c>
      <c r="AD19" s="25">
        <f t="shared" si="3"/>
        <v>-21.47251491515965</v>
      </c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</row>
    <row r="20" spans="1:91" ht="15.95" customHeight="1">
      <c r="A20" s="36"/>
      <c r="B20" s="37" t="s">
        <v>32</v>
      </c>
      <c r="C20" s="24">
        <v>130.4</v>
      </c>
      <c r="D20" s="32">
        <v>111.2</v>
      </c>
      <c r="E20" s="32">
        <v>122.2</v>
      </c>
      <c r="F20" s="32">
        <v>112.2</v>
      </c>
      <c r="G20" s="32">
        <v>132</v>
      </c>
      <c r="H20" s="32">
        <v>108.5</v>
      </c>
      <c r="I20" s="32">
        <v>126.2</v>
      </c>
      <c r="J20" s="32">
        <v>115.9</v>
      </c>
      <c r="K20" s="32">
        <v>100.8</v>
      </c>
      <c r="L20" s="32">
        <v>132</v>
      </c>
      <c r="M20" s="38">
        <v>107.1</v>
      </c>
      <c r="N20" s="38">
        <v>123.7</v>
      </c>
      <c r="O20" s="23">
        <f t="shared" si="12"/>
        <v>1422.2</v>
      </c>
      <c r="P20" s="39">
        <v>129.30000000000001</v>
      </c>
      <c r="Q20" s="35">
        <v>108</v>
      </c>
      <c r="R20" s="35">
        <v>78.3</v>
      </c>
      <c r="S20" s="35">
        <v>0.1</v>
      </c>
      <c r="T20" s="35">
        <v>2</v>
      </c>
      <c r="U20" s="35">
        <v>25.1</v>
      </c>
      <c r="V20" s="35">
        <v>69.3</v>
      </c>
      <c r="W20" s="35">
        <v>89.8</v>
      </c>
      <c r="X20" s="35">
        <v>118.8</v>
      </c>
      <c r="Y20" s="35">
        <v>168.5</v>
      </c>
      <c r="Z20" s="35">
        <v>141</v>
      </c>
      <c r="AA20" s="35">
        <v>150</v>
      </c>
      <c r="AB20" s="25">
        <f t="shared" si="13"/>
        <v>1080.2</v>
      </c>
      <c r="AC20" s="26">
        <f t="shared" si="2"/>
        <v>-342</v>
      </c>
      <c r="AD20" s="25">
        <f t="shared" si="3"/>
        <v>-24.047250738292785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</row>
    <row r="21" spans="1:91" ht="15.95" customHeight="1">
      <c r="B21" s="30" t="s">
        <v>33</v>
      </c>
      <c r="C21" s="24">
        <v>616.9</v>
      </c>
      <c r="D21" s="32">
        <v>612.79999999999995</v>
      </c>
      <c r="E21" s="32">
        <v>828.7</v>
      </c>
      <c r="F21" s="32">
        <v>617.6</v>
      </c>
      <c r="G21" s="32">
        <v>830.8</v>
      </c>
      <c r="H21" s="32">
        <v>631.5</v>
      </c>
      <c r="I21" s="32">
        <v>667.9</v>
      </c>
      <c r="J21" s="32">
        <v>851.3</v>
      </c>
      <c r="K21" s="32">
        <v>638.6</v>
      </c>
      <c r="L21" s="32">
        <v>672.7</v>
      </c>
      <c r="M21" s="40">
        <v>851.9</v>
      </c>
      <c r="N21" s="40">
        <v>825.8</v>
      </c>
      <c r="O21" s="23">
        <f t="shared" si="12"/>
        <v>8646.4999999999982</v>
      </c>
      <c r="P21" s="39">
        <v>903.5</v>
      </c>
      <c r="Q21" s="35">
        <v>683.9</v>
      </c>
      <c r="R21" s="35">
        <v>729.1</v>
      </c>
      <c r="S21" s="35">
        <v>393.7</v>
      </c>
      <c r="T21" s="35">
        <v>671</v>
      </c>
      <c r="U21" s="35">
        <v>634.70000000000005</v>
      </c>
      <c r="V21" s="35">
        <v>843.6</v>
      </c>
      <c r="W21" s="35">
        <v>679</v>
      </c>
      <c r="X21" s="35">
        <v>661.6</v>
      </c>
      <c r="Y21" s="35">
        <v>899.6</v>
      </c>
      <c r="Z21" s="35">
        <v>672.7</v>
      </c>
      <c r="AA21" s="35">
        <v>871.9</v>
      </c>
      <c r="AB21" s="25">
        <f t="shared" si="13"/>
        <v>8644.3000000000011</v>
      </c>
      <c r="AC21" s="26">
        <f t="shared" si="2"/>
        <v>-2.1999999999970896</v>
      </c>
      <c r="AD21" s="25">
        <f t="shared" si="3"/>
        <v>-2.5443821199295554E-2</v>
      </c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</row>
    <row r="22" spans="1:91" ht="15.95" customHeight="1">
      <c r="B22" s="37" t="s">
        <v>34</v>
      </c>
      <c r="C22" s="24">
        <v>86</v>
      </c>
      <c r="D22" s="32">
        <v>235.9</v>
      </c>
      <c r="E22" s="32">
        <v>94.7</v>
      </c>
      <c r="F22" s="32">
        <v>329.8</v>
      </c>
      <c r="G22" s="32">
        <v>170.2</v>
      </c>
      <c r="H22" s="32">
        <v>100.7</v>
      </c>
      <c r="I22" s="32">
        <v>159.69999999999999</v>
      </c>
      <c r="J22" s="32">
        <v>79.8</v>
      </c>
      <c r="K22" s="32">
        <v>100.1</v>
      </c>
      <c r="L22" s="32">
        <v>109.7</v>
      </c>
      <c r="M22" s="40">
        <v>141.30000000000001</v>
      </c>
      <c r="N22" s="40">
        <v>112.4</v>
      </c>
      <c r="O22" s="23">
        <f t="shared" si="12"/>
        <v>1720.3</v>
      </c>
      <c r="P22" s="39">
        <v>70.099999999999994</v>
      </c>
      <c r="Q22" s="35">
        <v>95.7</v>
      </c>
      <c r="R22" s="35">
        <v>181.1</v>
      </c>
      <c r="S22" s="35">
        <v>13.1</v>
      </c>
      <c r="T22" s="35">
        <v>24.7</v>
      </c>
      <c r="U22" s="35">
        <v>234.5</v>
      </c>
      <c r="V22" s="35">
        <v>75.3</v>
      </c>
      <c r="W22" s="35">
        <v>107.1</v>
      </c>
      <c r="X22" s="35">
        <v>88.2</v>
      </c>
      <c r="Y22" s="35">
        <v>114.6</v>
      </c>
      <c r="Z22" s="35">
        <v>164.8</v>
      </c>
      <c r="AA22" s="35">
        <v>184.2</v>
      </c>
      <c r="AB22" s="25">
        <f t="shared" si="13"/>
        <v>1353.4</v>
      </c>
      <c r="AC22" s="26">
        <f t="shared" si="2"/>
        <v>-366.89999999999986</v>
      </c>
      <c r="AD22" s="25">
        <f t="shared" si="3"/>
        <v>-21.327675405452528</v>
      </c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</row>
    <row r="23" spans="1:91" ht="15.95" customHeight="1">
      <c r="B23" s="29" t="s">
        <v>35</v>
      </c>
      <c r="C23" s="41">
        <v>182.1</v>
      </c>
      <c r="D23" s="42">
        <v>191.7</v>
      </c>
      <c r="E23" s="42">
        <v>234.6</v>
      </c>
      <c r="F23" s="42">
        <v>123</v>
      </c>
      <c r="G23" s="42">
        <v>210.3</v>
      </c>
      <c r="H23" s="42">
        <v>160</v>
      </c>
      <c r="I23" s="42">
        <v>182.3</v>
      </c>
      <c r="J23" s="42">
        <v>157</v>
      </c>
      <c r="K23" s="42">
        <v>190.3</v>
      </c>
      <c r="L23" s="42">
        <v>202.7</v>
      </c>
      <c r="M23" s="43">
        <v>161.69999999999999</v>
      </c>
      <c r="N23" s="43">
        <v>194.6</v>
      </c>
      <c r="O23" s="19">
        <f t="shared" si="12"/>
        <v>2190.3000000000002</v>
      </c>
      <c r="P23" s="41">
        <v>147.80000000000001</v>
      </c>
      <c r="Q23" s="42">
        <v>113.1</v>
      </c>
      <c r="R23" s="42">
        <v>85.7</v>
      </c>
      <c r="S23" s="42">
        <v>13.2</v>
      </c>
      <c r="T23" s="42">
        <v>19.5</v>
      </c>
      <c r="U23" s="42">
        <v>62.1</v>
      </c>
      <c r="V23" s="42">
        <v>75</v>
      </c>
      <c r="W23" s="42">
        <v>56.4</v>
      </c>
      <c r="X23" s="42">
        <v>70.599999999999994</v>
      </c>
      <c r="Y23" s="42">
        <v>69</v>
      </c>
      <c r="Z23" s="42">
        <v>83.5</v>
      </c>
      <c r="AA23" s="42">
        <v>88.7</v>
      </c>
      <c r="AB23" s="19">
        <f t="shared" si="13"/>
        <v>884.6</v>
      </c>
      <c r="AC23" s="20">
        <f t="shared" si="2"/>
        <v>-1305.7000000000003</v>
      </c>
      <c r="AD23" s="19">
        <f t="shared" si="3"/>
        <v>-59.612838423960191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</row>
    <row r="24" spans="1:91" ht="15.95" customHeight="1">
      <c r="B24" s="18" t="s">
        <v>36</v>
      </c>
      <c r="C24" s="41">
        <f>+C25+C28+C36+C44</f>
        <v>32450.600000000002</v>
      </c>
      <c r="D24" s="19">
        <f>+D25+D28+D36+D44</f>
        <v>25564.799999999999</v>
      </c>
      <c r="E24" s="19">
        <f>+E25+E28+E36+E44</f>
        <v>26707.899999999998</v>
      </c>
      <c r="F24" s="19">
        <f>+F25+F28+F36+F44</f>
        <v>27542.2</v>
      </c>
      <c r="G24" s="19">
        <f>+G25+G28+G36+G44</f>
        <v>30325.1</v>
      </c>
      <c r="H24" s="19">
        <f t="shared" ref="H24:N24" si="14">+H25+H28+H36+H44</f>
        <v>26783</v>
      </c>
      <c r="I24" s="19">
        <f t="shared" si="14"/>
        <v>29045.9</v>
      </c>
      <c r="J24" s="19">
        <f t="shared" si="14"/>
        <v>28960.7</v>
      </c>
      <c r="K24" s="19">
        <f>+K25+K28+K36+K44</f>
        <v>27725.7</v>
      </c>
      <c r="L24" s="19">
        <f>+L25+L28+L36+L44</f>
        <v>30845.399999999998</v>
      </c>
      <c r="M24" s="19">
        <f>+M25+M28+M36+M44</f>
        <v>28427.200000000001</v>
      </c>
      <c r="N24" s="19">
        <f t="shared" si="14"/>
        <v>32518.1</v>
      </c>
      <c r="O24" s="19">
        <f>+O25+O28+O36+O44</f>
        <v>346896.60000000003</v>
      </c>
      <c r="P24" s="41">
        <f>+P25+P28+P36+P44</f>
        <v>32927.299999999996</v>
      </c>
      <c r="Q24" s="19">
        <f>+Q25+Q28+Q36+Q44</f>
        <v>27228.6</v>
      </c>
      <c r="R24" s="19">
        <f>+R25+R28+R36+R44</f>
        <v>22199.599999999995</v>
      </c>
      <c r="S24" s="19">
        <f>+S25+S28+S36+S44</f>
        <v>13869.699999999999</v>
      </c>
      <c r="T24" s="19">
        <f t="shared" ref="T24:Y24" si="15">+T25+T28+T36+T44</f>
        <v>18158.200000000004</v>
      </c>
      <c r="U24" s="19">
        <f t="shared" si="15"/>
        <v>23230.800000000003</v>
      </c>
      <c r="V24" s="19">
        <f t="shared" si="15"/>
        <v>25785.000000000004</v>
      </c>
      <c r="W24" s="19">
        <f t="shared" si="15"/>
        <v>26416.099999999995</v>
      </c>
      <c r="X24" s="19">
        <f t="shared" si="15"/>
        <v>25729.499999999996</v>
      </c>
      <c r="Y24" s="19">
        <f t="shared" si="15"/>
        <v>29241.200000000001</v>
      </c>
      <c r="Z24" s="19">
        <f>+Z25+Z28+Z36+Z44</f>
        <v>29997.000000000004</v>
      </c>
      <c r="AA24" s="19">
        <f>+AA25+AA28+AA36+AA44</f>
        <v>31884.499999999996</v>
      </c>
      <c r="AB24" s="19">
        <f>+AB25+AB28+AB36+AB44</f>
        <v>306667.5</v>
      </c>
      <c r="AC24" s="20">
        <f t="shared" si="2"/>
        <v>-40229.100000000035</v>
      </c>
      <c r="AD24" s="19">
        <f t="shared" si="3"/>
        <v>-11.596856239006099</v>
      </c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</row>
    <row r="25" spans="1:91" ht="15.95" customHeight="1">
      <c r="B25" s="44" t="s">
        <v>37</v>
      </c>
      <c r="C25" s="41">
        <f t="shared" ref="C25:N25" si="16">+C26+C27</f>
        <v>19553.900000000001</v>
      </c>
      <c r="D25" s="19">
        <f t="shared" si="16"/>
        <v>15600.8</v>
      </c>
      <c r="E25" s="19">
        <f t="shared" si="16"/>
        <v>16851.099999999999</v>
      </c>
      <c r="F25" s="19">
        <f t="shared" si="16"/>
        <v>17600.5</v>
      </c>
      <c r="G25" s="19">
        <f t="shared" si="16"/>
        <v>18640.3</v>
      </c>
      <c r="H25" s="19">
        <f t="shared" si="16"/>
        <v>17091</v>
      </c>
      <c r="I25" s="19">
        <f t="shared" si="16"/>
        <v>18533</v>
      </c>
      <c r="J25" s="19">
        <f t="shared" si="16"/>
        <v>17991.400000000001</v>
      </c>
      <c r="K25" s="19">
        <f>+K26+K27</f>
        <v>17451.8</v>
      </c>
      <c r="L25" s="19">
        <f>+L26+L27</f>
        <v>18513.5</v>
      </c>
      <c r="M25" s="19">
        <f>+M26+M27</f>
        <v>17791</v>
      </c>
      <c r="N25" s="19">
        <f t="shared" si="16"/>
        <v>18705.7</v>
      </c>
      <c r="O25" s="19">
        <f>+O26+O27</f>
        <v>214324</v>
      </c>
      <c r="P25" s="41">
        <f>+P26+P27</f>
        <v>21290</v>
      </c>
      <c r="Q25" s="19">
        <f>+Q26+Q27</f>
        <v>17078.5</v>
      </c>
      <c r="R25" s="19">
        <f t="shared" ref="R25:Y25" si="17">+R26+R27</f>
        <v>13048.599999999999</v>
      </c>
      <c r="S25" s="19">
        <f t="shared" si="17"/>
        <v>9534.5999999999985</v>
      </c>
      <c r="T25" s="19">
        <f t="shared" si="17"/>
        <v>12331.1</v>
      </c>
      <c r="U25" s="19">
        <f t="shared" si="17"/>
        <v>15393.4</v>
      </c>
      <c r="V25" s="19">
        <f t="shared" si="17"/>
        <v>15771.800000000001</v>
      </c>
      <c r="W25" s="19">
        <f t="shared" si="17"/>
        <v>17085.099999999999</v>
      </c>
      <c r="X25" s="19">
        <f t="shared" si="17"/>
        <v>16384.099999999999</v>
      </c>
      <c r="Y25" s="19">
        <f t="shared" si="17"/>
        <v>18023.099999999999</v>
      </c>
      <c r="Z25" s="19">
        <f>+Z26+Z27</f>
        <v>19341.599999999999</v>
      </c>
      <c r="AA25" s="19">
        <f>+AA26+AA27</f>
        <v>19125.699999999997</v>
      </c>
      <c r="AB25" s="19">
        <f>+AB26+AB27</f>
        <v>194407.59999999998</v>
      </c>
      <c r="AC25" s="20">
        <f t="shared" si="2"/>
        <v>-19916.400000000023</v>
      </c>
      <c r="AD25" s="19">
        <f t="shared" si="3"/>
        <v>-9.2926597114648963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</row>
    <row r="26" spans="1:91" ht="15.95" customHeight="1">
      <c r="B26" s="45" t="s">
        <v>38</v>
      </c>
      <c r="C26" s="24">
        <v>11907</v>
      </c>
      <c r="D26" s="23">
        <v>9127</v>
      </c>
      <c r="E26" s="23">
        <v>9509</v>
      </c>
      <c r="F26" s="23">
        <v>10543.9</v>
      </c>
      <c r="G26" s="23">
        <v>10067.9</v>
      </c>
      <c r="H26" s="23">
        <v>9903.2000000000007</v>
      </c>
      <c r="I26" s="23">
        <v>10004.299999999999</v>
      </c>
      <c r="J26" s="23">
        <v>9832.5</v>
      </c>
      <c r="K26" s="25">
        <v>9974.2999999999993</v>
      </c>
      <c r="L26" s="25">
        <v>9390.4</v>
      </c>
      <c r="M26" s="24">
        <v>9448.6</v>
      </c>
      <c r="N26" s="24">
        <v>10897.5</v>
      </c>
      <c r="O26" s="23">
        <f>SUM(C26:N26)</f>
        <v>120605.6</v>
      </c>
      <c r="P26" s="39">
        <v>13445.2</v>
      </c>
      <c r="Q26" s="25">
        <v>10310.5</v>
      </c>
      <c r="R26" s="25">
        <v>6501.7</v>
      </c>
      <c r="S26" s="25">
        <v>5021.7</v>
      </c>
      <c r="T26" s="25">
        <v>7902</v>
      </c>
      <c r="U26" s="25">
        <v>9994.2999999999993</v>
      </c>
      <c r="V26" s="25">
        <v>9354.7000000000007</v>
      </c>
      <c r="W26" s="25">
        <v>10612.7</v>
      </c>
      <c r="X26" s="25">
        <v>9243.6</v>
      </c>
      <c r="Y26" s="25">
        <v>9724.1</v>
      </c>
      <c r="Z26" s="25">
        <v>10549.4</v>
      </c>
      <c r="AA26" s="25">
        <v>9655.9</v>
      </c>
      <c r="AB26" s="25">
        <f>SUM(P26:AA26)</f>
        <v>112315.79999999999</v>
      </c>
      <c r="AC26" s="26">
        <f t="shared" si="2"/>
        <v>-8289.8000000000175</v>
      </c>
      <c r="AD26" s="25">
        <f t="shared" si="3"/>
        <v>-6.873478511777245</v>
      </c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</row>
    <row r="27" spans="1:91" ht="15.95" customHeight="1">
      <c r="B27" s="45" t="s">
        <v>39</v>
      </c>
      <c r="C27" s="24">
        <v>7646.9</v>
      </c>
      <c r="D27" s="23">
        <v>6473.8</v>
      </c>
      <c r="E27" s="23">
        <v>7342.1</v>
      </c>
      <c r="F27" s="23">
        <v>7056.6</v>
      </c>
      <c r="G27" s="23">
        <v>8572.4</v>
      </c>
      <c r="H27" s="23">
        <v>7187.8</v>
      </c>
      <c r="I27" s="23">
        <v>8528.7000000000007</v>
      </c>
      <c r="J27" s="23">
        <v>8158.9</v>
      </c>
      <c r="K27" s="23">
        <v>7477.5</v>
      </c>
      <c r="L27" s="23">
        <v>9123.1</v>
      </c>
      <c r="M27" s="24">
        <v>8342.4</v>
      </c>
      <c r="N27" s="24">
        <v>7808.2</v>
      </c>
      <c r="O27" s="23">
        <f>SUM(C27:N27)</f>
        <v>93718.400000000009</v>
      </c>
      <c r="P27" s="39">
        <v>7844.8</v>
      </c>
      <c r="Q27" s="25">
        <v>6768</v>
      </c>
      <c r="R27" s="25">
        <v>6546.9</v>
      </c>
      <c r="S27" s="25">
        <v>4512.8999999999996</v>
      </c>
      <c r="T27" s="25">
        <v>4429.1000000000004</v>
      </c>
      <c r="U27" s="25">
        <v>5399.1</v>
      </c>
      <c r="V27" s="25">
        <v>6417.1</v>
      </c>
      <c r="W27" s="25">
        <v>6472.4</v>
      </c>
      <c r="X27" s="25">
        <v>7140.5</v>
      </c>
      <c r="Y27" s="25">
        <v>8299</v>
      </c>
      <c r="Z27" s="25">
        <v>8792.2000000000007</v>
      </c>
      <c r="AA27" s="25">
        <v>9469.7999999999993</v>
      </c>
      <c r="AB27" s="25">
        <f>SUM(P27:AA27)</f>
        <v>82091.8</v>
      </c>
      <c r="AC27" s="26">
        <f t="shared" si="2"/>
        <v>-11626.600000000006</v>
      </c>
      <c r="AD27" s="25">
        <f t="shared" si="3"/>
        <v>-12.405888278075601</v>
      </c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</row>
    <row r="28" spans="1:91" ht="15.95" customHeight="1">
      <c r="B28" s="46" t="s">
        <v>40</v>
      </c>
      <c r="C28" s="41">
        <f>SUM(C29:C35)</f>
        <v>10622.099999999999</v>
      </c>
      <c r="D28" s="19">
        <f>SUM(D29:D35)</f>
        <v>8639.7000000000025</v>
      </c>
      <c r="E28" s="19">
        <f>SUM(E29:E35)</f>
        <v>8522.1</v>
      </c>
      <c r="F28" s="19">
        <f>SUM(F29:F35)</f>
        <v>8819.2000000000007</v>
      </c>
      <c r="G28" s="19">
        <f>SUM(G29:G35)</f>
        <v>10328.600000000002</v>
      </c>
      <c r="H28" s="19">
        <f t="shared" ref="H28:N28" si="18">SUM(H29:H35)</f>
        <v>8589</v>
      </c>
      <c r="I28" s="19">
        <f t="shared" si="18"/>
        <v>9294</v>
      </c>
      <c r="J28" s="19">
        <f t="shared" si="18"/>
        <v>9704.5</v>
      </c>
      <c r="K28" s="19">
        <f>SUM(K29:K35)</f>
        <v>9111.5</v>
      </c>
      <c r="L28" s="19">
        <f>SUM(L29:L35)</f>
        <v>10563.7</v>
      </c>
      <c r="M28" s="19">
        <f>SUM(M29:M35)</f>
        <v>9033.1</v>
      </c>
      <c r="N28" s="19">
        <f t="shared" si="18"/>
        <v>11263.9</v>
      </c>
      <c r="O28" s="19">
        <f>SUM(O29:O35)</f>
        <v>114491.40000000001</v>
      </c>
      <c r="P28" s="41">
        <f>SUM(P29:P35)</f>
        <v>9997.2000000000007</v>
      </c>
      <c r="Q28" s="19">
        <f>SUM(Q29:Q35)</f>
        <v>8933.5999999999985</v>
      </c>
      <c r="R28" s="19">
        <f>SUM(R29:R35)</f>
        <v>8339.2999999999993</v>
      </c>
      <c r="S28" s="19">
        <f>SUM(S29:S35)</f>
        <v>4316.5</v>
      </c>
      <c r="T28" s="19">
        <f t="shared" ref="T28:Y28" si="19">SUM(T29:T35)</f>
        <v>5740.2999999999993</v>
      </c>
      <c r="U28" s="19">
        <f t="shared" si="19"/>
        <v>7282.5</v>
      </c>
      <c r="V28" s="19">
        <f t="shared" si="19"/>
        <v>8979</v>
      </c>
      <c r="W28" s="19">
        <f t="shared" si="19"/>
        <v>8390.0999999999985</v>
      </c>
      <c r="X28" s="19">
        <f t="shared" si="19"/>
        <v>8257.2000000000007</v>
      </c>
      <c r="Y28" s="19">
        <f t="shared" si="19"/>
        <v>9951.4000000000015</v>
      </c>
      <c r="Z28" s="19">
        <f>SUM(Z29:Z35)</f>
        <v>9363.3000000000011</v>
      </c>
      <c r="AA28" s="19">
        <f>SUM(AA29:AA35)</f>
        <v>10605.500000000002</v>
      </c>
      <c r="AB28" s="19">
        <f>SUM(AB29:AB35)</f>
        <v>100155.9</v>
      </c>
      <c r="AC28" s="20">
        <f t="shared" si="2"/>
        <v>-14335.500000000015</v>
      </c>
      <c r="AD28" s="19">
        <f t="shared" si="3"/>
        <v>-12.521027780252503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</row>
    <row r="29" spans="1:91" s="47" customFormat="1" ht="15.95" customHeight="1">
      <c r="B29" s="48" t="s">
        <v>41</v>
      </c>
      <c r="C29" s="49">
        <v>3757.8</v>
      </c>
      <c r="D29" s="50">
        <v>3085.9</v>
      </c>
      <c r="E29" s="50">
        <v>2978.9</v>
      </c>
      <c r="F29" s="50">
        <v>2939.9</v>
      </c>
      <c r="G29" s="50">
        <v>3666.4</v>
      </c>
      <c r="H29" s="50">
        <v>2898.9</v>
      </c>
      <c r="I29" s="50">
        <v>3304.2</v>
      </c>
      <c r="J29" s="50">
        <v>3639.2</v>
      </c>
      <c r="K29" s="50">
        <v>3281.1</v>
      </c>
      <c r="L29" s="50">
        <v>3780.7</v>
      </c>
      <c r="M29" s="49">
        <v>3053.3</v>
      </c>
      <c r="N29" s="49">
        <v>4204.3999999999996</v>
      </c>
      <c r="O29" s="51">
        <f t="shared" ref="O29:O35" si="20">SUM(C29:N29)</f>
        <v>40590.700000000004</v>
      </c>
      <c r="P29" s="49">
        <v>2997.1</v>
      </c>
      <c r="Q29" s="50">
        <v>3273.6</v>
      </c>
      <c r="R29" s="50">
        <v>2864.9</v>
      </c>
      <c r="S29" s="50">
        <v>1538</v>
      </c>
      <c r="T29" s="50">
        <v>1993.8</v>
      </c>
      <c r="U29" s="50">
        <v>2372.6</v>
      </c>
      <c r="V29" s="50">
        <v>3089.3</v>
      </c>
      <c r="W29" s="50">
        <v>2515.3000000000002</v>
      </c>
      <c r="X29" s="50">
        <v>2567.3000000000002</v>
      </c>
      <c r="Y29" s="50">
        <v>3464.4</v>
      </c>
      <c r="Z29" s="50">
        <v>3023.9</v>
      </c>
      <c r="AA29" s="50">
        <v>3707.1</v>
      </c>
      <c r="AB29" s="51">
        <f t="shared" ref="AB29:AB35" si="21">SUM(P29:AA29)</f>
        <v>33407.300000000003</v>
      </c>
      <c r="AC29" s="52">
        <f t="shared" si="2"/>
        <v>-7183.4000000000015</v>
      </c>
      <c r="AD29" s="51">
        <f t="shared" si="3"/>
        <v>-17.697157230597156</v>
      </c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</row>
    <row r="30" spans="1:91" s="47" customFormat="1" ht="15.95" customHeight="1">
      <c r="B30" s="48" t="s">
        <v>42</v>
      </c>
      <c r="C30" s="49">
        <v>1725.2</v>
      </c>
      <c r="D30" s="50">
        <v>1545.4</v>
      </c>
      <c r="E30" s="50">
        <v>1502.5</v>
      </c>
      <c r="F30" s="50">
        <v>1595.9</v>
      </c>
      <c r="G30" s="50">
        <v>2033.7</v>
      </c>
      <c r="H30" s="50">
        <v>1452.9</v>
      </c>
      <c r="I30" s="50">
        <v>1576.9</v>
      </c>
      <c r="J30" s="50">
        <v>1819.8</v>
      </c>
      <c r="K30" s="50">
        <v>1518.1</v>
      </c>
      <c r="L30" s="50">
        <v>1884.8</v>
      </c>
      <c r="M30" s="49">
        <v>1561</v>
      </c>
      <c r="N30" s="49">
        <v>2021.4</v>
      </c>
      <c r="O30" s="51">
        <f t="shared" si="20"/>
        <v>20237.600000000002</v>
      </c>
      <c r="P30" s="49">
        <v>1630.3</v>
      </c>
      <c r="Q30" s="50">
        <v>1564.8</v>
      </c>
      <c r="R30" s="50">
        <v>1336.4</v>
      </c>
      <c r="S30" s="50">
        <v>621.20000000000005</v>
      </c>
      <c r="T30" s="53">
        <v>587.9</v>
      </c>
      <c r="U30" s="50">
        <v>812.5</v>
      </c>
      <c r="V30" s="50">
        <v>1275.2</v>
      </c>
      <c r="W30" s="53">
        <v>1104.4000000000001</v>
      </c>
      <c r="X30" s="50">
        <v>1119.9000000000001</v>
      </c>
      <c r="Y30" s="50">
        <v>1434.2</v>
      </c>
      <c r="Z30" s="50">
        <v>1233.0999999999999</v>
      </c>
      <c r="AA30" s="50">
        <v>1726.6</v>
      </c>
      <c r="AB30" s="51">
        <f t="shared" si="21"/>
        <v>14446.5</v>
      </c>
      <c r="AC30" s="52">
        <f t="shared" si="2"/>
        <v>-5791.1000000000022</v>
      </c>
      <c r="AD30" s="51">
        <f t="shared" si="3"/>
        <v>-28.615547298098598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</row>
    <row r="31" spans="1:91" ht="15.95" customHeight="1">
      <c r="B31" s="45" t="s">
        <v>43</v>
      </c>
      <c r="C31" s="24">
        <v>3308.3</v>
      </c>
      <c r="D31" s="54">
        <v>2130.4</v>
      </c>
      <c r="E31" s="54">
        <v>2301.8000000000002</v>
      </c>
      <c r="F31" s="54">
        <v>2528.4</v>
      </c>
      <c r="G31" s="54">
        <v>2581.9</v>
      </c>
      <c r="H31" s="54">
        <v>2146.8000000000002</v>
      </c>
      <c r="I31" s="54">
        <v>2539.5</v>
      </c>
      <c r="J31" s="54">
        <v>2316.1999999999998</v>
      </c>
      <c r="K31" s="23">
        <v>2478.9</v>
      </c>
      <c r="L31" s="23">
        <v>2987.8</v>
      </c>
      <c r="M31" s="55">
        <v>2410.1</v>
      </c>
      <c r="N31" s="55">
        <v>2880.2</v>
      </c>
      <c r="O31" s="23">
        <f t="shared" si="20"/>
        <v>30610.300000000003</v>
      </c>
      <c r="P31" s="24">
        <v>3452</v>
      </c>
      <c r="Q31" s="54">
        <v>2123.6999999999998</v>
      </c>
      <c r="R31" s="23">
        <v>2190.3000000000002</v>
      </c>
      <c r="S31" s="23">
        <v>753.7</v>
      </c>
      <c r="T31" s="23">
        <v>1618.1</v>
      </c>
      <c r="U31" s="23">
        <v>2405.1999999999998</v>
      </c>
      <c r="V31" s="23">
        <v>2786.5</v>
      </c>
      <c r="W31" s="23">
        <v>2667.7</v>
      </c>
      <c r="X31" s="23">
        <v>2441.5</v>
      </c>
      <c r="Y31" s="23">
        <v>2801.8</v>
      </c>
      <c r="Z31" s="23">
        <v>3052.5</v>
      </c>
      <c r="AA31" s="23">
        <v>3043.4</v>
      </c>
      <c r="AB31" s="23">
        <f t="shared" si="21"/>
        <v>29336.400000000001</v>
      </c>
      <c r="AC31" s="52">
        <f>+AB31-O31</f>
        <v>-1273.9000000000015</v>
      </c>
      <c r="AD31" s="51">
        <f>+AC31/O31*100</f>
        <v>-4.1616710715020808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</row>
    <row r="32" spans="1:91" ht="15.95" customHeight="1">
      <c r="B32" s="45" t="s">
        <v>44</v>
      </c>
      <c r="C32" s="24">
        <v>367.6</v>
      </c>
      <c r="D32" s="23">
        <v>262.10000000000002</v>
      </c>
      <c r="E32" s="23">
        <v>243</v>
      </c>
      <c r="F32" s="23">
        <v>265.89999999999998</v>
      </c>
      <c r="G32" s="23">
        <v>363.1</v>
      </c>
      <c r="H32" s="23">
        <v>315.7</v>
      </c>
      <c r="I32" s="23">
        <v>279.3</v>
      </c>
      <c r="J32" s="23">
        <v>286.39999999999998</v>
      </c>
      <c r="K32" s="23">
        <v>322.7</v>
      </c>
      <c r="L32" s="23">
        <v>290.7</v>
      </c>
      <c r="M32" s="24">
        <v>438.6</v>
      </c>
      <c r="N32" s="24">
        <v>487.7</v>
      </c>
      <c r="O32" s="23">
        <f t="shared" si="20"/>
        <v>3922.7999999999993</v>
      </c>
      <c r="P32" s="24">
        <v>299.7</v>
      </c>
      <c r="Q32" s="23">
        <v>303.39999999999998</v>
      </c>
      <c r="R32" s="23">
        <v>363.7</v>
      </c>
      <c r="S32" s="23">
        <v>129.1</v>
      </c>
      <c r="T32" s="23">
        <v>138.30000000000001</v>
      </c>
      <c r="U32" s="23">
        <v>227.3</v>
      </c>
      <c r="V32" s="23">
        <v>256.7</v>
      </c>
      <c r="W32" s="23">
        <v>303</v>
      </c>
      <c r="X32" s="23">
        <v>352.7</v>
      </c>
      <c r="Y32" s="23">
        <v>519.5</v>
      </c>
      <c r="Z32" s="23">
        <v>289.60000000000002</v>
      </c>
      <c r="AA32" s="23">
        <v>324.39999999999998</v>
      </c>
      <c r="AB32" s="23">
        <f t="shared" si="21"/>
        <v>3507.3999999999996</v>
      </c>
      <c r="AC32" s="56">
        <f t="shared" si="2"/>
        <v>-415.39999999999964</v>
      </c>
      <c r="AD32" s="23">
        <f t="shared" si="3"/>
        <v>-10.589374936270005</v>
      </c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</row>
    <row r="33" spans="2:91" s="59" customFormat="1" ht="15.95" customHeight="1">
      <c r="B33" s="57" t="s">
        <v>45</v>
      </c>
      <c r="C33" s="39">
        <v>620.79999999999995</v>
      </c>
      <c r="D33" s="58">
        <v>595.6</v>
      </c>
      <c r="E33" s="58">
        <v>595.6</v>
      </c>
      <c r="F33" s="58">
        <v>616</v>
      </c>
      <c r="G33" s="58">
        <v>595.70000000000005</v>
      </c>
      <c r="H33" s="58">
        <v>619.1</v>
      </c>
      <c r="I33" s="58">
        <v>610.1</v>
      </c>
      <c r="J33" s="58">
        <v>605.9</v>
      </c>
      <c r="K33" s="58">
        <v>621</v>
      </c>
      <c r="L33" s="58">
        <v>617.6</v>
      </c>
      <c r="M33" s="34">
        <v>610.5</v>
      </c>
      <c r="N33" s="34">
        <v>605.1</v>
      </c>
      <c r="O33" s="23">
        <f t="shared" si="20"/>
        <v>7313</v>
      </c>
      <c r="P33" s="39">
        <v>664.1</v>
      </c>
      <c r="Q33" s="58">
        <v>633.6</v>
      </c>
      <c r="R33" s="58">
        <v>622.70000000000005</v>
      </c>
      <c r="S33" s="58">
        <v>620.9</v>
      </c>
      <c r="T33" s="58">
        <v>583</v>
      </c>
      <c r="U33" s="58">
        <v>599.1</v>
      </c>
      <c r="V33" s="58">
        <v>604.79999999999995</v>
      </c>
      <c r="W33" s="58">
        <v>633.5</v>
      </c>
      <c r="X33" s="58">
        <v>628</v>
      </c>
      <c r="Y33" s="58">
        <v>634.1</v>
      </c>
      <c r="Z33" s="58">
        <v>640.70000000000005</v>
      </c>
      <c r="AA33" s="58">
        <v>629.70000000000005</v>
      </c>
      <c r="AB33" s="25">
        <f>SUM(P33:AA33)</f>
        <v>7494.2</v>
      </c>
      <c r="AC33" s="26">
        <f t="shared" si="2"/>
        <v>181.19999999999982</v>
      </c>
      <c r="AD33" s="25">
        <f t="shared" si="3"/>
        <v>2.4777792971420731</v>
      </c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</row>
    <row r="34" spans="2:91" s="59" customFormat="1" ht="15.95" customHeight="1">
      <c r="B34" s="57" t="s">
        <v>46</v>
      </c>
      <c r="C34" s="39">
        <v>565</v>
      </c>
      <c r="D34" s="60">
        <v>584.1</v>
      </c>
      <c r="E34" s="60">
        <v>473.3</v>
      </c>
      <c r="F34" s="60">
        <v>593.20000000000005</v>
      </c>
      <c r="G34" s="60">
        <v>573.6</v>
      </c>
      <c r="H34" s="60">
        <v>642.1</v>
      </c>
      <c r="I34" s="60">
        <v>555.20000000000005</v>
      </c>
      <c r="J34" s="60">
        <v>616.5</v>
      </c>
      <c r="K34" s="60">
        <v>590</v>
      </c>
      <c r="L34" s="60">
        <v>567.1</v>
      </c>
      <c r="M34" s="49">
        <v>529.4</v>
      </c>
      <c r="N34" s="49">
        <v>492.8</v>
      </c>
      <c r="O34" s="23">
        <f t="shared" si="20"/>
        <v>6782.3</v>
      </c>
      <c r="P34" s="39">
        <v>630</v>
      </c>
      <c r="Q34" s="60">
        <v>680.1</v>
      </c>
      <c r="R34" s="60">
        <v>612</v>
      </c>
      <c r="S34" s="60">
        <v>509.3</v>
      </c>
      <c r="T34" s="60">
        <v>462.4</v>
      </c>
      <c r="U34" s="60">
        <v>472.8</v>
      </c>
      <c r="V34" s="60">
        <v>599.20000000000005</v>
      </c>
      <c r="W34" s="60">
        <v>711.2</v>
      </c>
      <c r="X34" s="60">
        <v>653</v>
      </c>
      <c r="Y34" s="60">
        <v>589.79999999999995</v>
      </c>
      <c r="Z34" s="60">
        <v>596.5</v>
      </c>
      <c r="AA34" s="60">
        <v>611.6</v>
      </c>
      <c r="AB34" s="25">
        <f t="shared" si="21"/>
        <v>7127.9000000000005</v>
      </c>
      <c r="AC34" s="26">
        <f t="shared" si="2"/>
        <v>345.60000000000036</v>
      </c>
      <c r="AD34" s="25">
        <f t="shared" si="3"/>
        <v>5.0956165312652102</v>
      </c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</row>
    <row r="35" spans="2:91" s="59" customFormat="1" ht="15.95" customHeight="1">
      <c r="B35" s="57" t="s">
        <v>34</v>
      </c>
      <c r="C35" s="39">
        <v>277.39999999999998</v>
      </c>
      <c r="D35" s="60">
        <v>436.2</v>
      </c>
      <c r="E35" s="60">
        <v>427</v>
      </c>
      <c r="F35" s="60">
        <v>279.89999999999998</v>
      </c>
      <c r="G35" s="60">
        <v>514.20000000000005</v>
      </c>
      <c r="H35" s="60">
        <v>513.5</v>
      </c>
      <c r="I35" s="60">
        <v>428.8</v>
      </c>
      <c r="J35" s="60">
        <v>420.5</v>
      </c>
      <c r="K35" s="60">
        <v>299.7</v>
      </c>
      <c r="L35" s="60">
        <v>435</v>
      </c>
      <c r="M35" s="31">
        <v>430.2</v>
      </c>
      <c r="N35" s="31">
        <v>572.29999999999995</v>
      </c>
      <c r="O35" s="25">
        <f t="shared" si="20"/>
        <v>5034.7</v>
      </c>
      <c r="P35" s="39">
        <v>324</v>
      </c>
      <c r="Q35" s="60">
        <v>354.4</v>
      </c>
      <c r="R35" s="60">
        <v>349.3</v>
      </c>
      <c r="S35" s="60">
        <v>144.30000000000001</v>
      </c>
      <c r="T35" s="60">
        <v>356.8</v>
      </c>
      <c r="U35" s="60">
        <v>393</v>
      </c>
      <c r="V35" s="60">
        <v>367.3</v>
      </c>
      <c r="W35" s="60">
        <v>455</v>
      </c>
      <c r="X35" s="60">
        <v>494.8</v>
      </c>
      <c r="Y35" s="60">
        <v>507.6</v>
      </c>
      <c r="Z35" s="60">
        <v>527</v>
      </c>
      <c r="AA35" s="60">
        <v>562.70000000000005</v>
      </c>
      <c r="AB35" s="25">
        <f t="shared" si="21"/>
        <v>4836.2</v>
      </c>
      <c r="AC35" s="26">
        <f t="shared" si="2"/>
        <v>-198.5</v>
      </c>
      <c r="AD35" s="25">
        <f t="shared" si="3"/>
        <v>-3.9426380916439907</v>
      </c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</row>
    <row r="36" spans="2:91" ht="15.95" customHeight="1">
      <c r="B36" s="44" t="s">
        <v>47</v>
      </c>
      <c r="C36" s="41">
        <f>+C37+C38+C39+C42+C43</f>
        <v>2143.9000000000005</v>
      </c>
      <c r="D36" s="41">
        <f>+D37+D38+D39+D42+D43</f>
        <v>1218.6000000000001</v>
      </c>
      <c r="E36" s="41">
        <f>+E37+E38+E39+E42+E43</f>
        <v>1193.5</v>
      </c>
      <c r="F36" s="41">
        <f>+F37+F38+F39+F42+F43</f>
        <v>988.5</v>
      </c>
      <c r="G36" s="41">
        <f>+G37+G38+G39+G42+G43</f>
        <v>1178.1000000000001</v>
      </c>
      <c r="H36" s="41">
        <f t="shared" ref="H36:N36" si="22">+H37+H38+H39+H42+H43</f>
        <v>966.9</v>
      </c>
      <c r="I36" s="41">
        <f t="shared" si="22"/>
        <v>1070.4000000000001</v>
      </c>
      <c r="J36" s="41">
        <f t="shared" si="22"/>
        <v>1104.3</v>
      </c>
      <c r="K36" s="41">
        <f>+K37+K38+K39+K42+K43</f>
        <v>1013.7000000000002</v>
      </c>
      <c r="L36" s="41">
        <f>+L37+L38+L39+L42+L43</f>
        <v>1614.6</v>
      </c>
      <c r="M36" s="41">
        <f>+M37+M38+M39+M42+M43</f>
        <v>1452.9</v>
      </c>
      <c r="N36" s="41">
        <f t="shared" si="22"/>
        <v>2353.8000000000002</v>
      </c>
      <c r="O36" s="41">
        <f>+O37+O38+O39+O42+O43</f>
        <v>16299.2</v>
      </c>
      <c r="P36" s="41">
        <f>+P37+P38+P39+P42+P43</f>
        <v>1509.5</v>
      </c>
      <c r="Q36" s="41">
        <f t="shared" ref="Q36:Y36" si="23">+Q37+Q38+Q39+Q42+Q43</f>
        <v>1133.8</v>
      </c>
      <c r="R36" s="41">
        <f t="shared" si="23"/>
        <v>745.09999999999991</v>
      </c>
      <c r="S36" s="41">
        <f t="shared" si="23"/>
        <v>4.3999999999999995</v>
      </c>
      <c r="T36" s="41">
        <f t="shared" si="23"/>
        <v>68.899999999999991</v>
      </c>
      <c r="U36" s="41">
        <f t="shared" si="23"/>
        <v>517.69999999999993</v>
      </c>
      <c r="V36" s="41">
        <f t="shared" si="23"/>
        <v>961.8</v>
      </c>
      <c r="W36" s="41">
        <f t="shared" si="23"/>
        <v>867.59999999999991</v>
      </c>
      <c r="X36" s="41">
        <f t="shared" si="23"/>
        <v>1015.0999999999999</v>
      </c>
      <c r="Y36" s="41">
        <f t="shared" si="23"/>
        <v>1181.2000000000003</v>
      </c>
      <c r="Z36" s="41">
        <f>+Z37+Z38+Z39+Z42+Z43</f>
        <v>1203.8999999999999</v>
      </c>
      <c r="AA36" s="41">
        <f>+AA37+AA38+AA39+AA42+AA43</f>
        <v>1908.4999999999998</v>
      </c>
      <c r="AB36" s="41">
        <f>+AB37+AB38+AB39+AB42+AB43</f>
        <v>11117.499999999998</v>
      </c>
      <c r="AC36" s="20">
        <f t="shared" si="2"/>
        <v>-5181.7000000000025</v>
      </c>
      <c r="AD36" s="19">
        <f t="shared" si="3"/>
        <v>-31.791130853048017</v>
      </c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</row>
    <row r="37" spans="2:91" ht="15.95" customHeight="1">
      <c r="B37" s="45" t="s">
        <v>48</v>
      </c>
      <c r="C37" s="24">
        <v>994.1</v>
      </c>
      <c r="D37" s="23">
        <v>1039.7</v>
      </c>
      <c r="E37" s="23">
        <v>1023.6</v>
      </c>
      <c r="F37" s="23">
        <v>834.8</v>
      </c>
      <c r="G37" s="23">
        <v>1013.1</v>
      </c>
      <c r="H37" s="23">
        <v>817.5</v>
      </c>
      <c r="I37" s="23">
        <v>911.9</v>
      </c>
      <c r="J37" s="23">
        <v>947.1</v>
      </c>
      <c r="K37" s="23">
        <v>792.6</v>
      </c>
      <c r="L37" s="23">
        <v>1084.5</v>
      </c>
      <c r="M37" s="61">
        <v>935.6</v>
      </c>
      <c r="N37" s="61">
        <v>1047.5</v>
      </c>
      <c r="O37" s="23">
        <f t="shared" ref="O37:O44" si="24">SUM(C37:N37)</f>
        <v>11442</v>
      </c>
      <c r="P37" s="24">
        <v>1141</v>
      </c>
      <c r="Q37" s="23">
        <v>971.4</v>
      </c>
      <c r="R37" s="23">
        <v>641.79999999999995</v>
      </c>
      <c r="S37" s="23">
        <v>0</v>
      </c>
      <c r="T37" s="23">
        <v>58.3</v>
      </c>
      <c r="U37" s="23">
        <v>478.6</v>
      </c>
      <c r="V37" s="23">
        <v>846.3</v>
      </c>
      <c r="W37" s="23">
        <v>731.8</v>
      </c>
      <c r="X37" s="23">
        <v>875.4</v>
      </c>
      <c r="Y37" s="23">
        <v>1011.7</v>
      </c>
      <c r="Z37" s="23">
        <v>950.2</v>
      </c>
      <c r="AA37" s="23">
        <v>1175.5999999999999</v>
      </c>
      <c r="AB37" s="23">
        <f>SUM(P37:AA37)</f>
        <v>8882.0999999999985</v>
      </c>
      <c r="AC37" s="56">
        <f t="shared" si="2"/>
        <v>-2559.9000000000015</v>
      </c>
      <c r="AD37" s="23">
        <f t="shared" si="3"/>
        <v>-22.372836916622983</v>
      </c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</row>
    <row r="38" spans="2:91" ht="15.95" customHeight="1">
      <c r="B38" s="45" t="s">
        <v>49</v>
      </c>
      <c r="C38" s="24">
        <v>1019.2</v>
      </c>
      <c r="D38" s="23">
        <v>59.6</v>
      </c>
      <c r="E38" s="23">
        <v>48.9</v>
      </c>
      <c r="F38" s="23">
        <v>41.1</v>
      </c>
      <c r="G38" s="23">
        <v>45.7</v>
      </c>
      <c r="H38" s="23">
        <v>34.200000000000003</v>
      </c>
      <c r="I38" s="23">
        <v>39.200000000000003</v>
      </c>
      <c r="J38" s="23">
        <v>38.6</v>
      </c>
      <c r="K38" s="23">
        <v>106</v>
      </c>
      <c r="L38" s="23">
        <v>414</v>
      </c>
      <c r="M38" s="24">
        <v>381.8</v>
      </c>
      <c r="N38" s="24">
        <v>1178.3</v>
      </c>
      <c r="O38" s="23">
        <f t="shared" si="24"/>
        <v>3406.6000000000004</v>
      </c>
      <c r="P38" s="24">
        <v>243.2</v>
      </c>
      <c r="Q38" s="23">
        <v>44.2</v>
      </c>
      <c r="R38" s="23">
        <v>27.8</v>
      </c>
      <c r="S38" s="23">
        <v>0.2</v>
      </c>
      <c r="T38" s="23">
        <v>3.9</v>
      </c>
      <c r="U38" s="23">
        <v>22.4</v>
      </c>
      <c r="V38" s="23">
        <v>31.6</v>
      </c>
      <c r="W38" s="23">
        <v>27.8</v>
      </c>
      <c r="X38" s="25">
        <v>35.299999999999997</v>
      </c>
      <c r="Y38" s="23">
        <v>39</v>
      </c>
      <c r="Z38" s="23">
        <v>118.8</v>
      </c>
      <c r="AA38" s="23">
        <v>595.1</v>
      </c>
      <c r="AB38" s="23">
        <f>SUM(P38:AA38)</f>
        <v>1189.3</v>
      </c>
      <c r="AC38" s="56">
        <f t="shared" si="2"/>
        <v>-2217.3000000000002</v>
      </c>
      <c r="AD38" s="23">
        <f t="shared" si="3"/>
        <v>-65.088357893500842</v>
      </c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</row>
    <row r="39" spans="2:91" ht="15.95" customHeight="1">
      <c r="B39" s="62" t="s">
        <v>50</v>
      </c>
      <c r="C39" s="41">
        <f t="shared" ref="C39:N39" si="25">+C40+C41</f>
        <v>18.899999999999999</v>
      </c>
      <c r="D39" s="41">
        <f t="shared" si="25"/>
        <v>9.9</v>
      </c>
      <c r="E39" s="41">
        <f t="shared" si="25"/>
        <v>13.1</v>
      </c>
      <c r="F39" s="41">
        <f t="shared" si="25"/>
        <v>9.8999999999999986</v>
      </c>
      <c r="G39" s="41">
        <f t="shared" si="25"/>
        <v>12</v>
      </c>
      <c r="H39" s="41">
        <f t="shared" si="25"/>
        <v>7.8</v>
      </c>
      <c r="I39" s="41">
        <f t="shared" si="25"/>
        <v>15.4</v>
      </c>
      <c r="J39" s="41">
        <f t="shared" si="25"/>
        <v>11.700000000000001</v>
      </c>
      <c r="K39" s="41">
        <f t="shared" si="25"/>
        <v>11.2</v>
      </c>
      <c r="L39" s="41">
        <f t="shared" si="25"/>
        <v>13.100000000000001</v>
      </c>
      <c r="M39" s="41">
        <f t="shared" si="25"/>
        <v>33</v>
      </c>
      <c r="N39" s="41">
        <f t="shared" si="25"/>
        <v>26.099999999999998</v>
      </c>
      <c r="O39" s="19">
        <f t="shared" si="24"/>
        <v>182.1</v>
      </c>
      <c r="P39" s="41">
        <f>+P40+P41</f>
        <v>19.8</v>
      </c>
      <c r="Q39" s="41">
        <f t="shared" ref="Q39:Y39" si="26">+Q40+Q41</f>
        <v>12.5</v>
      </c>
      <c r="R39" s="41">
        <f t="shared" si="26"/>
        <v>8.9</v>
      </c>
      <c r="S39" s="41">
        <f t="shared" si="26"/>
        <v>0.1</v>
      </c>
      <c r="T39" s="41">
        <f t="shared" si="26"/>
        <v>4</v>
      </c>
      <c r="U39" s="41">
        <f t="shared" si="26"/>
        <v>4.9000000000000004</v>
      </c>
      <c r="V39" s="41">
        <f t="shared" si="26"/>
        <v>16.5</v>
      </c>
      <c r="W39" s="41">
        <f t="shared" si="26"/>
        <v>17</v>
      </c>
      <c r="X39" s="41">
        <f t="shared" si="26"/>
        <v>6.1</v>
      </c>
      <c r="Y39" s="41">
        <f t="shared" si="26"/>
        <v>17.7</v>
      </c>
      <c r="Z39" s="41">
        <f>+Z40+Z41</f>
        <v>20.2</v>
      </c>
      <c r="AA39" s="41">
        <f>+AA40+AA41</f>
        <v>33.800000000000004</v>
      </c>
      <c r="AB39" s="41">
        <f>+AB40+AB41</f>
        <v>161.5</v>
      </c>
      <c r="AC39" s="20">
        <f t="shared" si="2"/>
        <v>-20.599999999999994</v>
      </c>
      <c r="AD39" s="19">
        <f t="shared" si="3"/>
        <v>-11.312465678198789</v>
      </c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</row>
    <row r="40" spans="2:91" ht="15.95" customHeight="1">
      <c r="B40" s="63" t="s">
        <v>51</v>
      </c>
      <c r="C40" s="24">
        <v>18.899999999999999</v>
      </c>
      <c r="D40" s="23">
        <v>9.9</v>
      </c>
      <c r="E40" s="23">
        <v>12.9</v>
      </c>
      <c r="F40" s="23">
        <v>9.6999999999999993</v>
      </c>
      <c r="G40" s="23">
        <v>11.6</v>
      </c>
      <c r="H40" s="23">
        <v>7.3</v>
      </c>
      <c r="I40" s="23">
        <v>14.6</v>
      </c>
      <c r="J40" s="23">
        <v>10.3</v>
      </c>
      <c r="K40" s="24">
        <v>9.1</v>
      </c>
      <c r="L40" s="24">
        <v>9.9</v>
      </c>
      <c r="M40" s="24">
        <v>25.9</v>
      </c>
      <c r="N40" s="24">
        <v>21.9</v>
      </c>
      <c r="O40" s="23">
        <f t="shared" si="24"/>
        <v>162</v>
      </c>
      <c r="P40" s="24">
        <v>14.3</v>
      </c>
      <c r="Q40" s="24">
        <v>8</v>
      </c>
      <c r="R40" s="24">
        <v>6.5</v>
      </c>
      <c r="S40" s="24">
        <v>0</v>
      </c>
      <c r="T40" s="24">
        <v>2.7</v>
      </c>
      <c r="U40" s="24">
        <v>0</v>
      </c>
      <c r="V40" s="24">
        <v>11.2</v>
      </c>
      <c r="W40" s="24">
        <v>12.4</v>
      </c>
      <c r="X40" s="24">
        <v>0</v>
      </c>
      <c r="Y40" s="24">
        <v>11.7</v>
      </c>
      <c r="Z40" s="24">
        <v>15</v>
      </c>
      <c r="AA40" s="24">
        <v>29.6</v>
      </c>
      <c r="AB40" s="23">
        <f>SUM(P40:AA40)</f>
        <v>111.4</v>
      </c>
      <c r="AC40" s="56">
        <f t="shared" si="2"/>
        <v>-50.599999999999994</v>
      </c>
      <c r="AD40" s="23">
        <f t="shared" si="3"/>
        <v>-31.234567901234566</v>
      </c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</row>
    <row r="41" spans="2:91" ht="15.95" customHeight="1">
      <c r="B41" s="64" t="s">
        <v>52</v>
      </c>
      <c r="C41" s="65">
        <v>0</v>
      </c>
      <c r="D41" s="66">
        <v>0</v>
      </c>
      <c r="E41" s="66">
        <v>0.2</v>
      </c>
      <c r="F41" s="66">
        <v>0.2</v>
      </c>
      <c r="G41" s="66">
        <v>0.4</v>
      </c>
      <c r="H41" s="66">
        <v>0.5</v>
      </c>
      <c r="I41" s="66">
        <v>0.8</v>
      </c>
      <c r="J41" s="66">
        <v>1.4</v>
      </c>
      <c r="K41" s="66">
        <v>2.1</v>
      </c>
      <c r="L41" s="66">
        <v>3.2</v>
      </c>
      <c r="M41" s="66">
        <v>7.1</v>
      </c>
      <c r="N41" s="66">
        <v>4.2</v>
      </c>
      <c r="O41" s="66">
        <f t="shared" si="24"/>
        <v>20.100000000000001</v>
      </c>
      <c r="P41" s="65">
        <v>5.5</v>
      </c>
      <c r="Q41" s="66">
        <v>4.5</v>
      </c>
      <c r="R41" s="66">
        <v>2.4</v>
      </c>
      <c r="S41" s="66">
        <v>0.1</v>
      </c>
      <c r="T41" s="66">
        <v>1.3</v>
      </c>
      <c r="U41" s="66">
        <v>4.9000000000000004</v>
      </c>
      <c r="V41" s="66">
        <v>5.3</v>
      </c>
      <c r="W41" s="66">
        <v>4.5999999999999996</v>
      </c>
      <c r="X41" s="66">
        <v>6.1</v>
      </c>
      <c r="Y41" s="66">
        <v>6</v>
      </c>
      <c r="Z41" s="66">
        <v>5.2</v>
      </c>
      <c r="AA41" s="66">
        <v>4.2</v>
      </c>
      <c r="AB41" s="66">
        <f>SUM(P41:AA41)</f>
        <v>50.100000000000009</v>
      </c>
      <c r="AC41" s="67">
        <f t="shared" si="2"/>
        <v>30.000000000000007</v>
      </c>
      <c r="AD41" s="23">
        <f t="shared" si="3"/>
        <v>149.25373134328362</v>
      </c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</row>
    <row r="42" spans="2:91" ht="15.95" customHeight="1">
      <c r="B42" s="45" t="s">
        <v>53</v>
      </c>
      <c r="C42" s="24">
        <v>88.3</v>
      </c>
      <c r="D42" s="23">
        <v>86.2</v>
      </c>
      <c r="E42" s="23">
        <v>83.9</v>
      </c>
      <c r="F42" s="23">
        <v>77.7</v>
      </c>
      <c r="G42" s="23">
        <v>83.9</v>
      </c>
      <c r="H42" s="23">
        <v>83.4</v>
      </c>
      <c r="I42" s="23">
        <v>80</v>
      </c>
      <c r="J42" s="23">
        <v>83.6</v>
      </c>
      <c r="K42" s="23">
        <v>80.7</v>
      </c>
      <c r="L42" s="23">
        <v>79.7</v>
      </c>
      <c r="M42" s="23">
        <v>79.400000000000006</v>
      </c>
      <c r="N42" s="23">
        <v>79</v>
      </c>
      <c r="O42" s="23">
        <f t="shared" si="24"/>
        <v>985.80000000000007</v>
      </c>
      <c r="P42" s="24">
        <v>82</v>
      </c>
      <c r="Q42" s="23">
        <v>82.3</v>
      </c>
      <c r="R42" s="23">
        <v>50.6</v>
      </c>
      <c r="S42" s="23">
        <v>3.8</v>
      </c>
      <c r="T42" s="23">
        <v>1.2</v>
      </c>
      <c r="U42" s="23">
        <v>11.3</v>
      </c>
      <c r="V42" s="23">
        <v>60.9</v>
      </c>
      <c r="W42" s="25">
        <v>72.400000000000006</v>
      </c>
      <c r="X42" s="23">
        <v>75.3</v>
      </c>
      <c r="Y42" s="23">
        <v>83.4</v>
      </c>
      <c r="Z42" s="23">
        <v>84.1</v>
      </c>
      <c r="AA42" s="23">
        <v>77.900000000000006</v>
      </c>
      <c r="AB42" s="23">
        <f>SUM(P42:AA42)</f>
        <v>685.2</v>
      </c>
      <c r="AC42" s="56">
        <f t="shared" si="2"/>
        <v>-300.60000000000002</v>
      </c>
      <c r="AD42" s="23">
        <f t="shared" si="3"/>
        <v>-30.493000608642728</v>
      </c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</row>
    <row r="43" spans="2:91" ht="15.95" customHeight="1">
      <c r="B43" s="45" t="s">
        <v>54</v>
      </c>
      <c r="C43" s="24">
        <v>23.4</v>
      </c>
      <c r="D43" s="23">
        <v>23.2</v>
      </c>
      <c r="E43" s="23">
        <v>24</v>
      </c>
      <c r="F43" s="23">
        <v>25</v>
      </c>
      <c r="G43" s="23">
        <v>23.4</v>
      </c>
      <c r="H43" s="23">
        <v>24</v>
      </c>
      <c r="I43" s="23">
        <v>23.9</v>
      </c>
      <c r="J43" s="23">
        <v>23.3</v>
      </c>
      <c r="K43" s="23">
        <v>23.2</v>
      </c>
      <c r="L43" s="23">
        <v>23.3</v>
      </c>
      <c r="M43" s="23">
        <v>23.1</v>
      </c>
      <c r="N43" s="23">
        <v>22.9</v>
      </c>
      <c r="O43" s="23">
        <f t="shared" si="24"/>
        <v>282.7</v>
      </c>
      <c r="P43" s="24">
        <v>23.5</v>
      </c>
      <c r="Q43" s="23">
        <v>23.4</v>
      </c>
      <c r="R43" s="23">
        <v>16</v>
      </c>
      <c r="S43" s="23">
        <v>0.3</v>
      </c>
      <c r="T43" s="23">
        <v>1.5</v>
      </c>
      <c r="U43" s="23">
        <v>0.5</v>
      </c>
      <c r="V43" s="23">
        <v>6.5</v>
      </c>
      <c r="W43" s="25">
        <v>18.600000000000001</v>
      </c>
      <c r="X43" s="23">
        <v>23</v>
      </c>
      <c r="Y43" s="23">
        <v>29.4</v>
      </c>
      <c r="Z43" s="23">
        <v>30.6</v>
      </c>
      <c r="AA43" s="23">
        <v>26.1</v>
      </c>
      <c r="AB43" s="23">
        <f>SUM(P43:AA43)</f>
        <v>199.39999999999998</v>
      </c>
      <c r="AC43" s="56">
        <f t="shared" si="2"/>
        <v>-83.300000000000011</v>
      </c>
      <c r="AD43" s="23">
        <f t="shared" si="3"/>
        <v>-29.46586487442519</v>
      </c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</row>
    <row r="44" spans="2:91" ht="15.95" customHeight="1">
      <c r="B44" s="44" t="s">
        <v>55</v>
      </c>
      <c r="C44" s="41">
        <v>130.69999999999999</v>
      </c>
      <c r="D44" s="19">
        <v>105.7</v>
      </c>
      <c r="E44" s="19">
        <v>141.19999999999999</v>
      </c>
      <c r="F44" s="19">
        <v>134</v>
      </c>
      <c r="G44" s="19">
        <v>178.1</v>
      </c>
      <c r="H44" s="19">
        <v>136.1</v>
      </c>
      <c r="I44" s="19">
        <v>148.5</v>
      </c>
      <c r="J44" s="19">
        <v>160.5</v>
      </c>
      <c r="K44" s="19">
        <v>148.69999999999999</v>
      </c>
      <c r="L44" s="19">
        <v>153.6</v>
      </c>
      <c r="M44" s="19">
        <v>150.19999999999999</v>
      </c>
      <c r="N44" s="19">
        <v>194.7</v>
      </c>
      <c r="O44" s="19">
        <f t="shared" si="24"/>
        <v>1782</v>
      </c>
      <c r="P44" s="41">
        <v>130.6</v>
      </c>
      <c r="Q44" s="19">
        <v>82.7</v>
      </c>
      <c r="R44" s="19">
        <v>66.599999999999994</v>
      </c>
      <c r="S44" s="19">
        <v>14.2</v>
      </c>
      <c r="T44" s="19">
        <v>17.899999999999999</v>
      </c>
      <c r="U44" s="19">
        <v>37.200000000000003</v>
      </c>
      <c r="V44" s="19">
        <v>72.400000000000006</v>
      </c>
      <c r="W44" s="19">
        <v>73.3</v>
      </c>
      <c r="X44" s="19">
        <v>73.099999999999994</v>
      </c>
      <c r="Y44" s="19">
        <v>85.5</v>
      </c>
      <c r="Z44" s="19">
        <v>88.2</v>
      </c>
      <c r="AA44" s="19">
        <v>244.8</v>
      </c>
      <c r="AB44" s="19">
        <f>SUM(P44:AA44)</f>
        <v>986.5</v>
      </c>
      <c r="AC44" s="20">
        <f t="shared" si="2"/>
        <v>-795.5</v>
      </c>
      <c r="AD44" s="19">
        <f t="shared" si="3"/>
        <v>-44.640852974186309</v>
      </c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</row>
    <row r="45" spans="2:91" ht="15.95" customHeight="1">
      <c r="B45" s="18" t="s">
        <v>56</v>
      </c>
      <c r="C45" s="68">
        <f t="shared" ref="C45:Y45" si="27">+C46+C49+C50</f>
        <v>3294.5</v>
      </c>
      <c r="D45" s="69">
        <f t="shared" si="27"/>
        <v>3014.7999999999997</v>
      </c>
      <c r="E45" s="69">
        <f t="shared" si="27"/>
        <v>3257.3</v>
      </c>
      <c r="F45" s="69">
        <f t="shared" si="27"/>
        <v>3104.4</v>
      </c>
      <c r="G45" s="69">
        <f t="shared" si="27"/>
        <v>3550.3</v>
      </c>
      <c r="H45" s="69">
        <f t="shared" si="27"/>
        <v>3039.8999999999996</v>
      </c>
      <c r="I45" s="69">
        <f t="shared" si="27"/>
        <v>3507.9</v>
      </c>
      <c r="J45" s="69">
        <f t="shared" si="27"/>
        <v>3366.1</v>
      </c>
      <c r="K45" s="69">
        <f t="shared" si="27"/>
        <v>3263.2999999999997</v>
      </c>
      <c r="L45" s="69">
        <f t="shared" si="27"/>
        <v>3791.7000000000003</v>
      </c>
      <c r="M45" s="69">
        <f t="shared" si="27"/>
        <v>3651.1</v>
      </c>
      <c r="N45" s="69">
        <f t="shared" si="27"/>
        <v>3327.6000000000004</v>
      </c>
      <c r="O45" s="69">
        <f t="shared" si="27"/>
        <v>40168.9</v>
      </c>
      <c r="P45" s="68">
        <f t="shared" si="27"/>
        <v>3469.2</v>
      </c>
      <c r="Q45" s="69">
        <f t="shared" si="27"/>
        <v>3074</v>
      </c>
      <c r="R45" s="69">
        <f t="shared" si="27"/>
        <v>2641.1</v>
      </c>
      <c r="S45" s="69">
        <f t="shared" si="27"/>
        <v>1570.5</v>
      </c>
      <c r="T45" s="69">
        <f t="shared" si="27"/>
        <v>1521.6999999999998</v>
      </c>
      <c r="U45" s="69">
        <f t="shared" si="27"/>
        <v>2030</v>
      </c>
      <c r="V45" s="69">
        <f t="shared" si="27"/>
        <v>2433.3000000000002</v>
      </c>
      <c r="W45" s="69">
        <f t="shared" si="27"/>
        <v>2652.9</v>
      </c>
      <c r="X45" s="69">
        <f t="shared" si="27"/>
        <v>2871.7000000000003</v>
      </c>
      <c r="Y45" s="69">
        <f t="shared" si="27"/>
        <v>3257.1000000000004</v>
      </c>
      <c r="Z45" s="69">
        <f>+Z46+Z49+Z50</f>
        <v>3464.1</v>
      </c>
      <c r="AA45" s="69">
        <f>+AA46+AA49+AA50</f>
        <v>3749</v>
      </c>
      <c r="AB45" s="69">
        <f>+AB46+AB49+AB50</f>
        <v>32734.6</v>
      </c>
      <c r="AC45" s="70">
        <f t="shared" si="2"/>
        <v>-7434.3000000000029</v>
      </c>
      <c r="AD45" s="69">
        <f t="shared" si="3"/>
        <v>-18.507601652024334</v>
      </c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</row>
    <row r="46" spans="2:91" ht="15.95" customHeight="1">
      <c r="B46" s="71" t="s">
        <v>57</v>
      </c>
      <c r="C46" s="72">
        <f t="shared" ref="C46:Y46" si="28">SUM(C47:C48)</f>
        <v>2539.6999999999998</v>
      </c>
      <c r="D46" s="73">
        <f t="shared" si="28"/>
        <v>2312.1999999999998</v>
      </c>
      <c r="E46" s="73">
        <f t="shared" si="28"/>
        <v>2538.3000000000002</v>
      </c>
      <c r="F46" s="73">
        <f t="shared" si="28"/>
        <v>2353.5</v>
      </c>
      <c r="G46" s="73">
        <f t="shared" si="28"/>
        <v>2882.7</v>
      </c>
      <c r="H46" s="73">
        <f t="shared" si="28"/>
        <v>2435.1999999999998</v>
      </c>
      <c r="I46" s="73">
        <f t="shared" si="28"/>
        <v>2820.8</v>
      </c>
      <c r="J46" s="73">
        <f t="shared" si="28"/>
        <v>2686.1</v>
      </c>
      <c r="K46" s="73">
        <f t="shared" si="28"/>
        <v>2656.7</v>
      </c>
      <c r="L46" s="73">
        <f t="shared" si="28"/>
        <v>3328.3</v>
      </c>
      <c r="M46" s="73">
        <f t="shared" si="28"/>
        <v>3142</v>
      </c>
      <c r="N46" s="73">
        <f t="shared" si="28"/>
        <v>2782.9</v>
      </c>
      <c r="O46" s="73">
        <f t="shared" si="28"/>
        <v>32478.400000000001</v>
      </c>
      <c r="P46" s="72">
        <f t="shared" si="28"/>
        <v>2737.1</v>
      </c>
      <c r="Q46" s="73">
        <f t="shared" si="28"/>
        <v>2402.4</v>
      </c>
      <c r="R46" s="73">
        <f t="shared" si="28"/>
        <v>2061.1999999999998</v>
      </c>
      <c r="S46" s="73">
        <f t="shared" si="28"/>
        <v>1477.2</v>
      </c>
      <c r="T46" s="73">
        <f t="shared" si="28"/>
        <v>1493.1</v>
      </c>
      <c r="U46" s="73">
        <f t="shared" si="28"/>
        <v>2007.5</v>
      </c>
      <c r="V46" s="73">
        <f t="shared" si="28"/>
        <v>2372.9</v>
      </c>
      <c r="W46" s="73">
        <f t="shared" si="28"/>
        <v>2507.6</v>
      </c>
      <c r="X46" s="73">
        <f t="shared" si="28"/>
        <v>2732.8</v>
      </c>
      <c r="Y46" s="73">
        <f t="shared" si="28"/>
        <v>3088.8</v>
      </c>
      <c r="Z46" s="73">
        <f>SUM(Z47:Z48)</f>
        <v>3257.6</v>
      </c>
      <c r="AA46" s="73">
        <f>SUM(AA47:AA48)</f>
        <v>3491.9</v>
      </c>
      <c r="AB46" s="73">
        <f>SUM(AB47:AB48)</f>
        <v>29630.1</v>
      </c>
      <c r="AC46" s="74">
        <f t="shared" si="2"/>
        <v>-2848.3000000000029</v>
      </c>
      <c r="AD46" s="73">
        <f t="shared" si="3"/>
        <v>-8.7698285629834061</v>
      </c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</row>
    <row r="47" spans="2:91" ht="15.95" customHeight="1">
      <c r="B47" s="45" t="s">
        <v>58</v>
      </c>
      <c r="C47" s="24">
        <v>2539.6999999999998</v>
      </c>
      <c r="D47" s="54">
        <v>2312.1999999999998</v>
      </c>
      <c r="E47" s="54">
        <v>2538.3000000000002</v>
      </c>
      <c r="F47" s="54">
        <v>2353.5</v>
      </c>
      <c r="G47" s="54">
        <v>2882.7</v>
      </c>
      <c r="H47" s="54">
        <v>2435.1999999999998</v>
      </c>
      <c r="I47" s="54">
        <v>2820.8</v>
      </c>
      <c r="J47" s="54">
        <v>2686.1</v>
      </c>
      <c r="K47" s="54">
        <v>2656.7</v>
      </c>
      <c r="L47" s="54">
        <v>3328.3</v>
      </c>
      <c r="M47" s="55">
        <v>3142</v>
      </c>
      <c r="N47" s="55">
        <v>2782.9</v>
      </c>
      <c r="O47" s="23">
        <f>SUM(C47:N47)</f>
        <v>32478.400000000001</v>
      </c>
      <c r="P47" s="24">
        <v>2737.1</v>
      </c>
      <c r="Q47" s="54">
        <v>2402.4</v>
      </c>
      <c r="R47" s="54">
        <v>2061.1999999999998</v>
      </c>
      <c r="S47" s="54">
        <v>1477.2</v>
      </c>
      <c r="T47" s="54">
        <v>1493.1</v>
      </c>
      <c r="U47" s="54">
        <v>2007.5</v>
      </c>
      <c r="V47" s="54">
        <v>2372.9</v>
      </c>
      <c r="W47" s="54">
        <v>2507.6</v>
      </c>
      <c r="X47" s="54">
        <v>2732.8</v>
      </c>
      <c r="Y47" s="54">
        <v>3088.8</v>
      </c>
      <c r="Z47" s="54">
        <v>3257.6</v>
      </c>
      <c r="AA47" s="54">
        <v>3491.9</v>
      </c>
      <c r="AB47" s="23">
        <f>SUM(P47:AA47)</f>
        <v>29630.1</v>
      </c>
      <c r="AC47" s="56">
        <f t="shared" si="2"/>
        <v>-2848.3000000000029</v>
      </c>
      <c r="AD47" s="23">
        <f t="shared" si="3"/>
        <v>-8.7698285629834061</v>
      </c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</row>
    <row r="48" spans="2:91" ht="15.95" customHeight="1">
      <c r="B48" s="45" t="s">
        <v>34</v>
      </c>
      <c r="C48" s="2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23">
        <f>SUM(C48:N48)</f>
        <v>0</v>
      </c>
      <c r="P48" s="2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23">
        <f>SUM(P48:AA48)</f>
        <v>0</v>
      </c>
      <c r="AC48" s="56">
        <f t="shared" si="2"/>
        <v>0</v>
      </c>
      <c r="AD48" s="75">
        <v>0</v>
      </c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</row>
    <row r="49" spans="2:91" ht="15.95" customHeight="1">
      <c r="B49" s="71" t="s">
        <v>59</v>
      </c>
      <c r="C49" s="72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3">
        <f>SUM(C49:N49)</f>
        <v>0</v>
      </c>
      <c r="P49" s="72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3">
        <f>SUM(P49:AA49)</f>
        <v>0</v>
      </c>
      <c r="AC49" s="74">
        <f t="shared" si="2"/>
        <v>0</v>
      </c>
      <c r="AD49" s="75">
        <v>0</v>
      </c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</row>
    <row r="50" spans="2:91" ht="15.95" customHeight="1">
      <c r="B50" s="71" t="s">
        <v>60</v>
      </c>
      <c r="C50" s="72">
        <f t="shared" ref="C50:Y50" si="29">SUM(C51:C53)</f>
        <v>754.8</v>
      </c>
      <c r="D50" s="73">
        <f t="shared" si="29"/>
        <v>702.6</v>
      </c>
      <c r="E50" s="73">
        <f t="shared" si="29"/>
        <v>719</v>
      </c>
      <c r="F50" s="73">
        <f t="shared" si="29"/>
        <v>750.9</v>
      </c>
      <c r="G50" s="73">
        <f t="shared" si="29"/>
        <v>667.60000000000014</v>
      </c>
      <c r="H50" s="73">
        <f t="shared" si="29"/>
        <v>604.69999999999993</v>
      </c>
      <c r="I50" s="73">
        <f t="shared" si="29"/>
        <v>687.09999999999991</v>
      </c>
      <c r="J50" s="73">
        <f t="shared" si="29"/>
        <v>679.99999999999989</v>
      </c>
      <c r="K50" s="73">
        <f t="shared" si="29"/>
        <v>606.6</v>
      </c>
      <c r="L50" s="73">
        <f t="shared" si="29"/>
        <v>463.4</v>
      </c>
      <c r="M50" s="73">
        <f t="shared" si="29"/>
        <v>509.09999999999997</v>
      </c>
      <c r="N50" s="73">
        <f t="shared" si="29"/>
        <v>544.70000000000005</v>
      </c>
      <c r="O50" s="73">
        <f t="shared" si="29"/>
        <v>7690.4999999999991</v>
      </c>
      <c r="P50" s="72">
        <f t="shared" si="29"/>
        <v>732.1</v>
      </c>
      <c r="Q50" s="73">
        <f t="shared" si="29"/>
        <v>671.6</v>
      </c>
      <c r="R50" s="73">
        <f t="shared" si="29"/>
        <v>579.9</v>
      </c>
      <c r="S50" s="73">
        <f t="shared" si="29"/>
        <v>93.3</v>
      </c>
      <c r="T50" s="73">
        <f t="shared" si="29"/>
        <v>28.6</v>
      </c>
      <c r="U50" s="73">
        <f t="shared" si="29"/>
        <v>22.5</v>
      </c>
      <c r="V50" s="73">
        <f t="shared" si="29"/>
        <v>60.4</v>
      </c>
      <c r="W50" s="73">
        <f t="shared" si="29"/>
        <v>145.29999999999998</v>
      </c>
      <c r="X50" s="73">
        <f t="shared" si="29"/>
        <v>138.9</v>
      </c>
      <c r="Y50" s="73">
        <f t="shared" si="29"/>
        <v>168.29999999999998</v>
      </c>
      <c r="Z50" s="73">
        <f>SUM(Z51:Z53)</f>
        <v>206.5</v>
      </c>
      <c r="AA50" s="73">
        <f>SUM(AA51:AA53)</f>
        <v>257.09999999999997</v>
      </c>
      <c r="AB50" s="73">
        <f>SUM(AB51:AB53)</f>
        <v>3104.4999999999995</v>
      </c>
      <c r="AC50" s="74">
        <f t="shared" si="2"/>
        <v>-4586</v>
      </c>
      <c r="AD50" s="73">
        <f t="shared" ref="AD50:AD99" si="30">+AC50/O50*100</f>
        <v>-59.632013523177953</v>
      </c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</row>
    <row r="51" spans="2:91" ht="15.95" customHeight="1">
      <c r="B51" s="45" t="s">
        <v>61</v>
      </c>
      <c r="C51" s="24">
        <v>692.8</v>
      </c>
      <c r="D51" s="54">
        <v>669.5</v>
      </c>
      <c r="E51" s="54">
        <v>676.6</v>
      </c>
      <c r="F51" s="54">
        <v>703.8</v>
      </c>
      <c r="G51" s="54">
        <v>620.70000000000005</v>
      </c>
      <c r="H51" s="54">
        <v>570.29999999999995</v>
      </c>
      <c r="I51" s="54">
        <v>639.29999999999995</v>
      </c>
      <c r="J51" s="54">
        <v>637.9</v>
      </c>
      <c r="K51" s="54">
        <v>571</v>
      </c>
      <c r="L51" s="54">
        <v>427.5</v>
      </c>
      <c r="M51" s="55">
        <v>473.5</v>
      </c>
      <c r="N51" s="55">
        <v>497.2</v>
      </c>
      <c r="O51" s="23">
        <f t="shared" ref="O51:O56" si="31">SUM(C51:N51)</f>
        <v>7180.0999999999995</v>
      </c>
      <c r="P51" s="24">
        <v>672.4</v>
      </c>
      <c r="Q51" s="54">
        <v>627.5</v>
      </c>
      <c r="R51" s="54">
        <v>552.1</v>
      </c>
      <c r="S51" s="77">
        <v>90.3</v>
      </c>
      <c r="T51" s="77">
        <v>24.6</v>
      </c>
      <c r="U51" s="77">
        <v>14.7</v>
      </c>
      <c r="V51" s="77">
        <v>50.1</v>
      </c>
      <c r="W51" s="77">
        <v>140.1</v>
      </c>
      <c r="X51" s="77">
        <v>132.80000000000001</v>
      </c>
      <c r="Y51" s="77">
        <v>162.6</v>
      </c>
      <c r="Z51" s="77">
        <v>199.6</v>
      </c>
      <c r="AA51" s="77">
        <v>227.1</v>
      </c>
      <c r="AB51" s="25">
        <f t="shared" ref="AB51:AB56" si="32">SUM(P51:AA51)</f>
        <v>2893.8999999999996</v>
      </c>
      <c r="AC51" s="56">
        <f t="shared" si="2"/>
        <v>-4286.2</v>
      </c>
      <c r="AD51" s="23">
        <f t="shared" si="30"/>
        <v>-59.695547415774151</v>
      </c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</row>
    <row r="52" spans="2:91" ht="15.95" customHeight="1">
      <c r="B52" s="45" t="s">
        <v>62</v>
      </c>
      <c r="C52" s="24">
        <v>14.2</v>
      </c>
      <c r="D52" s="54">
        <v>12.1</v>
      </c>
      <c r="E52" s="54">
        <v>13.3</v>
      </c>
      <c r="F52" s="54">
        <v>11.5</v>
      </c>
      <c r="G52" s="54">
        <v>14.2</v>
      </c>
      <c r="H52" s="54">
        <v>12.6</v>
      </c>
      <c r="I52" s="54">
        <v>15.4</v>
      </c>
      <c r="J52" s="54">
        <v>13.8</v>
      </c>
      <c r="K52" s="54">
        <v>12.7</v>
      </c>
      <c r="L52" s="54">
        <v>13.7</v>
      </c>
      <c r="M52" s="55">
        <v>11.4</v>
      </c>
      <c r="N52" s="55">
        <v>10.5</v>
      </c>
      <c r="O52" s="23">
        <f t="shared" si="31"/>
        <v>155.4</v>
      </c>
      <c r="P52" s="24">
        <v>15.1</v>
      </c>
      <c r="Q52" s="54">
        <v>12.2</v>
      </c>
      <c r="R52" s="54">
        <v>7</v>
      </c>
      <c r="S52" s="77">
        <v>0.1</v>
      </c>
      <c r="T52" s="77">
        <v>1.4</v>
      </c>
      <c r="U52" s="77">
        <v>6</v>
      </c>
      <c r="V52" s="77">
        <v>8</v>
      </c>
      <c r="W52" s="77">
        <v>4.0999999999999996</v>
      </c>
      <c r="X52" s="77">
        <v>4.4000000000000004</v>
      </c>
      <c r="Y52" s="77">
        <v>4.5999999999999996</v>
      </c>
      <c r="Z52" s="77">
        <v>4.4000000000000004</v>
      </c>
      <c r="AA52" s="77">
        <v>4.7</v>
      </c>
      <c r="AB52" s="25">
        <f t="shared" si="32"/>
        <v>72</v>
      </c>
      <c r="AC52" s="56">
        <f t="shared" si="2"/>
        <v>-83.4</v>
      </c>
      <c r="AD52" s="23">
        <f t="shared" si="30"/>
        <v>-53.667953667953668</v>
      </c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</row>
    <row r="53" spans="2:91" ht="15.95" customHeight="1">
      <c r="B53" s="45" t="s">
        <v>34</v>
      </c>
      <c r="C53" s="24">
        <v>47.8</v>
      </c>
      <c r="D53" s="54">
        <v>21</v>
      </c>
      <c r="E53" s="54">
        <v>29.1</v>
      </c>
      <c r="F53" s="54">
        <v>35.6</v>
      </c>
      <c r="G53" s="54">
        <v>32.700000000000003</v>
      </c>
      <c r="H53" s="54">
        <v>21.8</v>
      </c>
      <c r="I53" s="54">
        <v>32.4</v>
      </c>
      <c r="J53" s="54">
        <v>28.3</v>
      </c>
      <c r="K53" s="54">
        <v>22.9</v>
      </c>
      <c r="L53" s="54">
        <v>22.2</v>
      </c>
      <c r="M53" s="55">
        <v>24.2</v>
      </c>
      <c r="N53" s="55">
        <v>37</v>
      </c>
      <c r="O53" s="23">
        <f t="shared" si="31"/>
        <v>355</v>
      </c>
      <c r="P53" s="24">
        <v>44.6</v>
      </c>
      <c r="Q53" s="54">
        <v>31.9</v>
      </c>
      <c r="R53" s="54">
        <v>20.8</v>
      </c>
      <c r="S53" s="77">
        <v>2.9</v>
      </c>
      <c r="T53" s="77">
        <v>2.6</v>
      </c>
      <c r="U53" s="77">
        <v>1.8</v>
      </c>
      <c r="V53" s="77">
        <v>2.2999999999999998</v>
      </c>
      <c r="W53" s="77">
        <v>1.1000000000000001</v>
      </c>
      <c r="X53" s="77">
        <v>1.7</v>
      </c>
      <c r="Y53" s="77">
        <v>1.1000000000000001</v>
      </c>
      <c r="Z53" s="77">
        <v>2.5</v>
      </c>
      <c r="AA53" s="77">
        <v>25.3</v>
      </c>
      <c r="AB53" s="25">
        <f t="shared" si="32"/>
        <v>138.6</v>
      </c>
      <c r="AC53" s="56">
        <f t="shared" si="2"/>
        <v>-216.4</v>
      </c>
      <c r="AD53" s="23">
        <f t="shared" si="30"/>
        <v>-60.95774647887324</v>
      </c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</row>
    <row r="54" spans="2:91" ht="15.95" customHeight="1">
      <c r="B54" s="18" t="s">
        <v>63</v>
      </c>
      <c r="C54" s="41">
        <v>70</v>
      </c>
      <c r="D54" s="15">
        <v>72.7</v>
      </c>
      <c r="E54" s="15">
        <v>74.900000000000006</v>
      </c>
      <c r="F54" s="15">
        <v>59.7</v>
      </c>
      <c r="G54" s="15">
        <v>74.2</v>
      </c>
      <c r="H54" s="15">
        <v>58.4</v>
      </c>
      <c r="I54" s="15">
        <v>69.7</v>
      </c>
      <c r="J54" s="15">
        <v>73.7</v>
      </c>
      <c r="K54" s="15">
        <v>56.5</v>
      </c>
      <c r="L54" s="15">
        <v>78.599999999999994</v>
      </c>
      <c r="M54" s="78">
        <v>69.099999999999994</v>
      </c>
      <c r="N54" s="78">
        <v>77</v>
      </c>
      <c r="O54" s="19">
        <f t="shared" si="31"/>
        <v>834.5</v>
      </c>
      <c r="P54" s="41">
        <v>83.7</v>
      </c>
      <c r="Q54" s="15">
        <v>65.5</v>
      </c>
      <c r="R54" s="15">
        <v>47</v>
      </c>
      <c r="S54" s="15">
        <v>0</v>
      </c>
      <c r="T54" s="15">
        <v>3.9</v>
      </c>
      <c r="U54" s="15">
        <v>31.9</v>
      </c>
      <c r="V54" s="15">
        <v>61.6</v>
      </c>
      <c r="W54" s="15">
        <v>50.3</v>
      </c>
      <c r="X54" s="15">
        <v>60.1</v>
      </c>
      <c r="Y54" s="15">
        <v>73</v>
      </c>
      <c r="Z54" s="15">
        <v>68.599999999999994</v>
      </c>
      <c r="AA54" s="15">
        <v>83.5</v>
      </c>
      <c r="AB54" s="19">
        <f t="shared" si="32"/>
        <v>629.1</v>
      </c>
      <c r="AC54" s="20">
        <f t="shared" si="2"/>
        <v>-205.39999999999998</v>
      </c>
      <c r="AD54" s="19">
        <f t="shared" si="30"/>
        <v>-24.61354104254044</v>
      </c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</row>
    <row r="55" spans="2:91" ht="15.95" customHeight="1">
      <c r="B55" s="18" t="s">
        <v>64</v>
      </c>
      <c r="C55" s="41">
        <v>0.3</v>
      </c>
      <c r="D55" s="15">
        <v>0</v>
      </c>
      <c r="E55" s="15">
        <v>0.1</v>
      </c>
      <c r="F55" s="15">
        <v>0.1</v>
      </c>
      <c r="G55" s="15">
        <v>0.4</v>
      </c>
      <c r="H55" s="15">
        <v>0.1</v>
      </c>
      <c r="I55" s="15">
        <v>0</v>
      </c>
      <c r="J55" s="15">
        <v>0.1</v>
      </c>
      <c r="K55" s="15">
        <v>0.1</v>
      </c>
      <c r="L55" s="15">
        <v>0.1</v>
      </c>
      <c r="M55" s="79">
        <v>0.2</v>
      </c>
      <c r="N55" s="79">
        <v>0.1</v>
      </c>
      <c r="O55" s="19">
        <f t="shared" si="31"/>
        <v>1.6000000000000003</v>
      </c>
      <c r="P55" s="41">
        <v>0.1</v>
      </c>
      <c r="Q55" s="15">
        <v>0.1</v>
      </c>
      <c r="R55" s="15">
        <v>0.1</v>
      </c>
      <c r="S55" s="15">
        <v>0</v>
      </c>
      <c r="T55" s="15">
        <v>0</v>
      </c>
      <c r="U55" s="15">
        <v>0</v>
      </c>
      <c r="V55" s="15">
        <v>0.1</v>
      </c>
      <c r="W55" s="15">
        <v>0.1</v>
      </c>
      <c r="X55" s="15">
        <v>0.2</v>
      </c>
      <c r="Y55" s="15">
        <v>0.1</v>
      </c>
      <c r="Z55" s="15">
        <v>0.1</v>
      </c>
      <c r="AA55" s="15">
        <v>0.1</v>
      </c>
      <c r="AB55" s="19">
        <f t="shared" si="32"/>
        <v>0.99999999999999989</v>
      </c>
      <c r="AC55" s="20">
        <f t="shared" si="2"/>
        <v>-0.60000000000000042</v>
      </c>
      <c r="AD55" s="19">
        <f t="shared" si="30"/>
        <v>-37.500000000000014</v>
      </c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</row>
    <row r="56" spans="2:91" ht="15.95" customHeight="1">
      <c r="B56" s="18" t="s">
        <v>65</v>
      </c>
      <c r="C56" s="41">
        <v>192.8</v>
      </c>
      <c r="D56" s="15">
        <v>176.2</v>
      </c>
      <c r="E56" s="15">
        <v>215.9</v>
      </c>
      <c r="F56" s="15">
        <v>190.4</v>
      </c>
      <c r="G56" s="15">
        <v>183.8</v>
      </c>
      <c r="H56" s="15">
        <v>351.3</v>
      </c>
      <c r="I56" s="15">
        <v>254</v>
      </c>
      <c r="J56" s="15">
        <v>190.8</v>
      </c>
      <c r="K56" s="15">
        <v>201.2</v>
      </c>
      <c r="L56" s="15">
        <v>185.9</v>
      </c>
      <c r="M56" s="79">
        <v>217</v>
      </c>
      <c r="N56" s="79">
        <v>194</v>
      </c>
      <c r="O56" s="19">
        <f t="shared" si="31"/>
        <v>2553.2999999999997</v>
      </c>
      <c r="P56" s="41">
        <v>179</v>
      </c>
      <c r="Q56" s="15">
        <v>255.9</v>
      </c>
      <c r="R56" s="15">
        <v>186.7</v>
      </c>
      <c r="S56" s="15">
        <v>236.5</v>
      </c>
      <c r="T56" s="15">
        <v>183.3</v>
      </c>
      <c r="U56" s="15">
        <v>182.2</v>
      </c>
      <c r="V56" s="15">
        <v>200.7</v>
      </c>
      <c r="W56" s="15">
        <v>219</v>
      </c>
      <c r="X56" s="15">
        <v>239.1</v>
      </c>
      <c r="Y56" s="80">
        <v>181.9</v>
      </c>
      <c r="Z56" s="80">
        <v>401.3</v>
      </c>
      <c r="AA56" s="80">
        <v>195</v>
      </c>
      <c r="AB56" s="19">
        <f t="shared" si="32"/>
        <v>2660.6</v>
      </c>
      <c r="AC56" s="20">
        <f t="shared" si="2"/>
        <v>107.30000000000018</v>
      </c>
      <c r="AD56" s="19">
        <f t="shared" si="30"/>
        <v>4.2024047311322681</v>
      </c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</row>
    <row r="57" spans="2:91" ht="15.95" customHeight="1">
      <c r="B57" s="18" t="s">
        <v>66</v>
      </c>
      <c r="C57" s="19">
        <f>+C58</f>
        <v>0.1</v>
      </c>
      <c r="D57" s="19">
        <f t="shared" ref="D57:AB57" si="33">+D58</f>
        <v>0.1</v>
      </c>
      <c r="E57" s="19">
        <f t="shared" si="33"/>
        <v>0.3</v>
      </c>
      <c r="F57" s="19">
        <f t="shared" si="33"/>
        <v>0.2</v>
      </c>
      <c r="G57" s="19">
        <f t="shared" si="33"/>
        <v>0.2</v>
      </c>
      <c r="H57" s="19">
        <f t="shared" si="33"/>
        <v>0.1</v>
      </c>
      <c r="I57" s="19">
        <f t="shared" si="33"/>
        <v>0.1</v>
      </c>
      <c r="J57" s="19">
        <f t="shared" si="33"/>
        <v>0.4</v>
      </c>
      <c r="K57" s="19">
        <f t="shared" si="33"/>
        <v>0.2</v>
      </c>
      <c r="L57" s="19">
        <f t="shared" si="33"/>
        <v>0.3</v>
      </c>
      <c r="M57" s="19">
        <f t="shared" si="33"/>
        <v>0.1</v>
      </c>
      <c r="N57" s="19">
        <f t="shared" si="33"/>
        <v>0.2</v>
      </c>
      <c r="O57" s="19">
        <f t="shared" si="33"/>
        <v>2.3000000000000003</v>
      </c>
      <c r="P57" s="19">
        <f t="shared" si="33"/>
        <v>0.3</v>
      </c>
      <c r="Q57" s="19">
        <f t="shared" si="33"/>
        <v>0.2</v>
      </c>
      <c r="R57" s="19">
        <f t="shared" si="33"/>
        <v>900.1</v>
      </c>
      <c r="S57" s="19">
        <f t="shared" si="33"/>
        <v>11500</v>
      </c>
      <c r="T57" s="19">
        <f t="shared" si="33"/>
        <v>0</v>
      </c>
      <c r="U57" s="19">
        <f t="shared" si="33"/>
        <v>0.3</v>
      </c>
      <c r="V57" s="19">
        <f t="shared" si="33"/>
        <v>0.3</v>
      </c>
      <c r="W57" s="19">
        <f t="shared" si="33"/>
        <v>0</v>
      </c>
      <c r="X57" s="19">
        <f t="shared" si="33"/>
        <v>4000.5</v>
      </c>
      <c r="Y57" s="19">
        <f t="shared" si="33"/>
        <v>0.2</v>
      </c>
      <c r="Z57" s="19">
        <f t="shared" si="33"/>
        <v>0.1</v>
      </c>
      <c r="AA57" s="19">
        <f t="shared" si="33"/>
        <v>579.09999999999991</v>
      </c>
      <c r="AB57" s="19">
        <f t="shared" si="33"/>
        <v>16981.099999999995</v>
      </c>
      <c r="AC57" s="20">
        <f t="shared" si="2"/>
        <v>16978.799999999996</v>
      </c>
      <c r="AD57" s="81">
        <v>0</v>
      </c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</row>
    <row r="58" spans="2:91" s="83" customFormat="1" ht="15.95" customHeight="1">
      <c r="B58" s="82" t="s">
        <v>67</v>
      </c>
      <c r="C58" s="41">
        <f>SUM(C59:C63)</f>
        <v>0.1</v>
      </c>
      <c r="D58" s="41">
        <f>SUM(D59:D63)</f>
        <v>0.1</v>
      </c>
      <c r="E58" s="41">
        <f>SUM(E59:E63)</f>
        <v>0.3</v>
      </c>
      <c r="F58" s="41">
        <f>SUM(F59:F63)</f>
        <v>0.2</v>
      </c>
      <c r="G58" s="41">
        <f>SUM(G59:G63)</f>
        <v>0.2</v>
      </c>
      <c r="H58" s="41">
        <f t="shared" ref="H58:N58" si="34">SUM(H59:H63)</f>
        <v>0.1</v>
      </c>
      <c r="I58" s="41">
        <f t="shared" si="34"/>
        <v>0.1</v>
      </c>
      <c r="J58" s="41">
        <f t="shared" si="34"/>
        <v>0.4</v>
      </c>
      <c r="K58" s="41">
        <f>SUM(K59:K63)</f>
        <v>0.2</v>
      </c>
      <c r="L58" s="41">
        <f>SUM(L59:L63)</f>
        <v>0.3</v>
      </c>
      <c r="M58" s="41">
        <f>SUM(M59:M63)</f>
        <v>0.1</v>
      </c>
      <c r="N58" s="41">
        <f t="shared" si="34"/>
        <v>0.2</v>
      </c>
      <c r="O58" s="41">
        <f>SUM(O59:O63)</f>
        <v>2.3000000000000003</v>
      </c>
      <c r="P58" s="41">
        <f>SUM(P59:P63)</f>
        <v>0.3</v>
      </c>
      <c r="Q58" s="41">
        <f>SUM(Q59:Q63)</f>
        <v>0.2</v>
      </c>
      <c r="R58" s="41">
        <f>SUM(R59:R63)</f>
        <v>900.1</v>
      </c>
      <c r="S58" s="41">
        <f t="shared" ref="S58:Y58" si="35">SUM(S59:S63)</f>
        <v>11500</v>
      </c>
      <c r="T58" s="41">
        <f t="shared" si="35"/>
        <v>0</v>
      </c>
      <c r="U58" s="41">
        <f t="shared" si="35"/>
        <v>0.3</v>
      </c>
      <c r="V58" s="41">
        <f t="shared" si="35"/>
        <v>0.3</v>
      </c>
      <c r="W58" s="41">
        <f t="shared" si="35"/>
        <v>0</v>
      </c>
      <c r="X58" s="41">
        <f t="shared" si="35"/>
        <v>4000.5</v>
      </c>
      <c r="Y58" s="41">
        <f t="shared" si="35"/>
        <v>0.2</v>
      </c>
      <c r="Z58" s="41">
        <f>SUM(Z59:Z63)</f>
        <v>0.1</v>
      </c>
      <c r="AA58" s="41">
        <f>SUM(AA59:AA63)</f>
        <v>579.09999999999991</v>
      </c>
      <c r="AB58" s="19">
        <f t="shared" ref="AB58:AB63" si="36">SUM(P58:AA58)</f>
        <v>16981.099999999995</v>
      </c>
      <c r="AC58" s="20">
        <f t="shared" si="2"/>
        <v>16978.799999999996</v>
      </c>
      <c r="AD58" s="81">
        <v>0</v>
      </c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</row>
    <row r="59" spans="2:91" s="83" customFormat="1" ht="15.95" customHeight="1">
      <c r="B59" s="84" t="s">
        <v>68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400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  <c r="Z59" s="65">
        <v>0</v>
      </c>
      <c r="AA59" s="65">
        <v>0</v>
      </c>
      <c r="AB59" s="66">
        <f t="shared" si="36"/>
        <v>400</v>
      </c>
      <c r="AC59" s="67">
        <f t="shared" si="2"/>
        <v>400</v>
      </c>
      <c r="AD59" s="85">
        <v>0</v>
      </c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</row>
    <row r="60" spans="2:91" s="87" customFormat="1" ht="15.95" customHeight="1">
      <c r="B60" s="86" t="s">
        <v>69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23">
        <f>SUM(C60:N60)</f>
        <v>0</v>
      </c>
      <c r="P60" s="39">
        <v>0</v>
      </c>
      <c r="Q60" s="39">
        <v>0</v>
      </c>
      <c r="R60" s="39">
        <v>500</v>
      </c>
      <c r="S60" s="39">
        <v>11500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25">
        <f t="shared" si="36"/>
        <v>12000</v>
      </c>
      <c r="AC60" s="26">
        <f t="shared" si="2"/>
        <v>12000</v>
      </c>
      <c r="AD60" s="81">
        <v>0</v>
      </c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</row>
    <row r="61" spans="2:91" s="87" customFormat="1" ht="15.95" customHeight="1">
      <c r="B61" s="86" t="s">
        <v>70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23">
        <f>SUM(C61:N61)</f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578.79999999999995</v>
      </c>
      <c r="AB61" s="25">
        <f t="shared" si="36"/>
        <v>578.79999999999995</v>
      </c>
      <c r="AC61" s="26">
        <f t="shared" si="2"/>
        <v>578.79999999999995</v>
      </c>
      <c r="AD61" s="81">
        <v>0</v>
      </c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</row>
    <row r="62" spans="2:91" s="87" customFormat="1" ht="15.95" customHeight="1">
      <c r="B62" s="86" t="s">
        <v>71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23">
        <f>SUM(C62:N62)</f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4000</v>
      </c>
      <c r="Y62" s="39">
        <v>0</v>
      </c>
      <c r="Z62" s="39">
        <v>0</v>
      </c>
      <c r="AA62" s="39">
        <v>0</v>
      </c>
      <c r="AB62" s="25">
        <f t="shared" si="36"/>
        <v>4000</v>
      </c>
      <c r="AC62" s="26">
        <f t="shared" si="2"/>
        <v>4000</v>
      </c>
      <c r="AD62" s="81">
        <v>0</v>
      </c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</row>
    <row r="63" spans="2:91" s="87" customFormat="1" ht="15.95" customHeight="1">
      <c r="B63" s="86" t="s">
        <v>34</v>
      </c>
      <c r="C63" s="39">
        <v>0.1</v>
      </c>
      <c r="D63" s="39">
        <v>0.1</v>
      </c>
      <c r="E63" s="39">
        <v>0.3</v>
      </c>
      <c r="F63" s="39">
        <v>0.2</v>
      </c>
      <c r="G63" s="39">
        <v>0.2</v>
      </c>
      <c r="H63" s="39">
        <v>0.1</v>
      </c>
      <c r="I63" s="39">
        <v>0.1</v>
      </c>
      <c r="J63" s="39">
        <v>0.4</v>
      </c>
      <c r="K63" s="39">
        <v>0.2</v>
      </c>
      <c r="L63" s="39">
        <v>0.3</v>
      </c>
      <c r="M63" s="39">
        <v>0.1</v>
      </c>
      <c r="N63" s="39">
        <v>0.2</v>
      </c>
      <c r="O63" s="23">
        <f>SUM(C63:N63)</f>
        <v>2.3000000000000003</v>
      </c>
      <c r="P63" s="39">
        <v>0.3</v>
      </c>
      <c r="Q63" s="39">
        <v>0.2</v>
      </c>
      <c r="R63" s="24">
        <v>0.1</v>
      </c>
      <c r="S63" s="39">
        <v>0</v>
      </c>
      <c r="T63" s="39">
        <v>0</v>
      </c>
      <c r="U63" s="39">
        <v>0.3</v>
      </c>
      <c r="V63" s="39">
        <v>0.3</v>
      </c>
      <c r="W63" s="39">
        <v>0</v>
      </c>
      <c r="X63" s="39">
        <v>0.5</v>
      </c>
      <c r="Y63" s="39">
        <v>0.2</v>
      </c>
      <c r="Z63" s="39">
        <v>0.1</v>
      </c>
      <c r="AA63" s="39">
        <v>0.3</v>
      </c>
      <c r="AB63" s="25">
        <f t="shared" si="36"/>
        <v>2.2999999999999998</v>
      </c>
      <c r="AC63" s="26">
        <f t="shared" si="2"/>
        <v>0</v>
      </c>
      <c r="AD63" s="81">
        <v>0</v>
      </c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</row>
    <row r="64" spans="2:91" ht="15.95" customHeight="1">
      <c r="B64" s="88" t="s">
        <v>72</v>
      </c>
      <c r="C64" s="41">
        <f>+C65+C75+C79</f>
        <v>2270.8000000000002</v>
      </c>
      <c r="D64" s="19">
        <f>+D65+D75+D79</f>
        <v>1746.9</v>
      </c>
      <c r="E64" s="19">
        <f t="shared" ref="E64:Y64" si="37">+E65+E75+E79</f>
        <v>2306.7000000000003</v>
      </c>
      <c r="F64" s="19">
        <f t="shared" si="37"/>
        <v>2220.7999999999997</v>
      </c>
      <c r="G64" s="19">
        <f t="shared" si="37"/>
        <v>2285.2999999999997</v>
      </c>
      <c r="H64" s="19">
        <f t="shared" si="37"/>
        <v>1973.6000000000004</v>
      </c>
      <c r="I64" s="19">
        <f t="shared" si="37"/>
        <v>2051.5</v>
      </c>
      <c r="J64" s="19">
        <f t="shared" si="37"/>
        <v>2190.3999999999996</v>
      </c>
      <c r="K64" s="19">
        <f t="shared" si="37"/>
        <v>2617.8000000000002</v>
      </c>
      <c r="L64" s="19">
        <f t="shared" si="37"/>
        <v>2074.8000000000002</v>
      </c>
      <c r="M64" s="19">
        <f t="shared" si="37"/>
        <v>1895.1999999999998</v>
      </c>
      <c r="N64" s="19">
        <f t="shared" si="37"/>
        <v>1643.3</v>
      </c>
      <c r="O64" s="19">
        <f t="shared" si="37"/>
        <v>25277.1</v>
      </c>
      <c r="P64" s="41">
        <f t="shared" si="37"/>
        <v>2739.0999999999995</v>
      </c>
      <c r="Q64" s="19">
        <f t="shared" si="37"/>
        <v>2054.2000000000003</v>
      </c>
      <c r="R64" s="19">
        <f t="shared" si="37"/>
        <v>1682.3999999999999</v>
      </c>
      <c r="S64" s="19">
        <f t="shared" si="37"/>
        <v>787.8</v>
      </c>
      <c r="T64" s="19">
        <f t="shared" si="37"/>
        <v>543.29999999999995</v>
      </c>
      <c r="U64" s="19">
        <f t="shared" si="37"/>
        <v>1227.1000000000001</v>
      </c>
      <c r="V64" s="19">
        <f t="shared" si="37"/>
        <v>1876.9</v>
      </c>
      <c r="W64" s="19">
        <f t="shared" si="37"/>
        <v>1868.9</v>
      </c>
      <c r="X64" s="19">
        <f t="shared" si="37"/>
        <v>879.1</v>
      </c>
      <c r="Y64" s="19">
        <f t="shared" si="37"/>
        <v>1135.5</v>
      </c>
      <c r="Z64" s="19">
        <f>+Z65+Z75+Z79</f>
        <v>1143.8000000000002</v>
      </c>
      <c r="AA64" s="19">
        <f>+AA65+AA75+AA79</f>
        <v>1715.3999999999999</v>
      </c>
      <c r="AB64" s="19">
        <f>+AB65+AB75+AB79</f>
        <v>17653.500000000004</v>
      </c>
      <c r="AC64" s="20">
        <f t="shared" si="2"/>
        <v>-7623.5999999999949</v>
      </c>
      <c r="AD64" s="19">
        <f t="shared" si="30"/>
        <v>-30.160105391836861</v>
      </c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</row>
    <row r="65" spans="2:91" ht="15.95" customHeight="1">
      <c r="B65" s="89" t="s">
        <v>73</v>
      </c>
      <c r="C65" s="41">
        <f>+C66+C71</f>
        <v>1919.5</v>
      </c>
      <c r="D65" s="19">
        <f>+D66+D71</f>
        <v>1287.1000000000001</v>
      </c>
      <c r="E65" s="19">
        <f t="shared" ref="E65:Y65" si="38">+E66+E71</f>
        <v>1873.3</v>
      </c>
      <c r="F65" s="19">
        <f t="shared" si="38"/>
        <v>1763.6</v>
      </c>
      <c r="G65" s="19">
        <f t="shared" si="38"/>
        <v>1867.8999999999999</v>
      </c>
      <c r="H65" s="19">
        <f t="shared" si="38"/>
        <v>1587.3000000000002</v>
      </c>
      <c r="I65" s="19">
        <f t="shared" si="38"/>
        <v>1716.1000000000001</v>
      </c>
      <c r="J65" s="19">
        <f t="shared" si="38"/>
        <v>1862.4</v>
      </c>
      <c r="K65" s="19">
        <f t="shared" si="38"/>
        <v>1608.8999999999999</v>
      </c>
      <c r="L65" s="19">
        <f t="shared" si="38"/>
        <v>1465.7</v>
      </c>
      <c r="M65" s="19">
        <f t="shared" si="38"/>
        <v>1594.1999999999998</v>
      </c>
      <c r="N65" s="19">
        <f t="shared" si="38"/>
        <v>1296.5999999999999</v>
      </c>
      <c r="O65" s="19">
        <f t="shared" si="38"/>
        <v>19842.599999999999</v>
      </c>
      <c r="P65" s="41">
        <f t="shared" si="38"/>
        <v>2383.9999999999995</v>
      </c>
      <c r="Q65" s="19">
        <f t="shared" si="38"/>
        <v>1634.8000000000002</v>
      </c>
      <c r="R65" s="19">
        <f t="shared" si="38"/>
        <v>1318.1999999999998</v>
      </c>
      <c r="S65" s="19">
        <f t="shared" si="38"/>
        <v>655.20000000000005</v>
      </c>
      <c r="T65" s="19">
        <f t="shared" si="38"/>
        <v>374.3</v>
      </c>
      <c r="U65" s="19">
        <f t="shared" si="38"/>
        <v>761.30000000000007</v>
      </c>
      <c r="V65" s="19">
        <f t="shared" si="38"/>
        <v>1284.5999999999999</v>
      </c>
      <c r="W65" s="19">
        <f t="shared" si="38"/>
        <v>1605.6000000000001</v>
      </c>
      <c r="X65" s="19">
        <f t="shared" si="38"/>
        <v>676.5</v>
      </c>
      <c r="Y65" s="19">
        <f t="shared" si="38"/>
        <v>944.6</v>
      </c>
      <c r="Z65" s="19">
        <f>+Z66+Z71</f>
        <v>922.5</v>
      </c>
      <c r="AA65" s="19">
        <f>+AA66+AA71</f>
        <v>1417.3</v>
      </c>
      <c r="AB65" s="19">
        <f>+AB66+AB71</f>
        <v>13978.900000000003</v>
      </c>
      <c r="AC65" s="20">
        <f t="shared" si="2"/>
        <v>-5863.6999999999953</v>
      </c>
      <c r="AD65" s="19">
        <f t="shared" si="30"/>
        <v>-29.551066896475238</v>
      </c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</row>
    <row r="66" spans="2:91" ht="15.95" customHeight="1">
      <c r="B66" s="44" t="s">
        <v>74</v>
      </c>
      <c r="C66" s="41">
        <f>SUM(C67:C70)</f>
        <v>107.89999999999999</v>
      </c>
      <c r="D66" s="19">
        <f>SUM(D67:D70)</f>
        <v>81</v>
      </c>
      <c r="E66" s="19">
        <f t="shared" ref="E66:Y66" si="39">SUM(E67:E70)</f>
        <v>112.80000000000001</v>
      </c>
      <c r="F66" s="19">
        <f t="shared" si="39"/>
        <v>92.1</v>
      </c>
      <c r="G66" s="19">
        <f t="shared" si="39"/>
        <v>110.60000000000001</v>
      </c>
      <c r="H66" s="19">
        <f t="shared" si="39"/>
        <v>115.19999999999999</v>
      </c>
      <c r="I66" s="19">
        <f t="shared" si="39"/>
        <v>104.19999999999999</v>
      </c>
      <c r="J66" s="19">
        <f t="shared" si="39"/>
        <v>72.5</v>
      </c>
      <c r="K66" s="19">
        <f t="shared" si="39"/>
        <v>85.6</v>
      </c>
      <c r="L66" s="19">
        <f t="shared" si="39"/>
        <v>115</v>
      </c>
      <c r="M66" s="19">
        <f t="shared" si="39"/>
        <v>93.100000000000009</v>
      </c>
      <c r="N66" s="19">
        <f t="shared" si="39"/>
        <v>99.3</v>
      </c>
      <c r="O66" s="19">
        <f t="shared" si="39"/>
        <v>1189.2999999999997</v>
      </c>
      <c r="P66" s="41">
        <f t="shared" si="39"/>
        <v>106.6</v>
      </c>
      <c r="Q66" s="19">
        <f t="shared" si="39"/>
        <v>117.19999999999999</v>
      </c>
      <c r="R66" s="19">
        <f t="shared" si="39"/>
        <v>108.8</v>
      </c>
      <c r="S66" s="19">
        <f t="shared" si="39"/>
        <v>61.4</v>
      </c>
      <c r="T66" s="19">
        <f t="shared" si="39"/>
        <v>57.699999999999996</v>
      </c>
      <c r="U66" s="19">
        <f t="shared" si="39"/>
        <v>74.8</v>
      </c>
      <c r="V66" s="19">
        <f t="shared" si="39"/>
        <v>87.7</v>
      </c>
      <c r="W66" s="19">
        <f t="shared" si="39"/>
        <v>65.7</v>
      </c>
      <c r="X66" s="19">
        <f t="shared" si="39"/>
        <v>77.199999999999989</v>
      </c>
      <c r="Y66" s="19">
        <f t="shared" si="39"/>
        <v>91.399999999999991</v>
      </c>
      <c r="Z66" s="19">
        <f>SUM(Z67:Z70)</f>
        <v>78.599999999999994</v>
      </c>
      <c r="AA66" s="19">
        <f>SUM(AA67:AA70)</f>
        <v>100.39999999999999</v>
      </c>
      <c r="AB66" s="19">
        <f>SUM(AB67:AB70)</f>
        <v>1027.5</v>
      </c>
      <c r="AC66" s="20">
        <f t="shared" si="2"/>
        <v>-161.79999999999973</v>
      </c>
      <c r="AD66" s="19">
        <f t="shared" si="30"/>
        <v>-13.604641385689039</v>
      </c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</row>
    <row r="67" spans="2:91" ht="15.95" customHeight="1">
      <c r="B67" s="45" t="s">
        <v>75</v>
      </c>
      <c r="C67" s="24">
        <v>81.8</v>
      </c>
      <c r="D67" s="90">
        <v>78.3</v>
      </c>
      <c r="E67" s="90">
        <v>99.8</v>
      </c>
      <c r="F67" s="90">
        <v>89.2</v>
      </c>
      <c r="G67" s="90">
        <v>107.8</v>
      </c>
      <c r="H67" s="90">
        <v>86</v>
      </c>
      <c r="I67" s="90">
        <v>101.2</v>
      </c>
      <c r="J67" s="90">
        <v>69.8</v>
      </c>
      <c r="K67" s="90">
        <v>82.9</v>
      </c>
      <c r="L67" s="90">
        <v>102.3</v>
      </c>
      <c r="M67" s="91">
        <v>80.7</v>
      </c>
      <c r="N67" s="91">
        <v>97.8</v>
      </c>
      <c r="O67" s="23">
        <f>SUM(C67:N67)</f>
        <v>1077.5999999999999</v>
      </c>
      <c r="P67" s="24">
        <v>104.2</v>
      </c>
      <c r="Q67" s="90">
        <v>94.9</v>
      </c>
      <c r="R67" s="90">
        <v>107.4</v>
      </c>
      <c r="S67" s="90">
        <v>51.3</v>
      </c>
      <c r="T67" s="90">
        <v>57.3</v>
      </c>
      <c r="U67" s="90">
        <v>56.3</v>
      </c>
      <c r="V67" s="92">
        <v>87.7</v>
      </c>
      <c r="W67" s="90">
        <v>65.7</v>
      </c>
      <c r="X67" s="92">
        <v>77.099999999999994</v>
      </c>
      <c r="Y67" s="90">
        <v>91.1</v>
      </c>
      <c r="Z67" s="90">
        <v>78.3</v>
      </c>
      <c r="AA67" s="90">
        <v>99.3</v>
      </c>
      <c r="AB67" s="25">
        <f>SUM(P67:AA67)</f>
        <v>970.6</v>
      </c>
      <c r="AC67" s="56">
        <f t="shared" si="2"/>
        <v>-106.99999999999989</v>
      </c>
      <c r="AD67" s="23">
        <f t="shared" si="30"/>
        <v>-9.9294729027468343</v>
      </c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</row>
    <row r="68" spans="2:91" ht="15.95" customHeight="1">
      <c r="B68" s="45" t="s">
        <v>76</v>
      </c>
      <c r="C68" s="24">
        <v>1.2</v>
      </c>
      <c r="D68" s="93">
        <v>2</v>
      </c>
      <c r="E68" s="93">
        <v>2.4</v>
      </c>
      <c r="F68" s="93">
        <v>2</v>
      </c>
      <c r="G68" s="93">
        <v>2.4</v>
      </c>
      <c r="H68" s="93">
        <v>2</v>
      </c>
      <c r="I68" s="93">
        <v>2.6</v>
      </c>
      <c r="J68" s="93">
        <v>2.2999999999999998</v>
      </c>
      <c r="K68" s="93">
        <v>2.1</v>
      </c>
      <c r="L68" s="93">
        <v>2.2000000000000002</v>
      </c>
      <c r="M68" s="94">
        <v>1.9</v>
      </c>
      <c r="N68" s="94">
        <v>1.2</v>
      </c>
      <c r="O68" s="23">
        <f>SUM(C68:N68)</f>
        <v>24.299999999999997</v>
      </c>
      <c r="P68" s="24">
        <v>1.2</v>
      </c>
      <c r="Q68" s="93">
        <v>1.8</v>
      </c>
      <c r="R68" s="93">
        <v>1.1000000000000001</v>
      </c>
      <c r="S68" s="93">
        <v>0</v>
      </c>
      <c r="T68" s="93">
        <v>0</v>
      </c>
      <c r="U68" s="93">
        <v>0</v>
      </c>
      <c r="V68" s="93">
        <v>0</v>
      </c>
      <c r="W68" s="93">
        <v>0</v>
      </c>
      <c r="X68" s="93">
        <v>0</v>
      </c>
      <c r="Y68" s="93">
        <v>0</v>
      </c>
      <c r="Z68" s="93">
        <v>0</v>
      </c>
      <c r="AA68" s="93">
        <v>0</v>
      </c>
      <c r="AB68" s="23">
        <f>SUM(P68:AA68)</f>
        <v>4.0999999999999996</v>
      </c>
      <c r="AC68" s="56">
        <f t="shared" si="2"/>
        <v>-20.199999999999996</v>
      </c>
      <c r="AD68" s="23">
        <f t="shared" si="30"/>
        <v>-83.127572016460888</v>
      </c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</row>
    <row r="69" spans="2:91" ht="15.95" customHeight="1">
      <c r="B69" s="84" t="s">
        <v>77</v>
      </c>
      <c r="C69" s="65">
        <v>24.8</v>
      </c>
      <c r="D69" s="95">
        <v>0.7</v>
      </c>
      <c r="E69" s="95">
        <v>10.4</v>
      </c>
      <c r="F69" s="95">
        <v>0.8</v>
      </c>
      <c r="G69" s="95">
        <v>0.4</v>
      </c>
      <c r="H69" s="95">
        <v>26.1</v>
      </c>
      <c r="I69" s="95">
        <v>0.3</v>
      </c>
      <c r="J69" s="95">
        <v>0.4</v>
      </c>
      <c r="K69" s="95">
        <v>0.5</v>
      </c>
      <c r="L69" s="95">
        <v>10.4</v>
      </c>
      <c r="M69" s="96">
        <v>10.5</v>
      </c>
      <c r="N69" s="96">
        <v>0.3</v>
      </c>
      <c r="O69" s="66">
        <f>SUM(C69:N69)</f>
        <v>85.6</v>
      </c>
      <c r="P69" s="65">
        <v>0.6</v>
      </c>
      <c r="Q69" s="95">
        <v>20.399999999999999</v>
      </c>
      <c r="R69" s="95">
        <v>0.3</v>
      </c>
      <c r="S69" s="95">
        <v>10.1</v>
      </c>
      <c r="T69" s="95">
        <v>0.4</v>
      </c>
      <c r="U69" s="95">
        <v>18.5</v>
      </c>
      <c r="V69" s="95">
        <v>0</v>
      </c>
      <c r="W69" s="95">
        <v>0</v>
      </c>
      <c r="X69" s="95">
        <v>0.1</v>
      </c>
      <c r="Y69" s="95">
        <v>0.3</v>
      </c>
      <c r="Z69" s="95">
        <v>0.3</v>
      </c>
      <c r="AA69" s="95">
        <v>1</v>
      </c>
      <c r="AB69" s="66">
        <f>SUM(P69:AA69)</f>
        <v>51.999999999999993</v>
      </c>
      <c r="AC69" s="67">
        <f t="shared" si="2"/>
        <v>-33.6</v>
      </c>
      <c r="AD69" s="66">
        <f t="shared" si="30"/>
        <v>-39.252336448598136</v>
      </c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</row>
    <row r="70" spans="2:91" ht="15.95" customHeight="1">
      <c r="B70" s="45" t="s">
        <v>78</v>
      </c>
      <c r="C70" s="24">
        <v>0.1</v>
      </c>
      <c r="D70" s="23">
        <v>0</v>
      </c>
      <c r="E70" s="23">
        <v>0.2</v>
      </c>
      <c r="F70" s="23">
        <v>0.1</v>
      </c>
      <c r="G70" s="23">
        <v>0</v>
      </c>
      <c r="H70" s="23">
        <v>1.1000000000000001</v>
      </c>
      <c r="I70" s="23">
        <v>0.1</v>
      </c>
      <c r="J70" s="23">
        <v>0</v>
      </c>
      <c r="K70" s="23">
        <v>0.1</v>
      </c>
      <c r="L70" s="23">
        <v>0.1</v>
      </c>
      <c r="M70" s="24">
        <v>0</v>
      </c>
      <c r="N70" s="24">
        <v>0</v>
      </c>
      <c r="O70" s="23">
        <f>SUM(C70:N70)</f>
        <v>1.8000000000000003</v>
      </c>
      <c r="P70" s="24">
        <v>0.6</v>
      </c>
      <c r="Q70" s="23">
        <v>0.1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0.1</v>
      </c>
      <c r="AB70" s="23">
        <f>SUM(P70:AA70)</f>
        <v>0.79999999999999993</v>
      </c>
      <c r="AC70" s="56">
        <f t="shared" si="2"/>
        <v>-1.0000000000000004</v>
      </c>
      <c r="AD70" s="23">
        <f t="shared" si="30"/>
        <v>-55.555555555555571</v>
      </c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</row>
    <row r="71" spans="2:91" ht="15.95" customHeight="1">
      <c r="B71" s="44" t="s">
        <v>79</v>
      </c>
      <c r="C71" s="97">
        <f>SUM(C72:C74)</f>
        <v>1811.6</v>
      </c>
      <c r="D71" s="19">
        <f>SUM(D72:D74)</f>
        <v>1206.1000000000001</v>
      </c>
      <c r="E71" s="19">
        <f t="shared" ref="E71:Y71" si="40">SUM(E72:E74)</f>
        <v>1760.5</v>
      </c>
      <c r="F71" s="19">
        <f t="shared" si="40"/>
        <v>1671.5</v>
      </c>
      <c r="G71" s="19">
        <f t="shared" si="40"/>
        <v>1757.3</v>
      </c>
      <c r="H71" s="19">
        <f t="shared" si="40"/>
        <v>1472.1000000000001</v>
      </c>
      <c r="I71" s="19">
        <f t="shared" si="40"/>
        <v>1611.9</v>
      </c>
      <c r="J71" s="19">
        <f t="shared" si="40"/>
        <v>1789.9</v>
      </c>
      <c r="K71" s="19">
        <f t="shared" si="40"/>
        <v>1523.3</v>
      </c>
      <c r="L71" s="19">
        <f t="shared" si="40"/>
        <v>1350.7</v>
      </c>
      <c r="M71" s="19">
        <f t="shared" si="40"/>
        <v>1501.1</v>
      </c>
      <c r="N71" s="19">
        <f t="shared" si="40"/>
        <v>1197.3</v>
      </c>
      <c r="O71" s="19">
        <f t="shared" si="40"/>
        <v>18653.3</v>
      </c>
      <c r="P71" s="97">
        <f t="shared" si="40"/>
        <v>2277.3999999999996</v>
      </c>
      <c r="Q71" s="19">
        <f t="shared" si="40"/>
        <v>1517.6000000000001</v>
      </c>
      <c r="R71" s="19">
        <f t="shared" si="40"/>
        <v>1209.3999999999999</v>
      </c>
      <c r="S71" s="19">
        <f t="shared" si="40"/>
        <v>593.80000000000007</v>
      </c>
      <c r="T71" s="19">
        <f t="shared" si="40"/>
        <v>316.60000000000002</v>
      </c>
      <c r="U71" s="19">
        <f t="shared" si="40"/>
        <v>686.50000000000011</v>
      </c>
      <c r="V71" s="19">
        <f t="shared" si="40"/>
        <v>1196.8999999999999</v>
      </c>
      <c r="W71" s="19">
        <f t="shared" si="40"/>
        <v>1539.9</v>
      </c>
      <c r="X71" s="19">
        <f t="shared" si="40"/>
        <v>599.30000000000007</v>
      </c>
      <c r="Y71" s="19">
        <f t="shared" si="40"/>
        <v>853.2</v>
      </c>
      <c r="Z71" s="19">
        <f>SUM(Z72:Z74)</f>
        <v>843.9</v>
      </c>
      <c r="AA71" s="19">
        <f>SUM(AA72:AA74)</f>
        <v>1316.8999999999999</v>
      </c>
      <c r="AB71" s="19">
        <f>SUM(AB72:AB74)</f>
        <v>12951.400000000003</v>
      </c>
      <c r="AC71" s="20">
        <f t="shared" si="2"/>
        <v>-5701.899999999996</v>
      </c>
      <c r="AD71" s="19">
        <f t="shared" si="30"/>
        <v>-30.567781572161472</v>
      </c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</row>
    <row r="72" spans="2:91" ht="15.95" customHeight="1">
      <c r="B72" s="98" t="s">
        <v>80</v>
      </c>
      <c r="C72" s="54">
        <v>28.3</v>
      </c>
      <c r="D72" s="54">
        <v>25.9</v>
      </c>
      <c r="E72" s="54">
        <v>23.9</v>
      </c>
      <c r="F72" s="54">
        <v>22.2</v>
      </c>
      <c r="G72" s="54">
        <v>23.5</v>
      </c>
      <c r="H72" s="54">
        <v>18</v>
      </c>
      <c r="I72" s="54">
        <v>22.5</v>
      </c>
      <c r="J72" s="54">
        <v>18.899999999999999</v>
      </c>
      <c r="K72" s="54">
        <v>18.8</v>
      </c>
      <c r="L72" s="54">
        <v>22.2</v>
      </c>
      <c r="M72" s="55">
        <v>24</v>
      </c>
      <c r="N72" s="55">
        <v>26.4</v>
      </c>
      <c r="O72" s="23">
        <f>SUM(C72:N72)</f>
        <v>274.60000000000002</v>
      </c>
      <c r="P72" s="54">
        <v>33.700000000000003</v>
      </c>
      <c r="Q72" s="54">
        <v>28.4</v>
      </c>
      <c r="R72" s="54">
        <v>12.1</v>
      </c>
      <c r="S72" s="54">
        <v>7.1</v>
      </c>
      <c r="T72" s="54">
        <v>10.3</v>
      </c>
      <c r="U72" s="54">
        <v>8.6999999999999993</v>
      </c>
      <c r="V72" s="77">
        <v>15.5</v>
      </c>
      <c r="W72" s="54">
        <v>11.7</v>
      </c>
      <c r="X72" s="54">
        <v>15.2</v>
      </c>
      <c r="Y72" s="54">
        <v>20.399999999999999</v>
      </c>
      <c r="Z72" s="54">
        <v>21.8</v>
      </c>
      <c r="AA72" s="54">
        <v>41.3</v>
      </c>
      <c r="AB72" s="23">
        <f>SUM(P72:AA72)</f>
        <v>226.2</v>
      </c>
      <c r="AC72" s="56">
        <f t="shared" ref="AC72:AC108" si="41">+AB72-O72</f>
        <v>-48.400000000000034</v>
      </c>
      <c r="AD72" s="23">
        <f t="shared" si="30"/>
        <v>-17.625637290604526</v>
      </c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</row>
    <row r="73" spans="2:91" ht="15.95" customHeight="1">
      <c r="B73" s="84" t="s">
        <v>81</v>
      </c>
      <c r="C73" s="99">
        <v>1702.3</v>
      </c>
      <c r="D73" s="100">
        <v>1142</v>
      </c>
      <c r="E73" s="100">
        <v>1636.8</v>
      </c>
      <c r="F73" s="100">
        <v>1558.6</v>
      </c>
      <c r="G73" s="100">
        <v>1605</v>
      </c>
      <c r="H73" s="100">
        <v>1304.9000000000001</v>
      </c>
      <c r="I73" s="100">
        <v>1495.7</v>
      </c>
      <c r="J73" s="100">
        <v>1577.9</v>
      </c>
      <c r="K73" s="100">
        <v>1372.6</v>
      </c>
      <c r="L73" s="100">
        <v>1269.8</v>
      </c>
      <c r="M73" s="101">
        <v>1135.8</v>
      </c>
      <c r="N73" s="101">
        <v>1070.0999999999999</v>
      </c>
      <c r="O73" s="102">
        <f>SUM(C73:N73)</f>
        <v>16871.5</v>
      </c>
      <c r="P73" s="99">
        <v>2150.6</v>
      </c>
      <c r="Q73" s="100">
        <v>1288.2</v>
      </c>
      <c r="R73" s="100">
        <v>1167</v>
      </c>
      <c r="S73" s="100">
        <v>572.1</v>
      </c>
      <c r="T73" s="100">
        <v>306.2</v>
      </c>
      <c r="U73" s="100">
        <v>659.1</v>
      </c>
      <c r="V73" s="100">
        <v>1109.5999999999999</v>
      </c>
      <c r="W73" s="100">
        <v>1407.3</v>
      </c>
      <c r="X73" s="100">
        <v>555.70000000000005</v>
      </c>
      <c r="Y73" s="100">
        <v>720.6</v>
      </c>
      <c r="Z73" s="100">
        <v>656.7</v>
      </c>
      <c r="AA73" s="100">
        <v>1094</v>
      </c>
      <c r="AB73" s="102">
        <f>SUM(P73:AA73)</f>
        <v>11687.100000000002</v>
      </c>
      <c r="AC73" s="67">
        <f t="shared" si="41"/>
        <v>-5184.3999999999978</v>
      </c>
      <c r="AD73" s="66">
        <f t="shared" si="30"/>
        <v>-30.728743739442244</v>
      </c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</row>
    <row r="74" spans="2:91" ht="15.95" customHeight="1">
      <c r="B74" s="98" t="s">
        <v>34</v>
      </c>
      <c r="C74" s="39">
        <v>81</v>
      </c>
      <c r="D74" s="54">
        <v>38.200000000000003</v>
      </c>
      <c r="E74" s="54">
        <v>99.8</v>
      </c>
      <c r="F74" s="54">
        <v>90.7</v>
      </c>
      <c r="G74" s="54">
        <v>128.80000000000001</v>
      </c>
      <c r="H74" s="54">
        <v>149.19999999999999</v>
      </c>
      <c r="I74" s="54">
        <v>93.7</v>
      </c>
      <c r="J74" s="54">
        <v>193.1</v>
      </c>
      <c r="K74" s="54">
        <v>131.9</v>
      </c>
      <c r="L74" s="54">
        <v>58.7</v>
      </c>
      <c r="M74" s="55">
        <v>341.3</v>
      </c>
      <c r="N74" s="55">
        <v>100.8</v>
      </c>
      <c r="O74" s="23">
        <f>SUM(C74:N74)</f>
        <v>1507.2</v>
      </c>
      <c r="P74" s="39">
        <v>93.1</v>
      </c>
      <c r="Q74" s="54">
        <v>201</v>
      </c>
      <c r="R74" s="54">
        <v>30.3</v>
      </c>
      <c r="S74" s="54">
        <v>14.6</v>
      </c>
      <c r="T74" s="54">
        <v>0.1</v>
      </c>
      <c r="U74" s="54">
        <v>18.7</v>
      </c>
      <c r="V74" s="54">
        <v>71.8</v>
      </c>
      <c r="W74" s="54">
        <v>120.9</v>
      </c>
      <c r="X74" s="77">
        <v>28.4</v>
      </c>
      <c r="Y74" s="54">
        <v>112.2</v>
      </c>
      <c r="Z74" s="54">
        <v>165.4</v>
      </c>
      <c r="AA74" s="54">
        <v>181.6</v>
      </c>
      <c r="AB74" s="23">
        <f>SUM(P74:AA74)</f>
        <v>1038.1000000000001</v>
      </c>
      <c r="AC74" s="56">
        <f t="shared" si="41"/>
        <v>-469.09999999999991</v>
      </c>
      <c r="AD74" s="23">
        <f t="shared" si="30"/>
        <v>-31.123938428874727</v>
      </c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</row>
    <row r="75" spans="2:91" ht="15.95" customHeight="1">
      <c r="B75" s="89" t="s">
        <v>82</v>
      </c>
      <c r="C75" s="79">
        <f>SUM(C76:C78)</f>
        <v>341.50000000000006</v>
      </c>
      <c r="D75" s="15">
        <f>SUM(D76:D78)</f>
        <v>454.70000000000005</v>
      </c>
      <c r="E75" s="15">
        <f t="shared" ref="E75:Y75" si="42">SUM(E76:E78)</f>
        <v>428.1</v>
      </c>
      <c r="F75" s="15">
        <f t="shared" si="42"/>
        <v>452.5</v>
      </c>
      <c r="G75" s="15">
        <f t="shared" si="42"/>
        <v>377.7</v>
      </c>
      <c r="H75" s="15">
        <f t="shared" si="42"/>
        <v>350.40000000000003</v>
      </c>
      <c r="I75" s="15">
        <f t="shared" si="42"/>
        <v>330.09999999999997</v>
      </c>
      <c r="J75" s="15">
        <f t="shared" si="42"/>
        <v>311.29999999999995</v>
      </c>
      <c r="K75" s="15">
        <f t="shared" si="42"/>
        <v>283.60000000000002</v>
      </c>
      <c r="L75" s="15">
        <f t="shared" si="42"/>
        <v>286.5</v>
      </c>
      <c r="M75" s="15">
        <f t="shared" si="42"/>
        <v>296.5</v>
      </c>
      <c r="N75" s="15">
        <f t="shared" si="42"/>
        <v>330.90000000000003</v>
      </c>
      <c r="O75" s="15">
        <f t="shared" si="42"/>
        <v>4243.8</v>
      </c>
      <c r="P75" s="79">
        <f t="shared" si="42"/>
        <v>350.49999999999994</v>
      </c>
      <c r="Q75" s="15">
        <f t="shared" si="42"/>
        <v>414.8</v>
      </c>
      <c r="R75" s="15">
        <f t="shared" si="42"/>
        <v>361.00000000000006</v>
      </c>
      <c r="S75" s="15">
        <f t="shared" si="42"/>
        <v>132.30000000000001</v>
      </c>
      <c r="T75" s="15">
        <f t="shared" si="42"/>
        <v>37</v>
      </c>
      <c r="U75" s="15">
        <f t="shared" si="42"/>
        <v>61.4</v>
      </c>
      <c r="V75" s="15">
        <f t="shared" si="42"/>
        <v>107.4</v>
      </c>
      <c r="W75" s="15">
        <f t="shared" si="42"/>
        <v>134.5</v>
      </c>
      <c r="X75" s="80">
        <f t="shared" si="42"/>
        <v>196.50000000000003</v>
      </c>
      <c r="Y75" s="15">
        <f t="shared" si="42"/>
        <v>183.29999999999998</v>
      </c>
      <c r="Z75" s="15">
        <f>SUM(Z76:Z78)</f>
        <v>214.4</v>
      </c>
      <c r="AA75" s="15">
        <f>SUM(AA76:AA78)</f>
        <v>291.99999999999994</v>
      </c>
      <c r="AB75" s="15">
        <f>SUM(AB76:AB78)</f>
        <v>2485.1</v>
      </c>
      <c r="AC75" s="16">
        <f t="shared" si="41"/>
        <v>-1758.7000000000003</v>
      </c>
      <c r="AD75" s="15">
        <f t="shared" si="30"/>
        <v>-41.44163249917527</v>
      </c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</row>
    <row r="76" spans="2:91" ht="15.95" customHeight="1">
      <c r="B76" s="45" t="s">
        <v>83</v>
      </c>
      <c r="C76" s="24">
        <v>259.3</v>
      </c>
      <c r="D76" s="54">
        <v>388.3</v>
      </c>
      <c r="E76" s="54">
        <v>352.8</v>
      </c>
      <c r="F76" s="54">
        <v>380.8</v>
      </c>
      <c r="G76" s="54">
        <v>305.89999999999998</v>
      </c>
      <c r="H76" s="54">
        <v>286.2</v>
      </c>
      <c r="I76" s="54">
        <v>252.1</v>
      </c>
      <c r="J76" s="54">
        <v>255.7</v>
      </c>
      <c r="K76" s="54">
        <v>237.8</v>
      </c>
      <c r="L76" s="54">
        <v>234.2</v>
      </c>
      <c r="M76" s="54">
        <v>256.60000000000002</v>
      </c>
      <c r="N76" s="54">
        <v>284.10000000000002</v>
      </c>
      <c r="O76" s="23">
        <f>SUM(C76:N76)</f>
        <v>3493.7999999999997</v>
      </c>
      <c r="P76" s="24">
        <v>286.39999999999998</v>
      </c>
      <c r="Q76" s="54">
        <v>362.4</v>
      </c>
      <c r="R76" s="54">
        <v>325.10000000000002</v>
      </c>
      <c r="S76" s="77">
        <v>131.9</v>
      </c>
      <c r="T76" s="77">
        <v>28.2</v>
      </c>
      <c r="U76" s="77">
        <v>35.6</v>
      </c>
      <c r="V76" s="77">
        <v>69.7</v>
      </c>
      <c r="W76" s="77">
        <v>88.3</v>
      </c>
      <c r="X76" s="77">
        <v>146.30000000000001</v>
      </c>
      <c r="Y76" s="54">
        <v>124</v>
      </c>
      <c r="Z76" s="54">
        <v>160.9</v>
      </c>
      <c r="AA76" s="54">
        <v>250.2</v>
      </c>
      <c r="AB76" s="23">
        <f>SUM(P76:AA76)</f>
        <v>2009</v>
      </c>
      <c r="AC76" s="56">
        <f t="shared" si="41"/>
        <v>-1484.7999999999997</v>
      </c>
      <c r="AD76" s="23">
        <f t="shared" si="30"/>
        <v>-42.49813956150895</v>
      </c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</row>
    <row r="77" spans="2:91" ht="15.95" customHeight="1">
      <c r="B77" s="45" t="s">
        <v>84</v>
      </c>
      <c r="C77" s="24">
        <v>79.400000000000006</v>
      </c>
      <c r="D77" s="54">
        <v>63.8</v>
      </c>
      <c r="E77" s="54">
        <v>72.5</v>
      </c>
      <c r="F77" s="54">
        <v>69</v>
      </c>
      <c r="G77" s="54">
        <v>68.599999999999994</v>
      </c>
      <c r="H77" s="54">
        <v>61.6</v>
      </c>
      <c r="I77" s="54">
        <v>75.099999999999994</v>
      </c>
      <c r="J77" s="54">
        <v>52.7</v>
      </c>
      <c r="K77" s="54">
        <v>43.2</v>
      </c>
      <c r="L77" s="54">
        <v>49.3</v>
      </c>
      <c r="M77" s="54">
        <v>37.4</v>
      </c>
      <c r="N77" s="54">
        <v>44.6</v>
      </c>
      <c r="O77" s="23">
        <f>SUM(C77:N77)</f>
        <v>717.2</v>
      </c>
      <c r="P77" s="24">
        <v>61.4</v>
      </c>
      <c r="Q77" s="54">
        <v>49.8</v>
      </c>
      <c r="R77" s="54">
        <v>34.1</v>
      </c>
      <c r="S77" s="77">
        <v>0.4</v>
      </c>
      <c r="T77" s="77">
        <v>8.6999999999999993</v>
      </c>
      <c r="U77" s="77">
        <v>25.2</v>
      </c>
      <c r="V77" s="77">
        <v>36.200000000000003</v>
      </c>
      <c r="W77" s="77">
        <v>44.2</v>
      </c>
      <c r="X77" s="77">
        <v>47.9</v>
      </c>
      <c r="Y77" s="54">
        <v>56.1</v>
      </c>
      <c r="Z77" s="54">
        <v>50.5</v>
      </c>
      <c r="AA77" s="54">
        <v>39.9</v>
      </c>
      <c r="AB77" s="23">
        <f>SUM(P77:AA77)</f>
        <v>454.39999999999992</v>
      </c>
      <c r="AC77" s="56">
        <f t="shared" si="41"/>
        <v>-262.80000000000013</v>
      </c>
      <c r="AD77" s="23">
        <f t="shared" si="30"/>
        <v>-36.642498605688807</v>
      </c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</row>
    <row r="78" spans="2:91" ht="15.95" customHeight="1">
      <c r="B78" s="45" t="s">
        <v>34</v>
      </c>
      <c r="C78" s="24">
        <v>2.8</v>
      </c>
      <c r="D78" s="54">
        <v>2.6</v>
      </c>
      <c r="E78" s="54">
        <v>2.8</v>
      </c>
      <c r="F78" s="54">
        <v>2.7</v>
      </c>
      <c r="G78" s="54">
        <v>3.2</v>
      </c>
      <c r="H78" s="54">
        <v>2.6</v>
      </c>
      <c r="I78" s="54">
        <v>2.9</v>
      </c>
      <c r="J78" s="54">
        <v>2.9</v>
      </c>
      <c r="K78" s="24">
        <v>2.6</v>
      </c>
      <c r="L78" s="24">
        <v>3</v>
      </c>
      <c r="M78" s="24">
        <v>2.5</v>
      </c>
      <c r="N78" s="24">
        <v>2.2000000000000002</v>
      </c>
      <c r="O78" s="23">
        <f>SUM(C78:N78)</f>
        <v>32.799999999999997</v>
      </c>
      <c r="P78" s="24">
        <v>2.7</v>
      </c>
      <c r="Q78" s="24">
        <v>2.6</v>
      </c>
      <c r="R78" s="24">
        <v>1.8</v>
      </c>
      <c r="S78" s="39">
        <v>0</v>
      </c>
      <c r="T78" s="39">
        <v>0.1</v>
      </c>
      <c r="U78" s="39">
        <v>0.6</v>
      </c>
      <c r="V78" s="39">
        <v>1.5</v>
      </c>
      <c r="W78" s="39">
        <v>2</v>
      </c>
      <c r="X78" s="39">
        <v>2.2999999999999998</v>
      </c>
      <c r="Y78" s="24">
        <v>3.2</v>
      </c>
      <c r="Z78" s="24">
        <v>3</v>
      </c>
      <c r="AA78" s="24">
        <v>1.9</v>
      </c>
      <c r="AB78" s="23">
        <f>SUM(P78:AA78)</f>
        <v>21.7</v>
      </c>
      <c r="AC78" s="56">
        <f t="shared" si="41"/>
        <v>-11.099999999999998</v>
      </c>
      <c r="AD78" s="23">
        <f t="shared" si="30"/>
        <v>-33.841463414634141</v>
      </c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</row>
    <row r="79" spans="2:91" ht="15.95" customHeight="1">
      <c r="B79" s="89" t="s">
        <v>85</v>
      </c>
      <c r="C79" s="19">
        <f>+C80+C81</f>
        <v>9.8000000000000007</v>
      </c>
      <c r="D79" s="19">
        <f t="shared" ref="D79:Y79" si="43">+D80+D81</f>
        <v>5.0999999999999996</v>
      </c>
      <c r="E79" s="19">
        <f t="shared" si="43"/>
        <v>5.3</v>
      </c>
      <c r="F79" s="19">
        <f t="shared" si="43"/>
        <v>4.7</v>
      </c>
      <c r="G79" s="19">
        <f t="shared" si="43"/>
        <v>39.700000000000003</v>
      </c>
      <c r="H79" s="19">
        <f t="shared" si="43"/>
        <v>35.9</v>
      </c>
      <c r="I79" s="19">
        <f t="shared" si="43"/>
        <v>5.3</v>
      </c>
      <c r="J79" s="19">
        <f t="shared" si="43"/>
        <v>16.700000000000003</v>
      </c>
      <c r="K79" s="19">
        <f t="shared" si="43"/>
        <v>725.3</v>
      </c>
      <c r="L79" s="19">
        <f t="shared" si="43"/>
        <v>322.60000000000002</v>
      </c>
      <c r="M79" s="19">
        <f t="shared" si="43"/>
        <v>4.5</v>
      </c>
      <c r="N79" s="19">
        <f t="shared" si="43"/>
        <v>15.8</v>
      </c>
      <c r="O79" s="19">
        <f t="shared" si="43"/>
        <v>1190.7</v>
      </c>
      <c r="P79" s="19">
        <f t="shared" si="43"/>
        <v>4.5999999999999996</v>
      </c>
      <c r="Q79" s="19">
        <f t="shared" si="43"/>
        <v>4.5999999999999996</v>
      </c>
      <c r="R79" s="19">
        <f t="shared" si="43"/>
        <v>3.2</v>
      </c>
      <c r="S79" s="19">
        <f t="shared" si="43"/>
        <v>0.3</v>
      </c>
      <c r="T79" s="19">
        <f t="shared" si="43"/>
        <v>132</v>
      </c>
      <c r="U79" s="19">
        <f t="shared" si="43"/>
        <v>404.40000000000003</v>
      </c>
      <c r="V79" s="19">
        <f t="shared" si="43"/>
        <v>484.90000000000003</v>
      </c>
      <c r="W79" s="19">
        <f t="shared" si="43"/>
        <v>128.80000000000001</v>
      </c>
      <c r="X79" s="19">
        <f t="shared" si="43"/>
        <v>6.1</v>
      </c>
      <c r="Y79" s="19">
        <f t="shared" si="43"/>
        <v>7.6</v>
      </c>
      <c r="Z79" s="19">
        <f>+Z80+Z81</f>
        <v>6.9</v>
      </c>
      <c r="AA79" s="19">
        <f>+AA80+AA81</f>
        <v>6.1</v>
      </c>
      <c r="AB79" s="19">
        <f>+AB80+AB81</f>
        <v>1189.5</v>
      </c>
      <c r="AC79" s="56">
        <f t="shared" si="41"/>
        <v>-1.2000000000000455</v>
      </c>
      <c r="AD79" s="23">
        <f t="shared" si="30"/>
        <v>-0.10078105316200935</v>
      </c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</row>
    <row r="80" spans="2:91" ht="15.95" customHeight="1">
      <c r="B80" s="103" t="s">
        <v>81</v>
      </c>
      <c r="C80" s="65">
        <v>5.5</v>
      </c>
      <c r="D80" s="100">
        <v>0</v>
      </c>
      <c r="E80" s="100">
        <v>0</v>
      </c>
      <c r="F80" s="100">
        <v>0</v>
      </c>
      <c r="G80" s="100">
        <v>34</v>
      </c>
      <c r="H80" s="100">
        <v>31.3</v>
      </c>
      <c r="I80" s="100">
        <v>0</v>
      </c>
      <c r="J80" s="100">
        <v>11.8</v>
      </c>
      <c r="K80" s="100">
        <v>720.8</v>
      </c>
      <c r="L80" s="100">
        <v>317.3</v>
      </c>
      <c r="M80" s="100">
        <v>0</v>
      </c>
      <c r="N80" s="100">
        <v>11.9</v>
      </c>
      <c r="O80" s="66">
        <f>SUM(C80:N80)</f>
        <v>1132.6000000000001</v>
      </c>
      <c r="P80" s="65">
        <v>0</v>
      </c>
      <c r="Q80" s="100">
        <v>0</v>
      </c>
      <c r="R80" s="100">
        <v>0</v>
      </c>
      <c r="S80" s="100">
        <v>0</v>
      </c>
      <c r="T80" s="100">
        <v>131.6</v>
      </c>
      <c r="U80" s="100">
        <v>402.1</v>
      </c>
      <c r="V80" s="100">
        <v>481.8</v>
      </c>
      <c r="W80" s="100">
        <v>125</v>
      </c>
      <c r="X80" s="100">
        <v>2.2999999999999998</v>
      </c>
      <c r="Y80" s="100">
        <v>3</v>
      </c>
      <c r="Z80" s="100">
        <v>2.4</v>
      </c>
      <c r="AA80" s="100">
        <v>3.1</v>
      </c>
      <c r="AB80" s="66">
        <f>SUM(P80:AA80)</f>
        <v>1151.3</v>
      </c>
      <c r="AC80" s="67">
        <f t="shared" si="41"/>
        <v>18.699999999999818</v>
      </c>
      <c r="AD80" s="66">
        <f t="shared" si="30"/>
        <v>1.6510683383365545</v>
      </c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</row>
    <row r="81" spans="2:91" s="104" customFormat="1" ht="15.95" customHeight="1">
      <c r="B81" s="30" t="s">
        <v>34</v>
      </c>
      <c r="C81" s="24">
        <v>4.3</v>
      </c>
      <c r="D81" s="54">
        <v>5.0999999999999996</v>
      </c>
      <c r="E81" s="54">
        <v>5.3</v>
      </c>
      <c r="F81" s="54">
        <v>4.7</v>
      </c>
      <c r="G81" s="54">
        <v>5.7</v>
      </c>
      <c r="H81" s="54">
        <v>4.5999999999999996</v>
      </c>
      <c r="I81" s="54">
        <v>5.3</v>
      </c>
      <c r="J81" s="54">
        <v>4.9000000000000004</v>
      </c>
      <c r="K81" s="54">
        <v>4.5</v>
      </c>
      <c r="L81" s="54">
        <v>5.3</v>
      </c>
      <c r="M81" s="54">
        <v>4.5</v>
      </c>
      <c r="N81" s="54">
        <v>3.9</v>
      </c>
      <c r="O81" s="23">
        <f>SUM(C81:N81)</f>
        <v>58.099999999999987</v>
      </c>
      <c r="P81" s="24">
        <v>4.5999999999999996</v>
      </c>
      <c r="Q81" s="54">
        <v>4.5999999999999996</v>
      </c>
      <c r="R81" s="54">
        <v>3.2</v>
      </c>
      <c r="S81" s="54">
        <v>0.3</v>
      </c>
      <c r="T81" s="54">
        <v>0.4</v>
      </c>
      <c r="U81" s="54">
        <v>2.2999999999999998</v>
      </c>
      <c r="V81" s="54">
        <v>3.1</v>
      </c>
      <c r="W81" s="54">
        <v>3.8</v>
      </c>
      <c r="X81" s="54">
        <v>3.8</v>
      </c>
      <c r="Y81" s="54">
        <v>4.5999999999999996</v>
      </c>
      <c r="Z81" s="54">
        <v>4.5</v>
      </c>
      <c r="AA81" s="54">
        <v>3</v>
      </c>
      <c r="AB81" s="23">
        <f>SUM(P81:AA81)</f>
        <v>38.200000000000003</v>
      </c>
      <c r="AC81" s="56">
        <f t="shared" si="41"/>
        <v>-19.899999999999984</v>
      </c>
      <c r="AD81" s="23">
        <f t="shared" si="30"/>
        <v>-34.251290877796883</v>
      </c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</row>
    <row r="82" spans="2:91" ht="15.95" customHeight="1">
      <c r="B82" s="18" t="s">
        <v>86</v>
      </c>
      <c r="C82" s="79">
        <f>+C83+C88+C89</f>
        <v>1241.2</v>
      </c>
      <c r="D82" s="15">
        <f>+D83+D88+D89</f>
        <v>1686.8999999999999</v>
      </c>
      <c r="E82" s="15">
        <f t="shared" ref="E82:Y82" si="44">+E83+E88+E89</f>
        <v>1112</v>
      </c>
      <c r="F82" s="15">
        <f t="shared" si="44"/>
        <v>1381.3</v>
      </c>
      <c r="G82" s="15">
        <f t="shared" si="44"/>
        <v>2225.6000000000004</v>
      </c>
      <c r="H82" s="15">
        <f t="shared" si="44"/>
        <v>4876</v>
      </c>
      <c r="I82" s="15">
        <f t="shared" si="44"/>
        <v>1436.5</v>
      </c>
      <c r="J82" s="15">
        <f t="shared" si="44"/>
        <v>1256.9000000000001</v>
      </c>
      <c r="K82" s="15">
        <f t="shared" si="44"/>
        <v>1278.0999999999999</v>
      </c>
      <c r="L82" s="15">
        <f t="shared" si="44"/>
        <v>1191.5999999999999</v>
      </c>
      <c r="M82" s="15">
        <f t="shared" si="44"/>
        <v>1667.1</v>
      </c>
      <c r="N82" s="15">
        <f t="shared" si="44"/>
        <v>1289.8000000000002</v>
      </c>
      <c r="O82" s="15">
        <f t="shared" si="44"/>
        <v>20643</v>
      </c>
      <c r="P82" s="79">
        <f t="shared" si="44"/>
        <v>1183.7</v>
      </c>
      <c r="Q82" s="15">
        <f t="shared" si="44"/>
        <v>1151.9000000000001</v>
      </c>
      <c r="R82" s="15">
        <f t="shared" si="44"/>
        <v>2941.7</v>
      </c>
      <c r="S82" s="15">
        <f t="shared" si="44"/>
        <v>845.7</v>
      </c>
      <c r="T82" s="15">
        <f t="shared" si="44"/>
        <v>1571.7</v>
      </c>
      <c r="U82" s="15">
        <f t="shared" si="44"/>
        <v>1024.3</v>
      </c>
      <c r="V82" s="15">
        <f t="shared" si="44"/>
        <v>1353.4</v>
      </c>
      <c r="W82" s="15">
        <f t="shared" si="44"/>
        <v>5789.8999999999987</v>
      </c>
      <c r="X82" s="15">
        <f t="shared" si="44"/>
        <v>8861.2000000000007</v>
      </c>
      <c r="Y82" s="15">
        <f t="shared" si="44"/>
        <v>4165.2999999999993</v>
      </c>
      <c r="Z82" s="15">
        <f>+Z83+Z88+Z89</f>
        <v>1227.7</v>
      </c>
      <c r="AA82" s="15">
        <f>+AA83+AA88+AA89</f>
        <v>3323.2000000000003</v>
      </c>
      <c r="AB82" s="15">
        <f>+AB83+AB88+AB89</f>
        <v>33439.699999999997</v>
      </c>
      <c r="AC82" s="16">
        <f t="shared" si="41"/>
        <v>12796.699999999997</v>
      </c>
      <c r="AD82" s="15">
        <f t="shared" si="30"/>
        <v>61.990505256018977</v>
      </c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</row>
    <row r="83" spans="2:91" ht="15.95" customHeight="1">
      <c r="B83" s="89" t="s">
        <v>87</v>
      </c>
      <c r="C83" s="79">
        <f>SUM(C84:C87)</f>
        <v>702.2</v>
      </c>
      <c r="D83" s="15">
        <f>SUM(D84:D87)</f>
        <v>1091.3</v>
      </c>
      <c r="E83" s="15">
        <f t="shared" ref="E83:Y83" si="45">SUM(E84:E87)</f>
        <v>353.3</v>
      </c>
      <c r="F83" s="15">
        <f t="shared" si="45"/>
        <v>845.59999999999991</v>
      </c>
      <c r="G83" s="15">
        <f t="shared" si="45"/>
        <v>1504</v>
      </c>
      <c r="H83" s="15">
        <f t="shared" si="45"/>
        <v>3527.2000000000003</v>
      </c>
      <c r="I83" s="15">
        <f t="shared" si="45"/>
        <v>340</v>
      </c>
      <c r="J83" s="15">
        <f t="shared" si="45"/>
        <v>209.2</v>
      </c>
      <c r="K83" s="15">
        <f t="shared" si="45"/>
        <v>532</v>
      </c>
      <c r="L83" s="15">
        <f t="shared" si="45"/>
        <v>270.2</v>
      </c>
      <c r="M83" s="15">
        <f t="shared" si="45"/>
        <v>832.59999999999991</v>
      </c>
      <c r="N83" s="15">
        <f t="shared" si="45"/>
        <v>646.1</v>
      </c>
      <c r="O83" s="15">
        <f t="shared" si="45"/>
        <v>10853.699999999999</v>
      </c>
      <c r="P83" s="79">
        <f t="shared" si="45"/>
        <v>449.5</v>
      </c>
      <c r="Q83" s="15">
        <f t="shared" si="45"/>
        <v>355.5</v>
      </c>
      <c r="R83" s="15">
        <f t="shared" si="45"/>
        <v>722.2</v>
      </c>
      <c r="S83" s="15">
        <f t="shared" si="45"/>
        <v>247.20000000000002</v>
      </c>
      <c r="T83" s="15">
        <f t="shared" si="45"/>
        <v>1018</v>
      </c>
      <c r="U83" s="15">
        <f t="shared" si="45"/>
        <v>372.5</v>
      </c>
      <c r="V83" s="15">
        <f t="shared" si="45"/>
        <v>514</v>
      </c>
      <c r="W83" s="15">
        <f t="shared" si="45"/>
        <v>5103.5999999999995</v>
      </c>
      <c r="X83" s="15">
        <f t="shared" si="45"/>
        <v>8148.1</v>
      </c>
      <c r="Y83" s="15">
        <f t="shared" si="45"/>
        <v>3249.7999999999997</v>
      </c>
      <c r="Z83" s="15">
        <f>SUM(Z84:Z87)</f>
        <v>404.2</v>
      </c>
      <c r="AA83" s="15">
        <f>SUM(AA84:AA87)</f>
        <v>2362.5</v>
      </c>
      <c r="AB83" s="15">
        <f>SUM(AB84:AB87)</f>
        <v>22947.1</v>
      </c>
      <c r="AC83" s="16">
        <f t="shared" si="41"/>
        <v>12093.4</v>
      </c>
      <c r="AD83" s="15">
        <f t="shared" si="30"/>
        <v>111.42191142191142</v>
      </c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</row>
    <row r="84" spans="2:91" ht="15.95" customHeight="1">
      <c r="B84" s="45" t="s">
        <v>88</v>
      </c>
      <c r="C84" s="24">
        <v>0</v>
      </c>
      <c r="D84" s="23">
        <v>0</v>
      </c>
      <c r="E84" s="23">
        <v>0</v>
      </c>
      <c r="F84" s="23">
        <v>0</v>
      </c>
      <c r="G84" s="23">
        <v>0</v>
      </c>
      <c r="H84" s="23">
        <v>3150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f t="shared" ref="O84:O91" si="46">SUM(C84:N84)</f>
        <v>3150</v>
      </c>
      <c r="P84" s="24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4624.7</v>
      </c>
      <c r="X84" s="23">
        <v>6053.6</v>
      </c>
      <c r="Y84" s="23">
        <v>0</v>
      </c>
      <c r="Z84" s="23">
        <v>0</v>
      </c>
      <c r="AA84" s="23">
        <v>0</v>
      </c>
      <c r="AB84" s="23">
        <f t="shared" ref="AB84:AB91" si="47">SUM(P84:AA84)</f>
        <v>10678.3</v>
      </c>
      <c r="AC84" s="105">
        <f t="shared" si="41"/>
        <v>7528.2999999999993</v>
      </c>
      <c r="AD84" s="23">
        <f t="shared" si="30"/>
        <v>238.99365079365077</v>
      </c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</row>
    <row r="85" spans="2:91" ht="15.95" customHeight="1">
      <c r="B85" s="45" t="s">
        <v>89</v>
      </c>
      <c r="C85" s="24">
        <v>474.2</v>
      </c>
      <c r="D85" s="23">
        <v>880.9</v>
      </c>
      <c r="E85" s="23">
        <v>191.9</v>
      </c>
      <c r="F85" s="23">
        <v>646.79999999999995</v>
      </c>
      <c r="G85" s="23">
        <v>1351.5</v>
      </c>
      <c r="H85" s="23">
        <v>196.6</v>
      </c>
      <c r="I85" s="23">
        <v>133.30000000000001</v>
      </c>
      <c r="J85" s="23">
        <v>4.7</v>
      </c>
      <c r="K85" s="23">
        <v>358.5</v>
      </c>
      <c r="L85" s="23">
        <v>20.9</v>
      </c>
      <c r="M85" s="23">
        <v>655.8</v>
      </c>
      <c r="N85" s="23">
        <v>379.8</v>
      </c>
      <c r="O85" s="23">
        <f t="shared" si="46"/>
        <v>5294.9</v>
      </c>
      <c r="P85" s="24">
        <v>142.30000000000001</v>
      </c>
      <c r="Q85" s="23">
        <v>144</v>
      </c>
      <c r="R85" s="23">
        <v>505.5</v>
      </c>
      <c r="S85" s="23">
        <v>4.9000000000000004</v>
      </c>
      <c r="T85" s="23">
        <v>782.1</v>
      </c>
      <c r="U85" s="23">
        <v>166.4</v>
      </c>
      <c r="V85" s="23">
        <v>273.89999999999998</v>
      </c>
      <c r="W85" s="23">
        <v>295.39999999999998</v>
      </c>
      <c r="X85" s="23">
        <v>1873.8</v>
      </c>
      <c r="Y85" s="23">
        <v>175.1</v>
      </c>
      <c r="Z85" s="23">
        <v>153.80000000000001</v>
      </c>
      <c r="AA85" s="23">
        <v>2017.3</v>
      </c>
      <c r="AB85" s="23">
        <f t="shared" si="47"/>
        <v>6534.5000000000009</v>
      </c>
      <c r="AC85" s="56">
        <f t="shared" si="41"/>
        <v>1239.6000000000013</v>
      </c>
      <c r="AD85" s="15">
        <f t="shared" si="30"/>
        <v>23.411207010519583</v>
      </c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</row>
    <row r="86" spans="2:91" ht="15.95" customHeight="1">
      <c r="B86" s="45" t="s">
        <v>90</v>
      </c>
      <c r="C86" s="24">
        <v>228</v>
      </c>
      <c r="D86" s="23">
        <v>210.4</v>
      </c>
      <c r="E86" s="23">
        <v>161.4</v>
      </c>
      <c r="F86" s="23">
        <v>198.8</v>
      </c>
      <c r="G86" s="23">
        <v>152.5</v>
      </c>
      <c r="H86" s="23">
        <v>179.3</v>
      </c>
      <c r="I86" s="23">
        <v>206.7</v>
      </c>
      <c r="J86" s="23">
        <v>204.5</v>
      </c>
      <c r="K86" s="23">
        <v>172.9</v>
      </c>
      <c r="L86" s="23">
        <v>249.3</v>
      </c>
      <c r="M86" s="23">
        <v>176.8</v>
      </c>
      <c r="N86" s="23">
        <v>266.3</v>
      </c>
      <c r="O86" s="23">
        <f t="shared" si="46"/>
        <v>2406.9</v>
      </c>
      <c r="P86" s="24">
        <v>307.2</v>
      </c>
      <c r="Q86" s="23">
        <v>211.5</v>
      </c>
      <c r="R86" s="23">
        <v>216.7</v>
      </c>
      <c r="S86" s="23">
        <v>242.3</v>
      </c>
      <c r="T86" s="25">
        <v>235.9</v>
      </c>
      <c r="U86" s="23">
        <v>206.1</v>
      </c>
      <c r="V86" s="23">
        <v>240.1</v>
      </c>
      <c r="W86" s="23">
        <v>183.5</v>
      </c>
      <c r="X86" s="23">
        <v>220.7</v>
      </c>
      <c r="Y86" s="23">
        <v>3074.7</v>
      </c>
      <c r="Z86" s="23">
        <v>222.7</v>
      </c>
      <c r="AA86" s="23">
        <v>345.2</v>
      </c>
      <c r="AB86" s="23">
        <f t="shared" si="47"/>
        <v>5706.5999999999995</v>
      </c>
      <c r="AC86" s="56">
        <f t="shared" si="41"/>
        <v>3299.6999999999994</v>
      </c>
      <c r="AD86" s="23">
        <f t="shared" si="30"/>
        <v>137.09335659977563</v>
      </c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</row>
    <row r="87" spans="2:91" ht="15.95" customHeight="1">
      <c r="B87" s="45" t="s">
        <v>34</v>
      </c>
      <c r="C87" s="2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1.3</v>
      </c>
      <c r="I87" s="54">
        <v>0</v>
      </c>
      <c r="J87" s="54">
        <v>0</v>
      </c>
      <c r="K87" s="54">
        <v>0.6</v>
      </c>
      <c r="L87" s="54">
        <v>0</v>
      </c>
      <c r="M87" s="54">
        <v>0</v>
      </c>
      <c r="N87" s="54">
        <v>0</v>
      </c>
      <c r="O87" s="23">
        <f t="shared" si="46"/>
        <v>1.9</v>
      </c>
      <c r="P87" s="2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27.7</v>
      </c>
      <c r="AA87" s="54">
        <v>0</v>
      </c>
      <c r="AB87" s="23">
        <f t="shared" si="47"/>
        <v>27.7</v>
      </c>
      <c r="AC87" s="56">
        <f t="shared" si="41"/>
        <v>25.8</v>
      </c>
      <c r="AD87" s="23">
        <f t="shared" si="30"/>
        <v>1357.8947368421052</v>
      </c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</row>
    <row r="88" spans="2:91" ht="15.95" customHeight="1">
      <c r="B88" s="89" t="s">
        <v>91</v>
      </c>
      <c r="C88" s="41">
        <v>18.8</v>
      </c>
      <c r="D88" s="15">
        <v>15.8</v>
      </c>
      <c r="E88" s="15">
        <v>17.600000000000001</v>
      </c>
      <c r="F88" s="15">
        <v>31</v>
      </c>
      <c r="G88" s="15">
        <v>27.9</v>
      </c>
      <c r="H88" s="15">
        <v>22.5</v>
      </c>
      <c r="I88" s="15">
        <v>300.5</v>
      </c>
      <c r="J88" s="15">
        <v>30.2</v>
      </c>
      <c r="K88" s="15">
        <v>23.4</v>
      </c>
      <c r="L88" s="15">
        <v>20</v>
      </c>
      <c r="M88" s="15">
        <v>20</v>
      </c>
      <c r="N88" s="15">
        <v>23.5</v>
      </c>
      <c r="O88" s="19">
        <f t="shared" si="46"/>
        <v>551.20000000000005</v>
      </c>
      <c r="P88" s="41">
        <v>21.3</v>
      </c>
      <c r="Q88" s="15">
        <v>8.1999999999999993</v>
      </c>
      <c r="R88" s="15">
        <v>7.9</v>
      </c>
      <c r="S88" s="15">
        <v>0.9</v>
      </c>
      <c r="T88" s="15">
        <v>1.6</v>
      </c>
      <c r="U88" s="15">
        <v>4</v>
      </c>
      <c r="V88" s="15">
        <v>10.3</v>
      </c>
      <c r="W88" s="15">
        <v>7.9</v>
      </c>
      <c r="X88" s="15">
        <v>3.5</v>
      </c>
      <c r="Y88" s="15">
        <v>7.1</v>
      </c>
      <c r="Z88" s="15">
        <v>19.3</v>
      </c>
      <c r="AA88" s="15">
        <v>29.8</v>
      </c>
      <c r="AB88" s="19">
        <f t="shared" si="47"/>
        <v>121.79999999999998</v>
      </c>
      <c r="AC88" s="20">
        <f t="shared" si="41"/>
        <v>-429.40000000000009</v>
      </c>
      <c r="AD88" s="19">
        <f t="shared" si="30"/>
        <v>-77.902757619738765</v>
      </c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</row>
    <row r="89" spans="2:91" ht="15.75" customHeight="1">
      <c r="B89" s="106" t="s">
        <v>92</v>
      </c>
      <c r="C89" s="19">
        <v>520.20000000000005</v>
      </c>
      <c r="D89" s="19">
        <v>579.79999999999995</v>
      </c>
      <c r="E89" s="19">
        <v>741.1</v>
      </c>
      <c r="F89" s="19">
        <v>504.7</v>
      </c>
      <c r="G89" s="19">
        <v>693.7</v>
      </c>
      <c r="H89" s="19">
        <v>1326.3</v>
      </c>
      <c r="I89" s="19">
        <v>796</v>
      </c>
      <c r="J89" s="19">
        <v>1017.5</v>
      </c>
      <c r="K89" s="19">
        <v>722.7</v>
      </c>
      <c r="L89" s="19">
        <v>901.4</v>
      </c>
      <c r="M89" s="19">
        <v>814.5</v>
      </c>
      <c r="N89" s="19">
        <v>620.20000000000005</v>
      </c>
      <c r="O89" s="19">
        <f t="shared" si="46"/>
        <v>9238.1</v>
      </c>
      <c r="P89" s="19">
        <v>712.9</v>
      </c>
      <c r="Q89" s="19">
        <v>788.2</v>
      </c>
      <c r="R89" s="19">
        <v>2211.6</v>
      </c>
      <c r="S89" s="15">
        <v>597.6</v>
      </c>
      <c r="T89" s="15">
        <v>552.1</v>
      </c>
      <c r="U89" s="15">
        <v>647.79999999999995</v>
      </c>
      <c r="V89" s="15">
        <v>829.1</v>
      </c>
      <c r="W89" s="15">
        <v>678.4</v>
      </c>
      <c r="X89" s="15">
        <v>709.6</v>
      </c>
      <c r="Y89" s="15">
        <v>908.4</v>
      </c>
      <c r="Z89" s="15">
        <v>804.2</v>
      </c>
      <c r="AA89" s="15">
        <v>930.9</v>
      </c>
      <c r="AB89" s="19">
        <f t="shared" si="47"/>
        <v>10370.800000000001</v>
      </c>
      <c r="AC89" s="20">
        <f t="shared" si="41"/>
        <v>1132.7000000000007</v>
      </c>
      <c r="AD89" s="19">
        <f t="shared" si="30"/>
        <v>12.261179246814828</v>
      </c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</row>
    <row r="90" spans="2:91" s="47" customFormat="1" ht="15.95" customHeight="1">
      <c r="B90" s="107" t="s">
        <v>93</v>
      </c>
      <c r="C90" s="61">
        <v>518</v>
      </c>
      <c r="D90" s="108">
        <v>575.4</v>
      </c>
      <c r="E90" s="108">
        <v>735.2</v>
      </c>
      <c r="F90" s="108">
        <v>501.8</v>
      </c>
      <c r="G90" s="108">
        <v>689.7</v>
      </c>
      <c r="H90" s="108">
        <v>1323.4</v>
      </c>
      <c r="I90" s="108">
        <v>792.3</v>
      </c>
      <c r="J90" s="108">
        <v>1008.7</v>
      </c>
      <c r="K90" s="108">
        <v>716.7</v>
      </c>
      <c r="L90" s="108">
        <v>897.4</v>
      </c>
      <c r="M90" s="108">
        <v>809.3</v>
      </c>
      <c r="N90" s="108">
        <v>615.1</v>
      </c>
      <c r="O90" s="51">
        <f t="shared" si="46"/>
        <v>9183</v>
      </c>
      <c r="P90" s="61">
        <v>710.5</v>
      </c>
      <c r="Q90" s="108">
        <v>775.2</v>
      </c>
      <c r="R90" s="108">
        <v>747.1</v>
      </c>
      <c r="S90" s="108">
        <v>596.5</v>
      </c>
      <c r="T90" s="108">
        <v>549.1</v>
      </c>
      <c r="U90" s="108">
        <v>641</v>
      </c>
      <c r="V90" s="108">
        <v>822.3</v>
      </c>
      <c r="W90" s="108">
        <v>669.2</v>
      </c>
      <c r="X90" s="108">
        <v>703.5</v>
      </c>
      <c r="Y90" s="108">
        <v>895.5</v>
      </c>
      <c r="Z90" s="108">
        <v>794.9</v>
      </c>
      <c r="AA90" s="108">
        <v>926.2</v>
      </c>
      <c r="AB90" s="51">
        <f t="shared" si="47"/>
        <v>8831</v>
      </c>
      <c r="AC90" s="52">
        <f t="shared" si="41"/>
        <v>-352</v>
      </c>
      <c r="AD90" s="51">
        <f t="shared" si="30"/>
        <v>-3.8331699880213441</v>
      </c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</row>
    <row r="91" spans="2:91" s="47" customFormat="1" ht="15.95" customHeight="1">
      <c r="B91" s="109" t="s">
        <v>94</v>
      </c>
      <c r="C91" s="61">
        <v>0</v>
      </c>
      <c r="D91" s="108">
        <v>0</v>
      </c>
      <c r="E91" s="108">
        <v>0</v>
      </c>
      <c r="F91" s="108">
        <v>0</v>
      </c>
      <c r="G91" s="108">
        <v>0</v>
      </c>
      <c r="H91" s="10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51">
        <f t="shared" si="46"/>
        <v>0</v>
      </c>
      <c r="P91" s="61">
        <v>0</v>
      </c>
      <c r="Q91" s="108">
        <v>0</v>
      </c>
      <c r="R91" s="108">
        <v>1462.4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51">
        <f t="shared" si="47"/>
        <v>1462.4</v>
      </c>
      <c r="AC91" s="52">
        <f>+AB91-O91</f>
        <v>1462.4</v>
      </c>
      <c r="AD91" s="110">
        <v>0</v>
      </c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</row>
    <row r="92" spans="2:91" ht="15.95" customHeight="1">
      <c r="B92" s="111" t="s">
        <v>95</v>
      </c>
      <c r="C92" s="19">
        <f t="shared" ref="C92:O92" si="48">+C94+C93</f>
        <v>0</v>
      </c>
      <c r="D92" s="19">
        <f t="shared" si="48"/>
        <v>0</v>
      </c>
      <c r="E92" s="19">
        <f t="shared" si="48"/>
        <v>0</v>
      </c>
      <c r="F92" s="19">
        <f t="shared" si="48"/>
        <v>0</v>
      </c>
      <c r="G92" s="19">
        <f t="shared" si="48"/>
        <v>0</v>
      </c>
      <c r="H92" s="19">
        <f t="shared" si="48"/>
        <v>11.5</v>
      </c>
      <c r="I92" s="19">
        <f t="shared" si="48"/>
        <v>7.7</v>
      </c>
      <c r="J92" s="19">
        <f t="shared" si="48"/>
        <v>0.3</v>
      </c>
      <c r="K92" s="19">
        <f t="shared" si="48"/>
        <v>0</v>
      </c>
      <c r="L92" s="19">
        <f t="shared" si="48"/>
        <v>0</v>
      </c>
      <c r="M92" s="19">
        <f t="shared" si="48"/>
        <v>0.1</v>
      </c>
      <c r="N92" s="19">
        <f t="shared" si="48"/>
        <v>0</v>
      </c>
      <c r="O92" s="19">
        <f t="shared" si="48"/>
        <v>19.600000000000001</v>
      </c>
      <c r="P92" s="19">
        <f>+P94+P93</f>
        <v>5.7</v>
      </c>
      <c r="Q92" s="19">
        <f t="shared" ref="Q92:Y92" si="49">+Q94+Q93</f>
        <v>1603.3999999999999</v>
      </c>
      <c r="R92" s="19">
        <f t="shared" si="49"/>
        <v>803.3</v>
      </c>
      <c r="S92" s="19">
        <f t="shared" si="49"/>
        <v>1309.4000000000001</v>
      </c>
      <c r="T92" s="19">
        <f t="shared" si="49"/>
        <v>825</v>
      </c>
      <c r="U92" s="19">
        <f t="shared" si="49"/>
        <v>859.7</v>
      </c>
      <c r="V92" s="19">
        <f t="shared" si="49"/>
        <v>874</v>
      </c>
      <c r="W92" s="19">
        <f t="shared" si="49"/>
        <v>877.2</v>
      </c>
      <c r="X92" s="19">
        <f t="shared" si="49"/>
        <v>0</v>
      </c>
      <c r="Y92" s="19">
        <f t="shared" si="49"/>
        <v>1754.8</v>
      </c>
      <c r="Z92" s="19">
        <f>+Z94+Z93</f>
        <v>0</v>
      </c>
      <c r="AA92" s="19">
        <f>+AA94+AA93</f>
        <v>1750.7</v>
      </c>
      <c r="AB92" s="19">
        <f>+AB94+AB93</f>
        <v>10663.199999999999</v>
      </c>
      <c r="AC92" s="20">
        <f t="shared" si="41"/>
        <v>10643.599999999999</v>
      </c>
      <c r="AD92" s="110">
        <v>0</v>
      </c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</row>
    <row r="93" spans="2:91" ht="15.95" customHeight="1">
      <c r="B93" s="22" t="s">
        <v>96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11.5</v>
      </c>
      <c r="I93" s="23">
        <v>7.7</v>
      </c>
      <c r="J93" s="23">
        <v>0.3</v>
      </c>
      <c r="K93" s="54">
        <v>0</v>
      </c>
      <c r="L93" s="54">
        <v>0</v>
      </c>
      <c r="M93" s="54">
        <v>0.1</v>
      </c>
      <c r="N93" s="54">
        <v>0</v>
      </c>
      <c r="O93" s="23">
        <f>SUM(C93:N93)</f>
        <v>19.600000000000001</v>
      </c>
      <c r="P93" s="23">
        <v>5.7</v>
      </c>
      <c r="Q93" s="54">
        <v>5.6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23">
        <f>SUM(P93:AA93)</f>
        <v>11.3</v>
      </c>
      <c r="AC93" s="56">
        <f t="shared" si="41"/>
        <v>-8.3000000000000007</v>
      </c>
      <c r="AD93" s="51">
        <f t="shared" si="30"/>
        <v>-42.346938775510203</v>
      </c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</row>
    <row r="94" spans="2:91" ht="15.95" customHeight="1">
      <c r="B94" s="112" t="s">
        <v>97</v>
      </c>
      <c r="C94" s="2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23">
        <f>SUM(C94:N94)</f>
        <v>0</v>
      </c>
      <c r="P94" s="24">
        <v>0</v>
      </c>
      <c r="Q94" s="54">
        <v>1597.8</v>
      </c>
      <c r="R94" s="54">
        <v>803.3</v>
      </c>
      <c r="S94" s="54">
        <f>809.4+500</f>
        <v>1309.4000000000001</v>
      </c>
      <c r="T94" s="54">
        <v>825</v>
      </c>
      <c r="U94" s="54">
        <v>859.7</v>
      </c>
      <c r="V94" s="54">
        <v>874</v>
      </c>
      <c r="W94" s="54">
        <v>877.2</v>
      </c>
      <c r="X94" s="54">
        <v>0</v>
      </c>
      <c r="Y94" s="54">
        <v>1754.8</v>
      </c>
      <c r="Z94" s="54">
        <v>0</v>
      </c>
      <c r="AA94" s="54">
        <v>1750.7</v>
      </c>
      <c r="AB94" s="23">
        <f>SUM(P94:AA94)</f>
        <v>10651.9</v>
      </c>
      <c r="AC94" s="56">
        <f t="shared" si="41"/>
        <v>10651.9</v>
      </c>
      <c r="AD94" s="110">
        <v>0</v>
      </c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</row>
    <row r="95" spans="2:91" ht="20.25" customHeight="1" thickBot="1">
      <c r="B95" s="113" t="s">
        <v>98</v>
      </c>
      <c r="C95" s="114">
        <f>+C92+C8</f>
        <v>58569.30000000001</v>
      </c>
      <c r="D95" s="114">
        <f>+D92+D8</f>
        <v>46831.799999999996</v>
      </c>
      <c r="E95" s="114">
        <f>+E92+E8</f>
        <v>51103.700000000004</v>
      </c>
      <c r="F95" s="114">
        <f>+F92+F8</f>
        <v>66551.199999999997</v>
      </c>
      <c r="G95" s="114">
        <f t="shared" ref="G95:N95" si="50">+G92+G8</f>
        <v>55745.200000000004</v>
      </c>
      <c r="H95" s="114">
        <f t="shared" si="50"/>
        <v>54099</v>
      </c>
      <c r="I95" s="114">
        <f t="shared" si="50"/>
        <v>56631.999999999993</v>
      </c>
      <c r="J95" s="114">
        <f t="shared" si="50"/>
        <v>52308.600000000006</v>
      </c>
      <c r="K95" s="114">
        <f>+K92+K8</f>
        <v>51323.5</v>
      </c>
      <c r="L95" s="114">
        <f>+L92+L8</f>
        <v>58578.100000000006</v>
      </c>
      <c r="M95" s="114">
        <f>+M92+M8</f>
        <v>51174.69999999999</v>
      </c>
      <c r="N95" s="114">
        <f t="shared" si="50"/>
        <v>57325</v>
      </c>
      <c r="O95" s="114">
        <f>+O92+O8</f>
        <v>660242.10000000009</v>
      </c>
      <c r="P95" s="114">
        <f>+P92+P8</f>
        <v>63522.799999999981</v>
      </c>
      <c r="Q95" s="114">
        <f>+Q92+Q8</f>
        <v>51349.7</v>
      </c>
      <c r="R95" s="114">
        <f>+R92+R8</f>
        <v>47565.999999999993</v>
      </c>
      <c r="S95" s="114">
        <f>+S92+S8</f>
        <v>47032.2</v>
      </c>
      <c r="T95" s="114">
        <f t="shared" ref="T95:Y95" si="51">+T92+T8</f>
        <v>34888.200000000004</v>
      </c>
      <c r="U95" s="114">
        <f t="shared" si="51"/>
        <v>41049.600000000006</v>
      </c>
      <c r="V95" s="114">
        <f t="shared" si="51"/>
        <v>55063.100000000006</v>
      </c>
      <c r="W95" s="114">
        <f t="shared" si="51"/>
        <v>55562.2</v>
      </c>
      <c r="X95" s="114">
        <f t="shared" si="51"/>
        <v>60195.299999999988</v>
      </c>
      <c r="Y95" s="114">
        <f t="shared" si="51"/>
        <v>65443.799999999988</v>
      </c>
      <c r="Z95" s="114">
        <f>+Z92+Z8</f>
        <v>51732.4</v>
      </c>
      <c r="AA95" s="114">
        <f>+AA92+AA8</f>
        <v>61762.599999999984</v>
      </c>
      <c r="AB95" s="114">
        <f>+AB92+AB8</f>
        <v>635167.89999999979</v>
      </c>
      <c r="AC95" s="115">
        <f t="shared" si="41"/>
        <v>-25074.200000000303</v>
      </c>
      <c r="AD95" s="114">
        <f t="shared" si="30"/>
        <v>-3.797728136391227</v>
      </c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</row>
    <row r="96" spans="2:91" ht="15.95" customHeight="1" thickTop="1">
      <c r="B96" s="18" t="s">
        <v>99</v>
      </c>
      <c r="C96" s="19">
        <v>33.1</v>
      </c>
      <c r="D96" s="15">
        <v>31.7</v>
      </c>
      <c r="E96" s="15">
        <v>49.1</v>
      </c>
      <c r="F96" s="15">
        <v>211.5</v>
      </c>
      <c r="G96" s="15">
        <v>8.9</v>
      </c>
      <c r="H96" s="15">
        <v>11</v>
      </c>
      <c r="I96" s="15">
        <v>92.7</v>
      </c>
      <c r="J96" s="15">
        <v>49.8</v>
      </c>
      <c r="K96" s="15">
        <v>211.4</v>
      </c>
      <c r="L96" s="15">
        <v>53.1</v>
      </c>
      <c r="M96" s="79">
        <v>10.199999999999999</v>
      </c>
      <c r="N96" s="79">
        <v>275.8</v>
      </c>
      <c r="O96" s="19">
        <f>SUM(C96:N96)</f>
        <v>1038.3</v>
      </c>
      <c r="P96" s="19">
        <v>224.6</v>
      </c>
      <c r="Q96" s="15">
        <v>2.4</v>
      </c>
      <c r="R96" s="15">
        <v>108.6</v>
      </c>
      <c r="S96" s="15">
        <v>80.099999999999994</v>
      </c>
      <c r="T96" s="15">
        <v>38.700000000000003</v>
      </c>
      <c r="U96" s="15">
        <v>69.5</v>
      </c>
      <c r="V96" s="15">
        <v>23.9</v>
      </c>
      <c r="W96" s="15">
        <v>790</v>
      </c>
      <c r="X96" s="15">
        <v>0.8</v>
      </c>
      <c r="Y96" s="15">
        <v>16.399999999999999</v>
      </c>
      <c r="Z96" s="15">
        <v>0</v>
      </c>
      <c r="AA96" s="15">
        <v>138.80000000000001</v>
      </c>
      <c r="AB96" s="19">
        <f>SUM(P96:AA96)</f>
        <v>1493.8000000000002</v>
      </c>
      <c r="AC96" s="20">
        <f t="shared" si="41"/>
        <v>455.50000000000023</v>
      </c>
      <c r="AD96" s="81">
        <f t="shared" si="30"/>
        <v>43.869787152075531</v>
      </c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</row>
    <row r="97" spans="2:91" ht="15.95" customHeight="1">
      <c r="B97" s="116" t="s">
        <v>100</v>
      </c>
      <c r="C97" s="117">
        <f>+C98+C101</f>
        <v>23722</v>
      </c>
      <c r="D97" s="117">
        <f t="shared" ref="D97:Y97" si="52">+D98+D101</f>
        <v>19857.099999999999</v>
      </c>
      <c r="E97" s="117">
        <f t="shared" si="52"/>
        <v>154.19999999999999</v>
      </c>
      <c r="F97" s="117">
        <f t="shared" si="52"/>
        <v>9388.9</v>
      </c>
      <c r="G97" s="117">
        <f t="shared" si="52"/>
        <v>12570.3</v>
      </c>
      <c r="H97" s="117">
        <f t="shared" si="52"/>
        <v>127735.7</v>
      </c>
      <c r="I97" s="117">
        <f t="shared" si="52"/>
        <v>1109.8</v>
      </c>
      <c r="J97" s="117">
        <f t="shared" si="52"/>
        <v>622.5</v>
      </c>
      <c r="K97" s="117">
        <f t="shared" si="52"/>
        <v>5951.1</v>
      </c>
      <c r="L97" s="117">
        <f t="shared" si="52"/>
        <v>533.80000000000007</v>
      </c>
      <c r="M97" s="117">
        <f t="shared" si="52"/>
        <v>15098.300000000001</v>
      </c>
      <c r="N97" s="117">
        <f t="shared" si="52"/>
        <v>27575.399999999998</v>
      </c>
      <c r="O97" s="117">
        <f t="shared" si="52"/>
        <v>244319.10000000003</v>
      </c>
      <c r="P97" s="117">
        <f t="shared" si="52"/>
        <v>136944.19999999998</v>
      </c>
      <c r="Q97" s="117">
        <f t="shared" si="52"/>
        <v>4413.6000000000004</v>
      </c>
      <c r="R97" s="117">
        <f t="shared" si="52"/>
        <v>17163.099999999999</v>
      </c>
      <c r="S97" s="117">
        <f t="shared" si="52"/>
        <v>660.9</v>
      </c>
      <c r="T97" s="117">
        <f t="shared" si="52"/>
        <v>48062.9</v>
      </c>
      <c r="U97" s="117">
        <f t="shared" si="52"/>
        <v>40429.1</v>
      </c>
      <c r="V97" s="117">
        <f t="shared" si="52"/>
        <v>45034.9</v>
      </c>
      <c r="W97" s="117">
        <f t="shared" si="52"/>
        <v>7110.8</v>
      </c>
      <c r="X97" s="117">
        <f t="shared" si="52"/>
        <v>221945.1</v>
      </c>
      <c r="Y97" s="117">
        <f t="shared" si="52"/>
        <v>391.29999999999995</v>
      </c>
      <c r="Z97" s="117">
        <f>+Z98+Z101</f>
        <v>29332.3</v>
      </c>
      <c r="AA97" s="117">
        <f>+AA98+AA101</f>
        <v>48247.700000000004</v>
      </c>
      <c r="AB97" s="117">
        <f>+AB98+AB101</f>
        <v>599735.89999999991</v>
      </c>
      <c r="AC97" s="118">
        <f t="shared" si="41"/>
        <v>355416.79999999987</v>
      </c>
      <c r="AD97" s="117">
        <f t="shared" si="30"/>
        <v>145.47237608520979</v>
      </c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</row>
    <row r="98" spans="2:91" ht="15.95" customHeight="1">
      <c r="B98" s="119" t="s">
        <v>101</v>
      </c>
      <c r="C98" s="120">
        <f t="shared" ref="C98:AA98" si="53">+C99</f>
        <v>0</v>
      </c>
      <c r="D98" s="120">
        <f t="shared" si="53"/>
        <v>32.1</v>
      </c>
      <c r="E98" s="120">
        <f t="shared" si="53"/>
        <v>0</v>
      </c>
      <c r="F98" s="120">
        <f t="shared" si="53"/>
        <v>91.3</v>
      </c>
      <c r="G98" s="120">
        <f t="shared" si="53"/>
        <v>0</v>
      </c>
      <c r="H98" s="120">
        <f t="shared" si="53"/>
        <v>0</v>
      </c>
      <c r="I98" s="120">
        <f t="shared" si="53"/>
        <v>0</v>
      </c>
      <c r="J98" s="120">
        <f t="shared" si="53"/>
        <v>30.3</v>
      </c>
      <c r="K98" s="120">
        <f t="shared" si="53"/>
        <v>0</v>
      </c>
      <c r="L98" s="120">
        <f t="shared" si="53"/>
        <v>92.7</v>
      </c>
      <c r="M98" s="120">
        <f>+M99</f>
        <v>22.7</v>
      </c>
      <c r="N98" s="120">
        <f>+N99</f>
        <v>9.6</v>
      </c>
      <c r="O98" s="120">
        <f>+O99+O100</f>
        <v>278.70000000000005</v>
      </c>
      <c r="P98" s="120">
        <f t="shared" si="53"/>
        <v>0</v>
      </c>
      <c r="Q98" s="120">
        <f t="shared" si="53"/>
        <v>31.8</v>
      </c>
      <c r="R98" s="120">
        <f t="shared" si="53"/>
        <v>0</v>
      </c>
      <c r="S98" s="120">
        <f t="shared" si="53"/>
        <v>0</v>
      </c>
      <c r="T98" s="120">
        <f t="shared" si="53"/>
        <v>0</v>
      </c>
      <c r="U98" s="120">
        <f t="shared" si="53"/>
        <v>0</v>
      </c>
      <c r="V98" s="120">
        <f t="shared" si="53"/>
        <v>49.1</v>
      </c>
      <c r="W98" s="120">
        <f t="shared" si="53"/>
        <v>0</v>
      </c>
      <c r="X98" s="120">
        <f t="shared" si="53"/>
        <v>32</v>
      </c>
      <c r="Y98" s="120">
        <f t="shared" si="53"/>
        <v>31.4</v>
      </c>
      <c r="Z98" s="120">
        <f t="shared" si="53"/>
        <v>0</v>
      </c>
      <c r="AA98" s="120">
        <f t="shared" si="53"/>
        <v>124.4</v>
      </c>
      <c r="AB98" s="120">
        <f>+AB99+AB100</f>
        <v>268.70000000000005</v>
      </c>
      <c r="AC98" s="120">
        <f t="shared" si="41"/>
        <v>-10</v>
      </c>
      <c r="AD98" s="121">
        <f t="shared" si="30"/>
        <v>-3.588087549336203</v>
      </c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</row>
    <row r="99" spans="2:91" ht="15.95" customHeight="1">
      <c r="B99" s="122" t="s">
        <v>102</v>
      </c>
      <c r="C99" s="123">
        <v>0</v>
      </c>
      <c r="D99" s="124">
        <v>32.1</v>
      </c>
      <c r="E99" s="124">
        <v>0</v>
      </c>
      <c r="F99" s="124">
        <v>91.3</v>
      </c>
      <c r="G99" s="124">
        <v>0</v>
      </c>
      <c r="H99" s="124">
        <v>0</v>
      </c>
      <c r="I99" s="124">
        <v>0</v>
      </c>
      <c r="J99" s="124">
        <v>30.3</v>
      </c>
      <c r="K99" s="124">
        <v>0</v>
      </c>
      <c r="L99" s="124">
        <v>92.7</v>
      </c>
      <c r="M99" s="124">
        <v>22.7</v>
      </c>
      <c r="N99" s="124">
        <v>9.6</v>
      </c>
      <c r="O99" s="123">
        <f>SUM(C99:N99)</f>
        <v>278.70000000000005</v>
      </c>
      <c r="P99" s="123">
        <v>0</v>
      </c>
      <c r="Q99" s="124">
        <v>31.8</v>
      </c>
      <c r="R99" s="124">
        <v>0</v>
      </c>
      <c r="S99" s="124">
        <v>0</v>
      </c>
      <c r="T99" s="124">
        <v>0</v>
      </c>
      <c r="U99" s="124">
        <v>0</v>
      </c>
      <c r="V99" s="124">
        <v>49.1</v>
      </c>
      <c r="W99" s="124">
        <v>0</v>
      </c>
      <c r="X99" s="124">
        <v>32</v>
      </c>
      <c r="Y99" s="124">
        <v>31.4</v>
      </c>
      <c r="Z99" s="124">
        <v>0</v>
      </c>
      <c r="AA99" s="124">
        <v>124.4</v>
      </c>
      <c r="AB99" s="123">
        <f>SUM(P99:AA99)</f>
        <v>268.70000000000005</v>
      </c>
      <c r="AC99" s="124">
        <f t="shared" si="41"/>
        <v>-10</v>
      </c>
      <c r="AD99" s="123">
        <f t="shared" si="30"/>
        <v>-3.588087549336203</v>
      </c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</row>
    <row r="100" spans="2:91" ht="15.95" customHeight="1">
      <c r="B100" s="122" t="s">
        <v>103</v>
      </c>
      <c r="C100" s="123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  <c r="I100" s="124">
        <v>0</v>
      </c>
      <c r="J100" s="124">
        <v>0</v>
      </c>
      <c r="K100" s="124">
        <v>0</v>
      </c>
      <c r="L100" s="124">
        <v>0</v>
      </c>
      <c r="M100" s="124">
        <v>0</v>
      </c>
      <c r="N100" s="124">
        <v>0</v>
      </c>
      <c r="O100" s="123">
        <f>SUM(C100:N100)</f>
        <v>0</v>
      </c>
      <c r="P100" s="123">
        <v>0</v>
      </c>
      <c r="Q100" s="124">
        <v>0</v>
      </c>
      <c r="R100" s="124">
        <v>0</v>
      </c>
      <c r="S100" s="124">
        <v>0</v>
      </c>
      <c r="T100" s="124">
        <v>0</v>
      </c>
      <c r="U100" s="124">
        <v>0</v>
      </c>
      <c r="V100" s="124">
        <v>0</v>
      </c>
      <c r="W100" s="124">
        <v>0</v>
      </c>
      <c r="X100" s="124">
        <v>0</v>
      </c>
      <c r="Y100" s="124">
        <v>0</v>
      </c>
      <c r="Z100" s="124">
        <v>0</v>
      </c>
      <c r="AA100" s="124">
        <v>0</v>
      </c>
      <c r="AB100" s="123">
        <f>SUM(P100:AA100)</f>
        <v>0</v>
      </c>
      <c r="AC100" s="125">
        <f t="shared" si="41"/>
        <v>0</v>
      </c>
      <c r="AD100" s="75">
        <v>0</v>
      </c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</row>
    <row r="101" spans="2:91" ht="15.95" customHeight="1">
      <c r="B101" s="119" t="s">
        <v>104</v>
      </c>
      <c r="C101" s="120">
        <f>+C102+C104</f>
        <v>23722</v>
      </c>
      <c r="D101" s="120">
        <f t="shared" ref="D101:Y101" si="54">+D102+D104</f>
        <v>19825</v>
      </c>
      <c r="E101" s="120">
        <f t="shared" si="54"/>
        <v>154.19999999999999</v>
      </c>
      <c r="F101" s="120">
        <f t="shared" si="54"/>
        <v>9297.6</v>
      </c>
      <c r="G101" s="120">
        <f t="shared" si="54"/>
        <v>12570.3</v>
      </c>
      <c r="H101" s="120">
        <f t="shared" si="54"/>
        <v>127735.7</v>
      </c>
      <c r="I101" s="120">
        <f t="shared" si="54"/>
        <v>1109.8</v>
      </c>
      <c r="J101" s="120">
        <f t="shared" si="54"/>
        <v>592.20000000000005</v>
      </c>
      <c r="K101" s="120">
        <f t="shared" si="54"/>
        <v>5951.1</v>
      </c>
      <c r="L101" s="120">
        <f t="shared" si="54"/>
        <v>441.1</v>
      </c>
      <c r="M101" s="120">
        <f t="shared" si="54"/>
        <v>15075.6</v>
      </c>
      <c r="N101" s="120">
        <f t="shared" si="54"/>
        <v>27565.8</v>
      </c>
      <c r="O101" s="120">
        <f t="shared" si="54"/>
        <v>244040.40000000002</v>
      </c>
      <c r="P101" s="120">
        <f t="shared" si="54"/>
        <v>136944.19999999998</v>
      </c>
      <c r="Q101" s="120">
        <f t="shared" si="54"/>
        <v>4381.8</v>
      </c>
      <c r="R101" s="120">
        <f t="shared" si="54"/>
        <v>17163.099999999999</v>
      </c>
      <c r="S101" s="120">
        <f t="shared" si="54"/>
        <v>660.9</v>
      </c>
      <c r="T101" s="120">
        <f t="shared" si="54"/>
        <v>48062.9</v>
      </c>
      <c r="U101" s="120">
        <f t="shared" si="54"/>
        <v>40429.1</v>
      </c>
      <c r="V101" s="120">
        <f t="shared" si="54"/>
        <v>44985.8</v>
      </c>
      <c r="W101" s="120">
        <f t="shared" si="54"/>
        <v>7110.8</v>
      </c>
      <c r="X101" s="120">
        <f t="shared" si="54"/>
        <v>221913.1</v>
      </c>
      <c r="Y101" s="120">
        <f t="shared" si="54"/>
        <v>359.9</v>
      </c>
      <c r="Z101" s="120">
        <f>+Z102+Z104</f>
        <v>29332.3</v>
      </c>
      <c r="AA101" s="120">
        <f>+AA102+AA104</f>
        <v>48123.3</v>
      </c>
      <c r="AB101" s="120">
        <f>+AB102+AB104</f>
        <v>599467.19999999995</v>
      </c>
      <c r="AC101" s="120">
        <f t="shared" si="41"/>
        <v>355426.79999999993</v>
      </c>
      <c r="AD101" s="121">
        <f>+AC101/O101*100</f>
        <v>145.64260671593715</v>
      </c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</row>
    <row r="102" spans="2:91" ht="15.95" customHeight="1">
      <c r="B102" s="126" t="s">
        <v>105</v>
      </c>
      <c r="C102" s="127">
        <f t="shared" ref="C102:AC102" si="55">+C103</f>
        <v>0</v>
      </c>
      <c r="D102" s="127">
        <f t="shared" si="55"/>
        <v>0</v>
      </c>
      <c r="E102" s="127">
        <f t="shared" si="55"/>
        <v>0</v>
      </c>
      <c r="F102" s="127">
        <f t="shared" si="55"/>
        <v>0</v>
      </c>
      <c r="G102" s="127">
        <f t="shared" si="55"/>
        <v>0</v>
      </c>
      <c r="H102" s="127">
        <f t="shared" si="55"/>
        <v>0</v>
      </c>
      <c r="I102" s="127">
        <f t="shared" si="55"/>
        <v>0</v>
      </c>
      <c r="J102" s="127">
        <f t="shared" si="55"/>
        <v>0</v>
      </c>
      <c r="K102" s="127">
        <f t="shared" si="55"/>
        <v>0</v>
      </c>
      <c r="L102" s="127">
        <f t="shared" si="55"/>
        <v>0</v>
      </c>
      <c r="M102" s="127">
        <f t="shared" si="55"/>
        <v>0</v>
      </c>
      <c r="N102" s="127">
        <f t="shared" si="55"/>
        <v>0</v>
      </c>
      <c r="O102" s="127">
        <f t="shared" si="55"/>
        <v>0</v>
      </c>
      <c r="P102" s="127">
        <f t="shared" si="55"/>
        <v>0</v>
      </c>
      <c r="Q102" s="127">
        <f t="shared" si="55"/>
        <v>0</v>
      </c>
      <c r="R102" s="127">
        <f t="shared" si="55"/>
        <v>0</v>
      </c>
      <c r="S102" s="127">
        <f t="shared" si="55"/>
        <v>0</v>
      </c>
      <c r="T102" s="127">
        <f t="shared" si="55"/>
        <v>0</v>
      </c>
      <c r="U102" s="127">
        <f t="shared" si="55"/>
        <v>0</v>
      </c>
      <c r="V102" s="127">
        <f t="shared" si="55"/>
        <v>0</v>
      </c>
      <c r="W102" s="127">
        <f t="shared" si="55"/>
        <v>0</v>
      </c>
      <c r="X102" s="127">
        <f t="shared" si="55"/>
        <v>0</v>
      </c>
      <c r="Y102" s="127">
        <f t="shared" si="55"/>
        <v>0</v>
      </c>
      <c r="Z102" s="127">
        <f t="shared" si="55"/>
        <v>0</v>
      </c>
      <c r="AA102" s="127">
        <f t="shared" si="55"/>
        <v>0</v>
      </c>
      <c r="AB102" s="127">
        <f t="shared" si="55"/>
        <v>0</v>
      </c>
      <c r="AC102" s="125">
        <f t="shared" si="55"/>
        <v>0</v>
      </c>
      <c r="AD102" s="75">
        <v>0</v>
      </c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</row>
    <row r="103" spans="2:91" ht="15.95" customHeight="1">
      <c r="B103" s="37" t="s">
        <v>106</v>
      </c>
      <c r="C103" s="123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  <c r="I103" s="124">
        <v>0</v>
      </c>
      <c r="J103" s="124">
        <v>0</v>
      </c>
      <c r="K103" s="124">
        <v>0</v>
      </c>
      <c r="L103" s="124">
        <v>0</v>
      </c>
      <c r="M103" s="124">
        <v>0</v>
      </c>
      <c r="N103" s="124">
        <v>0</v>
      </c>
      <c r="O103" s="123">
        <f>SUM(C103:N103)</f>
        <v>0</v>
      </c>
      <c r="P103" s="123">
        <v>0</v>
      </c>
      <c r="Q103" s="124">
        <v>0</v>
      </c>
      <c r="R103" s="124">
        <v>0</v>
      </c>
      <c r="S103" s="124">
        <v>0</v>
      </c>
      <c r="T103" s="124">
        <v>0</v>
      </c>
      <c r="U103" s="124">
        <v>0</v>
      </c>
      <c r="V103" s="124">
        <v>0</v>
      </c>
      <c r="W103" s="124">
        <v>0</v>
      </c>
      <c r="X103" s="124">
        <v>0</v>
      </c>
      <c r="Y103" s="124">
        <v>0</v>
      </c>
      <c r="Z103" s="124">
        <v>0</v>
      </c>
      <c r="AA103" s="124">
        <v>0</v>
      </c>
      <c r="AB103" s="123">
        <f>SUM(P103:AA103)</f>
        <v>0</v>
      </c>
      <c r="AC103" s="125">
        <f t="shared" ref="AC103:AC125" si="56">+AB103-O103</f>
        <v>0</v>
      </c>
      <c r="AD103" s="75">
        <v>0</v>
      </c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</row>
    <row r="104" spans="2:91" ht="15.95" customHeight="1">
      <c r="B104" s="126" t="s">
        <v>107</v>
      </c>
      <c r="C104" s="128">
        <f>+C106+C109+C105</f>
        <v>23722</v>
      </c>
      <c r="D104" s="128">
        <f>+D106+D109</f>
        <v>19825</v>
      </c>
      <c r="E104" s="128">
        <f t="shared" ref="E104:J104" si="57">+E106+E109</f>
        <v>154.19999999999999</v>
      </c>
      <c r="F104" s="128">
        <f t="shared" si="57"/>
        <v>9297.6</v>
      </c>
      <c r="G104" s="128">
        <f t="shared" si="57"/>
        <v>12570.3</v>
      </c>
      <c r="H104" s="128">
        <f t="shared" si="57"/>
        <v>127735.7</v>
      </c>
      <c r="I104" s="128">
        <f t="shared" si="57"/>
        <v>1109.8</v>
      </c>
      <c r="J104" s="128">
        <f t="shared" si="57"/>
        <v>592.20000000000005</v>
      </c>
      <c r="K104" s="128">
        <f>+K106+K109</f>
        <v>5951.1</v>
      </c>
      <c r="L104" s="128">
        <f>+L106+L109</f>
        <v>441.1</v>
      </c>
      <c r="M104" s="128">
        <f>+M106+M109</f>
        <v>15075.6</v>
      </c>
      <c r="N104" s="128">
        <f>+N106+N109</f>
        <v>27565.8</v>
      </c>
      <c r="O104" s="128">
        <f>+O106+O109+O105</f>
        <v>244040.40000000002</v>
      </c>
      <c r="P104" s="128">
        <f>+P106+P109+P105</f>
        <v>136944.19999999998</v>
      </c>
      <c r="Q104" s="128">
        <f>+Q106+Q109</f>
        <v>4381.8</v>
      </c>
      <c r="R104" s="128">
        <f t="shared" ref="R104:Y104" si="58">+R106+R109</f>
        <v>17163.099999999999</v>
      </c>
      <c r="S104" s="128">
        <f t="shared" si="58"/>
        <v>660.9</v>
      </c>
      <c r="T104" s="128">
        <f t="shared" si="58"/>
        <v>48062.9</v>
      </c>
      <c r="U104" s="128">
        <f t="shared" si="58"/>
        <v>40429.1</v>
      </c>
      <c r="V104" s="128">
        <f t="shared" si="58"/>
        <v>44985.8</v>
      </c>
      <c r="W104" s="128">
        <f t="shared" si="58"/>
        <v>7110.8</v>
      </c>
      <c r="X104" s="128">
        <f t="shared" si="58"/>
        <v>221913.1</v>
      </c>
      <c r="Y104" s="128">
        <f t="shared" si="58"/>
        <v>359.9</v>
      </c>
      <c r="Z104" s="128">
        <f>+Z106+Z109</f>
        <v>29332.3</v>
      </c>
      <c r="AA104" s="128">
        <f>+AA106+AA109</f>
        <v>48123.3</v>
      </c>
      <c r="AB104" s="128">
        <f>+AB106+AB109+AB105</f>
        <v>599467.19999999995</v>
      </c>
      <c r="AC104" s="129">
        <f t="shared" si="56"/>
        <v>355426.79999999993</v>
      </c>
      <c r="AD104" s="130">
        <f>+AC104/O104*100</f>
        <v>145.64260671593715</v>
      </c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</row>
    <row r="105" spans="2:91" ht="15.95" customHeight="1">
      <c r="B105" s="131" t="s">
        <v>108</v>
      </c>
      <c r="C105" s="117">
        <v>0</v>
      </c>
      <c r="D105" s="118">
        <v>0</v>
      </c>
      <c r="E105" s="118">
        <v>0</v>
      </c>
      <c r="F105" s="118">
        <v>0</v>
      </c>
      <c r="G105" s="118">
        <v>0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18">
        <v>0</v>
      </c>
      <c r="O105" s="117">
        <f>SUM(C105:N105)</f>
        <v>0</v>
      </c>
      <c r="P105" s="117">
        <v>0</v>
      </c>
      <c r="Q105" s="118">
        <v>0</v>
      </c>
      <c r="R105" s="118">
        <v>0</v>
      </c>
      <c r="S105" s="118">
        <v>0</v>
      </c>
      <c r="T105" s="118">
        <v>0</v>
      </c>
      <c r="U105" s="118">
        <v>0</v>
      </c>
      <c r="V105" s="118">
        <v>0</v>
      </c>
      <c r="W105" s="118">
        <v>0</v>
      </c>
      <c r="X105" s="118">
        <v>0</v>
      </c>
      <c r="Y105" s="118">
        <v>0</v>
      </c>
      <c r="Z105" s="118">
        <v>0</v>
      </c>
      <c r="AA105" s="118">
        <v>0</v>
      </c>
      <c r="AB105" s="117">
        <f>SUM(P105:AA105)</f>
        <v>0</v>
      </c>
      <c r="AC105" s="132">
        <f t="shared" si="56"/>
        <v>0</v>
      </c>
      <c r="AD105" s="133" t="s">
        <v>109</v>
      </c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</row>
    <row r="106" spans="2:91" ht="15.95" customHeight="1">
      <c r="B106" s="131" t="s">
        <v>110</v>
      </c>
      <c r="C106" s="118">
        <f>+C107+C108</f>
        <v>23507.7</v>
      </c>
      <c r="D106" s="118">
        <f t="shared" ref="D106:Y106" si="59">+D107+D108</f>
        <v>18774.3</v>
      </c>
      <c r="E106" s="118">
        <f t="shared" si="59"/>
        <v>0</v>
      </c>
      <c r="F106" s="118">
        <f t="shared" si="59"/>
        <v>9118</v>
      </c>
      <c r="G106" s="118">
        <f t="shared" si="59"/>
        <v>12000</v>
      </c>
      <c r="H106" s="118">
        <f t="shared" si="59"/>
        <v>126817.3</v>
      </c>
      <c r="I106" s="118">
        <f t="shared" si="59"/>
        <v>1000</v>
      </c>
      <c r="J106" s="118">
        <f t="shared" si="59"/>
        <v>0</v>
      </c>
      <c r="K106" s="118">
        <f t="shared" si="59"/>
        <v>4160.2</v>
      </c>
      <c r="L106" s="118">
        <f t="shared" si="59"/>
        <v>0</v>
      </c>
      <c r="M106" s="118">
        <f t="shared" si="59"/>
        <v>14800</v>
      </c>
      <c r="N106" s="118">
        <f t="shared" si="59"/>
        <v>2515.6999999999998</v>
      </c>
      <c r="O106" s="118">
        <f t="shared" si="59"/>
        <v>212693.2</v>
      </c>
      <c r="P106" s="118">
        <f t="shared" si="59"/>
        <v>136914.79999999999</v>
      </c>
      <c r="Q106" s="118">
        <f t="shared" si="59"/>
        <v>4050</v>
      </c>
      <c r="R106" s="118">
        <f t="shared" si="59"/>
        <v>8813.7999999999993</v>
      </c>
      <c r="S106" s="118">
        <f t="shared" si="59"/>
        <v>0</v>
      </c>
      <c r="T106" s="118">
        <f t="shared" si="59"/>
        <v>40000</v>
      </c>
      <c r="U106" s="118">
        <f t="shared" si="59"/>
        <v>0</v>
      </c>
      <c r="V106" s="118">
        <f t="shared" si="59"/>
        <v>43759.9</v>
      </c>
      <c r="W106" s="118">
        <f t="shared" si="59"/>
        <v>5000</v>
      </c>
      <c r="X106" s="118">
        <f t="shared" si="59"/>
        <v>221890.30000000002</v>
      </c>
      <c r="Y106" s="118">
        <f t="shared" si="59"/>
        <v>182.9</v>
      </c>
      <c r="Z106" s="118">
        <f>+Z107+Z108</f>
        <v>0</v>
      </c>
      <c r="AA106" s="118">
        <f>+AA107+AA108</f>
        <v>9853.7000000000007</v>
      </c>
      <c r="AB106" s="118">
        <f>+AB107+AB108</f>
        <v>470465.4</v>
      </c>
      <c r="AC106" s="28">
        <f t="shared" si="56"/>
        <v>257772.2</v>
      </c>
      <c r="AD106" s="117">
        <f>+AC106/O106*100</f>
        <v>121.19437762937415</v>
      </c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</row>
    <row r="107" spans="2:91" ht="15.95" customHeight="1">
      <c r="B107" s="134" t="s">
        <v>111</v>
      </c>
      <c r="C107" s="123">
        <v>23507.7</v>
      </c>
      <c r="D107" s="124">
        <v>18774.3</v>
      </c>
      <c r="E107" s="124">
        <v>0</v>
      </c>
      <c r="F107" s="124">
        <v>9118</v>
      </c>
      <c r="G107" s="124">
        <v>12000</v>
      </c>
      <c r="H107" s="124">
        <v>1500</v>
      </c>
      <c r="I107" s="124">
        <v>1000</v>
      </c>
      <c r="J107" s="124">
        <v>0</v>
      </c>
      <c r="K107" s="124">
        <v>4160.2</v>
      </c>
      <c r="L107" s="124">
        <v>0</v>
      </c>
      <c r="M107" s="124">
        <v>14800</v>
      </c>
      <c r="N107" s="124">
        <v>2515.6999999999998</v>
      </c>
      <c r="O107" s="123">
        <f>SUM(C107:N107)</f>
        <v>87375.9</v>
      </c>
      <c r="P107" s="123">
        <v>5408</v>
      </c>
      <c r="Q107" s="124">
        <v>4050</v>
      </c>
      <c r="R107" s="124">
        <v>8813.7999999999993</v>
      </c>
      <c r="S107" s="124">
        <v>0</v>
      </c>
      <c r="T107" s="124">
        <v>40000</v>
      </c>
      <c r="U107" s="124">
        <v>0</v>
      </c>
      <c r="V107" s="124">
        <v>43759.9</v>
      </c>
      <c r="W107" s="124">
        <v>5000</v>
      </c>
      <c r="X107" s="124">
        <v>6035.6</v>
      </c>
      <c r="Y107" s="124">
        <v>0</v>
      </c>
      <c r="Z107" s="124">
        <v>0</v>
      </c>
      <c r="AA107" s="124">
        <v>9500</v>
      </c>
      <c r="AB107" s="123">
        <f>SUM(P107:AA107)</f>
        <v>122567.30000000002</v>
      </c>
      <c r="AC107" s="135">
        <f t="shared" si="56"/>
        <v>35191.400000000023</v>
      </c>
      <c r="AD107" s="123">
        <f>+AC107/O107*100</f>
        <v>40.275865541871411</v>
      </c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</row>
    <row r="108" spans="2:91" ht="15.95" customHeight="1">
      <c r="B108" s="134" t="s">
        <v>112</v>
      </c>
      <c r="C108" s="123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125317.3</v>
      </c>
      <c r="I108" s="124">
        <v>0</v>
      </c>
      <c r="J108" s="124">
        <v>0</v>
      </c>
      <c r="K108" s="124">
        <v>0</v>
      </c>
      <c r="L108" s="124">
        <v>0</v>
      </c>
      <c r="M108" s="124">
        <v>0</v>
      </c>
      <c r="N108" s="124">
        <v>0</v>
      </c>
      <c r="O108" s="123">
        <f>SUM(C108:N108)</f>
        <v>125317.3</v>
      </c>
      <c r="P108" s="123">
        <v>131506.79999999999</v>
      </c>
      <c r="Q108" s="124">
        <v>0</v>
      </c>
      <c r="R108" s="124">
        <v>0</v>
      </c>
      <c r="S108" s="124">
        <v>0</v>
      </c>
      <c r="T108" s="124">
        <v>0</v>
      </c>
      <c r="U108" s="124">
        <v>0</v>
      </c>
      <c r="V108" s="124">
        <v>0</v>
      </c>
      <c r="W108" s="124">
        <v>0</v>
      </c>
      <c r="X108" s="124">
        <v>215854.7</v>
      </c>
      <c r="Y108" s="124">
        <v>182.9</v>
      </c>
      <c r="Z108" s="124">
        <v>0</v>
      </c>
      <c r="AA108" s="124">
        <v>353.7</v>
      </c>
      <c r="AB108" s="123">
        <f>SUM(P108:AA108)</f>
        <v>347898.10000000003</v>
      </c>
      <c r="AC108" s="135">
        <f t="shared" si="56"/>
        <v>222580.80000000005</v>
      </c>
      <c r="AD108" s="123">
        <v>0</v>
      </c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</row>
    <row r="109" spans="2:91" ht="15.95" customHeight="1">
      <c r="B109" s="131" t="s">
        <v>113</v>
      </c>
      <c r="C109" s="118">
        <f>+C110+C111</f>
        <v>214.3</v>
      </c>
      <c r="D109" s="118">
        <f t="shared" ref="D109:Y109" si="60">+D110+D111</f>
        <v>1050.7</v>
      </c>
      <c r="E109" s="118">
        <f t="shared" si="60"/>
        <v>154.19999999999999</v>
      </c>
      <c r="F109" s="118">
        <f t="shared" si="60"/>
        <v>179.6</v>
      </c>
      <c r="G109" s="118">
        <f t="shared" si="60"/>
        <v>570.29999999999995</v>
      </c>
      <c r="H109" s="118">
        <f t="shared" si="60"/>
        <v>918.4</v>
      </c>
      <c r="I109" s="118">
        <f t="shared" si="60"/>
        <v>109.8</v>
      </c>
      <c r="J109" s="118">
        <f t="shared" si="60"/>
        <v>592.20000000000005</v>
      </c>
      <c r="K109" s="118">
        <f t="shared" si="60"/>
        <v>1790.9</v>
      </c>
      <c r="L109" s="118">
        <f t="shared" si="60"/>
        <v>441.1</v>
      </c>
      <c r="M109" s="118">
        <f t="shared" si="60"/>
        <v>275.60000000000002</v>
      </c>
      <c r="N109" s="118">
        <f t="shared" si="60"/>
        <v>25050.1</v>
      </c>
      <c r="O109" s="118">
        <f t="shared" si="60"/>
        <v>31347.199999999997</v>
      </c>
      <c r="P109" s="118">
        <f t="shared" si="60"/>
        <v>29.4</v>
      </c>
      <c r="Q109" s="118">
        <f t="shared" si="60"/>
        <v>331.8</v>
      </c>
      <c r="R109" s="118">
        <f t="shared" si="60"/>
        <v>8349.2999999999993</v>
      </c>
      <c r="S109" s="118">
        <f t="shared" si="60"/>
        <v>660.9</v>
      </c>
      <c r="T109" s="118">
        <f t="shared" si="60"/>
        <v>8062.9</v>
      </c>
      <c r="U109" s="118">
        <f t="shared" si="60"/>
        <v>40429.1</v>
      </c>
      <c r="V109" s="118">
        <f t="shared" si="60"/>
        <v>1225.9000000000001</v>
      </c>
      <c r="W109" s="118">
        <f t="shared" si="60"/>
        <v>2110.8000000000002</v>
      </c>
      <c r="X109" s="118">
        <f t="shared" si="60"/>
        <v>22.8</v>
      </c>
      <c r="Y109" s="118">
        <f t="shared" si="60"/>
        <v>177</v>
      </c>
      <c r="Z109" s="118">
        <f>+Z110+Z111</f>
        <v>29332.3</v>
      </c>
      <c r="AA109" s="118">
        <f>+AA110+AA111</f>
        <v>38269.599999999999</v>
      </c>
      <c r="AB109" s="118">
        <f>+AB110+AB111</f>
        <v>129001.79999999999</v>
      </c>
      <c r="AC109" s="28">
        <f t="shared" si="56"/>
        <v>97654.599999999991</v>
      </c>
      <c r="AD109" s="27">
        <f>+AC109/O109*100</f>
        <v>311.52575030624746</v>
      </c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</row>
    <row r="110" spans="2:91" ht="13.5" customHeight="1">
      <c r="B110" s="134" t="s">
        <v>114</v>
      </c>
      <c r="C110" s="123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  <c r="I110" s="124">
        <v>0</v>
      </c>
      <c r="J110" s="124">
        <v>0</v>
      </c>
      <c r="K110" s="124">
        <v>0</v>
      </c>
      <c r="L110" s="124">
        <v>0</v>
      </c>
      <c r="M110" s="124">
        <v>0</v>
      </c>
      <c r="N110" s="124">
        <v>0</v>
      </c>
      <c r="O110" s="123">
        <f>SUM(C110:N110)</f>
        <v>0</v>
      </c>
      <c r="P110" s="123">
        <v>0</v>
      </c>
      <c r="Q110" s="124">
        <v>0</v>
      </c>
      <c r="R110" s="124">
        <v>0</v>
      </c>
      <c r="S110" s="124">
        <v>0</v>
      </c>
      <c r="T110" s="124">
        <v>6000</v>
      </c>
      <c r="U110" s="124">
        <v>1500</v>
      </c>
      <c r="V110" s="124">
        <v>0</v>
      </c>
      <c r="W110" s="124">
        <v>0</v>
      </c>
      <c r="X110" s="124">
        <v>0</v>
      </c>
      <c r="Y110" s="124">
        <v>0</v>
      </c>
      <c r="Z110" s="124">
        <v>0</v>
      </c>
      <c r="AA110" s="124">
        <v>0</v>
      </c>
      <c r="AB110" s="123">
        <f>SUM(P110:AA110)</f>
        <v>7500</v>
      </c>
      <c r="AC110" s="135">
        <f t="shared" si="56"/>
        <v>7500</v>
      </c>
      <c r="AD110" s="75">
        <v>0</v>
      </c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</row>
    <row r="111" spans="2:91" ht="15.95" customHeight="1">
      <c r="B111" s="134" t="s">
        <v>115</v>
      </c>
      <c r="C111" s="124">
        <f t="shared" ref="C111:AA111" si="61">+C112+C113</f>
        <v>214.3</v>
      </c>
      <c r="D111" s="124">
        <f t="shared" si="61"/>
        <v>1050.7</v>
      </c>
      <c r="E111" s="124">
        <f t="shared" si="61"/>
        <v>154.19999999999999</v>
      </c>
      <c r="F111" s="124">
        <f t="shared" si="61"/>
        <v>179.6</v>
      </c>
      <c r="G111" s="124">
        <f t="shared" si="61"/>
        <v>570.29999999999995</v>
      </c>
      <c r="H111" s="124">
        <f t="shared" si="61"/>
        <v>918.4</v>
      </c>
      <c r="I111" s="124">
        <f t="shared" si="61"/>
        <v>109.8</v>
      </c>
      <c r="J111" s="124">
        <f t="shared" si="61"/>
        <v>592.20000000000005</v>
      </c>
      <c r="K111" s="124">
        <f t="shared" si="61"/>
        <v>1790.9</v>
      </c>
      <c r="L111" s="124">
        <f t="shared" si="61"/>
        <v>441.1</v>
      </c>
      <c r="M111" s="124">
        <f t="shared" si="61"/>
        <v>275.60000000000002</v>
      </c>
      <c r="N111" s="124">
        <f t="shared" si="61"/>
        <v>25050.1</v>
      </c>
      <c r="O111" s="124">
        <f t="shared" si="61"/>
        <v>31347.199999999997</v>
      </c>
      <c r="P111" s="124">
        <f t="shared" si="61"/>
        <v>29.4</v>
      </c>
      <c r="Q111" s="124">
        <f t="shared" si="61"/>
        <v>331.8</v>
      </c>
      <c r="R111" s="124">
        <f t="shared" si="61"/>
        <v>8349.2999999999993</v>
      </c>
      <c r="S111" s="124">
        <f t="shared" si="61"/>
        <v>660.9</v>
      </c>
      <c r="T111" s="124">
        <f t="shared" si="61"/>
        <v>2062.9</v>
      </c>
      <c r="U111" s="124">
        <f t="shared" si="61"/>
        <v>38929.1</v>
      </c>
      <c r="V111" s="124">
        <f t="shared" si="61"/>
        <v>1225.9000000000001</v>
      </c>
      <c r="W111" s="124">
        <f t="shared" si="61"/>
        <v>2110.8000000000002</v>
      </c>
      <c r="X111" s="124">
        <f t="shared" si="61"/>
        <v>22.8</v>
      </c>
      <c r="Y111" s="124">
        <f>+Y112+Y113</f>
        <v>177</v>
      </c>
      <c r="Z111" s="124">
        <f>+Z112+Z113</f>
        <v>29332.3</v>
      </c>
      <c r="AA111" s="124">
        <f t="shared" si="61"/>
        <v>38269.599999999999</v>
      </c>
      <c r="AB111" s="124">
        <f>+AB112+AB113</f>
        <v>121501.79999999999</v>
      </c>
      <c r="AC111" s="135">
        <f t="shared" si="56"/>
        <v>90154.599999999991</v>
      </c>
      <c r="AD111" s="32">
        <f t="shared" ref="AD111:AD116" si="62">+AC111/O111*100</f>
        <v>287.60016843609634</v>
      </c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</row>
    <row r="112" spans="2:91" ht="15.95" customHeight="1">
      <c r="B112" s="136" t="s">
        <v>116</v>
      </c>
      <c r="C112" s="123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  <c r="I112" s="124">
        <v>0</v>
      </c>
      <c r="J112" s="124">
        <v>0</v>
      </c>
      <c r="K112" s="124">
        <v>0</v>
      </c>
      <c r="L112" s="124">
        <v>0</v>
      </c>
      <c r="M112" s="124">
        <v>0</v>
      </c>
      <c r="N112" s="124">
        <v>0</v>
      </c>
      <c r="O112" s="123">
        <f>SUM(C112:N112)</f>
        <v>0</v>
      </c>
      <c r="P112" s="123">
        <v>0</v>
      </c>
      <c r="Q112" s="124">
        <v>0</v>
      </c>
      <c r="R112" s="124">
        <v>0</v>
      </c>
      <c r="S112" s="124">
        <v>0</v>
      </c>
      <c r="T112" s="124">
        <v>0</v>
      </c>
      <c r="U112" s="124">
        <v>0</v>
      </c>
      <c r="V112" s="124">
        <v>0</v>
      </c>
      <c r="W112" s="124">
        <v>0</v>
      </c>
      <c r="X112" s="124">
        <v>0</v>
      </c>
      <c r="Y112" s="124">
        <v>0</v>
      </c>
      <c r="Z112" s="124">
        <v>0</v>
      </c>
      <c r="AA112" s="124">
        <v>0</v>
      </c>
      <c r="AB112" s="123">
        <f>SUM(P112:AA112)</f>
        <v>0</v>
      </c>
      <c r="AC112" s="125">
        <f t="shared" si="56"/>
        <v>0</v>
      </c>
      <c r="AD112" s="75">
        <v>0</v>
      </c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</row>
    <row r="113" spans="2:91" ht="15.95" customHeight="1">
      <c r="B113" s="136" t="s">
        <v>34</v>
      </c>
      <c r="C113" s="123">
        <v>214.3</v>
      </c>
      <c r="D113" s="124">
        <v>1050.7</v>
      </c>
      <c r="E113" s="124">
        <v>154.19999999999999</v>
      </c>
      <c r="F113" s="124">
        <v>179.6</v>
      </c>
      <c r="G113" s="124">
        <v>570.29999999999995</v>
      </c>
      <c r="H113" s="124">
        <v>918.4</v>
      </c>
      <c r="I113" s="124">
        <v>109.8</v>
      </c>
      <c r="J113" s="124">
        <v>592.20000000000005</v>
      </c>
      <c r="K113" s="124">
        <v>1790.9</v>
      </c>
      <c r="L113" s="124">
        <v>441.1</v>
      </c>
      <c r="M113" s="124">
        <v>275.60000000000002</v>
      </c>
      <c r="N113" s="124">
        <v>25050.1</v>
      </c>
      <c r="O113" s="123">
        <f>SUM(C113:N113)</f>
        <v>31347.199999999997</v>
      </c>
      <c r="P113" s="123">
        <v>29.4</v>
      </c>
      <c r="Q113" s="124">
        <v>331.8</v>
      </c>
      <c r="R113" s="124">
        <v>8349.2999999999993</v>
      </c>
      <c r="S113" s="124">
        <v>660.9</v>
      </c>
      <c r="T113" s="124">
        <v>2062.9</v>
      </c>
      <c r="U113" s="124">
        <v>38929.1</v>
      </c>
      <c r="V113" s="137">
        <v>1225.9000000000001</v>
      </c>
      <c r="W113" s="124">
        <v>2110.8000000000002</v>
      </c>
      <c r="X113" s="124">
        <v>22.8</v>
      </c>
      <c r="Y113" s="124">
        <v>177</v>
      </c>
      <c r="Z113" s="124">
        <v>29332.3</v>
      </c>
      <c r="AA113" s="124">
        <v>38269.599999999999</v>
      </c>
      <c r="AB113" s="123">
        <f>SUM(P113:AA113)</f>
        <v>121501.79999999999</v>
      </c>
      <c r="AC113" s="135">
        <f t="shared" si="56"/>
        <v>90154.599999999991</v>
      </c>
      <c r="AD113" s="32">
        <f t="shared" si="62"/>
        <v>287.60016843609634</v>
      </c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</row>
    <row r="114" spans="2:91" ht="15.95" customHeight="1">
      <c r="B114" s="116" t="s">
        <v>117</v>
      </c>
      <c r="C114" s="117">
        <f t="shared" ref="C114:AB114" si="63">+C115</f>
        <v>16</v>
      </c>
      <c r="D114" s="117">
        <f t="shared" si="63"/>
        <v>3.3</v>
      </c>
      <c r="E114" s="117">
        <f t="shared" si="63"/>
        <v>6</v>
      </c>
      <c r="F114" s="117">
        <f t="shared" si="63"/>
        <v>2.2000000000000002</v>
      </c>
      <c r="G114" s="117">
        <f t="shared" si="63"/>
        <v>6.7</v>
      </c>
      <c r="H114" s="117">
        <f t="shared" si="63"/>
        <v>2.4</v>
      </c>
      <c r="I114" s="117">
        <f t="shared" si="63"/>
        <v>4</v>
      </c>
      <c r="J114" s="117">
        <f t="shared" si="63"/>
        <v>4.8</v>
      </c>
      <c r="K114" s="117">
        <f t="shared" si="63"/>
        <v>2.4</v>
      </c>
      <c r="L114" s="117">
        <f t="shared" si="63"/>
        <v>9</v>
      </c>
      <c r="M114" s="117">
        <f t="shared" si="63"/>
        <v>0.7</v>
      </c>
      <c r="N114" s="117">
        <f t="shared" si="63"/>
        <v>0.8</v>
      </c>
      <c r="O114" s="117">
        <f t="shared" si="63"/>
        <v>58.3</v>
      </c>
      <c r="P114" s="117">
        <f t="shared" si="63"/>
        <v>2</v>
      </c>
      <c r="Q114" s="117">
        <f t="shared" si="63"/>
        <v>65.8</v>
      </c>
      <c r="R114" s="117">
        <f t="shared" si="63"/>
        <v>28.3</v>
      </c>
      <c r="S114" s="117">
        <f t="shared" si="63"/>
        <v>18.100000000000001</v>
      </c>
      <c r="T114" s="117">
        <f t="shared" si="63"/>
        <v>10.3</v>
      </c>
      <c r="U114" s="117">
        <f t="shared" si="63"/>
        <v>13.4</v>
      </c>
      <c r="V114" s="117">
        <f t="shared" si="63"/>
        <v>136.30000000000001</v>
      </c>
      <c r="W114" s="117">
        <f t="shared" si="63"/>
        <v>14.6</v>
      </c>
      <c r="X114" s="117">
        <f t="shared" si="63"/>
        <v>12</v>
      </c>
      <c r="Y114" s="117">
        <f t="shared" si="63"/>
        <v>16.7</v>
      </c>
      <c r="Z114" s="117">
        <f t="shared" si="63"/>
        <v>16.100000000000001</v>
      </c>
      <c r="AA114" s="117">
        <f t="shared" si="63"/>
        <v>4.2</v>
      </c>
      <c r="AB114" s="117">
        <f t="shared" si="63"/>
        <v>337.8</v>
      </c>
      <c r="AC114" s="118">
        <f t="shared" si="56"/>
        <v>279.5</v>
      </c>
      <c r="AD114" s="27">
        <f t="shared" si="62"/>
        <v>479.41680960548882</v>
      </c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</row>
    <row r="115" spans="2:91" ht="13.5" customHeight="1">
      <c r="B115" s="37" t="s">
        <v>118</v>
      </c>
      <c r="C115" s="123">
        <v>16</v>
      </c>
      <c r="D115" s="123">
        <v>3.3</v>
      </c>
      <c r="E115" s="123">
        <v>6</v>
      </c>
      <c r="F115" s="123">
        <v>2.2000000000000002</v>
      </c>
      <c r="G115" s="123">
        <v>6.7</v>
      </c>
      <c r="H115" s="123">
        <v>2.4</v>
      </c>
      <c r="I115" s="123">
        <v>4</v>
      </c>
      <c r="J115" s="123">
        <v>4.8</v>
      </c>
      <c r="K115" s="123">
        <v>2.4</v>
      </c>
      <c r="L115" s="123">
        <v>9</v>
      </c>
      <c r="M115" s="123">
        <v>0.7</v>
      </c>
      <c r="N115" s="123">
        <v>0.8</v>
      </c>
      <c r="O115" s="123">
        <f>SUM(C115:N115)</f>
        <v>58.3</v>
      </c>
      <c r="P115" s="123">
        <v>2</v>
      </c>
      <c r="Q115" s="123">
        <v>65.8</v>
      </c>
      <c r="R115" s="123">
        <v>28.3</v>
      </c>
      <c r="S115" s="123">
        <v>18.100000000000001</v>
      </c>
      <c r="T115" s="123">
        <v>10.3</v>
      </c>
      <c r="U115" s="123">
        <v>13.4</v>
      </c>
      <c r="V115" s="123">
        <v>136.30000000000001</v>
      </c>
      <c r="W115" s="123">
        <v>14.6</v>
      </c>
      <c r="X115" s="123">
        <v>12</v>
      </c>
      <c r="Y115" s="123">
        <v>16.7</v>
      </c>
      <c r="Z115" s="123">
        <v>16.100000000000001</v>
      </c>
      <c r="AA115" s="123">
        <v>4.2</v>
      </c>
      <c r="AB115" s="123">
        <f>SUM(P115:AA115)</f>
        <v>337.8</v>
      </c>
      <c r="AC115" s="124">
        <f t="shared" si="56"/>
        <v>279.5</v>
      </c>
      <c r="AD115" s="32">
        <f t="shared" si="62"/>
        <v>479.41680960548882</v>
      </c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</row>
    <row r="116" spans="2:91" ht="18.75" customHeight="1" thickBot="1">
      <c r="B116" s="138" t="s">
        <v>98</v>
      </c>
      <c r="C116" s="139">
        <f>+C114+C97+C96+C95</f>
        <v>82340.400000000009</v>
      </c>
      <c r="D116" s="139">
        <f t="shared" ref="D116:N116" si="64">+D114+D97+D96+D95</f>
        <v>66723.899999999994</v>
      </c>
      <c r="E116" s="139">
        <f t="shared" si="64"/>
        <v>51313.000000000007</v>
      </c>
      <c r="F116" s="139">
        <f t="shared" si="64"/>
        <v>76153.8</v>
      </c>
      <c r="G116" s="139">
        <f t="shared" si="64"/>
        <v>68331.100000000006</v>
      </c>
      <c r="H116" s="139">
        <f t="shared" si="64"/>
        <v>181848.09999999998</v>
      </c>
      <c r="I116" s="139">
        <f t="shared" si="64"/>
        <v>57838.499999999993</v>
      </c>
      <c r="J116" s="139">
        <f t="shared" si="64"/>
        <v>52985.700000000004</v>
      </c>
      <c r="K116" s="139">
        <f>+K114+K97+K96+K95</f>
        <v>57488.4</v>
      </c>
      <c r="L116" s="139">
        <f>+L114+L97+L96+L95</f>
        <v>59174.000000000007</v>
      </c>
      <c r="M116" s="139">
        <f>+M114+M97+M96+M95</f>
        <v>66283.899999999994</v>
      </c>
      <c r="N116" s="139">
        <f t="shared" si="64"/>
        <v>85177</v>
      </c>
      <c r="O116" s="139">
        <f>+O114+O97+O96+O95</f>
        <v>905657.8</v>
      </c>
      <c r="P116" s="139">
        <f>+P114+P97+P96+P95</f>
        <v>200693.59999999998</v>
      </c>
      <c r="Q116" s="139">
        <f>+Q114+Q97+Q96+Q95</f>
        <v>55831.5</v>
      </c>
      <c r="R116" s="139">
        <f t="shared" ref="R116:Y116" si="65">+R114+R97+R96+R95</f>
        <v>64865.999999999985</v>
      </c>
      <c r="S116" s="139">
        <f t="shared" si="65"/>
        <v>47791.299999999996</v>
      </c>
      <c r="T116" s="139">
        <f t="shared" si="65"/>
        <v>83000.100000000006</v>
      </c>
      <c r="U116" s="139">
        <f t="shared" si="65"/>
        <v>81561.600000000006</v>
      </c>
      <c r="V116" s="139">
        <f t="shared" si="65"/>
        <v>100258.20000000001</v>
      </c>
      <c r="W116" s="139">
        <f t="shared" si="65"/>
        <v>63477.599999999999</v>
      </c>
      <c r="X116" s="139">
        <f t="shared" si="65"/>
        <v>282153.19999999995</v>
      </c>
      <c r="Y116" s="139">
        <f t="shared" si="65"/>
        <v>65868.199999999983</v>
      </c>
      <c r="Z116" s="139">
        <f>+Z114+Z97+Z96+Z95</f>
        <v>81080.800000000003</v>
      </c>
      <c r="AA116" s="139">
        <f>+AA114+AA97+AA96+AA95</f>
        <v>110153.29999999999</v>
      </c>
      <c r="AB116" s="139">
        <f>+AB114+AB97+AB96+AB95</f>
        <v>1236735.3999999999</v>
      </c>
      <c r="AC116" s="140">
        <f t="shared" si="56"/>
        <v>331077.59999999986</v>
      </c>
      <c r="AD116" s="139">
        <f t="shared" si="62"/>
        <v>36.556589033959611</v>
      </c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</row>
    <row r="117" spans="2:91" ht="15.95" customHeight="1" thickTop="1">
      <c r="B117" s="141" t="s">
        <v>119</v>
      </c>
      <c r="C117" s="142">
        <f>SUM(C119:C123)</f>
        <v>364.2</v>
      </c>
      <c r="D117" s="142">
        <f t="shared" ref="D117:N117" si="66">SUM(D119:D123)</f>
        <v>319.8</v>
      </c>
      <c r="E117" s="142">
        <f t="shared" si="66"/>
        <v>318.2</v>
      </c>
      <c r="F117" s="142">
        <f t="shared" si="66"/>
        <v>319.5</v>
      </c>
      <c r="G117" s="142">
        <f t="shared" si="66"/>
        <v>388.40000000000003</v>
      </c>
      <c r="H117" s="142">
        <f t="shared" si="66"/>
        <v>330.7</v>
      </c>
      <c r="I117" s="142">
        <f t="shared" si="66"/>
        <v>336.29999999999995</v>
      </c>
      <c r="J117" s="142">
        <f t="shared" si="66"/>
        <v>278.89999999999998</v>
      </c>
      <c r="K117" s="142">
        <f t="shared" si="66"/>
        <v>220</v>
      </c>
      <c r="L117" s="142">
        <f t="shared" si="66"/>
        <v>270.39999999999998</v>
      </c>
      <c r="M117" s="142">
        <f t="shared" si="66"/>
        <v>345.7</v>
      </c>
      <c r="N117" s="142">
        <f t="shared" si="66"/>
        <v>154.5</v>
      </c>
      <c r="O117" s="142">
        <f>SUM(C117:N117)</f>
        <v>3646.6000000000004</v>
      </c>
      <c r="P117" s="142">
        <f>SUM(P118:P123)</f>
        <v>673.2</v>
      </c>
      <c r="Q117" s="142">
        <f t="shared" ref="Q117:AA117" si="67">SUM(Q118:Q123)</f>
        <v>693.80000000000007</v>
      </c>
      <c r="R117" s="142">
        <f t="shared" si="67"/>
        <v>697.6</v>
      </c>
      <c r="S117" s="142">
        <f t="shared" si="67"/>
        <v>415.29999999999995</v>
      </c>
      <c r="T117" s="142">
        <f t="shared" si="67"/>
        <v>559.20000000000005</v>
      </c>
      <c r="U117" s="142">
        <f t="shared" si="67"/>
        <v>692</v>
      </c>
      <c r="V117" s="142">
        <f t="shared" si="67"/>
        <v>879.6</v>
      </c>
      <c r="W117" s="142">
        <f t="shared" si="67"/>
        <v>3012.7</v>
      </c>
      <c r="X117" s="142">
        <f t="shared" si="67"/>
        <v>744.6</v>
      </c>
      <c r="Y117" s="142">
        <f t="shared" si="67"/>
        <v>755.30000000000007</v>
      </c>
      <c r="Z117" s="142">
        <f t="shared" si="67"/>
        <v>656.30000000000007</v>
      </c>
      <c r="AA117" s="142">
        <f t="shared" si="67"/>
        <v>681.3</v>
      </c>
      <c r="AB117" s="142">
        <f>SUM(P117:AA117)</f>
        <v>10460.899999999998</v>
      </c>
      <c r="AC117" s="143">
        <f t="shared" si="56"/>
        <v>6814.2999999999975</v>
      </c>
      <c r="AD117" s="144">
        <f>+AC117/O117*100</f>
        <v>186.86721877913664</v>
      </c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</row>
    <row r="118" spans="2:91" ht="17.25" customHeight="1">
      <c r="B118" s="145" t="s">
        <v>120</v>
      </c>
      <c r="C118" s="146">
        <v>375</v>
      </c>
      <c r="D118" s="146">
        <v>327.2</v>
      </c>
      <c r="E118" s="146">
        <v>368.6</v>
      </c>
      <c r="F118" s="146">
        <v>352.9</v>
      </c>
      <c r="G118" s="146">
        <v>394.3</v>
      </c>
      <c r="H118" s="146">
        <v>338.8</v>
      </c>
      <c r="I118" s="146">
        <v>355.1</v>
      </c>
      <c r="J118" s="146">
        <v>344.2</v>
      </c>
      <c r="K118" s="146">
        <v>349.4</v>
      </c>
      <c r="L118" s="146">
        <v>343.2</v>
      </c>
      <c r="M118" s="146">
        <v>344.2</v>
      </c>
      <c r="N118" s="146">
        <v>361.6</v>
      </c>
      <c r="O118" s="146">
        <f>SUM(C118:N118)</f>
        <v>4254.5</v>
      </c>
      <c r="P118" s="146">
        <v>389.3</v>
      </c>
      <c r="Q118" s="146">
        <v>385.8</v>
      </c>
      <c r="R118" s="146">
        <v>391.7</v>
      </c>
      <c r="S118" s="146">
        <v>247.3</v>
      </c>
      <c r="T118" s="146">
        <v>256.5</v>
      </c>
      <c r="U118" s="146">
        <v>245.9</v>
      </c>
      <c r="V118" s="146">
        <v>312.5</v>
      </c>
      <c r="W118" s="147">
        <v>378.2</v>
      </c>
      <c r="X118" s="146">
        <v>287.89999999999998</v>
      </c>
      <c r="Y118" s="146">
        <v>296.2</v>
      </c>
      <c r="Z118" s="146">
        <v>317.39999999999998</v>
      </c>
      <c r="AA118" s="146">
        <v>298</v>
      </c>
      <c r="AB118" s="146">
        <f t="shared" ref="AB118:AB123" si="68">SUM(P118:AA118)</f>
        <v>3806.7</v>
      </c>
      <c r="AC118" s="148">
        <f t="shared" si="56"/>
        <v>-447.80000000000018</v>
      </c>
      <c r="AD118" s="146">
        <f>+AC118/O118*100</f>
        <v>-10.52532612527912</v>
      </c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</row>
    <row r="119" spans="2:91" ht="17.25" customHeight="1">
      <c r="B119" s="145" t="s">
        <v>121</v>
      </c>
      <c r="C119" s="146">
        <v>0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146">
        <v>0</v>
      </c>
      <c r="J119" s="146">
        <v>0</v>
      </c>
      <c r="K119" s="146">
        <v>0</v>
      </c>
      <c r="L119" s="146">
        <v>0</v>
      </c>
      <c r="M119" s="146">
        <v>0</v>
      </c>
      <c r="N119" s="146">
        <v>0</v>
      </c>
      <c r="O119" s="146">
        <f>SUM(C119:N119)</f>
        <v>0</v>
      </c>
      <c r="P119" s="146">
        <v>0</v>
      </c>
      <c r="Q119" s="146">
        <v>0</v>
      </c>
      <c r="R119" s="146">
        <v>0</v>
      </c>
      <c r="S119" s="146">
        <v>0</v>
      </c>
      <c r="T119" s="146">
        <v>0</v>
      </c>
      <c r="U119" s="146">
        <v>0</v>
      </c>
      <c r="V119" s="146">
        <v>0</v>
      </c>
      <c r="W119" s="146">
        <v>0</v>
      </c>
      <c r="X119" s="146">
        <v>0</v>
      </c>
      <c r="Y119" s="146">
        <v>0</v>
      </c>
      <c r="Z119" s="146">
        <v>0</v>
      </c>
      <c r="AA119" s="146">
        <v>0</v>
      </c>
      <c r="AB119" s="146">
        <f t="shared" si="68"/>
        <v>0</v>
      </c>
      <c r="AC119" s="148">
        <f t="shared" si="56"/>
        <v>0</v>
      </c>
      <c r="AD119" s="32">
        <v>0</v>
      </c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</row>
    <row r="120" spans="2:91" ht="17.25" customHeight="1">
      <c r="B120" s="145" t="s">
        <v>122</v>
      </c>
      <c r="C120" s="149">
        <v>287.5</v>
      </c>
      <c r="D120" s="149">
        <v>241</v>
      </c>
      <c r="E120" s="149">
        <v>235.7</v>
      </c>
      <c r="F120" s="149">
        <v>237.1</v>
      </c>
      <c r="G120" s="149">
        <v>300</v>
      </c>
      <c r="H120" s="149">
        <v>229</v>
      </c>
      <c r="I120" s="149">
        <v>256.89999999999998</v>
      </c>
      <c r="J120" s="149">
        <v>187.4</v>
      </c>
      <c r="K120" s="149">
        <v>148.30000000000001</v>
      </c>
      <c r="L120" s="149">
        <v>175.2</v>
      </c>
      <c r="M120" s="149">
        <v>68.599999999999994</v>
      </c>
      <c r="N120" s="149">
        <v>62.9</v>
      </c>
      <c r="O120" s="150">
        <f>SUM(C120:N120)</f>
        <v>2429.6000000000004</v>
      </c>
      <c r="P120" s="149">
        <v>207.4</v>
      </c>
      <c r="Q120" s="149">
        <v>254.7</v>
      </c>
      <c r="R120" s="149">
        <v>221.1</v>
      </c>
      <c r="S120" s="149">
        <v>113.6</v>
      </c>
      <c r="T120" s="149">
        <v>252.8</v>
      </c>
      <c r="U120" s="149">
        <v>353.9</v>
      </c>
      <c r="V120" s="149">
        <v>485</v>
      </c>
      <c r="W120" s="149">
        <v>425.8</v>
      </c>
      <c r="X120" s="149">
        <v>409.6</v>
      </c>
      <c r="Y120" s="149">
        <v>367.5</v>
      </c>
      <c r="Z120" s="149">
        <v>224.1</v>
      </c>
      <c r="AA120" s="149">
        <v>286</v>
      </c>
      <c r="AB120" s="146">
        <f t="shared" si="68"/>
        <v>3601.5</v>
      </c>
      <c r="AC120" s="148">
        <f t="shared" si="56"/>
        <v>1171.8999999999996</v>
      </c>
      <c r="AD120" s="32">
        <f>+AC120/O120*100</f>
        <v>48.23427724728348</v>
      </c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</row>
    <row r="121" spans="2:91" ht="16.5" customHeight="1">
      <c r="B121" s="145" t="s">
        <v>123</v>
      </c>
      <c r="C121" s="146">
        <v>0.9</v>
      </c>
      <c r="D121" s="146">
        <v>0</v>
      </c>
      <c r="E121" s="146">
        <v>0</v>
      </c>
      <c r="F121" s="146">
        <v>0</v>
      </c>
      <c r="G121" s="146">
        <v>0.1</v>
      </c>
      <c r="H121" s="146">
        <v>-1.6</v>
      </c>
      <c r="I121" s="146">
        <v>0</v>
      </c>
      <c r="J121" s="146">
        <v>0.1</v>
      </c>
      <c r="K121" s="146">
        <v>0.4</v>
      </c>
      <c r="L121" s="146">
        <v>0.4</v>
      </c>
      <c r="M121" s="146">
        <v>-0.2</v>
      </c>
      <c r="N121" s="146">
        <v>0.2</v>
      </c>
      <c r="O121" s="146">
        <f>SUM(C121:N121)</f>
        <v>0.29999999999999993</v>
      </c>
      <c r="P121" s="146">
        <v>0</v>
      </c>
      <c r="Q121" s="146">
        <v>0.2</v>
      </c>
      <c r="R121" s="146">
        <v>0.1</v>
      </c>
      <c r="S121" s="146">
        <v>-0.8</v>
      </c>
      <c r="T121" s="146">
        <v>0</v>
      </c>
      <c r="U121" s="146">
        <v>0</v>
      </c>
      <c r="V121" s="146">
        <v>0</v>
      </c>
      <c r="W121" s="146">
        <v>0</v>
      </c>
      <c r="X121" s="146">
        <v>0.1</v>
      </c>
      <c r="Y121" s="146">
        <v>0</v>
      </c>
      <c r="Z121" s="146">
        <v>1.2</v>
      </c>
      <c r="AA121" s="146">
        <v>0.9</v>
      </c>
      <c r="AB121" s="146">
        <f t="shared" si="68"/>
        <v>1.7</v>
      </c>
      <c r="AC121" s="148">
        <f t="shared" si="56"/>
        <v>1.4</v>
      </c>
      <c r="AD121" s="32">
        <f>+AC121/O121*100</f>
        <v>466.6666666666668</v>
      </c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</row>
    <row r="122" spans="2:91" ht="16.5" customHeight="1">
      <c r="B122" s="145" t="s">
        <v>124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</v>
      </c>
      <c r="R122" s="150">
        <v>0</v>
      </c>
      <c r="S122" s="150">
        <v>0</v>
      </c>
      <c r="T122" s="150">
        <v>0</v>
      </c>
      <c r="U122" s="150">
        <v>0</v>
      </c>
      <c r="V122" s="150">
        <v>0</v>
      </c>
      <c r="W122" s="146">
        <v>2149.1</v>
      </c>
      <c r="X122" s="150">
        <v>0</v>
      </c>
      <c r="Y122" s="150">
        <v>0</v>
      </c>
      <c r="Z122" s="150">
        <v>0</v>
      </c>
      <c r="AA122" s="150">
        <v>0</v>
      </c>
      <c r="AB122" s="146">
        <f t="shared" si="68"/>
        <v>2149.1</v>
      </c>
      <c r="AC122" s="151">
        <v>0</v>
      </c>
      <c r="AD122" s="75">
        <v>0</v>
      </c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</row>
    <row r="123" spans="2:91" ht="16.5" customHeight="1" thickBot="1">
      <c r="B123" s="152" t="s">
        <v>125</v>
      </c>
      <c r="C123" s="153">
        <v>75.8</v>
      </c>
      <c r="D123" s="153">
        <v>78.8</v>
      </c>
      <c r="E123" s="153">
        <v>82.5</v>
      </c>
      <c r="F123" s="153">
        <v>82.4</v>
      </c>
      <c r="G123" s="153">
        <v>88.3</v>
      </c>
      <c r="H123" s="153">
        <v>103.3</v>
      </c>
      <c r="I123" s="153">
        <v>79.400000000000006</v>
      </c>
      <c r="J123" s="153">
        <v>91.4</v>
      </c>
      <c r="K123" s="153">
        <v>71.3</v>
      </c>
      <c r="L123" s="153">
        <v>94.8</v>
      </c>
      <c r="M123" s="153">
        <v>277.3</v>
      </c>
      <c r="N123" s="153">
        <v>91.4</v>
      </c>
      <c r="O123" s="153">
        <f>SUM(C123:N123)</f>
        <v>1216.7</v>
      </c>
      <c r="P123" s="153">
        <v>76.5</v>
      </c>
      <c r="Q123" s="153">
        <v>53.1</v>
      </c>
      <c r="R123" s="153">
        <v>84.7</v>
      </c>
      <c r="S123" s="153">
        <v>55.2</v>
      </c>
      <c r="T123" s="153">
        <v>49.9</v>
      </c>
      <c r="U123" s="153">
        <v>92.2</v>
      </c>
      <c r="V123" s="153">
        <v>82.1</v>
      </c>
      <c r="W123" s="153">
        <v>59.6</v>
      </c>
      <c r="X123" s="153">
        <v>47</v>
      </c>
      <c r="Y123" s="153">
        <v>91.6</v>
      </c>
      <c r="Z123" s="153">
        <v>113.6</v>
      </c>
      <c r="AA123" s="153">
        <v>96.4</v>
      </c>
      <c r="AB123" s="146">
        <f t="shared" si="68"/>
        <v>901.9</v>
      </c>
      <c r="AC123" s="154">
        <f t="shared" si="56"/>
        <v>-314.80000000000007</v>
      </c>
      <c r="AD123" s="155">
        <f>+AC123/O123*100</f>
        <v>-25.873263746198738</v>
      </c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</row>
    <row r="124" spans="2:91" ht="19.5" customHeight="1" thickTop="1">
      <c r="B124" s="156" t="s">
        <v>126</v>
      </c>
      <c r="C124" s="157">
        <f>+C123+C121+C120+C119+C118+C116</f>
        <v>83079.600000000006</v>
      </c>
      <c r="D124" s="157">
        <f t="shared" ref="D124:N124" si="69">+D123+D121+D120+D119+D118+D116</f>
        <v>67370.899999999994</v>
      </c>
      <c r="E124" s="157">
        <f t="shared" si="69"/>
        <v>51999.80000000001</v>
      </c>
      <c r="F124" s="157">
        <f t="shared" si="69"/>
        <v>76826.2</v>
      </c>
      <c r="G124" s="157">
        <f t="shared" si="69"/>
        <v>69113.8</v>
      </c>
      <c r="H124" s="157">
        <f t="shared" si="69"/>
        <v>182517.59999999998</v>
      </c>
      <c r="I124" s="157">
        <f t="shared" si="69"/>
        <v>58529.899999999994</v>
      </c>
      <c r="J124" s="157">
        <f t="shared" si="69"/>
        <v>53608.800000000003</v>
      </c>
      <c r="K124" s="157">
        <f>+K123+K121+K120+K119+K118+K116</f>
        <v>58057.8</v>
      </c>
      <c r="L124" s="157">
        <f>+L123+L121+L120+L119+L118+L116</f>
        <v>59787.600000000006</v>
      </c>
      <c r="M124" s="157">
        <f>+M123+M121+M120+M119+M118+M116</f>
        <v>66973.799999999988</v>
      </c>
      <c r="N124" s="157">
        <f t="shared" si="69"/>
        <v>85693.1</v>
      </c>
      <c r="O124" s="157">
        <f>+O123+O121+O120+O119+O118+O116</f>
        <v>913558.9</v>
      </c>
      <c r="P124" s="157">
        <f>+P123+P121+P120+P119+P118+P116</f>
        <v>201366.8</v>
      </c>
      <c r="Q124" s="157">
        <f>+Q123+Q121+Q120+Q119+Q118+Q116</f>
        <v>56525.3</v>
      </c>
      <c r="R124" s="157">
        <f>+R123+R121+R120+R119+R118+R116</f>
        <v>65563.599999999991</v>
      </c>
      <c r="S124" s="157">
        <f t="shared" ref="S124:Y124" si="70">+S123+S121+S120+S119+S118+S116</f>
        <v>48206.6</v>
      </c>
      <c r="T124" s="157">
        <f t="shared" si="70"/>
        <v>83559.3</v>
      </c>
      <c r="U124" s="157">
        <f t="shared" si="70"/>
        <v>82253.600000000006</v>
      </c>
      <c r="V124" s="157">
        <f t="shared" si="70"/>
        <v>101137.80000000002</v>
      </c>
      <c r="W124" s="157">
        <f>+W123+W121+W120+W119+W118+W116+W122</f>
        <v>66490.3</v>
      </c>
      <c r="X124" s="157">
        <f t="shared" si="70"/>
        <v>282897.79999999993</v>
      </c>
      <c r="Y124" s="157">
        <f t="shared" si="70"/>
        <v>66623.499999999985</v>
      </c>
      <c r="Z124" s="157">
        <f>+Z123+Z121+Z120+Z119+Z118+Z116</f>
        <v>81737.100000000006</v>
      </c>
      <c r="AA124" s="157">
        <f>+AA123+AA121+AA120+AA119+AA118+AA116</f>
        <v>110834.59999999999</v>
      </c>
      <c r="AB124" s="157">
        <f>+AB123+AB121+AB120+AB119+AB118+AB116+AB122</f>
        <v>1247196.3</v>
      </c>
      <c r="AC124" s="158">
        <f t="shared" si="56"/>
        <v>333637.40000000002</v>
      </c>
      <c r="AD124" s="159">
        <f>+AC124/O124*100</f>
        <v>36.520622808228346</v>
      </c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</row>
    <row r="125" spans="2:91" ht="19.5" customHeight="1" thickBot="1">
      <c r="B125" s="160" t="s">
        <v>127</v>
      </c>
      <c r="C125" s="161">
        <f t="shared" ref="C125:J125" si="71">+C80+C73+C69+C41</f>
        <v>1732.6</v>
      </c>
      <c r="D125" s="161">
        <f t="shared" si="71"/>
        <v>1142.7</v>
      </c>
      <c r="E125" s="161">
        <f t="shared" si="71"/>
        <v>1647.4</v>
      </c>
      <c r="F125" s="161">
        <f t="shared" si="71"/>
        <v>1559.6</v>
      </c>
      <c r="G125" s="161">
        <f t="shared" si="71"/>
        <v>1639.8000000000002</v>
      </c>
      <c r="H125" s="161">
        <f t="shared" si="71"/>
        <v>1362.8</v>
      </c>
      <c r="I125" s="161">
        <f t="shared" si="71"/>
        <v>1496.8</v>
      </c>
      <c r="J125" s="161">
        <f t="shared" si="71"/>
        <v>1591.5000000000002</v>
      </c>
      <c r="K125" s="161">
        <f>+K80+K73+K69+K41+K59</f>
        <v>2095.9999999999995</v>
      </c>
      <c r="L125" s="161">
        <f>+L80+L73+L69+L41+L59</f>
        <v>1600.7</v>
      </c>
      <c r="M125" s="161">
        <f>+M80+M73+M69+M41+M59</f>
        <v>1153.3999999999999</v>
      </c>
      <c r="N125" s="161">
        <f>+N80+N73+N69+N41+N59</f>
        <v>1086.5</v>
      </c>
      <c r="O125" s="161">
        <f>SUM(C125:N125)</f>
        <v>18109.800000000003</v>
      </c>
      <c r="P125" s="161">
        <f>+P80+P73+P69+P41</f>
        <v>2156.6999999999998</v>
      </c>
      <c r="Q125" s="161">
        <f>+Q80+Q73+Q69+Q41</f>
        <v>1313.1000000000001</v>
      </c>
      <c r="R125" s="161">
        <f t="shared" ref="R125:AB125" si="72">+R80+R73+R69+R41+R59</f>
        <v>1569.7</v>
      </c>
      <c r="S125" s="161">
        <f t="shared" si="72"/>
        <v>582.30000000000007</v>
      </c>
      <c r="T125" s="161">
        <f t="shared" si="72"/>
        <v>439.49999999999994</v>
      </c>
      <c r="U125" s="161">
        <f t="shared" si="72"/>
        <v>1084.6000000000001</v>
      </c>
      <c r="V125" s="161">
        <f t="shared" si="72"/>
        <v>1596.6999999999998</v>
      </c>
      <c r="W125" s="161">
        <f>+W80+W73+W69+W41+W59</f>
        <v>1536.8999999999999</v>
      </c>
      <c r="X125" s="161">
        <f>+X80+X73+X69+X41+X59</f>
        <v>564.20000000000005</v>
      </c>
      <c r="Y125" s="161">
        <f>+Y80+Y73+Y69+Y41+Y59</f>
        <v>729.9</v>
      </c>
      <c r="Z125" s="161">
        <f>+Z80+Z73+Z69+Z41+Z59</f>
        <v>664.6</v>
      </c>
      <c r="AA125" s="161">
        <f t="shared" si="72"/>
        <v>1102.3</v>
      </c>
      <c r="AB125" s="161">
        <f t="shared" si="72"/>
        <v>13340.500000000002</v>
      </c>
      <c r="AC125" s="162">
        <f t="shared" si="56"/>
        <v>-4769.3000000000011</v>
      </c>
      <c r="AD125" s="162">
        <f>+AC125/O125*100</f>
        <v>-26.335464775977652</v>
      </c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</row>
    <row r="126" spans="2:91" ht="16.5" customHeight="1" thickTop="1">
      <c r="B126" s="163" t="s">
        <v>128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5"/>
      <c r="AD126" s="165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</row>
    <row r="127" spans="2:91" ht="15" customHeight="1">
      <c r="B127" s="166" t="s">
        <v>129</v>
      </c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</row>
    <row r="128" spans="2:91" s="171" customFormat="1" ht="19.5" customHeight="1">
      <c r="B128" s="168" t="s">
        <v>130</v>
      </c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</row>
    <row r="129" spans="2:91" s="171" customFormat="1" ht="12" customHeight="1">
      <c r="B129" s="172" t="s">
        <v>131</v>
      </c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</row>
    <row r="130" spans="2:91" ht="12" customHeight="1">
      <c r="B130" s="172" t="s">
        <v>132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5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7"/>
      <c r="AD130" s="178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</row>
    <row r="131" spans="2:91" ht="12" customHeight="1">
      <c r="B131" s="172" t="s">
        <v>133</v>
      </c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5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7"/>
      <c r="AD131" s="178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</row>
    <row r="132" spans="2:91">
      <c r="B132" s="179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80"/>
      <c r="P132" s="176"/>
      <c r="AC132" s="181"/>
      <c r="AD132" s="178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</row>
    <row r="133" spans="2:91">
      <c r="B133" s="179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81"/>
      <c r="AD133" s="178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</row>
    <row r="134" spans="2:91" ht="16.5">
      <c r="B134" s="182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83"/>
      <c r="AD134" s="178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</row>
    <row r="135" spans="2:91" ht="14.25">
      <c r="B135" s="18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5"/>
      <c r="AD135" s="178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</row>
    <row r="136" spans="2:91">
      <c r="B136" s="185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  <c r="AC136" s="176"/>
      <c r="AD136" s="178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</row>
    <row r="137" spans="2:91" ht="11.25" customHeight="1">
      <c r="B137" s="185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59"/>
      <c r="AD137" s="178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</row>
    <row r="138" spans="2:91" ht="15" customHeight="1">
      <c r="B138" s="185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86"/>
      <c r="AD138" s="174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</row>
    <row r="139" spans="2:91">
      <c r="B139" s="185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8"/>
      <c r="AD139" s="164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</row>
    <row r="140" spans="2:91">
      <c r="B140" s="189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1"/>
      <c r="AD140" s="174"/>
    </row>
    <row r="141" spans="2:91">
      <c r="B141" s="189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3"/>
    </row>
    <row r="142" spans="2:91">
      <c r="B142" s="185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4"/>
      <c r="AC142" s="195"/>
      <c r="AD142" s="196"/>
    </row>
    <row r="143" spans="2:91">
      <c r="B143" s="197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9"/>
      <c r="AD143" s="197"/>
    </row>
    <row r="144" spans="2:91">
      <c r="B144" s="197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9"/>
      <c r="AD144" s="197"/>
    </row>
    <row r="145" spans="2:30">
      <c r="B145" s="197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9"/>
      <c r="AD145" s="197"/>
    </row>
    <row r="146" spans="2:30">
      <c r="B146" s="200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  <c r="AC146" s="201"/>
      <c r="AD146" s="200"/>
    </row>
    <row r="147" spans="2:30" ht="9.75" customHeight="1">
      <c r="B147" s="200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201"/>
      <c r="AD147" s="200"/>
    </row>
    <row r="148" spans="2:30">
      <c r="B148" s="200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98"/>
      <c r="AB148" s="198"/>
      <c r="AC148" s="201"/>
      <c r="AD148" s="200"/>
    </row>
    <row r="149" spans="2:30">
      <c r="B149" s="200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98"/>
      <c r="AB149" s="198"/>
      <c r="AC149" s="201"/>
      <c r="AD149" s="200"/>
    </row>
    <row r="150" spans="2:30">
      <c r="B150" s="200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201"/>
      <c r="AD150" s="200"/>
    </row>
    <row r="151" spans="2:30">
      <c r="B151" s="200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201"/>
      <c r="AD151" s="200"/>
    </row>
    <row r="152" spans="2:30">
      <c r="B152" s="200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201"/>
      <c r="AD152" s="200"/>
    </row>
    <row r="153" spans="2:30">
      <c r="B153" s="200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201"/>
      <c r="AD153" s="200"/>
    </row>
    <row r="154" spans="2:30">
      <c r="B154" s="200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201"/>
      <c r="AD154" s="200"/>
    </row>
    <row r="155" spans="2:30">
      <c r="B155" s="200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201"/>
      <c r="AD155" s="200"/>
    </row>
    <row r="156" spans="2:30"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2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4"/>
      <c r="AD156" s="200"/>
    </row>
    <row r="157" spans="2:30"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2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0"/>
      <c r="AD157" s="200"/>
    </row>
    <row r="158" spans="2:30"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2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205"/>
      <c r="AB158" s="205"/>
      <c r="AC158" s="200"/>
      <c r="AD158" s="200"/>
    </row>
    <row r="159" spans="2:30"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2"/>
      <c r="P159" s="205"/>
      <c r="Q159" s="205"/>
      <c r="R159" s="205"/>
      <c r="S159" s="205"/>
      <c r="T159" s="205"/>
      <c r="U159" s="205"/>
      <c r="V159" s="205"/>
      <c r="W159" s="205"/>
      <c r="X159" s="205"/>
      <c r="Y159" s="205"/>
      <c r="Z159" s="205"/>
      <c r="AA159" s="205"/>
      <c r="AB159" s="205"/>
      <c r="AC159" s="200"/>
      <c r="AD159" s="200"/>
    </row>
    <row r="160" spans="2:30" ht="14.25"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2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6"/>
      <c r="AC160" s="200"/>
      <c r="AD160" s="200"/>
    </row>
    <row r="161" spans="2:30" ht="14.25"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2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6"/>
      <c r="AC161" s="200"/>
      <c r="AD161" s="200"/>
    </row>
    <row r="162" spans="2:30" ht="14.25"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2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6"/>
      <c r="AC162" s="200"/>
      <c r="AD162" s="200"/>
    </row>
    <row r="163" spans="2:30" ht="14.25"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2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6"/>
      <c r="AC163" s="200"/>
      <c r="AD163" s="200"/>
    </row>
    <row r="164" spans="2:30" ht="14.25"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2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6"/>
      <c r="AC164" s="200"/>
      <c r="AD164" s="200"/>
    </row>
    <row r="165" spans="2:30" ht="14.25"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2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6"/>
      <c r="AC165" s="200"/>
      <c r="AD165" s="200"/>
    </row>
    <row r="166" spans="2:30" ht="14.25"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2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6"/>
      <c r="AC166" s="200"/>
      <c r="AD166" s="200"/>
    </row>
    <row r="167" spans="2:30" ht="14.25"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2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6"/>
      <c r="AC167" s="200"/>
      <c r="AD167" s="200"/>
    </row>
    <row r="168" spans="2:30" ht="14.25"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2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6"/>
      <c r="AC168" s="200"/>
      <c r="AD168" s="200"/>
    </row>
    <row r="169" spans="2:30" ht="14.25"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2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6"/>
      <c r="AC169" s="200"/>
      <c r="AD169" s="200"/>
    </row>
    <row r="170" spans="2:30" ht="14.25"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2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6"/>
      <c r="AC170" s="200"/>
      <c r="AD170" s="200"/>
    </row>
    <row r="171" spans="2:30" ht="14.25"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2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6"/>
      <c r="AC171" s="200"/>
      <c r="AD171" s="200"/>
    </row>
    <row r="172" spans="2:30" ht="14.25"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2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7"/>
      <c r="AC172" s="200"/>
      <c r="AD172" s="200"/>
    </row>
    <row r="173" spans="2:30" ht="14.25"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2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7"/>
      <c r="AC173" s="200"/>
      <c r="AD173" s="200"/>
    </row>
    <row r="174" spans="2:30" ht="14.25"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2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7"/>
      <c r="AC174" s="200"/>
      <c r="AD174" s="200"/>
    </row>
    <row r="175" spans="2:30" ht="14.25"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2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7"/>
      <c r="AC175" s="200"/>
      <c r="AD175" s="200"/>
    </row>
    <row r="176" spans="2:30" ht="14.25"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2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7"/>
      <c r="AC176" s="200"/>
      <c r="AD176" s="200"/>
    </row>
    <row r="177" spans="2:30" ht="14.25"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2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7"/>
      <c r="AC177" s="200"/>
      <c r="AD177" s="200"/>
    </row>
    <row r="178" spans="2:30" ht="14.25"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2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7"/>
      <c r="AC178" s="200"/>
      <c r="AD178" s="200"/>
    </row>
    <row r="179" spans="2:30" ht="14.25"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2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7"/>
      <c r="AC179" s="200"/>
      <c r="AD179" s="200"/>
    </row>
    <row r="180" spans="2:30" ht="14.25"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2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7"/>
      <c r="AC180" s="200"/>
      <c r="AD180" s="200"/>
    </row>
    <row r="181" spans="2:30" ht="14.25"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2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7"/>
      <c r="AC181" s="200"/>
      <c r="AD181" s="200"/>
    </row>
    <row r="182" spans="2:30" ht="14.25"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2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7"/>
      <c r="AC182" s="200"/>
      <c r="AD182" s="200"/>
    </row>
    <row r="183" spans="2:30" ht="14.25"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2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7"/>
      <c r="AC183" s="200"/>
      <c r="AD183" s="200"/>
    </row>
    <row r="184" spans="2:30" ht="14.25"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2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0"/>
      <c r="AB184" s="207"/>
      <c r="AC184" s="200"/>
      <c r="AD184" s="200"/>
    </row>
    <row r="185" spans="2:30" ht="14.25"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2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7"/>
      <c r="AC185" s="200"/>
      <c r="AD185" s="200"/>
    </row>
    <row r="186" spans="2:30" ht="14.25"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2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  <c r="AA186" s="200"/>
      <c r="AB186" s="207"/>
      <c r="AC186" s="200"/>
      <c r="AD186" s="200"/>
    </row>
    <row r="187" spans="2:30" ht="14.25"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2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  <c r="AA187" s="200"/>
      <c r="AB187" s="207"/>
      <c r="AC187" s="200"/>
      <c r="AD187" s="200"/>
    </row>
    <row r="188" spans="2:30" ht="14.25"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2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  <c r="AA188" s="200"/>
      <c r="AB188" s="207"/>
      <c r="AC188" s="200"/>
      <c r="AD188" s="200"/>
    </row>
    <row r="189" spans="2:30" ht="14.25"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2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7"/>
      <c r="AC189" s="200"/>
      <c r="AD189" s="200"/>
    </row>
    <row r="190" spans="2:30" ht="14.25"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2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7"/>
      <c r="AC190" s="200"/>
      <c r="AD190" s="200"/>
    </row>
    <row r="191" spans="2:30" ht="14.25"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2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7"/>
      <c r="AC191" s="200"/>
      <c r="AD191" s="200"/>
    </row>
    <row r="192" spans="2:30"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2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0"/>
      <c r="AD192" s="200"/>
    </row>
    <row r="193" spans="2:30"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2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0"/>
      <c r="AC193" s="200"/>
      <c r="AD193" s="200"/>
    </row>
    <row r="194" spans="2:30"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2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0"/>
      <c r="AD194" s="200"/>
    </row>
    <row r="195" spans="2:30"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2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0"/>
      <c r="AD195" s="200"/>
    </row>
    <row r="196" spans="2:30"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2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200"/>
      <c r="AD196" s="200"/>
    </row>
    <row r="197" spans="2:30"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2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0"/>
      <c r="AD197" s="200"/>
    </row>
    <row r="198" spans="2:30"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2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  <c r="AA198" s="200"/>
      <c r="AB198" s="200"/>
      <c r="AC198" s="200"/>
      <c r="AD198" s="200"/>
    </row>
    <row r="199" spans="2:30"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2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</row>
    <row r="200" spans="2:30"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2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  <c r="AA200" s="200"/>
      <c r="AB200" s="200"/>
      <c r="AC200" s="200"/>
      <c r="AD200" s="200"/>
    </row>
    <row r="201" spans="2:30"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2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  <c r="AA201" s="200"/>
      <c r="AB201" s="200"/>
      <c r="AC201" s="200"/>
      <c r="AD201" s="200"/>
    </row>
    <row r="202" spans="2:30"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2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  <c r="AA202" s="200"/>
      <c r="AB202" s="200"/>
      <c r="AC202" s="200"/>
      <c r="AD202" s="200"/>
    </row>
    <row r="203" spans="2:30"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2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  <c r="AA203" s="200"/>
      <c r="AB203" s="200"/>
      <c r="AC203" s="200"/>
      <c r="AD203" s="200"/>
    </row>
    <row r="204" spans="2:30"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2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200"/>
      <c r="AD204" s="200"/>
    </row>
    <row r="205" spans="2:30"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2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  <c r="AA205" s="200"/>
      <c r="AB205" s="200"/>
      <c r="AC205" s="200"/>
      <c r="AD205" s="200"/>
    </row>
    <row r="206" spans="2:30"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2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</row>
    <row r="207" spans="2:30"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2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  <c r="AA207" s="200"/>
      <c r="AB207" s="200"/>
      <c r="AC207" s="200"/>
      <c r="AD207" s="200"/>
    </row>
    <row r="208" spans="2:30"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2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  <c r="AA208" s="200"/>
      <c r="AB208" s="200"/>
      <c r="AC208" s="200"/>
      <c r="AD208" s="200"/>
    </row>
    <row r="209" spans="2:30"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2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0"/>
      <c r="AD209" s="200"/>
    </row>
    <row r="210" spans="2:30"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2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  <c r="AA210" s="200"/>
      <c r="AB210" s="200"/>
      <c r="AC210" s="200"/>
      <c r="AD210" s="200"/>
    </row>
    <row r="211" spans="2:30"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2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200"/>
      <c r="AC211" s="200"/>
      <c r="AD211" s="200"/>
    </row>
    <row r="212" spans="2:30"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2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  <c r="AA212" s="200"/>
      <c r="AB212" s="200"/>
      <c r="AC212" s="200"/>
      <c r="AD212" s="200"/>
    </row>
    <row r="213" spans="2:30"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2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  <c r="AA213" s="200"/>
      <c r="AB213" s="200"/>
      <c r="AC213" s="200"/>
      <c r="AD213" s="200"/>
    </row>
    <row r="214" spans="2:30"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2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  <c r="AA214" s="200"/>
      <c r="AB214" s="200"/>
      <c r="AC214" s="200"/>
      <c r="AD214" s="200"/>
    </row>
    <row r="215" spans="2:30"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2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  <c r="AA215" s="200"/>
      <c r="AB215" s="200"/>
      <c r="AC215" s="200"/>
      <c r="AD215" s="200"/>
    </row>
    <row r="216" spans="2:30"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2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  <c r="AA216" s="200"/>
      <c r="AB216" s="200"/>
      <c r="AC216" s="200"/>
      <c r="AD216" s="200"/>
    </row>
    <row r="217" spans="2:30"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2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  <c r="AA217" s="200"/>
      <c r="AB217" s="200"/>
      <c r="AC217" s="200"/>
      <c r="AD217" s="200"/>
    </row>
    <row r="218" spans="2:30"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2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0"/>
      <c r="AD218" s="200"/>
    </row>
    <row r="219" spans="2:30"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2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0"/>
      <c r="AD219" s="200"/>
    </row>
    <row r="220" spans="2:30"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2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0"/>
      <c r="AD220" s="200"/>
    </row>
    <row r="221" spans="2:30"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2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  <c r="AA221" s="200"/>
      <c r="AB221" s="200"/>
      <c r="AC221" s="200"/>
      <c r="AD221" s="200"/>
    </row>
    <row r="222" spans="2:30"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9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</row>
    <row r="223" spans="2:30"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9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</row>
    <row r="224" spans="2:30"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9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</row>
    <row r="225" spans="2:30"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9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</row>
    <row r="226" spans="2:30"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9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</row>
    <row r="227" spans="2:30"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9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</row>
    <row r="228" spans="2:30"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9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</row>
    <row r="229" spans="2:30"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9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</row>
    <row r="230" spans="2:30"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9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</row>
    <row r="231" spans="2:30"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9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</row>
    <row r="232" spans="2:30"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9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</row>
    <row r="233" spans="2:30"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9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</row>
    <row r="234" spans="2:30"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9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</row>
    <row r="235" spans="2:30"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9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</row>
    <row r="236" spans="2:30"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9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</row>
    <row r="237" spans="2:30"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9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</row>
    <row r="238" spans="2:30"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9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</row>
    <row r="239" spans="2:30"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9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</row>
    <row r="240" spans="2:30"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9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</row>
    <row r="241" spans="2:30"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9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</row>
    <row r="242" spans="2:30"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9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</row>
    <row r="243" spans="2:30"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9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</row>
    <row r="244" spans="2:30"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9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</row>
    <row r="245" spans="2:30"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9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</row>
    <row r="246" spans="2:30"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9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</row>
    <row r="247" spans="2:30"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9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  <c r="AA247" s="208"/>
      <c r="AB247" s="208"/>
      <c r="AC247" s="208"/>
      <c r="AD247" s="208"/>
    </row>
    <row r="248" spans="2:30">
      <c r="B248" s="208"/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9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D248" s="208"/>
    </row>
    <row r="249" spans="2:30">
      <c r="B249" s="208"/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9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</row>
    <row r="250" spans="2:30">
      <c r="B250" s="208"/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9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  <c r="AA250" s="208"/>
      <c r="AB250" s="208"/>
      <c r="AC250" s="208"/>
      <c r="AD250" s="208"/>
    </row>
    <row r="251" spans="2:30">
      <c r="B251" s="208"/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9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  <c r="AA251" s="208"/>
      <c r="AB251" s="208"/>
      <c r="AC251" s="208"/>
      <c r="AD251" s="208"/>
    </row>
    <row r="252" spans="2:30">
      <c r="B252" s="208"/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9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  <c r="AA252" s="208"/>
      <c r="AB252" s="208"/>
      <c r="AC252" s="208"/>
      <c r="AD252" s="208"/>
    </row>
    <row r="253" spans="2:30">
      <c r="B253" s="208"/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9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</row>
    <row r="254" spans="2:30">
      <c r="B254" s="208"/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9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  <c r="AA254" s="208"/>
      <c r="AB254" s="208"/>
      <c r="AC254" s="208"/>
      <c r="AD254" s="208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2021-03-12T15:20:58Z</dcterms:created>
  <dcterms:modified xsi:type="dcterms:W3CDTF">2021-03-12T15:24:29Z</dcterms:modified>
</cp:coreProperties>
</file>