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980" windowHeight="7305"/>
  </bookViews>
  <sheets>
    <sheet name="PP" sheetId="1" r:id="rId1"/>
  </sheets>
  <externalReferences>
    <externalReference r:id="rId2"/>
  </externalReferences>
  <definedNames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Button_13">"CLAGA2000_Consolidado_2001_List"</definedName>
    <definedName name="FORMATO">#N/A</definedName>
    <definedName name="FUENTE">#REF!</definedName>
    <definedName name="OCTUBRE">#N/A</definedName>
    <definedName name="_xlnm.Print_Area" localSheetId="0">PP!$B$1:$AD$113</definedName>
    <definedName name="_xlnm.Print_Titles" localSheetId="0">PP!$1:$7</definedName>
    <definedName name="ROS">#N/A</definedName>
  </definedNames>
  <calcPr calcId="145621"/>
</workbook>
</file>

<file path=xl/calcChain.xml><?xml version="1.0" encoding="utf-8"?>
<calcChain xmlns="http://schemas.openxmlformats.org/spreadsheetml/2006/main">
  <c r="AB107" i="1" l="1"/>
  <c r="O107" i="1"/>
  <c r="AC107" i="1" s="1"/>
  <c r="AD107" i="1" s="1"/>
  <c r="AB106" i="1"/>
  <c r="AC106" i="1" s="1"/>
  <c r="O106" i="1"/>
  <c r="AB105" i="1"/>
  <c r="AC105" i="1" s="1"/>
  <c r="AD105" i="1" s="1"/>
  <c r="O105" i="1"/>
  <c r="AB103" i="1"/>
  <c r="AC103" i="1" s="1"/>
  <c r="O103" i="1"/>
  <c r="AB102" i="1"/>
  <c r="O102" i="1"/>
  <c r="AC102" i="1" s="1"/>
  <c r="AD102" i="1" s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O101" i="1" s="1"/>
  <c r="AB100" i="1"/>
  <c r="O100" i="1"/>
  <c r="AB99" i="1"/>
  <c r="AC99" i="1" s="1"/>
  <c r="AD99" i="1" s="1"/>
  <c r="O99" i="1"/>
  <c r="AA98" i="1"/>
  <c r="Z98" i="1"/>
  <c r="Y98" i="1"/>
  <c r="Y96" i="1" s="1"/>
  <c r="X98" i="1"/>
  <c r="X96" i="1" s="1"/>
  <c r="W98" i="1"/>
  <c r="V98" i="1"/>
  <c r="U98" i="1"/>
  <c r="U96" i="1" s="1"/>
  <c r="T98" i="1"/>
  <c r="S98" i="1"/>
  <c r="R98" i="1"/>
  <c r="Q98" i="1"/>
  <c r="Q96" i="1" s="1"/>
  <c r="P98" i="1"/>
  <c r="P96" i="1" s="1"/>
  <c r="O98" i="1"/>
  <c r="N98" i="1"/>
  <c r="M98" i="1"/>
  <c r="M96" i="1" s="1"/>
  <c r="L98" i="1"/>
  <c r="K98" i="1"/>
  <c r="K96" i="1" s="1"/>
  <c r="K91" i="1" s="1"/>
  <c r="K89" i="1" s="1"/>
  <c r="K86" i="1" s="1"/>
  <c r="J98" i="1"/>
  <c r="I98" i="1"/>
  <c r="I96" i="1" s="1"/>
  <c r="H98" i="1"/>
  <c r="H96" i="1" s="1"/>
  <c r="G98" i="1"/>
  <c r="G96" i="1" s="1"/>
  <c r="G91" i="1" s="1"/>
  <c r="G89" i="1" s="1"/>
  <c r="G86" i="1" s="1"/>
  <c r="F98" i="1"/>
  <c r="E98" i="1"/>
  <c r="E96" i="1" s="1"/>
  <c r="D98" i="1"/>
  <c r="C98" i="1"/>
  <c r="AB97" i="1"/>
  <c r="O97" i="1"/>
  <c r="AA96" i="1"/>
  <c r="Z96" i="1"/>
  <c r="W96" i="1"/>
  <c r="V96" i="1"/>
  <c r="T96" i="1"/>
  <c r="S96" i="1"/>
  <c r="S91" i="1" s="1"/>
  <c r="S89" i="1" s="1"/>
  <c r="R96" i="1"/>
  <c r="O96" i="1"/>
  <c r="N96" i="1"/>
  <c r="L96" i="1"/>
  <c r="J96" i="1"/>
  <c r="F96" i="1"/>
  <c r="D96" i="1"/>
  <c r="C96" i="1"/>
  <c r="AB95" i="1"/>
  <c r="O95" i="1"/>
  <c r="AB94" i="1"/>
  <c r="O94" i="1"/>
  <c r="O93" i="1" s="1"/>
  <c r="AA93" i="1"/>
  <c r="Z93" i="1"/>
  <c r="Y93" i="1"/>
  <c r="X93" i="1"/>
  <c r="X91" i="1" s="1"/>
  <c r="X89" i="1" s="1"/>
  <c r="W93" i="1"/>
  <c r="V93" i="1"/>
  <c r="V91" i="1" s="1"/>
  <c r="V89" i="1" s="1"/>
  <c r="V86" i="1" s="1"/>
  <c r="U93" i="1"/>
  <c r="T93" i="1"/>
  <c r="T91" i="1" s="1"/>
  <c r="T89" i="1" s="1"/>
  <c r="S93" i="1"/>
  <c r="R93" i="1"/>
  <c r="Q93" i="1"/>
  <c r="P93" i="1"/>
  <c r="P91" i="1" s="1"/>
  <c r="P89" i="1" s="1"/>
  <c r="N93" i="1"/>
  <c r="M93" i="1"/>
  <c r="L93" i="1"/>
  <c r="K93" i="1"/>
  <c r="J93" i="1"/>
  <c r="I93" i="1"/>
  <c r="H93" i="1"/>
  <c r="H91" i="1" s="1"/>
  <c r="H89" i="1" s="1"/>
  <c r="G93" i="1"/>
  <c r="F93" i="1"/>
  <c r="E93" i="1"/>
  <c r="D93" i="1"/>
  <c r="C93" i="1"/>
  <c r="AB92" i="1"/>
  <c r="O92" i="1"/>
  <c r="AC92" i="1" s="1"/>
  <c r="AA91" i="1"/>
  <c r="AA89" i="1" s="1"/>
  <c r="Z91" i="1"/>
  <c r="Z89" i="1" s="1"/>
  <c r="R91" i="1"/>
  <c r="R89" i="1" s="1"/>
  <c r="N91" i="1"/>
  <c r="N89" i="1" s="1"/>
  <c r="J91" i="1"/>
  <c r="J89" i="1" s="1"/>
  <c r="F91" i="1"/>
  <c r="F89" i="1" s="1"/>
  <c r="AB90" i="1"/>
  <c r="O90" i="1"/>
  <c r="AB88" i="1"/>
  <c r="AC88" i="1" s="1"/>
  <c r="AD88" i="1" s="1"/>
  <c r="O88" i="1"/>
  <c r="AB87" i="1"/>
  <c r="AA87" i="1"/>
  <c r="Z87" i="1"/>
  <c r="Y87" i="1"/>
  <c r="X87" i="1"/>
  <c r="X86" i="1" s="1"/>
  <c r="W87" i="1"/>
  <c r="V87" i="1"/>
  <c r="U87" i="1"/>
  <c r="T87" i="1"/>
  <c r="T86" i="1" s="1"/>
  <c r="S87" i="1"/>
  <c r="R87" i="1"/>
  <c r="R86" i="1" s="1"/>
  <c r="Q87" i="1"/>
  <c r="P87" i="1"/>
  <c r="P86" i="1" s="1"/>
  <c r="O87" i="1"/>
  <c r="N87" i="1"/>
  <c r="M87" i="1"/>
  <c r="L87" i="1"/>
  <c r="K87" i="1"/>
  <c r="J87" i="1"/>
  <c r="I87" i="1"/>
  <c r="H87" i="1"/>
  <c r="H86" i="1" s="1"/>
  <c r="G87" i="1"/>
  <c r="F87" i="1"/>
  <c r="F86" i="1" s="1"/>
  <c r="E87" i="1"/>
  <c r="D87" i="1"/>
  <c r="C87" i="1"/>
  <c r="N86" i="1"/>
  <c r="AB85" i="1"/>
  <c r="AC85" i="1" s="1"/>
  <c r="AD85" i="1" s="1"/>
  <c r="O85" i="1"/>
  <c r="AB83" i="1"/>
  <c r="O83" i="1"/>
  <c r="O82" i="1" s="1"/>
  <c r="AA82" i="1"/>
  <c r="Z82" i="1"/>
  <c r="Y82" i="1"/>
  <c r="X82" i="1"/>
  <c r="W82" i="1"/>
  <c r="V82" i="1"/>
  <c r="U82" i="1"/>
  <c r="T82" i="1"/>
  <c r="S82" i="1"/>
  <c r="R82" i="1"/>
  <c r="Q82" i="1"/>
  <c r="P82" i="1"/>
  <c r="N82" i="1"/>
  <c r="M82" i="1"/>
  <c r="L82" i="1"/>
  <c r="K82" i="1"/>
  <c r="J82" i="1"/>
  <c r="I82" i="1"/>
  <c r="H82" i="1"/>
  <c r="G82" i="1"/>
  <c r="F82" i="1"/>
  <c r="E82" i="1"/>
  <c r="D82" i="1"/>
  <c r="C82" i="1"/>
  <c r="AB81" i="1"/>
  <c r="O81" i="1"/>
  <c r="AC81" i="1" s="1"/>
  <c r="AB80" i="1"/>
  <c r="O80" i="1"/>
  <c r="AB79" i="1"/>
  <c r="AC79" i="1" s="1"/>
  <c r="AD79" i="1" s="1"/>
  <c r="O79" i="1"/>
  <c r="AB78" i="1"/>
  <c r="O78" i="1"/>
  <c r="AB77" i="1"/>
  <c r="O77" i="1"/>
  <c r="AB76" i="1"/>
  <c r="AB74" i="1" s="1"/>
  <c r="O76" i="1"/>
  <c r="AB75" i="1"/>
  <c r="O75" i="1"/>
  <c r="AC75" i="1" s="1"/>
  <c r="AD75" i="1" s="1"/>
  <c r="AA74" i="1"/>
  <c r="Z74" i="1"/>
  <c r="Y74" i="1"/>
  <c r="Y73" i="1" s="1"/>
  <c r="X74" i="1"/>
  <c r="W74" i="1"/>
  <c r="V74" i="1"/>
  <c r="U74" i="1"/>
  <c r="U73" i="1" s="1"/>
  <c r="T74" i="1"/>
  <c r="T73" i="1" s="1"/>
  <c r="S74" i="1"/>
  <c r="R74" i="1"/>
  <c r="Q74" i="1"/>
  <c r="Q73" i="1" s="1"/>
  <c r="P74" i="1"/>
  <c r="P73" i="1" s="1"/>
  <c r="N74" i="1"/>
  <c r="M74" i="1"/>
  <c r="L74" i="1"/>
  <c r="L73" i="1" s="1"/>
  <c r="K74" i="1"/>
  <c r="J74" i="1"/>
  <c r="I74" i="1"/>
  <c r="I73" i="1" s="1"/>
  <c r="H74" i="1"/>
  <c r="H73" i="1" s="1"/>
  <c r="G74" i="1"/>
  <c r="F74" i="1"/>
  <c r="E74" i="1"/>
  <c r="D74" i="1"/>
  <c r="D73" i="1" s="1"/>
  <c r="C74" i="1"/>
  <c r="AA73" i="1"/>
  <c r="Z73" i="1"/>
  <c r="X73" i="1"/>
  <c r="W73" i="1"/>
  <c r="V73" i="1"/>
  <c r="S73" i="1"/>
  <c r="R73" i="1"/>
  <c r="N73" i="1"/>
  <c r="M73" i="1"/>
  <c r="K73" i="1"/>
  <c r="J73" i="1"/>
  <c r="G73" i="1"/>
  <c r="F73" i="1"/>
  <c r="E73" i="1"/>
  <c r="C73" i="1"/>
  <c r="AB72" i="1"/>
  <c r="O72" i="1"/>
  <c r="AB71" i="1"/>
  <c r="AC71" i="1" s="1"/>
  <c r="AD71" i="1" s="1"/>
  <c r="O71" i="1"/>
  <c r="AB70" i="1"/>
  <c r="AC70" i="1" s="1"/>
  <c r="AD70" i="1" s="1"/>
  <c r="O70" i="1"/>
  <c r="AB69" i="1"/>
  <c r="O69" i="1"/>
  <c r="AC69" i="1" s="1"/>
  <c r="AD69" i="1" s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B67" i="1"/>
  <c r="AC67" i="1" s="1"/>
  <c r="AD67" i="1" s="1"/>
  <c r="O67" i="1"/>
  <c r="AB66" i="1"/>
  <c r="AC66" i="1" s="1"/>
  <c r="AD66" i="1" s="1"/>
  <c r="O66" i="1"/>
  <c r="AB65" i="1"/>
  <c r="O65" i="1"/>
  <c r="AC65" i="1" s="1"/>
  <c r="AD65" i="1" s="1"/>
  <c r="AB64" i="1"/>
  <c r="O64" i="1"/>
  <c r="O63" i="1" s="1"/>
  <c r="O57" i="1" s="1"/>
  <c r="O56" i="1" s="1"/>
  <c r="AA63" i="1"/>
  <c r="Z63" i="1"/>
  <c r="Y63" i="1"/>
  <c r="X63" i="1"/>
  <c r="W63" i="1"/>
  <c r="V63" i="1"/>
  <c r="U63" i="1"/>
  <c r="T63" i="1"/>
  <c r="S63" i="1"/>
  <c r="R63" i="1"/>
  <c r="Q63" i="1"/>
  <c r="P63" i="1"/>
  <c r="N63" i="1"/>
  <c r="M63" i="1"/>
  <c r="L63" i="1"/>
  <c r="K63" i="1"/>
  <c r="J63" i="1"/>
  <c r="I63" i="1"/>
  <c r="H63" i="1"/>
  <c r="G63" i="1"/>
  <c r="F63" i="1"/>
  <c r="E63" i="1"/>
  <c r="D63" i="1"/>
  <c r="C63" i="1"/>
  <c r="AB62" i="1"/>
  <c r="AC62" i="1" s="1"/>
  <c r="AD62" i="1" s="1"/>
  <c r="O62" i="1"/>
  <c r="AB61" i="1"/>
  <c r="O61" i="1"/>
  <c r="AC61" i="1" s="1"/>
  <c r="AD61" i="1" s="1"/>
  <c r="AB60" i="1"/>
  <c r="O60" i="1"/>
  <c r="AB59" i="1"/>
  <c r="AC59" i="1" s="1"/>
  <c r="AD59" i="1" s="1"/>
  <c r="O59" i="1"/>
  <c r="AA58" i="1"/>
  <c r="Z58" i="1"/>
  <c r="Y58" i="1"/>
  <c r="X58" i="1"/>
  <c r="X57" i="1" s="1"/>
  <c r="X56" i="1" s="1"/>
  <c r="W58" i="1"/>
  <c r="V58" i="1"/>
  <c r="U58" i="1"/>
  <c r="T58" i="1"/>
  <c r="T57" i="1" s="1"/>
  <c r="S58" i="1"/>
  <c r="R58" i="1"/>
  <c r="Q58" i="1"/>
  <c r="P58" i="1"/>
  <c r="P57" i="1" s="1"/>
  <c r="P56" i="1" s="1"/>
  <c r="O58" i="1"/>
  <c r="N58" i="1"/>
  <c r="M58" i="1"/>
  <c r="L58" i="1"/>
  <c r="L57" i="1" s="1"/>
  <c r="K58" i="1"/>
  <c r="J58" i="1"/>
  <c r="I58" i="1"/>
  <c r="H58" i="1"/>
  <c r="H57" i="1" s="1"/>
  <c r="H56" i="1" s="1"/>
  <c r="G58" i="1"/>
  <c r="F58" i="1"/>
  <c r="E58" i="1"/>
  <c r="D58" i="1"/>
  <c r="D57" i="1" s="1"/>
  <c r="C58" i="1"/>
  <c r="AA57" i="1"/>
  <c r="Z57" i="1"/>
  <c r="W57" i="1"/>
  <c r="V57" i="1"/>
  <c r="U57" i="1"/>
  <c r="U56" i="1" s="1"/>
  <c r="S57" i="1"/>
  <c r="R57" i="1"/>
  <c r="Q57" i="1"/>
  <c r="Q56" i="1" s="1"/>
  <c r="N57" i="1"/>
  <c r="M57" i="1"/>
  <c r="M56" i="1" s="1"/>
  <c r="K57" i="1"/>
  <c r="J57" i="1"/>
  <c r="G57" i="1"/>
  <c r="F57" i="1"/>
  <c r="E57" i="1"/>
  <c r="E56" i="1" s="1"/>
  <c r="C57" i="1"/>
  <c r="AA56" i="1"/>
  <c r="Z56" i="1"/>
  <c r="W56" i="1"/>
  <c r="V56" i="1"/>
  <c r="T56" i="1"/>
  <c r="S56" i="1"/>
  <c r="R56" i="1"/>
  <c r="N56" i="1"/>
  <c r="L56" i="1"/>
  <c r="K56" i="1"/>
  <c r="J56" i="1"/>
  <c r="G56" i="1"/>
  <c r="F56" i="1"/>
  <c r="D56" i="1"/>
  <c r="C56" i="1"/>
  <c r="AB55" i="1"/>
  <c r="O55" i="1"/>
  <c r="AB54" i="1"/>
  <c r="O54" i="1"/>
  <c r="AB53" i="1"/>
  <c r="O53" i="1"/>
  <c r="AB52" i="1"/>
  <c r="O52" i="1"/>
  <c r="AB51" i="1"/>
  <c r="O51" i="1"/>
  <c r="AB50" i="1"/>
  <c r="O50" i="1"/>
  <c r="AB49" i="1"/>
  <c r="AC49" i="1" s="1"/>
  <c r="AD49" i="1" s="1"/>
  <c r="O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AB47" i="1"/>
  <c r="O47" i="1"/>
  <c r="AB46" i="1"/>
  <c r="O46" i="1"/>
  <c r="AC46" i="1" s="1"/>
  <c r="AB45" i="1"/>
  <c r="O45" i="1"/>
  <c r="AC45" i="1" s="1"/>
  <c r="AD45" i="1" s="1"/>
  <c r="AB44" i="1"/>
  <c r="AA44" i="1"/>
  <c r="AA43" i="1" s="1"/>
  <c r="Z44" i="1"/>
  <c r="Y44" i="1"/>
  <c r="Y43" i="1" s="1"/>
  <c r="X44" i="1"/>
  <c r="W44" i="1"/>
  <c r="W43" i="1" s="1"/>
  <c r="W9" i="1" s="1"/>
  <c r="W8" i="1" s="1"/>
  <c r="W84" i="1" s="1"/>
  <c r="V44" i="1"/>
  <c r="U44" i="1"/>
  <c r="U43" i="1" s="1"/>
  <c r="T44" i="1"/>
  <c r="S44" i="1"/>
  <c r="S43" i="1" s="1"/>
  <c r="R44" i="1"/>
  <c r="Q44" i="1"/>
  <c r="Q43" i="1" s="1"/>
  <c r="P44" i="1"/>
  <c r="O44" i="1"/>
  <c r="AC44" i="1" s="1"/>
  <c r="AD44" i="1" s="1"/>
  <c r="N44" i="1"/>
  <c r="M44" i="1"/>
  <c r="M43" i="1" s="1"/>
  <c r="L44" i="1"/>
  <c r="K44" i="1"/>
  <c r="K43" i="1" s="1"/>
  <c r="J44" i="1"/>
  <c r="I44" i="1"/>
  <c r="I43" i="1" s="1"/>
  <c r="H44" i="1"/>
  <c r="G44" i="1"/>
  <c r="G43" i="1" s="1"/>
  <c r="G9" i="1" s="1"/>
  <c r="G8" i="1" s="1"/>
  <c r="G84" i="1" s="1"/>
  <c r="F44" i="1"/>
  <c r="E44" i="1"/>
  <c r="E43" i="1" s="1"/>
  <c r="D44" i="1"/>
  <c r="C44" i="1"/>
  <c r="C43" i="1" s="1"/>
  <c r="O43" i="1"/>
  <c r="AB42" i="1"/>
  <c r="O42" i="1"/>
  <c r="AB41" i="1"/>
  <c r="O41" i="1"/>
  <c r="AB40" i="1"/>
  <c r="O40" i="1"/>
  <c r="AB39" i="1"/>
  <c r="O39" i="1"/>
  <c r="AB38" i="1"/>
  <c r="O38" i="1"/>
  <c r="AB37" i="1"/>
  <c r="AC37" i="1" s="1"/>
  <c r="AD37" i="1" s="1"/>
  <c r="O37" i="1"/>
  <c r="AA36" i="1"/>
  <c r="Z36" i="1"/>
  <c r="Y36" i="1"/>
  <c r="X36" i="1"/>
  <c r="W36" i="1"/>
  <c r="V36" i="1"/>
  <c r="U36" i="1"/>
  <c r="T36" i="1"/>
  <c r="S36" i="1"/>
  <c r="R36" i="1"/>
  <c r="Q36" i="1"/>
  <c r="P36" i="1"/>
  <c r="N36" i="1"/>
  <c r="M36" i="1"/>
  <c r="L36" i="1"/>
  <c r="K36" i="1"/>
  <c r="J36" i="1"/>
  <c r="I36" i="1"/>
  <c r="H36" i="1"/>
  <c r="G36" i="1"/>
  <c r="F36" i="1"/>
  <c r="E36" i="1"/>
  <c r="D36" i="1"/>
  <c r="C36" i="1"/>
  <c r="AB35" i="1"/>
  <c r="AC35" i="1" s="1"/>
  <c r="AD35" i="1" s="1"/>
  <c r="O35" i="1"/>
  <c r="AB34" i="1"/>
  <c r="O34" i="1"/>
  <c r="AB33" i="1"/>
  <c r="O33" i="1"/>
  <c r="AB32" i="1"/>
  <c r="AC32" i="1" s="1"/>
  <c r="AD32" i="1" s="1"/>
  <c r="O32" i="1"/>
  <c r="AB31" i="1"/>
  <c r="AC31" i="1" s="1"/>
  <c r="AD31" i="1" s="1"/>
  <c r="O31" i="1"/>
  <c r="AB30" i="1"/>
  <c r="O30" i="1"/>
  <c r="AB29" i="1"/>
  <c r="O29" i="1"/>
  <c r="O28" i="1" s="1"/>
  <c r="AA28" i="1"/>
  <c r="Z28" i="1"/>
  <c r="Y28" i="1"/>
  <c r="X28" i="1"/>
  <c r="W28" i="1"/>
  <c r="V28" i="1"/>
  <c r="U28" i="1"/>
  <c r="T28" i="1"/>
  <c r="S28" i="1"/>
  <c r="R28" i="1"/>
  <c r="Q28" i="1"/>
  <c r="P28" i="1"/>
  <c r="N28" i="1"/>
  <c r="M28" i="1"/>
  <c r="L28" i="1"/>
  <c r="K28" i="1"/>
  <c r="J28" i="1"/>
  <c r="I28" i="1"/>
  <c r="H28" i="1"/>
  <c r="G28" i="1"/>
  <c r="F28" i="1"/>
  <c r="E28" i="1"/>
  <c r="D28" i="1"/>
  <c r="C28" i="1"/>
  <c r="AB27" i="1"/>
  <c r="AC27" i="1" s="1"/>
  <c r="AD27" i="1" s="1"/>
  <c r="O27" i="1"/>
  <c r="AB26" i="1"/>
  <c r="O26" i="1"/>
  <c r="O25" i="1" s="1"/>
  <c r="AA25" i="1"/>
  <c r="Z25" i="1"/>
  <c r="Z24" i="1" s="1"/>
  <c r="Y25" i="1"/>
  <c r="X25" i="1"/>
  <c r="X24" i="1" s="1"/>
  <c r="W25" i="1"/>
  <c r="V25" i="1"/>
  <c r="V24" i="1" s="1"/>
  <c r="U25" i="1"/>
  <c r="T25" i="1"/>
  <c r="T24" i="1" s="1"/>
  <c r="S25" i="1"/>
  <c r="R25" i="1"/>
  <c r="R24" i="1" s="1"/>
  <c r="Q25" i="1"/>
  <c r="P25" i="1"/>
  <c r="P24" i="1" s="1"/>
  <c r="N25" i="1"/>
  <c r="N24" i="1" s="1"/>
  <c r="M25" i="1"/>
  <c r="L25" i="1"/>
  <c r="L24" i="1" s="1"/>
  <c r="K25" i="1"/>
  <c r="J25" i="1"/>
  <c r="J24" i="1" s="1"/>
  <c r="I25" i="1"/>
  <c r="H25" i="1"/>
  <c r="H24" i="1" s="1"/>
  <c r="G25" i="1"/>
  <c r="F25" i="1"/>
  <c r="F24" i="1" s="1"/>
  <c r="E25" i="1"/>
  <c r="D25" i="1"/>
  <c r="D24" i="1" s="1"/>
  <c r="C25" i="1"/>
  <c r="AA24" i="1"/>
  <c r="Y24" i="1"/>
  <c r="W24" i="1"/>
  <c r="U24" i="1"/>
  <c r="S24" i="1"/>
  <c r="Q24" i="1"/>
  <c r="M24" i="1"/>
  <c r="K24" i="1"/>
  <c r="I24" i="1"/>
  <c r="G24" i="1"/>
  <c r="E24" i="1"/>
  <c r="C24" i="1"/>
  <c r="AB23" i="1"/>
  <c r="O23" i="1"/>
  <c r="AB22" i="1"/>
  <c r="O22" i="1"/>
  <c r="O16" i="1" s="1"/>
  <c r="J22" i="1"/>
  <c r="AB21" i="1"/>
  <c r="O21" i="1"/>
  <c r="AB20" i="1"/>
  <c r="O20" i="1"/>
  <c r="AB19" i="1"/>
  <c r="O19" i="1"/>
  <c r="AB18" i="1"/>
  <c r="O18" i="1"/>
  <c r="AB17" i="1"/>
  <c r="O17" i="1"/>
  <c r="AB16" i="1"/>
  <c r="AA16" i="1"/>
  <c r="Z16" i="1"/>
  <c r="Z15" i="1" s="1"/>
  <c r="Y16" i="1"/>
  <c r="X16" i="1"/>
  <c r="X15" i="1" s="1"/>
  <c r="W16" i="1"/>
  <c r="V16" i="1"/>
  <c r="V15" i="1" s="1"/>
  <c r="U16" i="1"/>
  <c r="T16" i="1"/>
  <c r="T15" i="1" s="1"/>
  <c r="S16" i="1"/>
  <c r="R16" i="1"/>
  <c r="R15" i="1" s="1"/>
  <c r="Q16" i="1"/>
  <c r="P16" i="1"/>
  <c r="P15" i="1" s="1"/>
  <c r="N16" i="1"/>
  <c r="N15" i="1" s="1"/>
  <c r="M16" i="1"/>
  <c r="L16" i="1"/>
  <c r="L15" i="1" s="1"/>
  <c r="K16" i="1"/>
  <c r="J16" i="1"/>
  <c r="J15" i="1" s="1"/>
  <c r="I16" i="1"/>
  <c r="H16" i="1"/>
  <c r="H15" i="1" s="1"/>
  <c r="G16" i="1"/>
  <c r="F16" i="1"/>
  <c r="F15" i="1" s="1"/>
  <c r="E16" i="1"/>
  <c r="D16" i="1"/>
  <c r="D15" i="1" s="1"/>
  <c r="C16" i="1"/>
  <c r="AA15" i="1"/>
  <c r="Y15" i="1"/>
  <c r="W15" i="1"/>
  <c r="U15" i="1"/>
  <c r="S15" i="1"/>
  <c r="Q15" i="1"/>
  <c r="M15" i="1"/>
  <c r="K15" i="1"/>
  <c r="I15" i="1"/>
  <c r="G15" i="1"/>
  <c r="E15" i="1"/>
  <c r="C15" i="1"/>
  <c r="AB14" i="1"/>
  <c r="O14" i="1"/>
  <c r="AB13" i="1"/>
  <c r="O13" i="1"/>
  <c r="AB12" i="1"/>
  <c r="O12" i="1"/>
  <c r="AB11" i="1"/>
  <c r="AB10" i="1" s="1"/>
  <c r="O11" i="1"/>
  <c r="O10" i="1" s="1"/>
  <c r="AA10" i="1"/>
  <c r="Z10" i="1"/>
  <c r="Y10" i="1"/>
  <c r="X10" i="1"/>
  <c r="W10" i="1"/>
  <c r="V10" i="1"/>
  <c r="U10" i="1"/>
  <c r="T10" i="1"/>
  <c r="S10" i="1"/>
  <c r="R10" i="1"/>
  <c r="Q10" i="1"/>
  <c r="P10" i="1"/>
  <c r="N10" i="1"/>
  <c r="M10" i="1"/>
  <c r="L10" i="1"/>
  <c r="K10" i="1"/>
  <c r="J10" i="1"/>
  <c r="I10" i="1"/>
  <c r="H10" i="1"/>
  <c r="G10" i="1"/>
  <c r="F10" i="1"/>
  <c r="E10" i="1"/>
  <c r="D10" i="1"/>
  <c r="C10" i="1"/>
  <c r="AC16" i="1" l="1"/>
  <c r="AD16" i="1" s="1"/>
  <c r="O15" i="1"/>
  <c r="AC12" i="1"/>
  <c r="AD12" i="1" s="1"/>
  <c r="AC14" i="1"/>
  <c r="AD14" i="1" s="1"/>
  <c r="AC17" i="1"/>
  <c r="AD17" i="1" s="1"/>
  <c r="AC18" i="1"/>
  <c r="AD18" i="1" s="1"/>
  <c r="AC19" i="1"/>
  <c r="AD19" i="1" s="1"/>
  <c r="AC20" i="1"/>
  <c r="AD20" i="1" s="1"/>
  <c r="AC21" i="1"/>
  <c r="AD21" i="1" s="1"/>
  <c r="AC23" i="1"/>
  <c r="AD23" i="1" s="1"/>
  <c r="AC26" i="1"/>
  <c r="AD26" i="1" s="1"/>
  <c r="AC29" i="1"/>
  <c r="AD29" i="1" s="1"/>
  <c r="AC30" i="1"/>
  <c r="AD30" i="1" s="1"/>
  <c r="AC33" i="1"/>
  <c r="AD33" i="1" s="1"/>
  <c r="AC34" i="1"/>
  <c r="AD34" i="1" s="1"/>
  <c r="AC38" i="1"/>
  <c r="AD38" i="1" s="1"/>
  <c r="AC39" i="1"/>
  <c r="AD39" i="1" s="1"/>
  <c r="O36" i="1"/>
  <c r="O24" i="1" s="1"/>
  <c r="AC42" i="1"/>
  <c r="AD42" i="1" s="1"/>
  <c r="AC50" i="1"/>
  <c r="AD50" i="1" s="1"/>
  <c r="AC60" i="1"/>
  <c r="AD60" i="1" s="1"/>
  <c r="I57" i="1"/>
  <c r="I56" i="1" s="1"/>
  <c r="Y57" i="1"/>
  <c r="Y56" i="1" s="1"/>
  <c r="AB68" i="1"/>
  <c r="AC68" i="1" s="1"/>
  <c r="AD68" i="1" s="1"/>
  <c r="AC72" i="1"/>
  <c r="AD72" i="1" s="1"/>
  <c r="AC80" i="1"/>
  <c r="AD80" i="1" s="1"/>
  <c r="J86" i="1"/>
  <c r="AA86" i="1"/>
  <c r="AC94" i="1"/>
  <c r="AD94" i="1" s="1"/>
  <c r="AC95" i="1"/>
  <c r="AD95" i="1" s="1"/>
  <c r="W91" i="1"/>
  <c r="W89" i="1" s="1"/>
  <c r="W86" i="1" s="1"/>
  <c r="AC97" i="1"/>
  <c r="AC100" i="1"/>
  <c r="AD100" i="1" s="1"/>
  <c r="C9" i="1"/>
  <c r="C8" i="1" s="1"/>
  <c r="C84" i="1" s="1"/>
  <c r="E9" i="1"/>
  <c r="E8" i="1" s="1"/>
  <c r="I9" i="1"/>
  <c r="I8" i="1" s="1"/>
  <c r="K9" i="1"/>
  <c r="K8" i="1" s="1"/>
  <c r="K84" i="1" s="1"/>
  <c r="M9" i="1"/>
  <c r="M8" i="1" s="1"/>
  <c r="Q9" i="1"/>
  <c r="Q8" i="1" s="1"/>
  <c r="S9" i="1"/>
  <c r="S8" i="1" s="1"/>
  <c r="S84" i="1" s="1"/>
  <c r="U9" i="1"/>
  <c r="U8" i="1" s="1"/>
  <c r="Y9" i="1"/>
  <c r="Y8" i="1" s="1"/>
  <c r="AA9" i="1"/>
  <c r="AA8" i="1" s="1"/>
  <c r="AA84" i="1" s="1"/>
  <c r="D43" i="1"/>
  <c r="D9" i="1" s="1"/>
  <c r="D8" i="1" s="1"/>
  <c r="D84" i="1" s="1"/>
  <c r="F43" i="1"/>
  <c r="H43" i="1"/>
  <c r="H9" i="1" s="1"/>
  <c r="H8" i="1" s="1"/>
  <c r="H84" i="1" s="1"/>
  <c r="H104" i="1" s="1"/>
  <c r="J43" i="1"/>
  <c r="L43" i="1"/>
  <c r="L9" i="1" s="1"/>
  <c r="L8" i="1" s="1"/>
  <c r="L84" i="1" s="1"/>
  <c r="N43" i="1"/>
  <c r="P43" i="1"/>
  <c r="P9" i="1" s="1"/>
  <c r="P8" i="1" s="1"/>
  <c r="P84" i="1" s="1"/>
  <c r="P104" i="1" s="1"/>
  <c r="R43" i="1"/>
  <c r="T43" i="1"/>
  <c r="T9" i="1" s="1"/>
  <c r="T8" i="1" s="1"/>
  <c r="T84" i="1" s="1"/>
  <c r="T104" i="1" s="1"/>
  <c r="V43" i="1"/>
  <c r="X43" i="1"/>
  <c r="X9" i="1" s="1"/>
  <c r="X8" i="1" s="1"/>
  <c r="X84" i="1" s="1"/>
  <c r="X104" i="1" s="1"/>
  <c r="Z43" i="1"/>
  <c r="AC51" i="1"/>
  <c r="AD51" i="1" s="1"/>
  <c r="AC53" i="1"/>
  <c r="AD53" i="1" s="1"/>
  <c r="AC55" i="1"/>
  <c r="Z86" i="1"/>
  <c r="O91" i="1"/>
  <c r="O89" i="1" s="1"/>
  <c r="O86" i="1" s="1"/>
  <c r="C91" i="1"/>
  <c r="C89" i="1" s="1"/>
  <c r="C86" i="1" s="1"/>
  <c r="S86" i="1"/>
  <c r="E91" i="1"/>
  <c r="E89" i="1" s="1"/>
  <c r="E86" i="1" s="1"/>
  <c r="I91" i="1"/>
  <c r="I89" i="1" s="1"/>
  <c r="I86" i="1" s="1"/>
  <c r="M91" i="1"/>
  <c r="M89" i="1" s="1"/>
  <c r="M86" i="1" s="1"/>
  <c r="Q91" i="1"/>
  <c r="Q89" i="1" s="1"/>
  <c r="Q86" i="1" s="1"/>
  <c r="U91" i="1"/>
  <c r="U89" i="1" s="1"/>
  <c r="U86" i="1" s="1"/>
  <c r="Y91" i="1"/>
  <c r="Y89" i="1" s="1"/>
  <c r="Y86" i="1" s="1"/>
  <c r="F9" i="1"/>
  <c r="F8" i="1" s="1"/>
  <c r="J9" i="1"/>
  <c r="J8" i="1" s="1"/>
  <c r="J84" i="1" s="1"/>
  <c r="J104" i="1" s="1"/>
  <c r="N9" i="1"/>
  <c r="N8" i="1" s="1"/>
  <c r="R9" i="1"/>
  <c r="R8" i="1" s="1"/>
  <c r="R84" i="1" s="1"/>
  <c r="R104" i="1" s="1"/>
  <c r="V9" i="1"/>
  <c r="V8" i="1" s="1"/>
  <c r="Z9" i="1"/>
  <c r="Z8" i="1" s="1"/>
  <c r="Z84" i="1" s="1"/>
  <c r="Z104" i="1" s="1"/>
  <c r="AC10" i="1"/>
  <c r="AD10" i="1" s="1"/>
  <c r="AC64" i="1"/>
  <c r="AD64" i="1" s="1"/>
  <c r="AB63" i="1"/>
  <c r="AC63" i="1" s="1"/>
  <c r="AD63" i="1" s="1"/>
  <c r="Q84" i="1"/>
  <c r="Q104" i="1" s="1"/>
  <c r="U84" i="1"/>
  <c r="U104" i="1" s="1"/>
  <c r="Y84" i="1"/>
  <c r="Y104" i="1" s="1"/>
  <c r="AC87" i="1"/>
  <c r="AD87" i="1" s="1"/>
  <c r="AB93" i="1"/>
  <c r="AC11" i="1"/>
  <c r="AD11" i="1" s="1"/>
  <c r="AC13" i="1"/>
  <c r="AD13" i="1" s="1"/>
  <c r="AB15" i="1"/>
  <c r="AC15" i="1" s="1"/>
  <c r="AD15" i="1" s="1"/>
  <c r="AC22" i="1"/>
  <c r="AD22" i="1" s="1"/>
  <c r="AB48" i="1"/>
  <c r="AC48" i="1" s="1"/>
  <c r="AD48" i="1" s="1"/>
  <c r="O74" i="1"/>
  <c r="O73" i="1" s="1"/>
  <c r="D91" i="1"/>
  <c r="D89" i="1" s="1"/>
  <c r="D86" i="1" s="1"/>
  <c r="L91" i="1"/>
  <c r="L89" i="1" s="1"/>
  <c r="L86" i="1" s="1"/>
  <c r="AB98" i="1"/>
  <c r="AC98" i="1" s="1"/>
  <c r="AD98" i="1" s="1"/>
  <c r="AB25" i="1"/>
  <c r="AB36" i="1"/>
  <c r="AC36" i="1" s="1"/>
  <c r="AD36" i="1" s="1"/>
  <c r="AC40" i="1"/>
  <c r="AD40" i="1" s="1"/>
  <c r="AC41" i="1"/>
  <c r="AD41" i="1" s="1"/>
  <c r="AC47" i="1"/>
  <c r="AD47" i="1" s="1"/>
  <c r="AB43" i="1"/>
  <c r="AC43" i="1" s="1"/>
  <c r="AD43" i="1" s="1"/>
  <c r="AB58" i="1"/>
  <c r="F84" i="1"/>
  <c r="F104" i="1" s="1"/>
  <c r="N84" i="1"/>
  <c r="N104" i="1" s="1"/>
  <c r="AB28" i="1"/>
  <c r="AC28" i="1" s="1"/>
  <c r="AD28" i="1" s="1"/>
  <c r="AB73" i="1"/>
  <c r="AC73" i="1" s="1"/>
  <c r="AD73" i="1" s="1"/>
  <c r="G104" i="1"/>
  <c r="K104" i="1"/>
  <c r="AB101" i="1"/>
  <c r="AC52" i="1"/>
  <c r="AD52" i="1" s="1"/>
  <c r="AC77" i="1"/>
  <c r="AD77" i="1" s="1"/>
  <c r="AC54" i="1"/>
  <c r="AD54" i="1" s="1"/>
  <c r="AC76" i="1"/>
  <c r="AD76" i="1" s="1"/>
  <c r="AC78" i="1"/>
  <c r="E84" i="1"/>
  <c r="E104" i="1" s="1"/>
  <c r="I84" i="1"/>
  <c r="I104" i="1" s="1"/>
  <c r="M84" i="1"/>
  <c r="M104" i="1" s="1"/>
  <c r="V84" i="1"/>
  <c r="V104" i="1" s="1"/>
  <c r="AC83" i="1"/>
  <c r="S104" i="1"/>
  <c r="W104" i="1"/>
  <c r="AA104" i="1"/>
  <c r="C104" i="1"/>
  <c r="AB82" i="1"/>
  <c r="O9" i="1" l="1"/>
  <c r="O8" i="1" s="1"/>
  <c r="O84" i="1" s="1"/>
  <c r="O104" i="1" s="1"/>
  <c r="AB96" i="1"/>
  <c r="AC96" i="1" s="1"/>
  <c r="AD96" i="1" s="1"/>
  <c r="D104" i="1"/>
  <c r="AC74" i="1"/>
  <c r="AD74" i="1" s="1"/>
  <c r="L104" i="1"/>
  <c r="AC82" i="1"/>
  <c r="AC101" i="1"/>
  <c r="AD101" i="1" s="1"/>
  <c r="AC93" i="1"/>
  <c r="AD93" i="1" s="1"/>
  <c r="AB91" i="1"/>
  <c r="AC25" i="1"/>
  <c r="AD25" i="1" s="1"/>
  <c r="AB24" i="1"/>
  <c r="AC24" i="1" s="1"/>
  <c r="AD24" i="1" s="1"/>
  <c r="AC58" i="1"/>
  <c r="AD58" i="1" s="1"/>
  <c r="AB57" i="1"/>
  <c r="AC57" i="1" l="1"/>
  <c r="AD57" i="1" s="1"/>
  <c r="AB56" i="1"/>
  <c r="AC56" i="1" s="1"/>
  <c r="AD56" i="1" s="1"/>
  <c r="AC91" i="1"/>
  <c r="AD91" i="1" s="1"/>
  <c r="AB89" i="1"/>
  <c r="AB9" i="1"/>
  <c r="AB8" i="1" l="1"/>
  <c r="AC9" i="1"/>
  <c r="AD9" i="1" s="1"/>
  <c r="AC89" i="1"/>
  <c r="AD89" i="1" s="1"/>
  <c r="AB86" i="1"/>
  <c r="AC86" i="1" l="1"/>
  <c r="AD86" i="1" s="1"/>
  <c r="AC8" i="1"/>
  <c r="AD8" i="1" s="1"/>
  <c r="AB84" i="1"/>
  <c r="AC84" i="1" l="1"/>
  <c r="AD84" i="1" s="1"/>
  <c r="AB104" i="1"/>
  <c r="AC104" i="1" s="1"/>
  <c r="AD104" i="1" s="1"/>
</calcChain>
</file>

<file path=xl/sharedStrings.xml><?xml version="1.0" encoding="utf-8"?>
<sst xmlns="http://schemas.openxmlformats.org/spreadsheetml/2006/main" count="149" uniqueCount="122">
  <si>
    <t>CUADRO No.1</t>
  </si>
  <si>
    <t>INGRESOS FISCALES COMPARADOS, SEGÚN PRINCIPALES PARTIDAS</t>
  </si>
  <si>
    <t>ENERO-DICIEMBRE  2015/2014</t>
  </si>
  <si>
    <r>
      <t>(En millones RD$)</t>
    </r>
    <r>
      <rPr>
        <i/>
        <vertAlign val="superscript"/>
        <sz val="11"/>
        <color indexed="8"/>
        <rFont val="Calibri"/>
        <family val="2"/>
      </rPr>
      <t xml:space="preserve"> </t>
    </r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</si>
  <si>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</si>
  <si>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</si>
  <si>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</si>
  <si>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</si>
  <si>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</si>
  <si>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</si>
  <si>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</si>
  <si>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</si>
  <si>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</si>
  <si>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</si>
  <si>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</si>
  <si>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</si>
  <si>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</si>
  <si>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</si>
  <si>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</si>
  <si>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</si>
  <si>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</si>
  <si>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</si>
  <si>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SOBRE LOS INGRESOS</t>
  </si>
  <si>
    <t>- Impuestos sobre la Renta de Personas Físicas</t>
  </si>
  <si>
    <t>- Impuestos sobre Los Ingresos de las Empresas y Otras Corporaciones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</si>
  <si>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</si>
  <si>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</si>
  <si>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</si>
  <si>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</si>
  <si>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</si>
  <si>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</si>
  <si>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</si>
  <si>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</si>
  <si>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</si>
  <si>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</si>
  <si>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</si>
  <si>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</si>
  <si>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</si>
  <si>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ITBIS Interno</t>
  </si>
  <si>
    <t>- ITBIS Externo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</si>
  <si>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</si>
  <si>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</si>
  <si>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</si>
  <si>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Bebidas Alcohólicas</t>
  </si>
  <si>
    <t>- Impuesto Selectivo al Tabaco y los Cigarrillos</t>
  </si>
  <si>
    <t>- Impuestos Selectivo a las Telecomunicaciones</t>
  </si>
  <si>
    <t>- Impuestos Selectivo a los Seguros</t>
  </si>
  <si>
    <t>- Impuestos Sobre el Uso de Bienes y Licencias</t>
  </si>
  <si>
    <t>- 17% Registro de Propiedad de vehículo</t>
  </si>
  <si>
    <t>- Derecho de Circulación Vehículos de Motor</t>
  </si>
  <si>
    <t>- Licencias para Portar Armas de Fuego</t>
  </si>
  <si>
    <t xml:space="preserve">- Imp. específico Bancas de Apuestas de Lotería  </t>
  </si>
  <si>
    <t>- Imp. específico Bancas de Apuestas  deportivas</t>
  </si>
  <si>
    <t>- Accesorios sobre Impuestos Internos a  Mercancías y  Servicios</t>
  </si>
  <si>
    <t>4) IMPUESTOS SOBRE EL COMERCIO Y LAS TRANSACCIONES/COMERCIO EXTERIOR</t>
  </si>
  <si>
    <t>Sobre las Importaciones</t>
  </si>
  <si>
    <t>- Arancel</t>
  </si>
  <si>
    <t>-</t>
  </si>
  <si>
    <t>Sobre las Exportaciones</t>
  </si>
  <si>
    <t>Otros Impuestos sobre el Comercio Exterior</t>
  </si>
  <si>
    <t>- Impuesto a la Salida de Pasajeros al Exterior por Aeropuertos y Puertos</t>
  </si>
  <si>
    <t>- Derechos Consulares</t>
  </si>
  <si>
    <t>5) IMPUESTOS ECOLOGICOS</t>
  </si>
  <si>
    <t>6)  IMPUESTOS DIVERSOS</t>
  </si>
  <si>
    <t>II) CONTRIBUCIONES SOCIALES</t>
  </si>
  <si>
    <t>III) TRANSFERENCIAS CORRIENTES</t>
  </si>
  <si>
    <t>IV) INGRESOS POR CONTRAPRESTACION</t>
  </si>
  <si>
    <t>- Ventas de Bienes y Servicios</t>
  </si>
  <si>
    <t>- Ventas de Mercancías del Estado</t>
  </si>
  <si>
    <t>- PROMESE</t>
  </si>
  <si>
    <t>- Otras Ventas de Mercancías del Gobierno Central</t>
  </si>
  <si>
    <t>- Ingresos de las Inst. Centralizadas en mercancías en la CUT</t>
  </si>
  <si>
    <t>- Otras Ventas</t>
  </si>
  <si>
    <t>- Ventas de Servicios del Estado</t>
  </si>
  <si>
    <t>- Otras Ventas de Servicios del Gobierno Central</t>
  </si>
  <si>
    <t>- Ingresos de las Inst. Centralizadas en Servicios en la CUT</t>
  </si>
  <si>
    <t>- Servicios de transporte (incluye METRO)</t>
  </si>
  <si>
    <t>- Tasas</t>
  </si>
  <si>
    <t>- Tarjetas de Turismo</t>
  </si>
  <si>
    <t>- Expedición y Renovación de Pasaportes</t>
  </si>
  <si>
    <t>- Derechos Administrativos</t>
  </si>
  <si>
    <t>V) OTROS INGRESOS</t>
  </si>
  <si>
    <t>- Rentas de la Propiedad</t>
  </si>
  <si>
    <t>- Dividendos por Inversiones Empresariales</t>
  </si>
  <si>
    <t>- Intereses</t>
  </si>
  <si>
    <t>- Arriendo de Activos Tangibles No Producidos</t>
  </si>
  <si>
    <t>- Multas y Sanciones</t>
  </si>
  <si>
    <t>- Ingresos Diversos</t>
  </si>
  <si>
    <t>VI) Ingresos por Especificar</t>
  </si>
  <si>
    <t>B)  INGRESOS DE CAPITAL</t>
  </si>
  <si>
    <t>- Ventas de Activos No Financieros</t>
  </si>
  <si>
    <t>TOTAL</t>
  </si>
  <si>
    <t>DONACIONES</t>
  </si>
  <si>
    <t>FUENTES FINANCIERAS</t>
  </si>
  <si>
    <t>Disminución de Activos Financieros</t>
  </si>
  <si>
    <t>- Recuperación de Prestamos Internos</t>
  </si>
  <si>
    <t>Incremento de Pasivos Financieros</t>
  </si>
  <si>
    <t>Incremento de Pasivos Corrientes</t>
  </si>
  <si>
    <t>Incremento de Pasivos No Corrientes</t>
  </si>
  <si>
    <t>Incremento de documentos por pagar Externo de largo plazo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</si>
  <si>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</si>
  <si>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</si>
  <si>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</si>
  <si>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</si>
  <si>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</si>
  <si>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</si>
  <si>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- PETROCARIBE</t>
  </si>
  <si>
    <t>APLICACIONES FINANCIERAS</t>
  </si>
  <si>
    <t>- Incremento de disponibilidades (Reintegros de cheques de periodos anteriores)</t>
  </si>
  <si>
    <t>- Fondo para registro y devolución de los depositos en excesos en la cuenta del tesoro</t>
  </si>
  <si>
    <t>Depósitos a Cargo del Estado o Fondos Especiales y de Terceros</t>
  </si>
  <si>
    <t xml:space="preserve">Fondo para Registro y Devolución de los Depósitos en excesos en la Cuenta Única del Tesoro </t>
  </si>
  <si>
    <t>Ingresos de la CUT No Presupuestaria</t>
  </si>
  <si>
    <t>FUENTE: Ministerio de Hacienda, Sistema Integrado de Gestión Financiera (SIGEF), Informe de Ejecución de Ingresos.</t>
  </si>
  <si>
    <t xml:space="preserve">NOTAS: </t>
  </si>
  <si>
    <t xml:space="preserve">(1) Cifras sujetas a rectificación.  Datos preliminares tomados del SIGEF 11/02/2016.  Incluye los dólares convertidos a la tasa oficial. </t>
  </si>
  <si>
    <t xml:space="preserve">     Excluye los Fondos Especiales y de Terceros e Ingresos de otras Direcciones e Instituciones y los depósitos en exceso de las recaudadoras.  </t>
  </si>
  <si>
    <t xml:space="preserve">(2) Se incluyen RD$93,475.6 millones de donaciones, producto del descuento del 52.0% de la deuda de PETROCARIBE adquirida por el Gobierno Dominicano por RD$179,780.0 millones, </t>
  </si>
  <si>
    <t xml:space="preserve">      según lo dispuesto en el Manual de Estadísticas Fiscales del Fondo Monetario Internaciona (FMI).</t>
  </si>
  <si>
    <t xml:space="preserve">(3) Los ingresos corrientes excluyen RD$665.8 millones, de los cuales RD$550.0 millones corresponden a reintegros de cheques y RD$115.8 millones a devoluciones de depósitos en excesos en la cuenta del Tesoro, </t>
  </si>
  <si>
    <t xml:space="preserve">     según lo indicado  en el Manual de Clasificadores Presupuestarios, no ajustados en el SIGEF. Además, no se consideran los RD$3,293.2 millones correspondientes  a los ingresos de las Instituciones centralizadas</t>
  </si>
  <si>
    <t xml:space="preserve">     en la CUT no presupuestaria. Los conceptos anteriores totalizan RD$3,959.0 millones, los cuales son registrados por la DIGECOG en la Cuenta Ahorro-Inversión-Financiamiento (CAIF).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</si>
</sst>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0.0"/>
    <numFmt numFmtId="167" formatCode="#,##0.0"/>
    <numFmt numFmtId="168" formatCode="* _(#,##0.0_)\ _P_-;* \(#,##0.0\)\ _P_-;_-* &quot;-&quot;??\ _P_-;_-@_-"/>
    <numFmt numFmtId="169" formatCode="_ * #,##0.00_ ;_ * \-#,##0.00_ ;_ * &quot;-&quot;??_ ;_ @_ "/>
    <numFmt numFmtId="170" formatCode="_([$€-2]* #,##0.00_);_([$€-2]* \(#,##0.00\);_([$€-2]* &quot;-&quot;??_)"/>
  </numFmts>
  <fonts count="5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vertAlign val="superscript"/>
      <sz val="11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b/>
      <u/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u/>
      <sz val="10"/>
      <color indexed="8"/>
      <name val="Calibri"/>
      <family val="2"/>
      <scheme val="minor"/>
    </font>
    <font>
      <b/>
      <sz val="10"/>
      <name val="Arial"/>
      <family val="2"/>
    </font>
    <font>
      <sz val="12"/>
      <name val="Times New Roman"/>
      <family val="1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8" fillId="0" borderId="13">
      <protection hidden="1"/>
    </xf>
    <xf numFmtId="0" fontId="29" fillId="16" borderId="13" applyNumberFormat="0" applyFont="0" applyBorder="0" applyAlignment="0" applyProtection="0">
      <protection hidden="1"/>
    </xf>
    <xf numFmtId="0" fontId="28" fillId="0" borderId="13">
      <protection hidden="1"/>
    </xf>
    <xf numFmtId="168" fontId="30" fillId="0" borderId="19" applyBorder="0">
      <alignment horizontal="center" vertical="center"/>
    </xf>
    <xf numFmtId="0" fontId="31" fillId="4" borderId="0" applyNumberFormat="0" applyBorder="0" applyAlignment="0" applyProtection="0"/>
    <xf numFmtId="0" fontId="32" fillId="16" borderId="20" applyNumberFormat="0" applyAlignment="0" applyProtection="0"/>
    <xf numFmtId="0" fontId="33" fillId="17" borderId="21" applyNumberFormat="0" applyAlignment="0" applyProtection="0"/>
    <xf numFmtId="0" fontId="34" fillId="0" borderId="22" applyNumberFormat="0" applyFill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21" borderId="0" applyNumberFormat="0" applyBorder="0" applyAlignment="0" applyProtection="0"/>
    <xf numFmtId="0" fontId="36" fillId="7" borderId="20" applyNumberFormat="0" applyAlignment="0" applyProtection="0"/>
    <xf numFmtId="170" fontId="2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3" borderId="0" applyNumberFormat="0" applyBorder="0" applyAlignment="0" applyProtection="0"/>
    <xf numFmtId="0" fontId="39" fillId="0" borderId="13">
      <alignment horizontal="left"/>
      <protection locked="0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22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9" fillId="0" borderId="0">
      <alignment vertical="top"/>
    </xf>
    <xf numFmtId="0" fontId="2" fillId="0" borderId="0"/>
    <xf numFmtId="0" fontId="26" fillId="0" borderId="0"/>
    <xf numFmtId="0" fontId="2" fillId="0" borderId="0"/>
    <xf numFmtId="39" fontId="4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23" borderId="23" applyNumberFormat="0" applyFont="0" applyAlignment="0" applyProtection="0"/>
    <xf numFmtId="0" fontId="2" fillId="23" borderId="23" applyNumberFormat="0" applyFont="0" applyAlignment="0" applyProtection="0"/>
    <xf numFmtId="0" fontId="2" fillId="23" borderId="23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13" applyNumberFormat="0" applyFill="0" applyBorder="0" applyAlignment="0" applyProtection="0">
      <protection hidden="1"/>
    </xf>
    <xf numFmtId="0" fontId="43" fillId="16" borderId="24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35" fillId="0" borderId="27" applyNumberFormat="0" applyFill="0" applyAlignment="0" applyProtection="0"/>
    <xf numFmtId="0" fontId="48" fillId="0" borderId="0" applyNumberFormat="0" applyFill="0" applyBorder="0" applyAlignment="0" applyProtection="0"/>
    <xf numFmtId="0" fontId="49" fillId="16" borderId="13"/>
    <xf numFmtId="0" fontId="50" fillId="0" borderId="28" applyNumberFormat="0" applyFill="0" applyAlignment="0" applyProtection="0"/>
  </cellStyleXfs>
  <cellXfs count="151">
    <xf numFmtId="0" fontId="0" fillId="0" borderId="0" xfId="0"/>
    <xf numFmtId="0" fontId="2" fillId="0" borderId="0" xfId="0" applyFont="1" applyBorder="1"/>
    <xf numFmtId="0" fontId="2" fillId="0" borderId="0" xfId="0" applyFont="1"/>
    <xf numFmtId="0" fontId="4" fillId="0" borderId="0" xfId="0" applyFont="1" applyFill="1" applyAlignment="1" applyProtection="1">
      <alignment horizont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64" fontId="9" fillId="0" borderId="0" xfId="0" applyNumberFormat="1" applyFont="1" applyFill="1" applyBorder="1" applyProtection="1"/>
    <xf numFmtId="0" fontId="8" fillId="0" borderId="0" xfId="0" applyFont="1" applyFill="1" applyBorder="1" applyAlignment="1" applyProtection="1">
      <alignment horizontal="left" vertical="center"/>
    </xf>
    <xf numFmtId="164" fontId="8" fillId="0" borderId="11" xfId="2" applyNumberFormat="1" applyFont="1" applyFill="1" applyBorder="1"/>
    <xf numFmtId="164" fontId="8" fillId="0" borderId="12" xfId="2" applyNumberFormat="1" applyFont="1" applyFill="1" applyBorder="1"/>
    <xf numFmtId="164" fontId="8" fillId="0" borderId="0" xfId="2" applyNumberFormat="1" applyFont="1" applyFill="1" applyBorder="1"/>
    <xf numFmtId="164" fontId="2" fillId="0" borderId="0" xfId="0" applyNumberFormat="1" applyFont="1" applyBorder="1"/>
    <xf numFmtId="0" fontId="8" fillId="0" borderId="12" xfId="3" applyFont="1" applyFill="1" applyBorder="1" applyAlignment="1" applyProtection="1"/>
    <xf numFmtId="49" fontId="8" fillId="0" borderId="12" xfId="2" applyNumberFormat="1" applyFont="1" applyFill="1" applyBorder="1" applyAlignment="1" applyProtection="1">
      <alignment horizontal="left"/>
    </xf>
    <xf numFmtId="164" fontId="8" fillId="0" borderId="12" xfId="2" applyNumberFormat="1" applyFont="1" applyFill="1" applyBorder="1" applyProtection="1"/>
    <xf numFmtId="164" fontId="8" fillId="0" borderId="0" xfId="2" applyNumberFormat="1" applyFont="1" applyFill="1" applyBorder="1" applyProtection="1"/>
    <xf numFmtId="10" fontId="2" fillId="0" borderId="0" xfId="0" applyNumberFormat="1" applyFont="1" applyBorder="1"/>
    <xf numFmtId="49" fontId="10" fillId="0" borderId="12" xfId="2" applyNumberFormat="1" applyFont="1" applyFill="1" applyBorder="1" applyAlignment="1" applyProtection="1">
      <alignment horizontal="left" indent="1"/>
    </xf>
    <xf numFmtId="164" fontId="10" fillId="0" borderId="12" xfId="2" applyNumberFormat="1" applyFont="1" applyFill="1" applyBorder="1" applyProtection="1"/>
    <xf numFmtId="164" fontId="10" fillId="0" borderId="0" xfId="2" applyNumberFormat="1" applyFont="1" applyFill="1" applyBorder="1" applyProtection="1"/>
    <xf numFmtId="164" fontId="9" fillId="0" borderId="0" xfId="0" applyNumberFormat="1" applyFont="1" applyFill="1" applyBorder="1" applyAlignment="1" applyProtection="1">
      <alignment horizontal="right"/>
    </xf>
    <xf numFmtId="164" fontId="8" fillId="0" borderId="12" xfId="3" applyNumberFormat="1" applyFont="1" applyFill="1" applyBorder="1" applyProtection="1"/>
    <xf numFmtId="164" fontId="8" fillId="0" borderId="0" xfId="3" applyNumberFormat="1" applyFont="1" applyFill="1" applyBorder="1" applyProtection="1"/>
    <xf numFmtId="49" fontId="8" fillId="0" borderId="12" xfId="3" applyNumberFormat="1" applyFont="1" applyFill="1" applyBorder="1" applyAlignment="1" applyProtection="1">
      <alignment horizontal="left" indent="1"/>
    </xf>
    <xf numFmtId="49" fontId="10" fillId="0" borderId="12" xfId="3" applyNumberFormat="1" applyFont="1" applyFill="1" applyBorder="1" applyAlignment="1" applyProtection="1">
      <alignment horizontal="left" indent="2"/>
    </xf>
    <xf numFmtId="164" fontId="10" fillId="0" borderId="12" xfId="3" applyNumberFormat="1" applyFont="1" applyFill="1" applyBorder="1" applyProtection="1"/>
    <xf numFmtId="165" fontId="10" fillId="0" borderId="12" xfId="3" applyNumberFormat="1" applyFont="1" applyFill="1" applyBorder="1" applyProtection="1"/>
    <xf numFmtId="164" fontId="11" fillId="0" borderId="0" xfId="0" applyNumberFormat="1" applyFont="1" applyFill="1" applyBorder="1" applyProtection="1"/>
    <xf numFmtId="0" fontId="0" fillId="0" borderId="0" xfId="0" applyBorder="1"/>
    <xf numFmtId="49" fontId="10" fillId="0" borderId="12" xfId="0" applyNumberFormat="1" applyFont="1" applyFill="1" applyBorder="1" applyAlignment="1" applyProtection="1">
      <alignment horizontal="left" indent="2"/>
    </xf>
    <xf numFmtId="164" fontId="8" fillId="0" borderId="12" xfId="3" applyNumberFormat="1" applyFont="1" applyFill="1" applyBorder="1" applyAlignment="1" applyProtection="1"/>
    <xf numFmtId="49" fontId="8" fillId="0" borderId="12" xfId="2" applyNumberFormat="1" applyFont="1" applyFill="1" applyBorder="1" applyAlignment="1" applyProtection="1">
      <alignment horizontal="left" indent="2"/>
    </xf>
    <xf numFmtId="4" fontId="2" fillId="0" borderId="0" xfId="0" applyNumberFormat="1" applyFont="1" applyBorder="1"/>
    <xf numFmtId="49" fontId="10" fillId="0" borderId="12" xfId="2" applyNumberFormat="1" applyFont="1" applyFill="1" applyBorder="1" applyAlignment="1" applyProtection="1">
      <alignment horizontal="left" indent="3"/>
    </xf>
    <xf numFmtId="165" fontId="10" fillId="0" borderId="12" xfId="2" applyNumberFormat="1" applyFont="1" applyFill="1" applyBorder="1" applyProtection="1"/>
    <xf numFmtId="0" fontId="8" fillId="0" borderId="12" xfId="3" applyFont="1" applyFill="1" applyBorder="1" applyAlignment="1" applyProtection="1">
      <alignment horizontal="left" indent="2"/>
    </xf>
    <xf numFmtId="43" fontId="10" fillId="0" borderId="12" xfId="2" applyNumberFormat="1" applyFont="1" applyFill="1" applyBorder="1" applyProtection="1"/>
    <xf numFmtId="164" fontId="2" fillId="0" borderId="0" xfId="0" applyNumberFormat="1" applyFont="1"/>
    <xf numFmtId="164" fontId="10" fillId="0" borderId="12" xfId="2" applyNumberFormat="1" applyFont="1" applyFill="1" applyBorder="1"/>
    <xf numFmtId="165" fontId="2" fillId="0" borderId="0" xfId="0" applyNumberFormat="1" applyFont="1" applyBorder="1"/>
    <xf numFmtId="164" fontId="12" fillId="0" borderId="12" xfId="2" applyNumberFormat="1" applyFont="1" applyFill="1" applyBorder="1" applyProtection="1"/>
    <xf numFmtId="164" fontId="12" fillId="0" borderId="0" xfId="2" applyNumberFormat="1" applyFont="1" applyFill="1" applyBorder="1" applyProtection="1"/>
    <xf numFmtId="164" fontId="13" fillId="0" borderId="0" xfId="0" applyNumberFormat="1" applyFont="1" applyFill="1" applyBorder="1" applyProtection="1"/>
    <xf numFmtId="49" fontId="14" fillId="0" borderId="12" xfId="2" applyNumberFormat="1" applyFont="1" applyFill="1" applyBorder="1" applyAlignment="1" applyProtection="1">
      <alignment horizontal="left" indent="2"/>
    </xf>
    <xf numFmtId="164" fontId="14" fillId="0" borderId="12" xfId="2" applyNumberFormat="1" applyFont="1" applyFill="1" applyBorder="1" applyProtection="1"/>
    <xf numFmtId="164" fontId="14" fillId="0" borderId="0" xfId="2" applyNumberFormat="1" applyFont="1" applyFill="1" applyBorder="1" applyProtection="1"/>
    <xf numFmtId="165" fontId="10" fillId="0" borderId="12" xfId="2" applyNumberFormat="1" applyFont="1" applyFill="1" applyBorder="1"/>
    <xf numFmtId="164" fontId="8" fillId="0" borderId="0" xfId="2" applyNumberFormat="1" applyFont="1" applyFill="1" applyBorder="1" applyAlignment="1" applyProtection="1">
      <alignment horizontal="left" indent="4"/>
    </xf>
    <xf numFmtId="164" fontId="14" fillId="0" borderId="12" xfId="2" applyNumberFormat="1" applyFont="1" applyFill="1" applyBorder="1"/>
    <xf numFmtId="0" fontId="15" fillId="0" borderId="0" xfId="0" applyFont="1" applyBorder="1"/>
    <xf numFmtId="43" fontId="2" fillId="0" borderId="0" xfId="0" applyNumberFormat="1" applyFont="1" applyBorder="1"/>
    <xf numFmtId="164" fontId="15" fillId="0" borderId="0" xfId="0" applyNumberFormat="1" applyFont="1"/>
    <xf numFmtId="49" fontId="8" fillId="0" borderId="12" xfId="2" applyNumberFormat="1" applyFont="1" applyFill="1" applyBorder="1"/>
    <xf numFmtId="49" fontId="8" fillId="0" borderId="12" xfId="2" applyNumberFormat="1" applyFont="1" applyFill="1" applyBorder="1" applyAlignment="1" applyProtection="1">
      <alignment horizontal="left" indent="1"/>
    </xf>
    <xf numFmtId="164" fontId="10" fillId="0" borderId="12" xfId="3" applyNumberFormat="1" applyFont="1" applyFill="1" applyBorder="1" applyAlignment="1" applyProtection="1"/>
    <xf numFmtId="164" fontId="15" fillId="0" borderId="0" xfId="0" applyNumberFormat="1" applyFont="1" applyBorder="1"/>
    <xf numFmtId="0" fontId="15" fillId="0" borderId="0" xfId="0" applyFont="1"/>
    <xf numFmtId="164" fontId="10" fillId="0" borderId="12" xfId="3" applyNumberFormat="1" applyFont="1" applyFill="1" applyBorder="1"/>
    <xf numFmtId="49" fontId="10" fillId="0" borderId="12" xfId="3" applyNumberFormat="1" applyFont="1" applyFill="1" applyBorder="1" applyAlignment="1" applyProtection="1">
      <alignment horizontal="left" indent="3"/>
    </xf>
    <xf numFmtId="164" fontId="10" fillId="0" borderId="0" xfId="2" applyNumberFormat="1" applyFont="1" applyFill="1" applyBorder="1"/>
    <xf numFmtId="164" fontId="10" fillId="0" borderId="13" xfId="0" applyNumberFormat="1" applyFont="1" applyFill="1" applyBorder="1" applyAlignment="1" applyProtection="1">
      <alignment vertical="center"/>
    </xf>
    <xf numFmtId="164" fontId="10" fillId="0" borderId="13" xfId="2" applyNumberFormat="1" applyFont="1" applyFill="1" applyBorder="1" applyProtection="1"/>
    <xf numFmtId="164" fontId="2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/>
    <xf numFmtId="49" fontId="8" fillId="0" borderId="12" xfId="2" applyNumberFormat="1" applyFont="1" applyFill="1" applyBorder="1" applyAlignment="1">
      <alignment horizontal="left" indent="1"/>
    </xf>
    <xf numFmtId="43" fontId="8" fillId="0" borderId="0" xfId="1" applyFont="1" applyFill="1" applyBorder="1" applyProtection="1"/>
    <xf numFmtId="49" fontId="8" fillId="0" borderId="12" xfId="2" applyNumberFormat="1" applyFont="1" applyFill="1" applyBorder="1" applyAlignment="1" applyProtection="1"/>
    <xf numFmtId="49" fontId="8" fillId="0" borderId="8" xfId="2" applyNumberFormat="1" applyFont="1" applyFill="1" applyBorder="1" applyAlignment="1" applyProtection="1">
      <alignment horizontal="center"/>
    </xf>
    <xf numFmtId="164" fontId="8" fillId="0" borderId="8" xfId="2" applyNumberFormat="1" applyFont="1" applyFill="1" applyBorder="1" applyProtection="1"/>
    <xf numFmtId="164" fontId="8" fillId="0" borderId="10" xfId="2" applyNumberFormat="1" applyFont="1" applyFill="1" applyBorder="1" applyProtection="1"/>
    <xf numFmtId="49" fontId="8" fillId="0" borderId="12" xfId="0" applyNumberFormat="1" applyFont="1" applyFill="1" applyBorder="1" applyAlignment="1" applyProtection="1"/>
    <xf numFmtId="164" fontId="8" fillId="0" borderId="12" xfId="0" applyNumberFormat="1" applyFont="1" applyFill="1" applyBorder="1" applyProtection="1"/>
    <xf numFmtId="164" fontId="8" fillId="0" borderId="0" xfId="0" applyNumberFormat="1" applyFont="1" applyFill="1" applyBorder="1" applyProtection="1"/>
    <xf numFmtId="4" fontId="16" fillId="0" borderId="0" xfId="0" applyNumberFormat="1" applyFont="1"/>
    <xf numFmtId="49" fontId="12" fillId="0" borderId="12" xfId="0" applyNumberFormat="1" applyFont="1" applyFill="1" applyBorder="1" applyAlignment="1" applyProtection="1">
      <alignment horizontal="left"/>
    </xf>
    <xf numFmtId="164" fontId="12" fillId="0" borderId="13" xfId="0" applyNumberFormat="1" applyFont="1" applyFill="1" applyBorder="1" applyProtection="1"/>
    <xf numFmtId="164" fontId="12" fillId="0" borderId="0" xfId="0" applyNumberFormat="1" applyFont="1" applyFill="1" applyBorder="1" applyProtection="1"/>
    <xf numFmtId="49" fontId="10" fillId="0" borderId="12" xfId="0" applyNumberFormat="1" applyFont="1" applyFill="1" applyBorder="1" applyAlignment="1" applyProtection="1">
      <alignment horizontal="left" indent="1"/>
    </xf>
    <xf numFmtId="164" fontId="10" fillId="0" borderId="13" xfId="0" applyNumberFormat="1" applyFont="1" applyFill="1" applyBorder="1" applyProtection="1"/>
    <xf numFmtId="164" fontId="10" fillId="0" borderId="12" xfId="0" applyNumberFormat="1" applyFont="1" applyFill="1" applyBorder="1" applyProtection="1"/>
    <xf numFmtId="164" fontId="10" fillId="0" borderId="0" xfId="0" applyNumberFormat="1" applyFont="1" applyFill="1" applyBorder="1" applyProtection="1"/>
    <xf numFmtId="49" fontId="14" fillId="0" borderId="12" xfId="0" applyNumberFormat="1" applyFont="1" applyFill="1" applyBorder="1" applyAlignment="1" applyProtection="1">
      <alignment horizontal="left" indent="1"/>
    </xf>
    <xf numFmtId="164" fontId="14" fillId="0" borderId="13" xfId="0" applyNumberFormat="1" applyFont="1" applyFill="1" applyBorder="1" applyProtection="1"/>
    <xf numFmtId="164" fontId="14" fillId="0" borderId="12" xfId="0" applyNumberFormat="1" applyFont="1" applyFill="1" applyBorder="1" applyProtection="1"/>
    <xf numFmtId="164" fontId="14" fillId="0" borderId="0" xfId="0" applyNumberFormat="1" applyFont="1" applyFill="1" applyBorder="1" applyProtection="1"/>
    <xf numFmtId="164" fontId="14" fillId="0" borderId="13" xfId="3" applyNumberFormat="1" applyFont="1" applyFill="1" applyBorder="1" applyProtection="1"/>
    <xf numFmtId="164" fontId="14" fillId="0" borderId="0" xfId="3" applyNumberFormat="1" applyFont="1" applyFill="1" applyBorder="1" applyProtection="1"/>
    <xf numFmtId="49" fontId="8" fillId="0" borderId="12" xfId="0" applyNumberFormat="1" applyFont="1" applyFill="1" applyBorder="1" applyAlignment="1" applyProtection="1">
      <alignment horizontal="left" indent="2"/>
      <protection locked="0"/>
    </xf>
    <xf numFmtId="164" fontId="8" fillId="0" borderId="13" xfId="0" applyNumberFormat="1" applyFont="1" applyFill="1" applyBorder="1" applyProtection="1"/>
    <xf numFmtId="164" fontId="8" fillId="0" borderId="13" xfId="3" applyNumberFormat="1" applyFont="1" applyFill="1" applyBorder="1" applyProtection="1"/>
    <xf numFmtId="164" fontId="8" fillId="0" borderId="0" xfId="3" applyNumberFormat="1" applyFont="1" applyFill="1" applyBorder="1" applyAlignment="1" applyProtection="1">
      <alignment horizontal="left" indent="4"/>
    </xf>
    <xf numFmtId="49" fontId="10" fillId="0" borderId="12" xfId="0" applyNumberFormat="1" applyFont="1" applyFill="1" applyBorder="1" applyAlignment="1" applyProtection="1">
      <alignment horizontal="left" indent="2"/>
      <protection locked="0"/>
    </xf>
    <xf numFmtId="164" fontId="10" fillId="0" borderId="13" xfId="3" applyNumberFormat="1" applyFont="1" applyFill="1" applyBorder="1" applyProtection="1"/>
    <xf numFmtId="164" fontId="10" fillId="0" borderId="0" xfId="3" applyNumberFormat="1" applyFont="1" applyFill="1" applyBorder="1" applyProtection="1"/>
    <xf numFmtId="49" fontId="10" fillId="0" borderId="12" xfId="0" applyNumberFormat="1" applyFont="1" applyFill="1" applyBorder="1" applyAlignment="1" applyProtection="1">
      <alignment horizontal="left" indent="3"/>
      <protection locked="0"/>
    </xf>
    <xf numFmtId="165" fontId="10" fillId="0" borderId="13" xfId="0" applyNumberFormat="1" applyFont="1" applyFill="1" applyBorder="1" applyProtection="1"/>
    <xf numFmtId="164" fontId="10" fillId="0" borderId="14" xfId="0" applyNumberFormat="1" applyFont="1" applyFill="1" applyBorder="1" applyAlignment="1" applyProtection="1">
      <alignment vertical="center"/>
    </xf>
    <xf numFmtId="164" fontId="10" fillId="0" borderId="12" xfId="0" applyNumberFormat="1" applyFont="1" applyFill="1" applyBorder="1" applyAlignment="1" applyProtection="1">
      <alignment vertical="center"/>
    </xf>
    <xf numFmtId="49" fontId="8" fillId="0" borderId="8" xfId="0" applyNumberFormat="1" applyFont="1" applyFill="1" applyBorder="1" applyAlignment="1" applyProtection="1">
      <alignment horizontal="center"/>
    </xf>
    <xf numFmtId="164" fontId="8" fillId="0" borderId="8" xfId="0" applyNumberFormat="1" applyFont="1" applyFill="1" applyBorder="1" applyProtection="1"/>
    <xf numFmtId="164" fontId="8" fillId="0" borderId="10" xfId="0" applyNumberFormat="1" applyFont="1" applyFill="1" applyBorder="1" applyProtection="1"/>
    <xf numFmtId="49" fontId="10" fillId="0" borderId="15" xfId="0" applyNumberFormat="1" applyFont="1" applyFill="1" applyBorder="1" applyAlignment="1" applyProtection="1">
      <alignment horizontal="left"/>
    </xf>
    <xf numFmtId="164" fontId="10" fillId="0" borderId="11" xfId="0" applyNumberFormat="1" applyFont="1" applyFill="1" applyBorder="1" applyAlignment="1" applyProtection="1">
      <alignment vertical="center"/>
    </xf>
    <xf numFmtId="164" fontId="10" fillId="0" borderId="16" xfId="0" applyNumberFormat="1" applyFont="1" applyFill="1" applyBorder="1" applyAlignment="1" applyProtection="1">
      <alignment vertical="center"/>
    </xf>
    <xf numFmtId="164" fontId="10" fillId="0" borderId="15" xfId="0" applyNumberFormat="1" applyFont="1" applyFill="1" applyBorder="1" applyAlignment="1" applyProtection="1">
      <alignment vertical="center"/>
    </xf>
    <xf numFmtId="164" fontId="10" fillId="0" borderId="0" xfId="0" applyNumberFormat="1" applyFont="1" applyFill="1" applyBorder="1" applyAlignment="1" applyProtection="1">
      <alignment vertical="center"/>
    </xf>
    <xf numFmtId="49" fontId="10" fillId="0" borderId="12" xfId="0" applyNumberFormat="1" applyFont="1" applyFill="1" applyBorder="1" applyAlignment="1" applyProtection="1">
      <alignment horizontal="left"/>
    </xf>
    <xf numFmtId="164" fontId="10" fillId="0" borderId="0" xfId="0" applyNumberFormat="1" applyFont="1" applyFill="1" applyBorder="1" applyAlignment="1" applyProtection="1">
      <alignment horizontal="left" vertical="center" indent="4"/>
    </xf>
    <xf numFmtId="49" fontId="10" fillId="0" borderId="17" xfId="0" applyNumberFormat="1" applyFont="1" applyFill="1" applyBorder="1" applyAlignment="1" applyProtection="1">
      <alignment horizontal="left"/>
    </xf>
    <xf numFmtId="164" fontId="10" fillId="0" borderId="9" xfId="0" applyNumberFormat="1" applyFont="1" applyFill="1" applyBorder="1" applyAlignment="1" applyProtection="1">
      <alignment vertical="center"/>
    </xf>
    <xf numFmtId="43" fontId="10" fillId="0" borderId="9" xfId="0" applyNumberFormat="1" applyFont="1" applyFill="1" applyBorder="1" applyAlignment="1" applyProtection="1">
      <alignment vertical="center"/>
    </xf>
    <xf numFmtId="43" fontId="10" fillId="0" borderId="18" xfId="0" applyNumberFormat="1" applyFont="1" applyFill="1" applyBorder="1" applyAlignment="1" applyProtection="1">
      <alignment vertical="center"/>
    </xf>
    <xf numFmtId="164" fontId="10" fillId="0" borderId="18" xfId="0" applyNumberFormat="1" applyFont="1" applyFill="1" applyBorder="1" applyAlignment="1" applyProtection="1">
      <alignment vertical="center"/>
    </xf>
    <xf numFmtId="164" fontId="10" fillId="0" borderId="17" xfId="0" applyNumberFormat="1" applyFont="1" applyFill="1" applyBorder="1" applyAlignment="1" applyProtection="1">
      <alignment vertical="center"/>
    </xf>
    <xf numFmtId="164" fontId="10" fillId="0" borderId="6" xfId="0" applyNumberFormat="1" applyFont="1" applyFill="1" applyBorder="1" applyAlignment="1" applyProtection="1">
      <alignment vertical="center"/>
    </xf>
    <xf numFmtId="164" fontId="17" fillId="0" borderId="0" xfId="0" applyNumberFormat="1" applyFont="1"/>
    <xf numFmtId="43" fontId="10" fillId="0" borderId="0" xfId="0" applyNumberFormat="1" applyFont="1" applyFill="1" applyBorder="1" applyAlignment="1" applyProtection="1">
      <alignment vertical="center"/>
    </xf>
    <xf numFmtId="49" fontId="18" fillId="0" borderId="0" xfId="0" applyNumberFormat="1" applyFont="1" applyFill="1" applyBorder="1" applyAlignment="1" applyProtection="1"/>
    <xf numFmtId="0" fontId="19" fillId="0" borderId="0" xfId="0" applyFont="1" applyFill="1" applyAlignment="1" applyProtection="1"/>
    <xf numFmtId="0" fontId="20" fillId="0" borderId="0" xfId="0" applyFont="1"/>
    <xf numFmtId="166" fontId="2" fillId="0" borderId="0" xfId="0" applyNumberFormat="1" applyFont="1"/>
    <xf numFmtId="164" fontId="21" fillId="0" borderId="0" xfId="0" applyNumberFormat="1" applyFont="1"/>
    <xf numFmtId="43" fontId="11" fillId="0" borderId="0" xfId="0" applyNumberFormat="1" applyFont="1" applyBorder="1" applyAlignment="1">
      <alignment horizontal="right"/>
    </xf>
    <xf numFmtId="0" fontId="20" fillId="0" borderId="0" xfId="0" applyFont="1" applyBorder="1"/>
    <xf numFmtId="43" fontId="21" fillId="0" borderId="0" xfId="0" applyNumberFormat="1" applyFont="1"/>
    <xf numFmtId="164" fontId="22" fillId="0" borderId="0" xfId="0" applyNumberFormat="1" applyFont="1" applyFill="1" applyBorder="1"/>
    <xf numFmtId="164" fontId="23" fillId="0" borderId="0" xfId="0" applyNumberFormat="1" applyFont="1" applyFill="1" applyBorder="1"/>
    <xf numFmtId="0" fontId="23" fillId="0" borderId="0" xfId="0" applyFont="1" applyFill="1" applyBorder="1"/>
    <xf numFmtId="0" fontId="21" fillId="0" borderId="0" xfId="0" applyFont="1"/>
    <xf numFmtId="0" fontId="24" fillId="0" borderId="0" xfId="0" applyFont="1"/>
    <xf numFmtId="49" fontId="23" fillId="0" borderId="0" xfId="0" applyNumberFormat="1" applyFont="1" applyFill="1" applyBorder="1"/>
    <xf numFmtId="4" fontId="23" fillId="0" borderId="0" xfId="0" applyNumberFormat="1" applyFont="1" applyFill="1" applyBorder="1"/>
    <xf numFmtId="167" fontId="23" fillId="0" borderId="0" xfId="0" applyNumberFormat="1" applyFont="1" applyFill="1" applyBorder="1"/>
    <xf numFmtId="166" fontId="23" fillId="0" borderId="0" xfId="0" applyNumberFormat="1" applyFont="1" applyFill="1" applyBorder="1"/>
    <xf numFmtId="49" fontId="22" fillId="0" borderId="0" xfId="0" applyNumberFormat="1" applyFont="1" applyFill="1" applyBorder="1" applyAlignment="1" applyProtection="1"/>
    <xf numFmtId="0" fontId="23" fillId="0" borderId="0" xfId="0" applyFont="1"/>
    <xf numFmtId="0" fontId="25" fillId="0" borderId="0" xfId="0" applyFont="1"/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</cellXfs>
  <cellStyles count="171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rray" xfId="22"/>
    <cellStyle name="Array Enter" xfId="23"/>
    <cellStyle name="Array_Sheet1" xfId="24"/>
    <cellStyle name="base paren" xfId="25"/>
    <cellStyle name="Buena 2" xfId="26"/>
    <cellStyle name="Cálculo 2" xfId="27"/>
    <cellStyle name="Celda de comprobación 2" xfId="28"/>
    <cellStyle name="Celda vinculada 2" xfId="29"/>
    <cellStyle name="Comma" xfId="1" builtinId="3"/>
    <cellStyle name="Comma 2" xfId="30"/>
    <cellStyle name="Comma 2 2" xfId="31"/>
    <cellStyle name="Comma 2 3" xfId="32"/>
    <cellStyle name="Comma 2_Sheet1" xfId="33"/>
    <cellStyle name="Comma 3" xfId="34"/>
    <cellStyle name="Comma 3 2" xfId="35"/>
    <cellStyle name="Comma 3 3" xfId="36"/>
    <cellStyle name="Comma 4" xfId="37"/>
    <cellStyle name="Comma 4 2" xfId="38"/>
    <cellStyle name="Comma 4 3" xfId="39"/>
    <cellStyle name="Comma 5" xfId="40"/>
    <cellStyle name="Comma 6" xfId="41"/>
    <cellStyle name="Comma 7" xfId="42"/>
    <cellStyle name="Comma 8" xfId="43"/>
    <cellStyle name="Comma 9" xfId="44"/>
    <cellStyle name="Comma 9 2" xfId="45"/>
    <cellStyle name="Encabezado 4 2" xfId="46"/>
    <cellStyle name="Énfasis1 2" xfId="47"/>
    <cellStyle name="Énfasis2 2" xfId="48"/>
    <cellStyle name="Énfasis3 2" xfId="49"/>
    <cellStyle name="Énfasis4 2" xfId="50"/>
    <cellStyle name="Énfasis5 2" xfId="51"/>
    <cellStyle name="Énfasis6 2" xfId="52"/>
    <cellStyle name="Entrada 2" xfId="53"/>
    <cellStyle name="Euro" xfId="54"/>
    <cellStyle name="Hipervínculo 2" xfId="55"/>
    <cellStyle name="Incorrecto 2" xfId="56"/>
    <cellStyle name="MacroCode" xfId="57"/>
    <cellStyle name="Millares 10" xfId="58"/>
    <cellStyle name="Millares 10 2" xfId="59"/>
    <cellStyle name="Millares 10 2 2" xfId="60"/>
    <cellStyle name="Millares 10 3" xfId="61"/>
    <cellStyle name="Millares 10 4" xfId="62"/>
    <cellStyle name="Millares 10 5" xfId="63"/>
    <cellStyle name="Millares 10 6" xfId="64"/>
    <cellStyle name="Millares 11" xfId="65"/>
    <cellStyle name="Millares 11 2" xfId="66"/>
    <cellStyle name="Millares 12" xfId="67"/>
    <cellStyle name="Millares 13" xfId="68"/>
    <cellStyle name="Millares 2" xfId="69"/>
    <cellStyle name="Millares 2 2" xfId="70"/>
    <cellStyle name="Millares 2 2 2" xfId="71"/>
    <cellStyle name="Millares 2 2 3" xfId="72"/>
    <cellStyle name="Millares 2 3" xfId="73"/>
    <cellStyle name="Millares 2 4" xfId="74"/>
    <cellStyle name="Millares 2 5" xfId="75"/>
    <cellStyle name="Millares 2_DGA" xfId="76"/>
    <cellStyle name="Millares 3" xfId="77"/>
    <cellStyle name="Millares 3 2" xfId="78"/>
    <cellStyle name="Millares 3 2 2" xfId="79"/>
    <cellStyle name="Millares 3 2 3" xfId="80"/>
    <cellStyle name="Millares 3 3" xfId="81"/>
    <cellStyle name="Millares 3 4" xfId="82"/>
    <cellStyle name="Millares 3 5" xfId="83"/>
    <cellStyle name="Millares 3_DGA" xfId="84"/>
    <cellStyle name="Millares 4" xfId="85"/>
    <cellStyle name="Millares 4 2" xfId="86"/>
    <cellStyle name="Millares 4 3" xfId="87"/>
    <cellStyle name="Millares 4 4" xfId="88"/>
    <cellStyle name="Millares 4 5" xfId="89"/>
    <cellStyle name="Millares 4 6" xfId="90"/>
    <cellStyle name="Millares 4_DGA" xfId="91"/>
    <cellStyle name="Millares 5" xfId="92"/>
    <cellStyle name="Millares 5 2" xfId="93"/>
    <cellStyle name="Millares 5 3" xfId="94"/>
    <cellStyle name="Millares 5_DGA" xfId="95"/>
    <cellStyle name="Millares 6" xfId="96"/>
    <cellStyle name="Millares 7" xfId="97"/>
    <cellStyle name="Millares 7 2" xfId="98"/>
    <cellStyle name="Millares 8" xfId="99"/>
    <cellStyle name="Millares 8 2" xfId="100"/>
    <cellStyle name="Millares 8 3" xfId="101"/>
    <cellStyle name="Millares 9" xfId="102"/>
    <cellStyle name="Millares 9 2" xfId="103"/>
    <cellStyle name="Millares 9 2 2" xfId="104"/>
    <cellStyle name="Millares 9 3" xfId="105"/>
    <cellStyle name="Millares 9 4" xfId="106"/>
    <cellStyle name="Millares 9 5" xfId="107"/>
    <cellStyle name="Millares 9 6" xfId="108"/>
    <cellStyle name="Neutral 2" xfId="109"/>
    <cellStyle name="Normal" xfId="0" builtinId="0"/>
    <cellStyle name="Normal 10" xfId="110"/>
    <cellStyle name="Normal 2" xfId="111"/>
    <cellStyle name="Normal 2 2" xfId="112"/>
    <cellStyle name="Normal 2 2 2" xfId="2"/>
    <cellStyle name="Normal 2 3" xfId="113"/>
    <cellStyle name="Normal 2 4" xfId="114"/>
    <cellStyle name="Normal 2_DGA" xfId="115"/>
    <cellStyle name="Normal 3" xfId="116"/>
    <cellStyle name="Normal 3 2" xfId="117"/>
    <cellStyle name="Normal 3 3" xfId="118"/>
    <cellStyle name="Normal 3 4" xfId="119"/>
    <cellStyle name="Normal 3 5" xfId="120"/>
    <cellStyle name="Normal 3_Sheet1" xfId="121"/>
    <cellStyle name="Normal 4" xfId="122"/>
    <cellStyle name="Normal 5" xfId="123"/>
    <cellStyle name="Normal 5 2" xfId="124"/>
    <cellStyle name="Normal 5 3" xfId="125"/>
    <cellStyle name="Normal 5 4" xfId="126"/>
    <cellStyle name="Normal 6" xfId="127"/>
    <cellStyle name="Normal 6 2" xfId="128"/>
    <cellStyle name="Normal 6 2 2" xfId="129"/>
    <cellStyle name="Normal 6 2 3" xfId="130"/>
    <cellStyle name="Normal 6 3" xfId="131"/>
    <cellStyle name="Normal 6 4" xfId="132"/>
    <cellStyle name="Normal 7" xfId="133"/>
    <cellStyle name="Normal 7 2" xfId="134"/>
    <cellStyle name="Normal 7 2 2" xfId="135"/>
    <cellStyle name="Normal 7 3" xfId="136"/>
    <cellStyle name="Normal 7 4" xfId="137"/>
    <cellStyle name="Normal 7 5" xfId="138"/>
    <cellStyle name="Normal 8" xfId="139"/>
    <cellStyle name="Normal 8 2" xfId="140"/>
    <cellStyle name="Normal 9" xfId="141"/>
    <cellStyle name="Normal 9 2" xfId="142"/>
    <cellStyle name="Normal 9 3" xfId="143"/>
    <cellStyle name="Normal_COMPARACION 2002-2001" xfId="3"/>
    <cellStyle name="Notas 2" xfId="144"/>
    <cellStyle name="Notas 2 2" xfId="145"/>
    <cellStyle name="Notas 2_Sheet1" xfId="146"/>
    <cellStyle name="Percent 2" xfId="147"/>
    <cellStyle name="Percent 2 2" xfId="148"/>
    <cellStyle name="Percent 3" xfId="149"/>
    <cellStyle name="Percent 4" xfId="150"/>
    <cellStyle name="Percent 5" xfId="151"/>
    <cellStyle name="Percent 6" xfId="152"/>
    <cellStyle name="Percent 7" xfId="153"/>
    <cellStyle name="Percent 7 2" xfId="154"/>
    <cellStyle name="Porcentual 2" xfId="155"/>
    <cellStyle name="Porcentual 2 2" xfId="156"/>
    <cellStyle name="Porcentual 2 3" xfId="157"/>
    <cellStyle name="Porcentual 3" xfId="158"/>
    <cellStyle name="Porcentual 3 2" xfId="159"/>
    <cellStyle name="Porcentual 4" xfId="160"/>
    <cellStyle name="Red Text" xfId="161"/>
    <cellStyle name="Salida 2" xfId="162"/>
    <cellStyle name="Texto de advertencia 2" xfId="163"/>
    <cellStyle name="Texto explicativo 2" xfId="164"/>
    <cellStyle name="Título 1 2" xfId="165"/>
    <cellStyle name="Título 2 2" xfId="166"/>
    <cellStyle name="Título 3 2" xfId="167"/>
    <cellStyle name="Título 4" xfId="168"/>
    <cellStyle name="TopGrey" xfId="169"/>
    <cellStyle name="Total 2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55"/>
  <sheetViews>
    <sheetView showGridLines="0"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1.42578125" defaultRowHeight="12.75"/>
  <cols>
    <col min="1" max="1" width="1.5703125" customWidth="1"/>
    <col min="2" max="2" width="75.85546875" customWidth="1"/>
    <col min="3" max="3" width="8.42578125" bestFit="1" customWidth="1"/>
    <col min="4" max="5" width="8.42578125" customWidth="1"/>
    <col min="6" max="6" width="9.42578125" customWidth="1"/>
    <col min="7" max="7" width="8.5703125" customWidth="1"/>
    <col min="8" max="8" width="8.85546875" customWidth="1"/>
    <col min="9" max="10" width="9.140625" customWidth="1"/>
    <col min="11" max="13" width="10.85546875" customWidth="1"/>
    <col min="14" max="14" width="10.7109375" customWidth="1"/>
    <col min="15" max="15" width="9.42578125" customWidth="1"/>
    <col min="16" max="16" width="11.28515625" customWidth="1"/>
    <col min="17" max="23" width="9.5703125" customWidth="1"/>
    <col min="24" max="26" width="10.42578125" customWidth="1"/>
    <col min="27" max="27" width="11" customWidth="1"/>
    <col min="28" max="29" width="11.28515625" customWidth="1"/>
    <col min="30" max="30" width="9.5703125" customWidth="1"/>
    <col min="31" max="31" width="17.5703125" style="29" customWidth="1"/>
    <col min="33" max="33" width="17.85546875" customWidth="1"/>
  </cols>
  <sheetData>
    <row r="1" spans="2:44" ht="18.75" customHeight="1">
      <c r="B1" s="139" t="s">
        <v>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2:44" ht="9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1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2:44" ht="13.5" customHeight="1">
      <c r="B3" s="140" t="s">
        <v>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"/>
      <c r="AF3" s="1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2:44" ht="13.5" customHeight="1">
      <c r="B4" s="141" t="s">
        <v>2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"/>
      <c r="AF4" s="1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2:44" ht="13.5" customHeight="1">
      <c r="B5" s="141" t="s">
        <v>3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"/>
      <c r="AF5" s="1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2:44" ht="15" customHeight="1">
      <c r="B6" s="142" t="s">
        <v>4</v>
      </c>
      <c r="C6" s="144">
        <v>2014</v>
      </c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6"/>
      <c r="O6" s="147">
        <v>2014</v>
      </c>
      <c r="P6" s="144">
        <v>2015</v>
      </c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6"/>
      <c r="AB6" s="147">
        <v>2015</v>
      </c>
      <c r="AC6" s="149" t="s">
        <v>5</v>
      </c>
      <c r="AD6" s="150"/>
      <c r="AE6" s="1"/>
      <c r="AF6" s="1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2:44" ht="15" customHeight="1" thickBot="1">
      <c r="B7" s="143"/>
      <c r="C7" s="4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  <c r="O7" s="148"/>
      <c r="P7" s="5" t="s">
        <v>6</v>
      </c>
      <c r="Q7" s="4" t="s">
        <v>7</v>
      </c>
      <c r="R7" s="4" t="s">
        <v>8</v>
      </c>
      <c r="S7" s="4" t="s">
        <v>9</v>
      </c>
      <c r="T7" s="4" t="s">
        <v>10</v>
      </c>
      <c r="U7" s="4" t="s">
        <v>11</v>
      </c>
      <c r="V7" s="4" t="s">
        <v>12</v>
      </c>
      <c r="W7" s="4" t="s">
        <v>13</v>
      </c>
      <c r="X7" s="4" t="s">
        <v>14</v>
      </c>
      <c r="Y7" s="4" t="s">
        <v>15</v>
      </c>
      <c r="Z7" s="4" t="s">
        <v>16</v>
      </c>
      <c r="AA7" s="4" t="s">
        <v>17</v>
      </c>
      <c r="AB7" s="148"/>
      <c r="AC7" s="5" t="s">
        <v>18</v>
      </c>
      <c r="AD7" s="6" t="s">
        <v>19</v>
      </c>
      <c r="AE7" s="7"/>
      <c r="AF7" s="1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2:44" ht="15.95" customHeight="1" thickTop="1">
      <c r="B8" s="8" t="s">
        <v>20</v>
      </c>
      <c r="C8" s="9">
        <f>+C9+C54+C55+C56+C73</f>
        <v>34055.699999999997</v>
      </c>
      <c r="D8" s="10">
        <f>+D9+D54+D55+D56+D73</f>
        <v>28943.899999999998</v>
      </c>
      <c r="E8" s="10">
        <f t="shared" ref="E8:L8" si="0">+E9+E54+E55+E56+E73</f>
        <v>31763.4</v>
      </c>
      <c r="F8" s="10">
        <f t="shared" si="0"/>
        <v>54499.5</v>
      </c>
      <c r="G8" s="10">
        <f t="shared" si="0"/>
        <v>31232.999999999996</v>
      </c>
      <c r="H8" s="10">
        <f t="shared" si="0"/>
        <v>30026.2</v>
      </c>
      <c r="I8" s="10">
        <f t="shared" si="0"/>
        <v>38471.299999999996</v>
      </c>
      <c r="J8" s="10">
        <f t="shared" si="0"/>
        <v>31178.9</v>
      </c>
      <c r="K8" s="10">
        <f t="shared" si="0"/>
        <v>30815.299999999996</v>
      </c>
      <c r="L8" s="10">
        <f t="shared" si="0"/>
        <v>37328</v>
      </c>
      <c r="M8" s="10">
        <f>+M9+M54+M55+M56+M73</f>
        <v>31643.199999999997</v>
      </c>
      <c r="N8" s="10">
        <f>+N9+N54+N55+N56+N73</f>
        <v>34370.1</v>
      </c>
      <c r="O8" s="10">
        <f>+O9+O54+O55+O56+O73</f>
        <v>414328.49999999988</v>
      </c>
      <c r="P8" s="10">
        <f>+P9+P54+P55+P56+P73</f>
        <v>40005.5</v>
      </c>
      <c r="Q8" s="10">
        <f>+Q9+Q54+Q55+Q56+Q73</f>
        <v>30819.600000000002</v>
      </c>
      <c r="R8" s="10">
        <f t="shared" ref="R8:AB8" si="1">+R9+R54+R55+R56+R73+R81</f>
        <v>33868.9</v>
      </c>
      <c r="S8" s="10">
        <f t="shared" si="1"/>
        <v>48686.100000000006</v>
      </c>
      <c r="T8" s="10">
        <f t="shared" si="1"/>
        <v>36704.600000000006</v>
      </c>
      <c r="U8" s="10">
        <f t="shared" si="1"/>
        <v>33715.299999999996</v>
      </c>
      <c r="V8" s="10">
        <f>+V9+V54+V55+V56+V73+V81</f>
        <v>37716.599999999991</v>
      </c>
      <c r="W8" s="10">
        <f>+W9+W54+W55+W56+W73+W81</f>
        <v>35837.700000000012</v>
      </c>
      <c r="X8" s="10">
        <f>+X9+X54+X55+X56+X73+X81</f>
        <v>35549.599999999999</v>
      </c>
      <c r="Y8" s="10">
        <f>+Y9+Y54+Y55+Y56+Y73+Y81</f>
        <v>37800.700000000004</v>
      </c>
      <c r="Z8" s="10">
        <f>+Z9+Z54+Z55+Z56+Z73+Z81</f>
        <v>34098.599999999991</v>
      </c>
      <c r="AA8" s="10">
        <f t="shared" si="1"/>
        <v>37044.200000000004</v>
      </c>
      <c r="AB8" s="10">
        <f t="shared" si="1"/>
        <v>441847.39999999997</v>
      </c>
      <c r="AC8" s="10">
        <f t="shared" ref="AC8:AC71" si="2">+AB8-O8</f>
        <v>27518.900000000081</v>
      </c>
      <c r="AD8" s="11">
        <f t="shared" ref="AD8:AD62" si="3">+AC8/O8*100</f>
        <v>6.6418071650876263</v>
      </c>
      <c r="AE8" s="12"/>
      <c r="AF8" s="1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2:44" ht="15.95" customHeight="1">
      <c r="B9" s="13" t="s">
        <v>21</v>
      </c>
      <c r="C9" s="10">
        <f t="shared" ref="C9:AB9" si="4">+C10+C15+C24+C43+C52+C53</f>
        <v>32948.299999999996</v>
      </c>
      <c r="D9" s="10">
        <f t="shared" si="4"/>
        <v>27526.6</v>
      </c>
      <c r="E9" s="10">
        <f t="shared" si="4"/>
        <v>29877.9</v>
      </c>
      <c r="F9" s="10">
        <f t="shared" si="4"/>
        <v>50782.9</v>
      </c>
      <c r="G9" s="10">
        <f t="shared" si="4"/>
        <v>30236.399999999998</v>
      </c>
      <c r="H9" s="10">
        <f t="shared" si="4"/>
        <v>28990.799999999999</v>
      </c>
      <c r="I9" s="10">
        <f t="shared" si="4"/>
        <v>34096.899999999994</v>
      </c>
      <c r="J9" s="10">
        <f t="shared" si="4"/>
        <v>29413.9</v>
      </c>
      <c r="K9" s="10">
        <f t="shared" si="4"/>
        <v>28699.199999999993</v>
      </c>
      <c r="L9" s="10">
        <f t="shared" si="4"/>
        <v>35787.5</v>
      </c>
      <c r="M9" s="10">
        <f t="shared" si="4"/>
        <v>30364</v>
      </c>
      <c r="N9" s="10">
        <f t="shared" si="4"/>
        <v>32917.9</v>
      </c>
      <c r="O9" s="10">
        <f t="shared" si="4"/>
        <v>391642.29999999993</v>
      </c>
      <c r="P9" s="10">
        <f t="shared" si="4"/>
        <v>38595.899999999994</v>
      </c>
      <c r="Q9" s="10">
        <f t="shared" si="4"/>
        <v>29358</v>
      </c>
      <c r="R9" s="10">
        <f t="shared" si="4"/>
        <v>31528.2</v>
      </c>
      <c r="S9" s="10">
        <f t="shared" si="4"/>
        <v>44406.3</v>
      </c>
      <c r="T9" s="10">
        <f t="shared" si="4"/>
        <v>32065.7</v>
      </c>
      <c r="U9" s="10">
        <f t="shared" si="4"/>
        <v>31478.899999999998</v>
      </c>
      <c r="V9" s="10">
        <f t="shared" si="4"/>
        <v>35148.6</v>
      </c>
      <c r="W9" s="10">
        <f t="shared" si="4"/>
        <v>34210.30000000001</v>
      </c>
      <c r="X9" s="10">
        <f t="shared" si="4"/>
        <v>31656.899999999998</v>
      </c>
      <c r="Y9" s="10">
        <f t="shared" si="4"/>
        <v>36350.299999999996</v>
      </c>
      <c r="Z9" s="10">
        <f t="shared" si="4"/>
        <v>32706.299999999996</v>
      </c>
      <c r="AA9" s="10">
        <f t="shared" si="4"/>
        <v>35256.699999999997</v>
      </c>
      <c r="AB9" s="10">
        <f t="shared" si="4"/>
        <v>412762.1</v>
      </c>
      <c r="AC9" s="10">
        <f t="shared" si="2"/>
        <v>21119.800000000047</v>
      </c>
      <c r="AD9" s="11">
        <f t="shared" si="3"/>
        <v>5.3926248518099431</v>
      </c>
      <c r="AE9" s="12"/>
      <c r="AF9" s="1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2:44" ht="15.95" customHeight="1">
      <c r="B10" s="14" t="s">
        <v>22</v>
      </c>
      <c r="C10" s="15">
        <f t="shared" ref="C10:AB10" si="5">SUM(C11:C14)</f>
        <v>8858.9</v>
      </c>
      <c r="D10" s="15">
        <f t="shared" si="5"/>
        <v>8169.9</v>
      </c>
      <c r="E10" s="15">
        <f t="shared" si="5"/>
        <v>9271.9000000000015</v>
      </c>
      <c r="F10" s="15">
        <f t="shared" si="5"/>
        <v>27718.5</v>
      </c>
      <c r="G10" s="15">
        <f t="shared" si="5"/>
        <v>7977.9</v>
      </c>
      <c r="H10" s="15">
        <f t="shared" si="5"/>
        <v>8199.1</v>
      </c>
      <c r="I10" s="15">
        <f t="shared" si="5"/>
        <v>11923.999999999998</v>
      </c>
      <c r="J10" s="15">
        <f t="shared" si="5"/>
        <v>7595.1</v>
      </c>
      <c r="K10" s="15">
        <f t="shared" si="5"/>
        <v>7476.9</v>
      </c>
      <c r="L10" s="15">
        <f t="shared" si="5"/>
        <v>11061.400000000001</v>
      </c>
      <c r="M10" s="15">
        <f t="shared" si="5"/>
        <v>7483.0999999999995</v>
      </c>
      <c r="N10" s="15">
        <f t="shared" si="5"/>
        <v>9361.1</v>
      </c>
      <c r="O10" s="15">
        <f t="shared" si="5"/>
        <v>125097.79999999999</v>
      </c>
      <c r="P10" s="15">
        <f t="shared" si="5"/>
        <v>12754</v>
      </c>
      <c r="Q10" s="15">
        <f t="shared" si="5"/>
        <v>8026.0000000000009</v>
      </c>
      <c r="R10" s="15">
        <f t="shared" si="5"/>
        <v>8308.7000000000007</v>
      </c>
      <c r="S10" s="15">
        <f t="shared" si="5"/>
        <v>19583.800000000003</v>
      </c>
      <c r="T10" s="15">
        <f t="shared" si="5"/>
        <v>8719.7000000000007</v>
      </c>
      <c r="U10" s="15">
        <f t="shared" si="5"/>
        <v>8295</v>
      </c>
      <c r="V10" s="15">
        <f t="shared" si="5"/>
        <v>10019.4</v>
      </c>
      <c r="W10" s="15">
        <f t="shared" si="5"/>
        <v>10489.7</v>
      </c>
      <c r="X10" s="15">
        <f t="shared" si="5"/>
        <v>7394</v>
      </c>
      <c r="Y10" s="15">
        <f t="shared" si="5"/>
        <v>10179.200000000001</v>
      </c>
      <c r="Z10" s="15">
        <f t="shared" si="5"/>
        <v>7920.4</v>
      </c>
      <c r="AA10" s="15">
        <f t="shared" si="5"/>
        <v>8129.3000000000011</v>
      </c>
      <c r="AB10" s="15">
        <f t="shared" si="5"/>
        <v>119819.20000000001</v>
      </c>
      <c r="AC10" s="15">
        <f t="shared" si="2"/>
        <v>-5278.5999999999767</v>
      </c>
      <c r="AD10" s="16">
        <f t="shared" si="3"/>
        <v>-4.2195786017020103</v>
      </c>
      <c r="AE10" s="17"/>
      <c r="AF10" s="1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2:44" ht="15.95" customHeight="1">
      <c r="B11" s="18" t="s">
        <v>23</v>
      </c>
      <c r="C11" s="19">
        <v>3414.1</v>
      </c>
      <c r="D11" s="19">
        <v>2654</v>
      </c>
      <c r="E11" s="19">
        <v>2742.1</v>
      </c>
      <c r="F11" s="19">
        <v>2689.4</v>
      </c>
      <c r="G11" s="19">
        <v>2697</v>
      </c>
      <c r="H11" s="19">
        <v>2719.6</v>
      </c>
      <c r="I11" s="19">
        <v>2355.6</v>
      </c>
      <c r="J11" s="19">
        <v>2419.5</v>
      </c>
      <c r="K11" s="19">
        <v>2289</v>
      </c>
      <c r="L11" s="19">
        <v>2450.3000000000002</v>
      </c>
      <c r="M11" s="19">
        <v>2470.6999999999998</v>
      </c>
      <c r="N11" s="19">
        <v>2623.7</v>
      </c>
      <c r="O11" s="19">
        <f>SUM(C11:N11)</f>
        <v>31525</v>
      </c>
      <c r="P11" s="19">
        <v>3895.4</v>
      </c>
      <c r="Q11" s="19">
        <v>2993.8</v>
      </c>
      <c r="R11" s="19">
        <v>3106</v>
      </c>
      <c r="S11" s="19">
        <v>3049.2</v>
      </c>
      <c r="T11" s="19">
        <v>3134.7</v>
      </c>
      <c r="U11" s="19">
        <v>2886.6</v>
      </c>
      <c r="V11" s="19">
        <v>2653.7</v>
      </c>
      <c r="W11" s="19">
        <v>2889.8</v>
      </c>
      <c r="X11" s="19">
        <v>2645.8</v>
      </c>
      <c r="Y11" s="19">
        <v>2550.6999999999998</v>
      </c>
      <c r="Z11" s="19">
        <v>2857</v>
      </c>
      <c r="AA11" s="19">
        <v>2885.9</v>
      </c>
      <c r="AB11" s="19">
        <f>SUM(P11:AA11)</f>
        <v>35548.6</v>
      </c>
      <c r="AC11" s="19">
        <f t="shared" si="2"/>
        <v>4023.5999999999985</v>
      </c>
      <c r="AD11" s="20">
        <f t="shared" si="3"/>
        <v>12.763203806502771</v>
      </c>
      <c r="AE11" s="12"/>
      <c r="AF11" s="1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2:44" ht="15.95" customHeight="1">
      <c r="B12" s="18" t="s">
        <v>24</v>
      </c>
      <c r="C12" s="19">
        <v>3390.9</v>
      </c>
      <c r="D12" s="19">
        <v>4212.5</v>
      </c>
      <c r="E12" s="19">
        <v>5182.5</v>
      </c>
      <c r="F12" s="19">
        <v>23241.599999999999</v>
      </c>
      <c r="G12" s="19">
        <v>3289.3</v>
      </c>
      <c r="H12" s="19">
        <v>3559.5</v>
      </c>
      <c r="I12" s="19">
        <v>7673.2</v>
      </c>
      <c r="J12" s="19">
        <v>3782.7</v>
      </c>
      <c r="K12" s="19">
        <v>3740.5</v>
      </c>
      <c r="L12" s="19">
        <v>6723.9</v>
      </c>
      <c r="M12" s="19">
        <v>3529.3</v>
      </c>
      <c r="N12" s="19">
        <v>4539.3999999999996</v>
      </c>
      <c r="O12" s="19">
        <f>SUM(C12:N12)</f>
        <v>72865.299999999988</v>
      </c>
      <c r="P12" s="19">
        <v>6631.1</v>
      </c>
      <c r="Q12" s="19">
        <v>3802.4</v>
      </c>
      <c r="R12" s="19">
        <v>3637.1</v>
      </c>
      <c r="S12" s="19">
        <v>14140.2</v>
      </c>
      <c r="T12" s="19">
        <v>3563.4</v>
      </c>
      <c r="U12" s="19">
        <v>3620.5</v>
      </c>
      <c r="V12" s="19">
        <v>5712.4</v>
      </c>
      <c r="W12" s="19">
        <v>4602.8</v>
      </c>
      <c r="X12" s="19">
        <v>3420.3</v>
      </c>
      <c r="Y12" s="19">
        <v>5724.8</v>
      </c>
      <c r="Z12" s="19">
        <v>3356.7</v>
      </c>
      <c r="AA12" s="19">
        <v>3483.2</v>
      </c>
      <c r="AB12" s="19">
        <f>SUM(P12:AA12)</f>
        <v>61694.900000000009</v>
      </c>
      <c r="AC12" s="19">
        <f t="shared" si="2"/>
        <v>-11170.39999999998</v>
      </c>
      <c r="AD12" s="20">
        <f t="shared" si="3"/>
        <v>-15.330205186831018</v>
      </c>
      <c r="AE12" s="21"/>
      <c r="AF12" s="1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2:44" ht="15.95" customHeight="1">
      <c r="B13" s="18" t="s">
        <v>25</v>
      </c>
      <c r="C13" s="19">
        <v>1990.3</v>
      </c>
      <c r="D13" s="19">
        <v>1230.4000000000001</v>
      </c>
      <c r="E13" s="19">
        <v>1246.2</v>
      </c>
      <c r="F13" s="19">
        <v>1701.7</v>
      </c>
      <c r="G13" s="19">
        <v>1892.7</v>
      </c>
      <c r="H13" s="19">
        <v>1823.1</v>
      </c>
      <c r="I13" s="19">
        <v>1825.3</v>
      </c>
      <c r="J13" s="19">
        <v>1332.8</v>
      </c>
      <c r="K13" s="19">
        <v>1375</v>
      </c>
      <c r="L13" s="19">
        <v>1827.5</v>
      </c>
      <c r="M13" s="19">
        <v>1421.2</v>
      </c>
      <c r="N13" s="19">
        <v>2124.4</v>
      </c>
      <c r="O13" s="19">
        <f>SUM(C13:N13)</f>
        <v>19790.599999999999</v>
      </c>
      <c r="P13" s="19">
        <v>2173.8000000000002</v>
      </c>
      <c r="Q13" s="19">
        <v>1171.7</v>
      </c>
      <c r="R13" s="19">
        <v>1497.9</v>
      </c>
      <c r="S13" s="19">
        <v>2138.5</v>
      </c>
      <c r="T13" s="19">
        <v>1943.1</v>
      </c>
      <c r="U13" s="19">
        <v>1654.9</v>
      </c>
      <c r="V13" s="19">
        <v>1592.1</v>
      </c>
      <c r="W13" s="19">
        <v>2930.5</v>
      </c>
      <c r="X13" s="19">
        <v>1268.5</v>
      </c>
      <c r="Y13" s="19">
        <v>1846</v>
      </c>
      <c r="Z13" s="19">
        <v>1651</v>
      </c>
      <c r="AA13" s="19">
        <v>1657.6</v>
      </c>
      <c r="AB13" s="19">
        <f>SUM(P13:AA13)</f>
        <v>21525.599999999999</v>
      </c>
      <c r="AC13" s="19">
        <f t="shared" si="2"/>
        <v>1735</v>
      </c>
      <c r="AD13" s="20">
        <f t="shared" si="3"/>
        <v>8.7667882732206195</v>
      </c>
      <c r="AE13" s="21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2:44" ht="15.95" customHeight="1">
      <c r="B14" s="18" t="s">
        <v>26</v>
      </c>
      <c r="C14" s="19">
        <v>63.6</v>
      </c>
      <c r="D14" s="19">
        <v>73</v>
      </c>
      <c r="E14" s="19">
        <v>101.1</v>
      </c>
      <c r="F14" s="19">
        <v>85.8</v>
      </c>
      <c r="G14" s="19">
        <v>98.9</v>
      </c>
      <c r="H14" s="19">
        <v>96.9</v>
      </c>
      <c r="I14" s="19">
        <v>69.900000000000006</v>
      </c>
      <c r="J14" s="19">
        <v>60.1</v>
      </c>
      <c r="K14" s="19">
        <v>72.400000000000006</v>
      </c>
      <c r="L14" s="19">
        <v>59.7</v>
      </c>
      <c r="M14" s="19">
        <v>61.9</v>
      </c>
      <c r="N14" s="19">
        <v>73.599999999999994</v>
      </c>
      <c r="O14" s="19">
        <f>SUM(C14:N14)</f>
        <v>916.9</v>
      </c>
      <c r="P14" s="19">
        <v>53.7</v>
      </c>
      <c r="Q14" s="19">
        <v>58.1</v>
      </c>
      <c r="R14" s="19">
        <v>67.7</v>
      </c>
      <c r="S14" s="19">
        <v>255.9</v>
      </c>
      <c r="T14" s="19">
        <v>78.5</v>
      </c>
      <c r="U14" s="19">
        <v>133</v>
      </c>
      <c r="V14" s="19">
        <v>61.2</v>
      </c>
      <c r="W14" s="19">
        <v>66.599999999999994</v>
      </c>
      <c r="X14" s="19">
        <v>59.4</v>
      </c>
      <c r="Y14" s="19">
        <v>57.7</v>
      </c>
      <c r="Z14" s="19">
        <v>55.7</v>
      </c>
      <c r="AA14" s="19">
        <v>102.6</v>
      </c>
      <c r="AB14" s="19">
        <f>SUM(P14:AA14)</f>
        <v>1050.1000000000001</v>
      </c>
      <c r="AC14" s="19">
        <f t="shared" si="2"/>
        <v>133.20000000000016</v>
      </c>
      <c r="AD14" s="20">
        <f t="shared" si="3"/>
        <v>14.527211255316846</v>
      </c>
      <c r="AE14" s="21"/>
      <c r="AF14" s="1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2:44" ht="15.95" customHeight="1">
      <c r="B15" s="13" t="s">
        <v>27</v>
      </c>
      <c r="C15" s="22">
        <f t="shared" ref="C15:AB15" si="6">+C16+C23</f>
        <v>1193.4000000000003</v>
      </c>
      <c r="D15" s="22">
        <f t="shared" si="6"/>
        <v>1100.7</v>
      </c>
      <c r="E15" s="22">
        <f t="shared" si="6"/>
        <v>1739.3</v>
      </c>
      <c r="F15" s="22">
        <f t="shared" si="6"/>
        <v>2293.7000000000003</v>
      </c>
      <c r="G15" s="22">
        <f t="shared" si="6"/>
        <v>1383.2</v>
      </c>
      <c r="H15" s="22">
        <f t="shared" si="6"/>
        <v>1183.9000000000001</v>
      </c>
      <c r="I15" s="22">
        <f t="shared" si="6"/>
        <v>1362</v>
      </c>
      <c r="J15" s="22">
        <f t="shared" si="6"/>
        <v>1278.2</v>
      </c>
      <c r="K15" s="22">
        <f t="shared" si="6"/>
        <v>1532.8</v>
      </c>
      <c r="L15" s="22">
        <f t="shared" si="6"/>
        <v>2523.3999999999996</v>
      </c>
      <c r="M15" s="22">
        <f t="shared" si="6"/>
        <v>1241.8999999999999</v>
      </c>
      <c r="N15" s="22">
        <f t="shared" si="6"/>
        <v>1350.5</v>
      </c>
      <c r="O15" s="22">
        <f t="shared" si="6"/>
        <v>18183.000000000004</v>
      </c>
      <c r="P15" s="22">
        <f t="shared" si="6"/>
        <v>1148.3</v>
      </c>
      <c r="Q15" s="22">
        <f t="shared" si="6"/>
        <v>1125.1000000000001</v>
      </c>
      <c r="R15" s="22">
        <f t="shared" si="6"/>
        <v>1972.3</v>
      </c>
      <c r="S15" s="22">
        <f t="shared" si="6"/>
        <v>2433.1999999999998</v>
      </c>
      <c r="T15" s="22">
        <f t="shared" si="6"/>
        <v>1485.6</v>
      </c>
      <c r="U15" s="22">
        <f t="shared" si="6"/>
        <v>1385.7</v>
      </c>
      <c r="V15" s="22">
        <f t="shared" si="6"/>
        <v>1625.2000000000003</v>
      </c>
      <c r="W15" s="22">
        <f t="shared" si="6"/>
        <v>1251.2</v>
      </c>
      <c r="X15" s="22">
        <f t="shared" si="6"/>
        <v>1632.4999999999998</v>
      </c>
      <c r="Y15" s="22">
        <f t="shared" si="6"/>
        <v>2390.7999999999997</v>
      </c>
      <c r="Z15" s="22">
        <f t="shared" si="6"/>
        <v>1187.9999999999998</v>
      </c>
      <c r="AA15" s="22">
        <f t="shared" si="6"/>
        <v>1406.2</v>
      </c>
      <c r="AB15" s="22">
        <f t="shared" si="6"/>
        <v>19044.099999999999</v>
      </c>
      <c r="AC15" s="22">
        <f t="shared" si="2"/>
        <v>861.09999999999491</v>
      </c>
      <c r="AD15" s="23">
        <f t="shared" si="3"/>
        <v>4.7357421767584817</v>
      </c>
      <c r="AE15" s="21"/>
      <c r="AF15" s="1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2:44" ht="15.95" customHeight="1">
      <c r="B16" s="24" t="s">
        <v>28</v>
      </c>
      <c r="C16" s="22">
        <f t="shared" ref="C16:AB16" si="7">SUM(C17:C22)</f>
        <v>1144.7000000000003</v>
      </c>
      <c r="D16" s="22">
        <f t="shared" si="7"/>
        <v>1053.5</v>
      </c>
      <c r="E16" s="22">
        <f t="shared" si="7"/>
        <v>1670.6</v>
      </c>
      <c r="F16" s="22">
        <f t="shared" si="7"/>
        <v>2236.6000000000004</v>
      </c>
      <c r="G16" s="22">
        <f t="shared" si="7"/>
        <v>1322.4</v>
      </c>
      <c r="H16" s="22">
        <f t="shared" si="7"/>
        <v>1126.9000000000001</v>
      </c>
      <c r="I16" s="22">
        <f t="shared" si="7"/>
        <v>1297.7</v>
      </c>
      <c r="J16" s="22">
        <f t="shared" si="7"/>
        <v>1227</v>
      </c>
      <c r="K16" s="22">
        <f t="shared" si="7"/>
        <v>1469.6</v>
      </c>
      <c r="L16" s="22">
        <f t="shared" si="7"/>
        <v>2463.1999999999998</v>
      </c>
      <c r="M16" s="22">
        <f t="shared" si="7"/>
        <v>1193.8</v>
      </c>
      <c r="N16" s="22">
        <f t="shared" si="7"/>
        <v>1283.3</v>
      </c>
      <c r="O16" s="22">
        <f t="shared" si="7"/>
        <v>17489.300000000003</v>
      </c>
      <c r="P16" s="22">
        <f t="shared" si="7"/>
        <v>1106.7</v>
      </c>
      <c r="Q16" s="22">
        <f t="shared" si="7"/>
        <v>1073.9000000000001</v>
      </c>
      <c r="R16" s="22">
        <f t="shared" si="7"/>
        <v>1899.7</v>
      </c>
      <c r="S16" s="22">
        <f t="shared" si="7"/>
        <v>2378</v>
      </c>
      <c r="T16" s="22">
        <f t="shared" si="7"/>
        <v>1429.5</v>
      </c>
      <c r="U16" s="22">
        <f t="shared" si="7"/>
        <v>1319.2</v>
      </c>
      <c r="V16" s="22">
        <f t="shared" si="7"/>
        <v>1569.8000000000002</v>
      </c>
      <c r="W16" s="22">
        <f t="shared" si="7"/>
        <v>1202.8</v>
      </c>
      <c r="X16" s="22">
        <f t="shared" si="7"/>
        <v>1567.7999999999997</v>
      </c>
      <c r="Y16" s="22">
        <f t="shared" si="7"/>
        <v>2325.9999999999995</v>
      </c>
      <c r="Z16" s="22">
        <f t="shared" si="7"/>
        <v>1125.6999999999998</v>
      </c>
      <c r="AA16" s="22">
        <f t="shared" si="7"/>
        <v>1337.2</v>
      </c>
      <c r="AB16" s="22">
        <f t="shared" si="7"/>
        <v>18336.3</v>
      </c>
      <c r="AC16" s="22">
        <f t="shared" si="2"/>
        <v>846.99999999999636</v>
      </c>
      <c r="AD16" s="23">
        <f t="shared" si="3"/>
        <v>4.8429611248020006</v>
      </c>
      <c r="AE16" s="7"/>
      <c r="AF16" s="1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83" ht="15.95" customHeight="1">
      <c r="B17" s="25" t="s">
        <v>29</v>
      </c>
      <c r="C17" s="26">
        <v>43.4</v>
      </c>
      <c r="D17" s="26">
        <v>99.8</v>
      </c>
      <c r="E17" s="26">
        <v>513.6</v>
      </c>
      <c r="F17" s="26">
        <v>72.8</v>
      </c>
      <c r="G17" s="26">
        <v>52</v>
      </c>
      <c r="H17" s="26">
        <v>48.1</v>
      </c>
      <c r="I17" s="26">
        <v>57.9</v>
      </c>
      <c r="J17" s="26">
        <v>86.9</v>
      </c>
      <c r="K17" s="26">
        <v>464.2</v>
      </c>
      <c r="L17" s="26">
        <v>60.6</v>
      </c>
      <c r="M17" s="26">
        <v>41.1</v>
      </c>
      <c r="N17" s="26">
        <v>38.200000000000003</v>
      </c>
      <c r="O17" s="19">
        <f t="shared" ref="O17:O23" si="8">SUM(C17:N17)</f>
        <v>1578.5999999999997</v>
      </c>
      <c r="P17" s="26">
        <v>38.200000000000003</v>
      </c>
      <c r="Q17" s="26">
        <v>130.30000000000001</v>
      </c>
      <c r="R17" s="26">
        <v>562.9</v>
      </c>
      <c r="S17" s="26">
        <v>82.4</v>
      </c>
      <c r="T17" s="26">
        <v>75.900000000000006</v>
      </c>
      <c r="U17" s="26">
        <v>68</v>
      </c>
      <c r="V17" s="26">
        <v>57.2</v>
      </c>
      <c r="W17" s="26">
        <v>91.7</v>
      </c>
      <c r="X17" s="27">
        <v>480.7</v>
      </c>
      <c r="Y17" s="27">
        <v>68.3</v>
      </c>
      <c r="Z17" s="27">
        <v>49.5</v>
      </c>
      <c r="AA17" s="26">
        <v>49.8</v>
      </c>
      <c r="AB17" s="19">
        <f t="shared" ref="AB17:AB23" si="9">SUM(P17:AA17)</f>
        <v>1754.8999999999999</v>
      </c>
      <c r="AC17" s="19">
        <f t="shared" si="2"/>
        <v>176.30000000000018</v>
      </c>
      <c r="AD17" s="20">
        <f t="shared" si="3"/>
        <v>11.168123653870532</v>
      </c>
      <c r="AE17" s="7"/>
      <c r="AF17" s="1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83" ht="15.95" customHeight="1">
      <c r="B18" s="25" t="s">
        <v>30</v>
      </c>
      <c r="C18" s="26">
        <v>120.9</v>
      </c>
      <c r="D18" s="26">
        <v>54.1</v>
      </c>
      <c r="E18" s="26">
        <v>82.3</v>
      </c>
      <c r="F18" s="26">
        <v>1223.5</v>
      </c>
      <c r="G18" s="26">
        <v>141.30000000000001</v>
      </c>
      <c r="H18" s="26">
        <v>131.6</v>
      </c>
      <c r="I18" s="26">
        <v>189.8</v>
      </c>
      <c r="J18" s="26">
        <v>61.9</v>
      </c>
      <c r="K18" s="26">
        <v>80.599999999999994</v>
      </c>
      <c r="L18" s="26">
        <v>1210.4000000000001</v>
      </c>
      <c r="M18" s="26">
        <v>80</v>
      </c>
      <c r="N18" s="26">
        <v>77.3</v>
      </c>
      <c r="O18" s="19">
        <f t="shared" si="8"/>
        <v>3453.7000000000003</v>
      </c>
      <c r="P18" s="26">
        <v>137.80000000000001</v>
      </c>
      <c r="Q18" s="26">
        <v>50.9</v>
      </c>
      <c r="R18" s="26">
        <v>112.6</v>
      </c>
      <c r="S18" s="26">
        <v>1253.2</v>
      </c>
      <c r="T18" s="26">
        <v>140.5</v>
      </c>
      <c r="U18" s="26">
        <v>142.9</v>
      </c>
      <c r="V18" s="26">
        <v>168.3</v>
      </c>
      <c r="W18" s="26">
        <v>78.099999999999994</v>
      </c>
      <c r="X18" s="27">
        <v>103.1</v>
      </c>
      <c r="Y18" s="27">
        <v>1062.4000000000001</v>
      </c>
      <c r="Z18" s="27">
        <v>103.9</v>
      </c>
      <c r="AA18" s="26">
        <v>91.4</v>
      </c>
      <c r="AB18" s="19">
        <f t="shared" si="9"/>
        <v>3445.1000000000004</v>
      </c>
      <c r="AC18" s="19">
        <f t="shared" si="2"/>
        <v>-8.5999999999999091</v>
      </c>
      <c r="AD18" s="20">
        <f t="shared" si="3"/>
        <v>-0.24900830992847983</v>
      </c>
      <c r="AE18" s="28"/>
      <c r="AF18" s="1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83" ht="15.95" customHeight="1">
      <c r="B19" s="25" t="s">
        <v>31</v>
      </c>
      <c r="C19" s="26">
        <v>298.10000000000002</v>
      </c>
      <c r="D19" s="26">
        <v>396.6</v>
      </c>
      <c r="E19" s="26">
        <v>392.8</v>
      </c>
      <c r="F19" s="26">
        <v>379.1</v>
      </c>
      <c r="G19" s="26">
        <v>430.6</v>
      </c>
      <c r="H19" s="26">
        <v>414.1</v>
      </c>
      <c r="I19" s="26">
        <v>488.4</v>
      </c>
      <c r="J19" s="26">
        <v>399</v>
      </c>
      <c r="K19" s="26">
        <v>398.4</v>
      </c>
      <c r="L19" s="26">
        <v>457.7</v>
      </c>
      <c r="M19" s="26">
        <v>362.5</v>
      </c>
      <c r="N19" s="26">
        <v>458.6</v>
      </c>
      <c r="O19" s="19">
        <f t="shared" si="8"/>
        <v>4875.8999999999996</v>
      </c>
      <c r="P19" s="26">
        <v>283.10000000000002</v>
      </c>
      <c r="Q19" s="26">
        <v>407.8</v>
      </c>
      <c r="R19" s="26">
        <v>437.2</v>
      </c>
      <c r="S19" s="26">
        <v>374.5</v>
      </c>
      <c r="T19" s="26">
        <v>434.3</v>
      </c>
      <c r="U19" s="26">
        <v>486</v>
      </c>
      <c r="V19" s="26">
        <v>574.4</v>
      </c>
      <c r="W19" s="26">
        <v>462.5</v>
      </c>
      <c r="X19" s="27">
        <v>444.4</v>
      </c>
      <c r="Y19" s="27">
        <v>447.3</v>
      </c>
      <c r="Z19" s="27">
        <v>382.4</v>
      </c>
      <c r="AA19" s="26">
        <v>435.3</v>
      </c>
      <c r="AB19" s="19">
        <f t="shared" si="9"/>
        <v>5169.2</v>
      </c>
      <c r="AC19" s="19">
        <f t="shared" si="2"/>
        <v>293.30000000000018</v>
      </c>
      <c r="AD19" s="20">
        <f t="shared" si="3"/>
        <v>6.0152997395352692</v>
      </c>
      <c r="AE19" s="7"/>
      <c r="AF19" s="1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83" ht="15.95" customHeight="1">
      <c r="A20" s="29"/>
      <c r="B20" s="30" t="s">
        <v>32</v>
      </c>
      <c r="C20" s="26">
        <v>79.3</v>
      </c>
      <c r="D20" s="26">
        <v>72.7</v>
      </c>
      <c r="E20" s="26">
        <v>76.8</v>
      </c>
      <c r="F20" s="26">
        <v>73.7</v>
      </c>
      <c r="G20" s="26">
        <v>70.7</v>
      </c>
      <c r="H20" s="26">
        <v>66.7</v>
      </c>
      <c r="I20" s="26">
        <v>75.8</v>
      </c>
      <c r="J20" s="26">
        <v>70.8</v>
      </c>
      <c r="K20" s="26">
        <v>70</v>
      </c>
      <c r="L20" s="26">
        <v>88.3</v>
      </c>
      <c r="M20" s="26">
        <v>69.2</v>
      </c>
      <c r="N20" s="26">
        <v>83.6</v>
      </c>
      <c r="O20" s="19">
        <f t="shared" si="8"/>
        <v>897.59999999999991</v>
      </c>
      <c r="P20" s="26">
        <v>81.099999999999994</v>
      </c>
      <c r="Q20" s="26">
        <v>77.7</v>
      </c>
      <c r="R20" s="26">
        <v>89.5</v>
      </c>
      <c r="S20" s="26">
        <v>78.5</v>
      </c>
      <c r="T20" s="26">
        <v>78.400000000000006</v>
      </c>
      <c r="U20" s="26">
        <v>76.400000000000006</v>
      </c>
      <c r="V20" s="26">
        <v>75.599999999999994</v>
      </c>
      <c r="W20" s="26">
        <v>75.599999999999994</v>
      </c>
      <c r="X20" s="26">
        <v>68.5</v>
      </c>
      <c r="Y20" s="26">
        <v>81.099999999999994</v>
      </c>
      <c r="Z20" s="26">
        <v>77.8</v>
      </c>
      <c r="AA20" s="26">
        <v>86.8</v>
      </c>
      <c r="AB20" s="19">
        <f t="shared" si="9"/>
        <v>947</v>
      </c>
      <c r="AC20" s="19">
        <f t="shared" si="2"/>
        <v>49.400000000000091</v>
      </c>
      <c r="AD20" s="20">
        <f t="shared" si="3"/>
        <v>5.5035650623886028</v>
      </c>
      <c r="AE20" s="7"/>
      <c r="AF20" s="1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spans="1:83" ht="15.95" customHeight="1">
      <c r="B21" s="25" t="s">
        <v>33</v>
      </c>
      <c r="C21" s="26">
        <v>500.1</v>
      </c>
      <c r="D21" s="26">
        <v>396.4</v>
      </c>
      <c r="E21" s="26">
        <v>449</v>
      </c>
      <c r="F21" s="26">
        <v>407.2</v>
      </c>
      <c r="G21" s="26">
        <v>562.5</v>
      </c>
      <c r="H21" s="26">
        <v>421</v>
      </c>
      <c r="I21" s="26">
        <v>427.9</v>
      </c>
      <c r="J21" s="26">
        <v>552.4</v>
      </c>
      <c r="K21" s="26">
        <v>410.5</v>
      </c>
      <c r="L21" s="26">
        <v>552.5</v>
      </c>
      <c r="M21" s="26">
        <v>406.2</v>
      </c>
      <c r="N21" s="26">
        <v>534.4</v>
      </c>
      <c r="O21" s="19">
        <f t="shared" si="8"/>
        <v>5620.0999999999995</v>
      </c>
      <c r="P21" s="26">
        <v>502</v>
      </c>
      <c r="Q21" s="26">
        <v>345.8</v>
      </c>
      <c r="R21" s="26">
        <v>558.29999999999995</v>
      </c>
      <c r="S21" s="26">
        <v>431.4</v>
      </c>
      <c r="T21" s="26">
        <v>571.1</v>
      </c>
      <c r="U21" s="26">
        <v>458</v>
      </c>
      <c r="V21" s="26">
        <v>616.9</v>
      </c>
      <c r="W21" s="26">
        <v>440.2</v>
      </c>
      <c r="X21" s="26">
        <v>420.1</v>
      </c>
      <c r="Y21" s="26">
        <v>585.79999999999995</v>
      </c>
      <c r="Z21" s="27">
        <v>454.6</v>
      </c>
      <c r="AA21" s="27">
        <v>566.6</v>
      </c>
      <c r="AB21" s="19">
        <f t="shared" si="9"/>
        <v>5950.8000000000011</v>
      </c>
      <c r="AC21" s="19">
        <f t="shared" si="2"/>
        <v>330.70000000000164</v>
      </c>
      <c r="AD21" s="20">
        <f t="shared" si="3"/>
        <v>5.8842369352858785</v>
      </c>
      <c r="AE21" s="12"/>
      <c r="AF21" s="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83" ht="15.95" customHeight="1">
      <c r="B22" s="30" t="s">
        <v>34</v>
      </c>
      <c r="C22" s="26">
        <v>102.9</v>
      </c>
      <c r="D22" s="26">
        <v>33.9</v>
      </c>
      <c r="E22" s="26">
        <v>156.1</v>
      </c>
      <c r="F22" s="26">
        <v>80.3</v>
      </c>
      <c r="G22" s="26">
        <v>65.3</v>
      </c>
      <c r="H22" s="26">
        <v>45.4</v>
      </c>
      <c r="I22" s="26">
        <v>57.9</v>
      </c>
      <c r="J22" s="26">
        <f>0.3+55.7</f>
        <v>56</v>
      </c>
      <c r="K22" s="26">
        <v>45.9</v>
      </c>
      <c r="L22" s="26">
        <v>93.7</v>
      </c>
      <c r="M22" s="26">
        <v>234.8</v>
      </c>
      <c r="N22" s="31">
        <v>91.2</v>
      </c>
      <c r="O22" s="19">
        <f t="shared" si="8"/>
        <v>1063.4000000000001</v>
      </c>
      <c r="P22" s="26">
        <v>64.5</v>
      </c>
      <c r="Q22" s="26">
        <v>61.4</v>
      </c>
      <c r="R22" s="26">
        <v>139.19999999999999</v>
      </c>
      <c r="S22" s="26">
        <v>158</v>
      </c>
      <c r="T22" s="26">
        <v>129.30000000000001</v>
      </c>
      <c r="U22" s="26">
        <v>87.9</v>
      </c>
      <c r="V22" s="26">
        <v>77.400000000000006</v>
      </c>
      <c r="W22" s="26">
        <v>54.7</v>
      </c>
      <c r="X22" s="26">
        <v>51</v>
      </c>
      <c r="Y22" s="26">
        <v>81.099999999999994</v>
      </c>
      <c r="Z22" s="26">
        <v>57.5</v>
      </c>
      <c r="AA22" s="26">
        <v>107.3</v>
      </c>
      <c r="AB22" s="19">
        <f t="shared" si="9"/>
        <v>1069.3000000000002</v>
      </c>
      <c r="AC22" s="19">
        <f t="shared" si="2"/>
        <v>5.9000000000000909</v>
      </c>
      <c r="AD22" s="20">
        <f t="shared" si="3"/>
        <v>0.55482414895618681</v>
      </c>
      <c r="AE22" s="12"/>
      <c r="AF22" s="1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1:83" ht="15.95" customHeight="1">
      <c r="B23" s="24" t="s">
        <v>35</v>
      </c>
      <c r="C23" s="31">
        <v>48.7</v>
      </c>
      <c r="D23" s="31">
        <v>47.2</v>
      </c>
      <c r="E23" s="31">
        <v>68.7</v>
      </c>
      <c r="F23" s="31">
        <v>57.1</v>
      </c>
      <c r="G23" s="31">
        <v>60.8</v>
      </c>
      <c r="H23" s="31">
        <v>57</v>
      </c>
      <c r="I23" s="31">
        <v>64.3</v>
      </c>
      <c r="J23" s="31">
        <v>51.2</v>
      </c>
      <c r="K23" s="31">
        <v>63.2</v>
      </c>
      <c r="L23" s="31">
        <v>60.2</v>
      </c>
      <c r="M23" s="31">
        <v>48.1</v>
      </c>
      <c r="N23" s="31">
        <v>67.2</v>
      </c>
      <c r="O23" s="15">
        <f t="shared" si="8"/>
        <v>693.70000000000016</v>
      </c>
      <c r="P23" s="31">
        <v>41.6</v>
      </c>
      <c r="Q23" s="31">
        <v>51.2</v>
      </c>
      <c r="R23" s="31">
        <v>72.599999999999994</v>
      </c>
      <c r="S23" s="31">
        <v>55.2</v>
      </c>
      <c r="T23" s="31">
        <v>56.1</v>
      </c>
      <c r="U23" s="31">
        <v>66.5</v>
      </c>
      <c r="V23" s="31">
        <v>55.4</v>
      </c>
      <c r="W23" s="31">
        <v>48.4</v>
      </c>
      <c r="X23" s="31">
        <v>64.7</v>
      </c>
      <c r="Y23" s="31">
        <v>64.8</v>
      </c>
      <c r="Z23" s="31">
        <v>62.3</v>
      </c>
      <c r="AA23" s="31">
        <v>69</v>
      </c>
      <c r="AB23" s="15">
        <f t="shared" si="9"/>
        <v>707.8</v>
      </c>
      <c r="AC23" s="15">
        <f t="shared" si="2"/>
        <v>14.099999999999795</v>
      </c>
      <c r="AD23" s="16">
        <f t="shared" si="3"/>
        <v>2.0325789246071491</v>
      </c>
      <c r="AE23" s="7"/>
      <c r="AF23" s="1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1:83" ht="15.95" customHeight="1">
      <c r="B24" s="14" t="s">
        <v>36</v>
      </c>
      <c r="C24" s="15">
        <f>+C25+C28+C36+C42</f>
        <v>20944.8</v>
      </c>
      <c r="D24" s="15">
        <f>+D25+D28+D36+D42</f>
        <v>16440.399999999998</v>
      </c>
      <c r="E24" s="15">
        <f>+E25+E28+E36+E42</f>
        <v>16698.500000000004</v>
      </c>
      <c r="F24" s="15">
        <f>+F25+F28+F36+F42</f>
        <v>18540.799999999996</v>
      </c>
      <c r="G24" s="15">
        <f t="shared" ref="G24:N24" si="10">+G25+G28+G36+G42</f>
        <v>18554.8</v>
      </c>
      <c r="H24" s="15">
        <f t="shared" si="10"/>
        <v>17484.900000000001</v>
      </c>
      <c r="I24" s="15">
        <f t="shared" si="10"/>
        <v>18424.2</v>
      </c>
      <c r="J24" s="15">
        <f t="shared" si="10"/>
        <v>18215.099999999999</v>
      </c>
      <c r="K24" s="15">
        <f t="shared" si="10"/>
        <v>17483.099999999999</v>
      </c>
      <c r="L24" s="15">
        <f t="shared" si="10"/>
        <v>19702</v>
      </c>
      <c r="M24" s="15">
        <f t="shared" si="10"/>
        <v>19146.5</v>
      </c>
      <c r="N24" s="15">
        <f t="shared" si="10"/>
        <v>19747.400000000001</v>
      </c>
      <c r="O24" s="15">
        <f>+O25+O28+O36+O42</f>
        <v>221382.5</v>
      </c>
      <c r="P24" s="15">
        <f>+P25+P28+P36+P42</f>
        <v>22417.4</v>
      </c>
      <c r="Q24" s="15">
        <f>+Q25+Q28+Q36+Q42</f>
        <v>18058.5</v>
      </c>
      <c r="R24" s="15">
        <f>+R25+R28+R36+R42</f>
        <v>18745.100000000002</v>
      </c>
      <c r="S24" s="15">
        <f>+S25+S28+S36+S42</f>
        <v>20052.400000000001</v>
      </c>
      <c r="T24" s="15">
        <f t="shared" ref="T24:Z24" si="11">+T25+T28+T36+T42</f>
        <v>19215.599999999999</v>
      </c>
      <c r="U24" s="15">
        <f t="shared" si="11"/>
        <v>19313.599999999999</v>
      </c>
      <c r="V24" s="15">
        <f t="shared" si="11"/>
        <v>20511.400000000001</v>
      </c>
      <c r="W24" s="15">
        <f t="shared" si="11"/>
        <v>19844.500000000004</v>
      </c>
      <c r="X24" s="15">
        <f t="shared" si="11"/>
        <v>19835.899999999998</v>
      </c>
      <c r="Y24" s="15">
        <f t="shared" si="11"/>
        <v>21015.200000000001</v>
      </c>
      <c r="Z24" s="15">
        <f t="shared" si="11"/>
        <v>20585.899999999998</v>
      </c>
      <c r="AA24" s="15">
        <f>+AA25+AA28+AA36+AA42</f>
        <v>22686.799999999996</v>
      </c>
      <c r="AB24" s="15">
        <f>+AB25+AB28+AB36+AB42</f>
        <v>242282.29999999996</v>
      </c>
      <c r="AC24" s="15">
        <f t="shared" si="2"/>
        <v>20899.799999999959</v>
      </c>
      <c r="AD24" s="16">
        <f t="shared" si="3"/>
        <v>9.4405836052985048</v>
      </c>
      <c r="AE24" s="7"/>
      <c r="AF24" s="1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83" ht="15.95" customHeight="1">
      <c r="B25" s="32" t="s">
        <v>37</v>
      </c>
      <c r="C25" s="15">
        <f t="shared" ref="C25:AB25" si="12">+C26+C27</f>
        <v>11378.7</v>
      </c>
      <c r="D25" s="15">
        <f t="shared" si="12"/>
        <v>9703.9</v>
      </c>
      <c r="E25" s="15">
        <f t="shared" si="12"/>
        <v>10302</v>
      </c>
      <c r="F25" s="15">
        <f t="shared" si="12"/>
        <v>11072.2</v>
      </c>
      <c r="G25" s="15">
        <f t="shared" si="12"/>
        <v>10730.2</v>
      </c>
      <c r="H25" s="15">
        <f t="shared" si="12"/>
        <v>10399.200000000001</v>
      </c>
      <c r="I25" s="15">
        <f t="shared" si="12"/>
        <v>10650.9</v>
      </c>
      <c r="J25" s="15">
        <f t="shared" si="12"/>
        <v>11013.2</v>
      </c>
      <c r="K25" s="15">
        <f t="shared" si="12"/>
        <v>10617</v>
      </c>
      <c r="L25" s="15">
        <f t="shared" si="12"/>
        <v>11417.5</v>
      </c>
      <c r="M25" s="15">
        <f t="shared" si="12"/>
        <v>11339.2</v>
      </c>
      <c r="N25" s="15">
        <f t="shared" si="12"/>
        <v>11822.7</v>
      </c>
      <c r="O25" s="15">
        <f t="shared" si="12"/>
        <v>130446.7</v>
      </c>
      <c r="P25" s="15">
        <f t="shared" si="12"/>
        <v>12832.2</v>
      </c>
      <c r="Q25" s="15">
        <f t="shared" si="12"/>
        <v>11123.9</v>
      </c>
      <c r="R25" s="15">
        <f t="shared" si="12"/>
        <v>11973</v>
      </c>
      <c r="S25" s="15">
        <f t="shared" si="12"/>
        <v>11892.7</v>
      </c>
      <c r="T25" s="15">
        <f t="shared" si="12"/>
        <v>11921.9</v>
      </c>
      <c r="U25" s="15">
        <f t="shared" si="12"/>
        <v>11935.8</v>
      </c>
      <c r="V25" s="15">
        <f t="shared" si="12"/>
        <v>12315.2</v>
      </c>
      <c r="W25" s="15">
        <f t="shared" si="12"/>
        <v>12330.7</v>
      </c>
      <c r="X25" s="15">
        <f t="shared" si="12"/>
        <v>12484.9</v>
      </c>
      <c r="Y25" s="15">
        <f t="shared" si="12"/>
        <v>12358.9</v>
      </c>
      <c r="Z25" s="15">
        <f t="shared" si="12"/>
        <v>12690.3</v>
      </c>
      <c r="AA25" s="15">
        <f t="shared" si="12"/>
        <v>13179.3</v>
      </c>
      <c r="AB25" s="15">
        <f t="shared" si="12"/>
        <v>147038.79999999999</v>
      </c>
      <c r="AC25" s="15">
        <f t="shared" si="2"/>
        <v>16592.099999999991</v>
      </c>
      <c r="AD25" s="16">
        <f t="shared" si="3"/>
        <v>12.719447866446595</v>
      </c>
      <c r="AE25" s="33"/>
      <c r="AF25" s="1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spans="1:83" ht="15.95" customHeight="1">
      <c r="B26" s="34" t="s">
        <v>38</v>
      </c>
      <c r="C26" s="19">
        <v>7741.2</v>
      </c>
      <c r="D26" s="19">
        <v>6297.9</v>
      </c>
      <c r="E26" s="19">
        <v>6113.7</v>
      </c>
      <c r="F26" s="19">
        <v>6550.8</v>
      </c>
      <c r="G26" s="19">
        <v>6130.4</v>
      </c>
      <c r="H26" s="19">
        <v>6154</v>
      </c>
      <c r="I26" s="19">
        <v>5945.4</v>
      </c>
      <c r="J26" s="19">
        <v>6545.9</v>
      </c>
      <c r="K26" s="19">
        <v>6279.9</v>
      </c>
      <c r="L26" s="19">
        <v>6073.4</v>
      </c>
      <c r="M26" s="19">
        <v>6560.5</v>
      </c>
      <c r="N26" s="19">
        <v>6689.2</v>
      </c>
      <c r="O26" s="19">
        <f>SUM(C26:N26)</f>
        <v>77082.3</v>
      </c>
      <c r="P26" s="19">
        <v>8533</v>
      </c>
      <c r="Q26" s="19">
        <v>6895.2</v>
      </c>
      <c r="R26" s="35">
        <v>6908.6</v>
      </c>
      <c r="S26" s="19">
        <v>7267.1</v>
      </c>
      <c r="T26" s="19">
        <v>6848.9</v>
      </c>
      <c r="U26" s="19">
        <v>6875.3</v>
      </c>
      <c r="V26" s="19">
        <v>6954.1</v>
      </c>
      <c r="W26" s="19">
        <v>7273.3</v>
      </c>
      <c r="X26" s="19">
        <v>6947</v>
      </c>
      <c r="Y26" s="19">
        <v>6470.5</v>
      </c>
      <c r="Z26" s="19">
        <v>6820.5</v>
      </c>
      <c r="AA26" s="19">
        <v>7128.2</v>
      </c>
      <c r="AB26" s="19">
        <f>SUM(P26:AA26)</f>
        <v>84921.7</v>
      </c>
      <c r="AC26" s="19">
        <f t="shared" si="2"/>
        <v>7839.3999999999942</v>
      </c>
      <c r="AD26" s="20">
        <f t="shared" si="3"/>
        <v>10.170168767667796</v>
      </c>
      <c r="AE26" s="1"/>
      <c r="AF26" s="1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1:83" ht="15.95" customHeight="1">
      <c r="B27" s="34" t="s">
        <v>39</v>
      </c>
      <c r="C27" s="19">
        <v>3637.5</v>
      </c>
      <c r="D27" s="19">
        <v>3406</v>
      </c>
      <c r="E27" s="19">
        <v>4188.3</v>
      </c>
      <c r="F27" s="19">
        <v>4521.3999999999996</v>
      </c>
      <c r="G27" s="19">
        <v>4599.8</v>
      </c>
      <c r="H27" s="19">
        <v>4245.2</v>
      </c>
      <c r="I27" s="19">
        <v>4705.5</v>
      </c>
      <c r="J27" s="19">
        <v>4467.3</v>
      </c>
      <c r="K27" s="19">
        <v>4337.1000000000004</v>
      </c>
      <c r="L27" s="19">
        <v>5344.1</v>
      </c>
      <c r="M27" s="19">
        <v>4778.7</v>
      </c>
      <c r="N27" s="19">
        <v>5133.5</v>
      </c>
      <c r="O27" s="19">
        <f>SUM(C27:N27)</f>
        <v>53364.399999999994</v>
      </c>
      <c r="P27" s="19">
        <v>4299.2</v>
      </c>
      <c r="Q27" s="19">
        <v>4228.7</v>
      </c>
      <c r="R27" s="19">
        <v>5064.3999999999996</v>
      </c>
      <c r="S27" s="19">
        <v>4625.6000000000004</v>
      </c>
      <c r="T27" s="19">
        <v>5073</v>
      </c>
      <c r="U27" s="19">
        <v>5060.5</v>
      </c>
      <c r="V27" s="19">
        <v>5361.1</v>
      </c>
      <c r="W27" s="19">
        <v>5057.3999999999996</v>
      </c>
      <c r="X27" s="35">
        <v>5537.9</v>
      </c>
      <c r="Y27" s="19">
        <v>5888.4</v>
      </c>
      <c r="Z27" s="19">
        <v>5869.8</v>
      </c>
      <c r="AA27" s="19">
        <v>6051.1</v>
      </c>
      <c r="AB27" s="19">
        <f>SUM(P27:AA27)</f>
        <v>62117.100000000006</v>
      </c>
      <c r="AC27" s="19">
        <f t="shared" si="2"/>
        <v>8752.7000000000116</v>
      </c>
      <c r="AD27" s="20">
        <f t="shared" si="3"/>
        <v>16.401758475687934</v>
      </c>
      <c r="AE27" s="33"/>
      <c r="AF27" s="1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1:83" ht="15.95" customHeight="1">
      <c r="B28" s="36" t="s">
        <v>40</v>
      </c>
      <c r="C28" s="15">
        <f t="shared" ref="C28:AB28" si="13">SUM(C29:C35)</f>
        <v>8474.7999999999993</v>
      </c>
      <c r="D28" s="15">
        <f t="shared" si="13"/>
        <v>6050.4</v>
      </c>
      <c r="E28" s="15">
        <f t="shared" si="13"/>
        <v>5690.7000000000007</v>
      </c>
      <c r="F28" s="15">
        <f t="shared" si="13"/>
        <v>6861.4</v>
      </c>
      <c r="G28" s="15">
        <f t="shared" si="13"/>
        <v>7188.3</v>
      </c>
      <c r="H28" s="15">
        <f t="shared" si="13"/>
        <v>6447</v>
      </c>
      <c r="I28" s="15">
        <f t="shared" si="13"/>
        <v>7083</v>
      </c>
      <c r="J28" s="15">
        <f t="shared" si="13"/>
        <v>6554.0999999999995</v>
      </c>
      <c r="K28" s="15">
        <f t="shared" si="13"/>
        <v>6227.7999999999993</v>
      </c>
      <c r="L28" s="15">
        <f t="shared" si="13"/>
        <v>7374</v>
      </c>
      <c r="M28" s="15">
        <f t="shared" si="13"/>
        <v>6969</v>
      </c>
      <c r="N28" s="15">
        <f t="shared" si="13"/>
        <v>6659.1</v>
      </c>
      <c r="O28" s="15">
        <f t="shared" si="13"/>
        <v>81579.600000000006</v>
      </c>
      <c r="P28" s="15">
        <f t="shared" si="13"/>
        <v>8494.5</v>
      </c>
      <c r="Q28" s="15">
        <f t="shared" si="13"/>
        <v>5978.8</v>
      </c>
      <c r="R28" s="15">
        <f t="shared" si="13"/>
        <v>5762.9</v>
      </c>
      <c r="S28" s="15">
        <f t="shared" si="13"/>
        <v>7506.9</v>
      </c>
      <c r="T28" s="15">
        <f t="shared" si="13"/>
        <v>6539.2000000000007</v>
      </c>
      <c r="U28" s="15">
        <f t="shared" si="13"/>
        <v>6653</v>
      </c>
      <c r="V28" s="15">
        <f t="shared" si="13"/>
        <v>7428.6</v>
      </c>
      <c r="W28" s="15">
        <f t="shared" si="13"/>
        <v>6714.4000000000005</v>
      </c>
      <c r="X28" s="15">
        <f t="shared" si="13"/>
        <v>6669.7</v>
      </c>
      <c r="Y28" s="15">
        <f t="shared" si="13"/>
        <v>7670.6000000000013</v>
      </c>
      <c r="Z28" s="15">
        <f t="shared" si="13"/>
        <v>6884.7999999999984</v>
      </c>
      <c r="AA28" s="15">
        <f t="shared" si="13"/>
        <v>8055.4</v>
      </c>
      <c r="AB28" s="15">
        <f t="shared" si="13"/>
        <v>84358.8</v>
      </c>
      <c r="AC28" s="15">
        <f t="shared" si="2"/>
        <v>2779.1999999999971</v>
      </c>
      <c r="AD28" s="16">
        <f t="shared" si="3"/>
        <v>3.4067340364502852</v>
      </c>
      <c r="AE28" s="12"/>
      <c r="AF28" s="1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1:83" ht="15.95" customHeight="1">
      <c r="B29" s="34" t="s">
        <v>41</v>
      </c>
      <c r="C29" s="19">
        <v>2395.1999999999998</v>
      </c>
      <c r="D29" s="19">
        <v>1907.6</v>
      </c>
      <c r="E29" s="19">
        <v>1883.2</v>
      </c>
      <c r="F29" s="19">
        <v>2033.6</v>
      </c>
      <c r="G29" s="19">
        <v>2488.4</v>
      </c>
      <c r="H29" s="19">
        <v>1995.1</v>
      </c>
      <c r="I29" s="19">
        <v>2354.5</v>
      </c>
      <c r="J29" s="19">
        <v>2042.3</v>
      </c>
      <c r="K29" s="19">
        <v>1856</v>
      </c>
      <c r="L29" s="19">
        <v>2427.6999999999998</v>
      </c>
      <c r="M29" s="19">
        <v>2102.6</v>
      </c>
      <c r="N29" s="19">
        <v>1987.3</v>
      </c>
      <c r="O29" s="19">
        <f t="shared" ref="O29:O35" si="14">SUM(C29:N29)</f>
        <v>25473.499999999996</v>
      </c>
      <c r="P29" s="19">
        <v>2737.3</v>
      </c>
      <c r="Q29" s="19">
        <v>2361.6</v>
      </c>
      <c r="R29" s="19">
        <v>2213.1999999999998</v>
      </c>
      <c r="S29" s="19">
        <v>2841.2</v>
      </c>
      <c r="T29" s="19">
        <v>2224.4</v>
      </c>
      <c r="U29" s="19">
        <v>2240</v>
      </c>
      <c r="V29" s="19">
        <v>2778.6</v>
      </c>
      <c r="W29" s="19">
        <v>2197.3000000000002</v>
      </c>
      <c r="X29" s="35">
        <v>2298.4</v>
      </c>
      <c r="Y29" s="37">
        <v>2842.4</v>
      </c>
      <c r="Z29" s="19">
        <v>2286.4</v>
      </c>
      <c r="AA29" s="35">
        <v>2967.7</v>
      </c>
      <c r="AB29" s="19">
        <f t="shared" ref="AB29:AB35" si="15">SUM(P29:AA29)</f>
        <v>29988.500000000004</v>
      </c>
      <c r="AC29" s="19">
        <f t="shared" si="2"/>
        <v>4515.0000000000073</v>
      </c>
      <c r="AD29" s="20">
        <f t="shared" si="3"/>
        <v>17.724301725322427</v>
      </c>
      <c r="AE29" s="12"/>
      <c r="AF29" s="1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83" ht="15.95" customHeight="1">
      <c r="B30" s="34" t="s">
        <v>42</v>
      </c>
      <c r="C30" s="19">
        <v>2006.3</v>
      </c>
      <c r="D30" s="19">
        <v>1498</v>
      </c>
      <c r="E30" s="19">
        <v>1507</v>
      </c>
      <c r="F30" s="19">
        <v>1738.9</v>
      </c>
      <c r="G30" s="19">
        <v>1833.3</v>
      </c>
      <c r="H30" s="19">
        <v>1488.7</v>
      </c>
      <c r="I30" s="19">
        <v>1771.3</v>
      </c>
      <c r="J30" s="19">
        <v>1489.2</v>
      </c>
      <c r="K30" s="19">
        <v>1362.1</v>
      </c>
      <c r="L30" s="19">
        <v>1708.8</v>
      </c>
      <c r="M30" s="19">
        <v>1301.5</v>
      </c>
      <c r="N30" s="19">
        <v>1156.2</v>
      </c>
      <c r="O30" s="19">
        <f t="shared" si="14"/>
        <v>18861.300000000003</v>
      </c>
      <c r="P30" s="19">
        <v>1190.3</v>
      </c>
      <c r="Q30" s="19">
        <v>975.3</v>
      </c>
      <c r="R30" s="19">
        <v>1009.2</v>
      </c>
      <c r="S30" s="19">
        <v>1303.5999999999999</v>
      </c>
      <c r="T30" s="19">
        <v>1228.5999999999999</v>
      </c>
      <c r="U30" s="19">
        <v>1101.2</v>
      </c>
      <c r="V30" s="19">
        <v>1363</v>
      </c>
      <c r="W30" s="19">
        <v>1007.3</v>
      </c>
      <c r="X30" s="35">
        <v>996.4</v>
      </c>
      <c r="Y30" s="37">
        <v>1109.7</v>
      </c>
      <c r="Z30" s="19">
        <v>898.6</v>
      </c>
      <c r="AA30" s="35">
        <v>1143.5</v>
      </c>
      <c r="AB30" s="19">
        <f t="shared" si="15"/>
        <v>13326.7</v>
      </c>
      <c r="AC30" s="19">
        <f t="shared" si="2"/>
        <v>-5534.6000000000022</v>
      </c>
      <c r="AD30" s="20">
        <f t="shared" si="3"/>
        <v>-29.343682566949266</v>
      </c>
      <c r="AE30" s="12"/>
      <c r="AF30" s="1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1:83" ht="15.95" customHeight="1">
      <c r="B31" s="34" t="s">
        <v>43</v>
      </c>
      <c r="C31" s="19">
        <v>2358.1</v>
      </c>
      <c r="D31" s="19">
        <v>1285.3</v>
      </c>
      <c r="E31" s="19">
        <v>1059.4000000000001</v>
      </c>
      <c r="F31" s="19">
        <v>1660.9</v>
      </c>
      <c r="G31" s="19">
        <v>1433</v>
      </c>
      <c r="H31" s="19">
        <v>1505.2</v>
      </c>
      <c r="I31" s="19">
        <v>1412.7</v>
      </c>
      <c r="J31" s="19">
        <v>1503.8</v>
      </c>
      <c r="K31" s="19">
        <v>1647.6</v>
      </c>
      <c r="L31" s="19">
        <v>1774.1</v>
      </c>
      <c r="M31" s="19">
        <v>2012.4</v>
      </c>
      <c r="N31" s="19">
        <v>2126.6</v>
      </c>
      <c r="O31" s="19">
        <f t="shared" si="14"/>
        <v>19779.099999999999</v>
      </c>
      <c r="P31" s="19">
        <v>2681.4</v>
      </c>
      <c r="Q31" s="19">
        <v>1464.2</v>
      </c>
      <c r="R31" s="19">
        <v>1300.4000000000001</v>
      </c>
      <c r="S31" s="19">
        <v>1770</v>
      </c>
      <c r="T31" s="19">
        <v>1541.6</v>
      </c>
      <c r="U31" s="19">
        <v>1707.5</v>
      </c>
      <c r="V31" s="19">
        <v>1708.4</v>
      </c>
      <c r="W31" s="19">
        <v>1801.5</v>
      </c>
      <c r="X31" s="19">
        <v>1869.6</v>
      </c>
      <c r="Y31" s="19">
        <v>2061</v>
      </c>
      <c r="Z31" s="19">
        <v>2110.4</v>
      </c>
      <c r="AA31" s="19">
        <v>2355.3000000000002</v>
      </c>
      <c r="AB31" s="19">
        <f t="shared" si="15"/>
        <v>22371.3</v>
      </c>
      <c r="AC31" s="19">
        <f t="shared" si="2"/>
        <v>2592.2000000000007</v>
      </c>
      <c r="AD31" s="20">
        <f t="shared" si="3"/>
        <v>13.105753042352791</v>
      </c>
      <c r="AE31" s="12"/>
      <c r="AF31" s="2"/>
      <c r="AG31" s="38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</row>
    <row r="32" spans="1:83" ht="15.95" customHeight="1">
      <c r="B32" s="34" t="s">
        <v>44</v>
      </c>
      <c r="C32" s="39">
        <v>635.9</v>
      </c>
      <c r="D32" s="39">
        <v>358.6</v>
      </c>
      <c r="E32" s="39">
        <v>265</v>
      </c>
      <c r="F32" s="39">
        <v>286.5</v>
      </c>
      <c r="G32" s="39">
        <v>319.60000000000002</v>
      </c>
      <c r="H32" s="39">
        <v>364.8</v>
      </c>
      <c r="I32" s="39">
        <v>368.8</v>
      </c>
      <c r="J32" s="39">
        <v>342.3</v>
      </c>
      <c r="K32" s="39">
        <v>310.39999999999998</v>
      </c>
      <c r="L32" s="39">
        <v>322.89999999999998</v>
      </c>
      <c r="M32" s="39">
        <v>451.4</v>
      </c>
      <c r="N32" s="39">
        <v>355.5</v>
      </c>
      <c r="O32" s="19">
        <f t="shared" si="14"/>
        <v>4381.7000000000007</v>
      </c>
      <c r="P32" s="39">
        <v>723.1</v>
      </c>
      <c r="Q32" s="39">
        <v>162.1</v>
      </c>
      <c r="R32" s="39">
        <v>248.6</v>
      </c>
      <c r="S32" s="39">
        <v>355.6</v>
      </c>
      <c r="T32" s="39">
        <v>351.8</v>
      </c>
      <c r="U32" s="39">
        <v>373.3</v>
      </c>
      <c r="V32" s="39">
        <v>366.5</v>
      </c>
      <c r="W32" s="39">
        <v>418.6</v>
      </c>
      <c r="X32" s="39">
        <v>373</v>
      </c>
      <c r="Y32" s="39">
        <v>367.6</v>
      </c>
      <c r="Z32" s="39">
        <v>445.9</v>
      </c>
      <c r="AA32" s="39">
        <v>346</v>
      </c>
      <c r="AB32" s="19">
        <f t="shared" si="15"/>
        <v>4532.0999999999995</v>
      </c>
      <c r="AC32" s="19">
        <f t="shared" si="2"/>
        <v>150.39999999999873</v>
      </c>
      <c r="AD32" s="20">
        <f t="shared" si="3"/>
        <v>3.4324577218887349</v>
      </c>
      <c r="AE32" s="12"/>
      <c r="AF32" s="38"/>
      <c r="AG32" s="38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</row>
    <row r="33" spans="2:83" ht="15.95" customHeight="1">
      <c r="B33" s="34" t="s">
        <v>45</v>
      </c>
      <c r="C33" s="19">
        <v>529.29999999999995</v>
      </c>
      <c r="D33" s="19">
        <v>515.70000000000005</v>
      </c>
      <c r="E33" s="19">
        <v>484.6</v>
      </c>
      <c r="F33" s="19">
        <v>496</v>
      </c>
      <c r="G33" s="19">
        <v>520.5</v>
      </c>
      <c r="H33" s="19">
        <v>522.29999999999995</v>
      </c>
      <c r="I33" s="19">
        <v>498.3</v>
      </c>
      <c r="J33" s="19">
        <v>522.70000000000005</v>
      </c>
      <c r="K33" s="19">
        <v>514.5</v>
      </c>
      <c r="L33" s="19">
        <v>518.1</v>
      </c>
      <c r="M33" s="19">
        <v>504</v>
      </c>
      <c r="N33" s="19">
        <v>503.3</v>
      </c>
      <c r="O33" s="19">
        <f t="shared" si="14"/>
        <v>6129.3</v>
      </c>
      <c r="P33" s="19">
        <v>568.9</v>
      </c>
      <c r="Q33" s="19">
        <v>536.1</v>
      </c>
      <c r="R33" s="19">
        <v>497.4</v>
      </c>
      <c r="S33" s="19">
        <v>527.5</v>
      </c>
      <c r="T33" s="19">
        <v>532.29999999999995</v>
      </c>
      <c r="U33" s="19">
        <v>536</v>
      </c>
      <c r="V33" s="19">
        <v>526.6</v>
      </c>
      <c r="W33" s="35">
        <v>532.4</v>
      </c>
      <c r="X33" s="19">
        <v>551.1</v>
      </c>
      <c r="Y33" s="19">
        <v>529.29999999999995</v>
      </c>
      <c r="Z33" s="35">
        <v>518.9</v>
      </c>
      <c r="AA33" s="35">
        <v>518.20000000000005</v>
      </c>
      <c r="AB33" s="19">
        <f t="shared" si="15"/>
        <v>6374.7</v>
      </c>
      <c r="AC33" s="19">
        <f t="shared" si="2"/>
        <v>245.39999999999964</v>
      </c>
      <c r="AD33" s="20">
        <f t="shared" si="3"/>
        <v>4.0037198375018299</v>
      </c>
      <c r="AE33" s="20"/>
      <c r="AF33" s="40"/>
      <c r="AG33" s="1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</row>
    <row r="34" spans="2:83" ht="15.95" customHeight="1">
      <c r="B34" s="34" t="s">
        <v>46</v>
      </c>
      <c r="C34" s="19">
        <v>377.7</v>
      </c>
      <c r="D34" s="19">
        <v>293.7</v>
      </c>
      <c r="E34" s="19">
        <v>278.2</v>
      </c>
      <c r="F34" s="19">
        <v>398.5</v>
      </c>
      <c r="G34" s="19">
        <v>310.10000000000002</v>
      </c>
      <c r="H34" s="19">
        <v>345.9</v>
      </c>
      <c r="I34" s="19">
        <v>384.9</v>
      </c>
      <c r="J34" s="19">
        <v>370.4</v>
      </c>
      <c r="K34" s="19">
        <v>304</v>
      </c>
      <c r="L34" s="19">
        <v>302.39999999999998</v>
      </c>
      <c r="M34" s="19">
        <v>304.3</v>
      </c>
      <c r="N34" s="19">
        <v>294.7</v>
      </c>
      <c r="O34" s="19">
        <f t="shared" si="14"/>
        <v>3964.8</v>
      </c>
      <c r="P34" s="19">
        <v>407.3</v>
      </c>
      <c r="Q34" s="19">
        <v>294.39999999999998</v>
      </c>
      <c r="R34" s="19">
        <v>293.3</v>
      </c>
      <c r="S34" s="19">
        <v>424.5</v>
      </c>
      <c r="T34" s="19">
        <v>315.89999999999998</v>
      </c>
      <c r="U34" s="19">
        <v>351.7</v>
      </c>
      <c r="V34" s="19">
        <v>425.9</v>
      </c>
      <c r="W34" s="19">
        <v>433.3</v>
      </c>
      <c r="X34" s="19">
        <v>354.8</v>
      </c>
      <c r="Y34" s="19">
        <v>332.3</v>
      </c>
      <c r="Z34" s="35">
        <v>345.9</v>
      </c>
      <c r="AA34" s="35">
        <v>321.5</v>
      </c>
      <c r="AB34" s="19">
        <f t="shared" si="15"/>
        <v>4300.8000000000011</v>
      </c>
      <c r="AC34" s="19">
        <f t="shared" si="2"/>
        <v>336.00000000000091</v>
      </c>
      <c r="AD34" s="20">
        <f t="shared" si="3"/>
        <v>8.4745762711864643</v>
      </c>
      <c r="AE34" s="20"/>
      <c r="AF34" s="12"/>
      <c r="AG34" s="1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2:83" ht="15.95" customHeight="1">
      <c r="B35" s="34" t="s">
        <v>34</v>
      </c>
      <c r="C35" s="19">
        <v>172.3</v>
      </c>
      <c r="D35" s="19">
        <v>191.5</v>
      </c>
      <c r="E35" s="19">
        <v>213.3</v>
      </c>
      <c r="F35" s="19">
        <v>247</v>
      </c>
      <c r="G35" s="19">
        <v>283.39999999999998</v>
      </c>
      <c r="H35" s="19">
        <v>225</v>
      </c>
      <c r="I35" s="19">
        <v>292.5</v>
      </c>
      <c r="J35" s="19">
        <v>283.39999999999998</v>
      </c>
      <c r="K35" s="19">
        <v>233.2</v>
      </c>
      <c r="L35" s="19">
        <v>320</v>
      </c>
      <c r="M35" s="19">
        <v>292.8</v>
      </c>
      <c r="N35" s="19">
        <v>235.5</v>
      </c>
      <c r="O35" s="19">
        <f t="shared" si="14"/>
        <v>2989.9</v>
      </c>
      <c r="P35" s="19">
        <v>186.2</v>
      </c>
      <c r="Q35" s="19">
        <v>185.1</v>
      </c>
      <c r="R35" s="19">
        <v>200.8</v>
      </c>
      <c r="S35" s="19">
        <v>284.5</v>
      </c>
      <c r="T35" s="19">
        <v>344.6</v>
      </c>
      <c r="U35" s="19">
        <v>343.3</v>
      </c>
      <c r="V35" s="19">
        <v>259.60000000000002</v>
      </c>
      <c r="W35" s="19">
        <v>324</v>
      </c>
      <c r="X35" s="19">
        <v>226.4</v>
      </c>
      <c r="Y35" s="19">
        <v>428.3</v>
      </c>
      <c r="Z35" s="19">
        <v>278.7</v>
      </c>
      <c r="AA35" s="19">
        <v>403.2</v>
      </c>
      <c r="AB35" s="19">
        <f t="shared" si="15"/>
        <v>3464.7</v>
      </c>
      <c r="AC35" s="19">
        <f t="shared" si="2"/>
        <v>474.79999999999973</v>
      </c>
      <c r="AD35" s="20">
        <f t="shared" si="3"/>
        <v>15.88012977022642</v>
      </c>
      <c r="AE35" s="12"/>
      <c r="AF35" s="12"/>
      <c r="AG35" s="1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  <row r="36" spans="2:83" ht="15.95" customHeight="1">
      <c r="B36" s="32" t="s">
        <v>47</v>
      </c>
      <c r="C36" s="15">
        <f t="shared" ref="C36:AB36" si="16">SUM(C37:C41)</f>
        <v>1000.5</v>
      </c>
      <c r="D36" s="15">
        <f t="shared" si="16"/>
        <v>611.30000000000007</v>
      </c>
      <c r="E36" s="15">
        <f t="shared" si="16"/>
        <v>623.4</v>
      </c>
      <c r="F36" s="15">
        <f t="shared" si="16"/>
        <v>526.1</v>
      </c>
      <c r="G36" s="15">
        <f t="shared" si="16"/>
        <v>527.29999999999995</v>
      </c>
      <c r="H36" s="15">
        <f t="shared" si="16"/>
        <v>555.50000000000011</v>
      </c>
      <c r="I36" s="15">
        <f t="shared" si="16"/>
        <v>617.5</v>
      </c>
      <c r="J36" s="15">
        <f t="shared" si="16"/>
        <v>574.70000000000005</v>
      </c>
      <c r="K36" s="15">
        <f t="shared" si="16"/>
        <v>562.5</v>
      </c>
      <c r="L36" s="15">
        <f t="shared" si="16"/>
        <v>832.90000000000009</v>
      </c>
      <c r="M36" s="15">
        <f t="shared" si="16"/>
        <v>774.80000000000007</v>
      </c>
      <c r="N36" s="15">
        <f t="shared" si="16"/>
        <v>1186</v>
      </c>
      <c r="O36" s="15">
        <f t="shared" si="16"/>
        <v>8392.5000000000018</v>
      </c>
      <c r="P36" s="15">
        <f t="shared" si="16"/>
        <v>1012.3</v>
      </c>
      <c r="Q36" s="15">
        <f t="shared" si="16"/>
        <v>875.3</v>
      </c>
      <c r="R36" s="15">
        <f t="shared" si="16"/>
        <v>924.19999999999993</v>
      </c>
      <c r="S36" s="15">
        <f t="shared" si="16"/>
        <v>576.4</v>
      </c>
      <c r="T36" s="15">
        <f t="shared" si="16"/>
        <v>674.30000000000007</v>
      </c>
      <c r="U36" s="15">
        <f t="shared" si="16"/>
        <v>661.69999999999993</v>
      </c>
      <c r="V36" s="15">
        <f t="shared" si="16"/>
        <v>702.30000000000007</v>
      </c>
      <c r="W36" s="15">
        <f t="shared" si="16"/>
        <v>722.7</v>
      </c>
      <c r="X36" s="15">
        <f t="shared" si="16"/>
        <v>613.59999999999991</v>
      </c>
      <c r="Y36" s="15">
        <f t="shared" si="16"/>
        <v>903.69999999999993</v>
      </c>
      <c r="Z36" s="15">
        <f t="shared" si="16"/>
        <v>931.49999999999989</v>
      </c>
      <c r="AA36" s="15">
        <f t="shared" si="16"/>
        <v>1328.8</v>
      </c>
      <c r="AB36" s="15">
        <f t="shared" si="16"/>
        <v>9926.8000000000011</v>
      </c>
      <c r="AC36" s="15">
        <f t="shared" si="2"/>
        <v>1534.2999999999993</v>
      </c>
      <c r="AD36" s="16">
        <f t="shared" si="3"/>
        <v>18.281799225498947</v>
      </c>
      <c r="AE36" s="1"/>
      <c r="AF36" s="1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2:83" ht="15.95" customHeight="1">
      <c r="B37" s="34" t="s">
        <v>48</v>
      </c>
      <c r="C37" s="19">
        <v>499.1</v>
      </c>
      <c r="D37" s="19">
        <v>462.3</v>
      </c>
      <c r="E37" s="19">
        <v>475.3</v>
      </c>
      <c r="F37" s="19">
        <v>372.8</v>
      </c>
      <c r="G37" s="19">
        <v>381.8</v>
      </c>
      <c r="H37" s="19">
        <v>426.3</v>
      </c>
      <c r="I37" s="19">
        <v>479.5</v>
      </c>
      <c r="J37" s="19">
        <v>442.6</v>
      </c>
      <c r="K37" s="19">
        <v>432.5</v>
      </c>
      <c r="L37" s="19">
        <v>577.70000000000005</v>
      </c>
      <c r="M37" s="19">
        <v>467</v>
      </c>
      <c r="N37" s="19">
        <v>666</v>
      </c>
      <c r="O37" s="19">
        <f t="shared" ref="O37:O42" si="17">SUM(C37:N37)</f>
        <v>5682.9000000000005</v>
      </c>
      <c r="P37" s="19">
        <v>505.8</v>
      </c>
      <c r="Q37" s="19">
        <v>550.29999999999995</v>
      </c>
      <c r="R37" s="19">
        <v>776.3</v>
      </c>
      <c r="S37" s="19">
        <v>444.2</v>
      </c>
      <c r="T37" s="19">
        <v>537.20000000000005</v>
      </c>
      <c r="U37" s="19">
        <v>529.1</v>
      </c>
      <c r="V37" s="19">
        <v>564.70000000000005</v>
      </c>
      <c r="W37" s="19">
        <v>591</v>
      </c>
      <c r="X37" s="35">
        <v>483.8</v>
      </c>
      <c r="Y37" s="35">
        <v>654.4</v>
      </c>
      <c r="Z37" s="19">
        <v>602.29999999999995</v>
      </c>
      <c r="AA37" s="19">
        <v>750.8</v>
      </c>
      <c r="AB37" s="19">
        <f t="shared" ref="AB37:AB42" si="18">SUM(P37:AA37)</f>
        <v>6989.9000000000005</v>
      </c>
      <c r="AC37" s="19">
        <f t="shared" si="2"/>
        <v>1307</v>
      </c>
      <c r="AD37" s="20">
        <f t="shared" si="3"/>
        <v>22.998821024476936</v>
      </c>
      <c r="AE37" s="1"/>
      <c r="AF37" s="1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2:83" ht="15.95" customHeight="1">
      <c r="B38" s="34" t="s">
        <v>49</v>
      </c>
      <c r="C38" s="19">
        <v>384.8</v>
      </c>
      <c r="D38" s="19">
        <v>32.6</v>
      </c>
      <c r="E38" s="19">
        <v>23.9</v>
      </c>
      <c r="F38" s="19">
        <v>29.9</v>
      </c>
      <c r="G38" s="19">
        <v>20.399999999999999</v>
      </c>
      <c r="H38" s="19">
        <v>16.3</v>
      </c>
      <c r="I38" s="19">
        <v>18.2</v>
      </c>
      <c r="J38" s="19">
        <v>16</v>
      </c>
      <c r="K38" s="19">
        <v>15.6</v>
      </c>
      <c r="L38" s="19">
        <v>139</v>
      </c>
      <c r="M38" s="19">
        <v>188.6</v>
      </c>
      <c r="N38" s="19">
        <v>403.6</v>
      </c>
      <c r="O38" s="19">
        <f t="shared" si="17"/>
        <v>1288.9000000000001</v>
      </c>
      <c r="P38" s="19">
        <v>390.3</v>
      </c>
      <c r="Q38" s="19">
        <v>211.7</v>
      </c>
      <c r="R38" s="19">
        <v>33.6</v>
      </c>
      <c r="S38" s="19">
        <v>20</v>
      </c>
      <c r="T38" s="19">
        <v>21.3</v>
      </c>
      <c r="U38" s="19">
        <v>19.899999999999999</v>
      </c>
      <c r="V38" s="19">
        <v>20.100000000000001</v>
      </c>
      <c r="W38" s="19">
        <v>20.100000000000001</v>
      </c>
      <c r="X38" s="35">
        <v>17.5</v>
      </c>
      <c r="Y38" s="35">
        <v>138.9</v>
      </c>
      <c r="Z38" s="19">
        <v>207.9</v>
      </c>
      <c r="AA38" s="19">
        <v>456.7</v>
      </c>
      <c r="AB38" s="19">
        <f t="shared" si="18"/>
        <v>1558</v>
      </c>
      <c r="AC38" s="19">
        <f t="shared" si="2"/>
        <v>269.09999999999991</v>
      </c>
      <c r="AD38" s="20">
        <f t="shared" si="3"/>
        <v>20.87826829079059</v>
      </c>
      <c r="AE38" s="1"/>
      <c r="AF38" s="1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2:83" ht="15.95" customHeight="1">
      <c r="B39" s="34" t="s">
        <v>50</v>
      </c>
      <c r="C39" s="19">
        <v>20.399999999999999</v>
      </c>
      <c r="D39" s="19">
        <v>14.8</v>
      </c>
      <c r="E39" s="19">
        <v>15.5</v>
      </c>
      <c r="F39" s="19">
        <v>14.2</v>
      </c>
      <c r="G39" s="19">
        <v>19.3</v>
      </c>
      <c r="H39" s="19">
        <v>11.8</v>
      </c>
      <c r="I39" s="19">
        <v>17.899999999999999</v>
      </c>
      <c r="J39" s="19">
        <v>13</v>
      </c>
      <c r="K39" s="19">
        <v>12.2</v>
      </c>
      <c r="L39" s="19">
        <v>15.9</v>
      </c>
      <c r="M39" s="19">
        <v>22.6</v>
      </c>
      <c r="N39" s="19">
        <v>22.5</v>
      </c>
      <c r="O39" s="19">
        <f t="shared" si="17"/>
        <v>200.1</v>
      </c>
      <c r="P39" s="19">
        <v>16</v>
      </c>
      <c r="Q39" s="19">
        <v>15.9</v>
      </c>
      <c r="R39" s="19">
        <v>14.6</v>
      </c>
      <c r="S39" s="19">
        <v>12.2</v>
      </c>
      <c r="T39" s="19">
        <v>12.2</v>
      </c>
      <c r="U39" s="19">
        <v>10.3</v>
      </c>
      <c r="V39" s="19">
        <v>15.9</v>
      </c>
      <c r="W39" s="19">
        <v>13.2</v>
      </c>
      <c r="X39" s="35">
        <v>12.1</v>
      </c>
      <c r="Y39" s="35">
        <v>11.5</v>
      </c>
      <c r="Z39" s="35">
        <v>14.9</v>
      </c>
      <c r="AA39" s="35">
        <v>22</v>
      </c>
      <c r="AB39" s="19">
        <f t="shared" si="18"/>
        <v>170.8</v>
      </c>
      <c r="AC39" s="19">
        <f t="shared" si="2"/>
        <v>-29.299999999999983</v>
      </c>
      <c r="AD39" s="20">
        <f t="shared" si="3"/>
        <v>-14.642678660669656</v>
      </c>
      <c r="AE39" s="1"/>
      <c r="AF39" s="1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2:83" ht="15.95" customHeight="1">
      <c r="B40" s="34" t="s">
        <v>51</v>
      </c>
      <c r="C40" s="19">
        <v>76.3</v>
      </c>
      <c r="D40" s="19">
        <v>80.599999999999994</v>
      </c>
      <c r="E40" s="19">
        <v>88.4</v>
      </c>
      <c r="F40" s="19">
        <v>88.5</v>
      </c>
      <c r="G40" s="19">
        <v>84.3</v>
      </c>
      <c r="H40" s="19">
        <v>80</v>
      </c>
      <c r="I40" s="19">
        <v>81.8</v>
      </c>
      <c r="J40" s="19">
        <v>83.2</v>
      </c>
      <c r="K40" s="19">
        <v>82.8</v>
      </c>
      <c r="L40" s="19">
        <v>77.2</v>
      </c>
      <c r="M40" s="19">
        <v>77.900000000000006</v>
      </c>
      <c r="N40" s="19">
        <v>74</v>
      </c>
      <c r="O40" s="19">
        <f t="shared" si="17"/>
        <v>975</v>
      </c>
      <c r="P40" s="19">
        <v>80.3</v>
      </c>
      <c r="Q40" s="19">
        <v>79.099999999999994</v>
      </c>
      <c r="R40" s="19">
        <v>80.900000000000006</v>
      </c>
      <c r="S40" s="19">
        <v>81.599999999999994</v>
      </c>
      <c r="T40" s="19">
        <v>83</v>
      </c>
      <c r="U40" s="19">
        <v>82.1</v>
      </c>
      <c r="V40" s="19">
        <v>80</v>
      </c>
      <c r="W40" s="19">
        <v>79.900000000000006</v>
      </c>
      <c r="X40" s="35">
        <v>81.8</v>
      </c>
      <c r="Y40" s="35">
        <v>80.400000000000006</v>
      </c>
      <c r="Z40" s="19">
        <v>81.3</v>
      </c>
      <c r="AA40" s="19">
        <v>75.2</v>
      </c>
      <c r="AB40" s="19">
        <f t="shared" si="18"/>
        <v>965.59999999999991</v>
      </c>
      <c r="AC40" s="19">
        <f t="shared" si="2"/>
        <v>-9.4000000000000909</v>
      </c>
      <c r="AD40" s="20">
        <f t="shared" si="3"/>
        <v>-0.96410256410257333</v>
      </c>
      <c r="AE40" s="12"/>
      <c r="AF40" s="1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2:83" ht="15.95" customHeight="1">
      <c r="B41" s="34" t="s">
        <v>52</v>
      </c>
      <c r="C41" s="19">
        <v>19.899999999999999</v>
      </c>
      <c r="D41" s="19">
        <v>21</v>
      </c>
      <c r="E41" s="19">
        <v>20.3</v>
      </c>
      <c r="F41" s="19">
        <v>20.7</v>
      </c>
      <c r="G41" s="19">
        <v>21.5</v>
      </c>
      <c r="H41" s="19">
        <v>21.1</v>
      </c>
      <c r="I41" s="19">
        <v>20.100000000000001</v>
      </c>
      <c r="J41" s="19">
        <v>19.899999999999999</v>
      </c>
      <c r="K41" s="19">
        <v>19.399999999999999</v>
      </c>
      <c r="L41" s="19">
        <v>23.1</v>
      </c>
      <c r="M41" s="19">
        <v>18.7</v>
      </c>
      <c r="N41" s="19">
        <v>19.899999999999999</v>
      </c>
      <c r="O41" s="19">
        <f t="shared" si="17"/>
        <v>245.6</v>
      </c>
      <c r="P41" s="19">
        <v>19.899999999999999</v>
      </c>
      <c r="Q41" s="19">
        <v>18.3</v>
      </c>
      <c r="R41" s="19">
        <v>18.8</v>
      </c>
      <c r="S41" s="19">
        <v>18.399999999999999</v>
      </c>
      <c r="T41" s="19">
        <v>20.6</v>
      </c>
      <c r="U41" s="19">
        <v>20.3</v>
      </c>
      <c r="V41" s="19">
        <v>21.6</v>
      </c>
      <c r="W41" s="19">
        <v>18.5</v>
      </c>
      <c r="X41" s="35">
        <v>18.399999999999999</v>
      </c>
      <c r="Y41" s="35">
        <v>18.5</v>
      </c>
      <c r="Z41" s="19">
        <v>25.1</v>
      </c>
      <c r="AA41" s="19">
        <v>24.1</v>
      </c>
      <c r="AB41" s="19">
        <f t="shared" si="18"/>
        <v>242.5</v>
      </c>
      <c r="AC41" s="19">
        <f t="shared" si="2"/>
        <v>-3.0999999999999943</v>
      </c>
      <c r="AD41" s="20">
        <f t="shared" si="3"/>
        <v>-1.2622149837133527</v>
      </c>
      <c r="AE41" s="1"/>
      <c r="AF41" s="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2:83" ht="15.95" customHeight="1">
      <c r="B42" s="32" t="s">
        <v>53</v>
      </c>
      <c r="C42" s="15">
        <v>90.8</v>
      </c>
      <c r="D42" s="15">
        <v>74.8</v>
      </c>
      <c r="E42" s="15">
        <v>82.4</v>
      </c>
      <c r="F42" s="15">
        <v>81.099999999999994</v>
      </c>
      <c r="G42" s="15">
        <v>109</v>
      </c>
      <c r="H42" s="15">
        <v>83.2</v>
      </c>
      <c r="I42" s="15">
        <v>72.8</v>
      </c>
      <c r="J42" s="15">
        <v>73.099999999999994</v>
      </c>
      <c r="K42" s="15">
        <v>75.8</v>
      </c>
      <c r="L42" s="15">
        <v>77.599999999999994</v>
      </c>
      <c r="M42" s="15">
        <v>63.5</v>
      </c>
      <c r="N42" s="15">
        <v>79.599999999999994</v>
      </c>
      <c r="O42" s="15">
        <f t="shared" si="17"/>
        <v>963.7</v>
      </c>
      <c r="P42" s="15">
        <v>78.400000000000006</v>
      </c>
      <c r="Q42" s="15">
        <v>80.5</v>
      </c>
      <c r="R42" s="15">
        <v>85</v>
      </c>
      <c r="S42" s="15">
        <v>76.400000000000006</v>
      </c>
      <c r="T42" s="15">
        <v>80.2</v>
      </c>
      <c r="U42" s="15">
        <v>63.1</v>
      </c>
      <c r="V42" s="15">
        <v>65.3</v>
      </c>
      <c r="W42" s="15">
        <v>76.7</v>
      </c>
      <c r="X42" s="15">
        <v>67.7</v>
      </c>
      <c r="Y42" s="15">
        <v>82</v>
      </c>
      <c r="Z42" s="15">
        <v>79.3</v>
      </c>
      <c r="AA42" s="15">
        <v>123.3</v>
      </c>
      <c r="AB42" s="15">
        <f t="shared" si="18"/>
        <v>957.9</v>
      </c>
      <c r="AC42" s="15">
        <f t="shared" si="2"/>
        <v>-5.8000000000000682</v>
      </c>
      <c r="AD42" s="16">
        <f t="shared" si="3"/>
        <v>-0.60184704783647069</v>
      </c>
      <c r="AE42" s="7"/>
      <c r="AF42" s="1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2:83" ht="15.95" customHeight="1">
      <c r="B43" s="14" t="s">
        <v>54</v>
      </c>
      <c r="C43" s="41">
        <f t="shared" ref="C43:AB43" si="19">+C44+C47+C48</f>
        <v>1914.1</v>
      </c>
      <c r="D43" s="41">
        <f t="shared" si="19"/>
        <v>1782</v>
      </c>
      <c r="E43" s="41">
        <f t="shared" si="19"/>
        <v>2135</v>
      </c>
      <c r="F43" s="41">
        <f t="shared" si="19"/>
        <v>2201.1</v>
      </c>
      <c r="G43" s="41">
        <f t="shared" si="19"/>
        <v>2292.6</v>
      </c>
      <c r="H43" s="41">
        <f t="shared" si="19"/>
        <v>2090.2999999999997</v>
      </c>
      <c r="I43" s="41">
        <f t="shared" si="19"/>
        <v>2352.2000000000003</v>
      </c>
      <c r="J43" s="41">
        <f t="shared" si="19"/>
        <v>2293.6</v>
      </c>
      <c r="K43" s="41">
        <f t="shared" si="19"/>
        <v>2173.8000000000002</v>
      </c>
      <c r="L43" s="41">
        <f t="shared" si="19"/>
        <v>2460.5</v>
      </c>
      <c r="M43" s="41">
        <f t="shared" si="19"/>
        <v>2458</v>
      </c>
      <c r="N43" s="41">
        <f t="shared" si="19"/>
        <v>2409.6</v>
      </c>
      <c r="O43" s="41">
        <f t="shared" si="19"/>
        <v>26562.800000000003</v>
      </c>
      <c r="P43" s="41">
        <f t="shared" si="19"/>
        <v>2240.1999999999998</v>
      </c>
      <c r="Q43" s="41">
        <f t="shared" si="19"/>
        <v>2106.4</v>
      </c>
      <c r="R43" s="41">
        <f t="shared" si="19"/>
        <v>2447.8000000000002</v>
      </c>
      <c r="S43" s="41">
        <f t="shared" si="19"/>
        <v>2305.1</v>
      </c>
      <c r="T43" s="41">
        <f t="shared" si="19"/>
        <v>2605.5</v>
      </c>
      <c r="U43" s="41">
        <f t="shared" si="19"/>
        <v>2444</v>
      </c>
      <c r="V43" s="41">
        <f t="shared" si="19"/>
        <v>2951.5</v>
      </c>
      <c r="W43" s="41">
        <f t="shared" si="19"/>
        <v>2580</v>
      </c>
      <c r="X43" s="41">
        <f t="shared" si="19"/>
        <v>2760.7999999999997</v>
      </c>
      <c r="Y43" s="41">
        <f t="shared" si="19"/>
        <v>2714.3999999999996</v>
      </c>
      <c r="Z43" s="41">
        <f t="shared" si="19"/>
        <v>2968</v>
      </c>
      <c r="AA43" s="41">
        <f t="shared" si="19"/>
        <v>2976.4</v>
      </c>
      <c r="AB43" s="41">
        <f t="shared" si="19"/>
        <v>31100.1</v>
      </c>
      <c r="AC43" s="41">
        <f t="shared" si="2"/>
        <v>4537.2999999999956</v>
      </c>
      <c r="AD43" s="42">
        <f t="shared" si="3"/>
        <v>17.081407080578835</v>
      </c>
      <c r="AE43" s="43"/>
      <c r="AF43" s="1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2:83" ht="15.95" customHeight="1">
      <c r="B44" s="44" t="s">
        <v>55</v>
      </c>
      <c r="C44" s="45">
        <f t="shared" ref="C44:AB44" si="20">SUM(C45:C46)</f>
        <v>1429.6999999999998</v>
      </c>
      <c r="D44" s="45">
        <f t="shared" si="20"/>
        <v>1308.2</v>
      </c>
      <c r="E44" s="45">
        <f t="shared" si="20"/>
        <v>1651.9</v>
      </c>
      <c r="F44" s="45">
        <f t="shared" si="20"/>
        <v>1704.6</v>
      </c>
      <c r="G44" s="45">
        <f t="shared" si="20"/>
        <v>1848.2</v>
      </c>
      <c r="H44" s="45">
        <f t="shared" si="20"/>
        <v>1676.6</v>
      </c>
      <c r="I44" s="45">
        <f t="shared" si="20"/>
        <v>1899.4</v>
      </c>
      <c r="J44" s="45">
        <f t="shared" si="20"/>
        <v>1773.7</v>
      </c>
      <c r="K44" s="45">
        <f t="shared" si="20"/>
        <v>1731.9</v>
      </c>
      <c r="L44" s="45">
        <f t="shared" si="20"/>
        <v>2136.6</v>
      </c>
      <c r="M44" s="45">
        <f t="shared" si="20"/>
        <v>2100.6</v>
      </c>
      <c r="N44" s="45">
        <f t="shared" si="20"/>
        <v>2053.1</v>
      </c>
      <c r="O44" s="45">
        <f t="shared" si="20"/>
        <v>21314.5</v>
      </c>
      <c r="P44" s="45">
        <f t="shared" si="20"/>
        <v>1661.7</v>
      </c>
      <c r="Q44" s="45">
        <f t="shared" si="20"/>
        <v>1589.4</v>
      </c>
      <c r="R44" s="45">
        <f t="shared" si="20"/>
        <v>1923</v>
      </c>
      <c r="S44" s="45">
        <f t="shared" si="20"/>
        <v>1745.6</v>
      </c>
      <c r="T44" s="45">
        <f t="shared" si="20"/>
        <v>2143.6999999999998</v>
      </c>
      <c r="U44" s="45">
        <f t="shared" si="20"/>
        <v>2027.3</v>
      </c>
      <c r="V44" s="45">
        <f t="shared" si="20"/>
        <v>2403.1</v>
      </c>
      <c r="W44" s="45">
        <f t="shared" si="20"/>
        <v>1990.6000000000001</v>
      </c>
      <c r="X44" s="45">
        <f t="shared" si="20"/>
        <v>2274.2999999999997</v>
      </c>
      <c r="Y44" s="45">
        <f t="shared" si="20"/>
        <v>2334.6999999999998</v>
      </c>
      <c r="Z44" s="45">
        <f t="shared" si="20"/>
        <v>2555.1999999999998</v>
      </c>
      <c r="AA44" s="45">
        <f t="shared" si="20"/>
        <v>2562.9</v>
      </c>
      <c r="AB44" s="45">
        <f t="shared" si="20"/>
        <v>25211.5</v>
      </c>
      <c r="AC44" s="45">
        <f t="shared" si="2"/>
        <v>3897</v>
      </c>
      <c r="AD44" s="46">
        <f t="shared" si="3"/>
        <v>18.28332825072134</v>
      </c>
      <c r="AE44" s="1"/>
      <c r="AF44" s="1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2:83" ht="15.95" customHeight="1">
      <c r="B45" s="34" t="s">
        <v>56</v>
      </c>
      <c r="C45" s="39">
        <v>1420.1</v>
      </c>
      <c r="D45" s="39">
        <v>1308.2</v>
      </c>
      <c r="E45" s="39">
        <v>1651.9</v>
      </c>
      <c r="F45" s="39">
        <v>1704.6</v>
      </c>
      <c r="G45" s="39">
        <v>1848.2</v>
      </c>
      <c r="H45" s="39">
        <v>1676.6</v>
      </c>
      <c r="I45" s="39">
        <v>1899.4</v>
      </c>
      <c r="J45" s="39">
        <v>1773.7</v>
      </c>
      <c r="K45" s="39">
        <v>1731.9</v>
      </c>
      <c r="L45" s="39">
        <v>2136.6</v>
      </c>
      <c r="M45" s="39">
        <v>2014</v>
      </c>
      <c r="N45" s="39">
        <v>2073.1</v>
      </c>
      <c r="O45" s="19">
        <f>SUM(C45:N45)</f>
        <v>21238.3</v>
      </c>
      <c r="P45" s="39">
        <v>1640.3</v>
      </c>
      <c r="Q45" s="39">
        <v>1589.4</v>
      </c>
      <c r="R45" s="39">
        <v>1923</v>
      </c>
      <c r="S45" s="39">
        <v>1745.6</v>
      </c>
      <c r="T45" s="39">
        <v>2143.6999999999998</v>
      </c>
      <c r="U45" s="39">
        <v>2027.3</v>
      </c>
      <c r="V45" s="39">
        <v>2125.9</v>
      </c>
      <c r="W45" s="39">
        <v>1946.7</v>
      </c>
      <c r="X45" s="39">
        <v>2169.6</v>
      </c>
      <c r="Y45" s="39">
        <v>2334.6999999999998</v>
      </c>
      <c r="Z45" s="39">
        <v>2275.1999999999998</v>
      </c>
      <c r="AA45" s="39">
        <v>2456.6</v>
      </c>
      <c r="AB45" s="19">
        <f>SUM(P45:AA45)</f>
        <v>24378</v>
      </c>
      <c r="AC45" s="19">
        <f t="shared" si="2"/>
        <v>3139.7000000000007</v>
      </c>
      <c r="AD45" s="20">
        <f t="shared" si="3"/>
        <v>14.783198278581622</v>
      </c>
      <c r="AE45" s="1"/>
      <c r="AF45" s="1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2:83" ht="15.95" customHeight="1">
      <c r="B46" s="34" t="s">
        <v>34</v>
      </c>
      <c r="C46" s="39">
        <v>9.6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86.6</v>
      </c>
      <c r="N46" s="39">
        <v>-20</v>
      </c>
      <c r="O46" s="19">
        <f>SUM(C46:N46)</f>
        <v>76.199999999999989</v>
      </c>
      <c r="P46" s="39">
        <v>21.4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277.2</v>
      </c>
      <c r="W46" s="39">
        <v>43.9</v>
      </c>
      <c r="X46" s="39">
        <v>104.7</v>
      </c>
      <c r="Y46" s="39">
        <v>0</v>
      </c>
      <c r="Z46" s="39">
        <v>280</v>
      </c>
      <c r="AA46" s="47">
        <v>106.3</v>
      </c>
      <c r="AB46" s="19">
        <f>SUM(P46:AA46)</f>
        <v>833.49999999999989</v>
      </c>
      <c r="AC46" s="19">
        <f t="shared" si="2"/>
        <v>757.3</v>
      </c>
      <c r="AD46" s="48" t="s">
        <v>57</v>
      </c>
      <c r="AE46" s="1"/>
      <c r="AF46" s="1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2:83" ht="15.95" customHeight="1">
      <c r="B47" s="44" t="s">
        <v>58</v>
      </c>
      <c r="C47" s="49">
        <v>0.5</v>
      </c>
      <c r="D47" s="49">
        <v>0.5</v>
      </c>
      <c r="E47" s="49">
        <v>0</v>
      </c>
      <c r="F47" s="49">
        <v>0.4</v>
      </c>
      <c r="G47" s="49">
        <v>0</v>
      </c>
      <c r="H47" s="49">
        <v>4.8</v>
      </c>
      <c r="I47" s="49">
        <v>1.4</v>
      </c>
      <c r="J47" s="49">
        <v>1.5</v>
      </c>
      <c r="K47" s="49">
        <v>0</v>
      </c>
      <c r="L47" s="49">
        <v>0.9</v>
      </c>
      <c r="M47" s="49">
        <v>0</v>
      </c>
      <c r="N47" s="49">
        <v>2.2000000000000002</v>
      </c>
      <c r="O47" s="45">
        <f>SUM(C47:N47)</f>
        <v>12.2</v>
      </c>
      <c r="P47" s="49">
        <v>0</v>
      </c>
      <c r="Q47" s="49">
        <v>1.1000000000000001</v>
      </c>
      <c r="R47" s="49">
        <v>3.1</v>
      </c>
      <c r="S47" s="49">
        <v>0</v>
      </c>
      <c r="T47" s="49">
        <v>0</v>
      </c>
      <c r="U47" s="49">
        <v>3.4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5">
        <f>SUM(P47:AA47)</f>
        <v>7.6</v>
      </c>
      <c r="AC47" s="45">
        <f t="shared" si="2"/>
        <v>-4.5999999999999996</v>
      </c>
      <c r="AD47" s="46">
        <f t="shared" si="3"/>
        <v>-37.704918032786885</v>
      </c>
      <c r="AE47" s="1"/>
      <c r="AF47" s="1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2:83" ht="15.95" customHeight="1">
      <c r="B48" s="44" t="s">
        <v>59</v>
      </c>
      <c r="C48" s="45">
        <f t="shared" ref="C48:AB48" si="21">SUM(C49:C51)</f>
        <v>483.9</v>
      </c>
      <c r="D48" s="45">
        <f t="shared" si="21"/>
        <v>473.3</v>
      </c>
      <c r="E48" s="45">
        <f t="shared" si="21"/>
        <v>483.1</v>
      </c>
      <c r="F48" s="45">
        <f t="shared" si="21"/>
        <v>496.1</v>
      </c>
      <c r="G48" s="45">
        <f t="shared" si="21"/>
        <v>444.4</v>
      </c>
      <c r="H48" s="45">
        <f t="shared" si="21"/>
        <v>408.90000000000003</v>
      </c>
      <c r="I48" s="45">
        <f t="shared" si="21"/>
        <v>451.4</v>
      </c>
      <c r="J48" s="45">
        <f t="shared" si="21"/>
        <v>518.4</v>
      </c>
      <c r="K48" s="45">
        <f t="shared" si="21"/>
        <v>441.9</v>
      </c>
      <c r="L48" s="45">
        <f t="shared" si="21"/>
        <v>323</v>
      </c>
      <c r="M48" s="45">
        <f t="shared" si="21"/>
        <v>357.4</v>
      </c>
      <c r="N48" s="45">
        <f t="shared" si="21"/>
        <v>354.3</v>
      </c>
      <c r="O48" s="45">
        <f t="shared" si="21"/>
        <v>5236.1000000000004</v>
      </c>
      <c r="P48" s="45">
        <f t="shared" si="21"/>
        <v>578.5</v>
      </c>
      <c r="Q48" s="45">
        <f t="shared" si="21"/>
        <v>515.9</v>
      </c>
      <c r="R48" s="45">
        <f t="shared" si="21"/>
        <v>521.70000000000005</v>
      </c>
      <c r="S48" s="45">
        <f t="shared" si="21"/>
        <v>559.49999999999989</v>
      </c>
      <c r="T48" s="45">
        <f t="shared" si="21"/>
        <v>461.8</v>
      </c>
      <c r="U48" s="45">
        <f t="shared" si="21"/>
        <v>413.3</v>
      </c>
      <c r="V48" s="45">
        <f t="shared" si="21"/>
        <v>548.4</v>
      </c>
      <c r="W48" s="45">
        <f t="shared" si="21"/>
        <v>589.4</v>
      </c>
      <c r="X48" s="45">
        <f t="shared" si="21"/>
        <v>486.50000000000006</v>
      </c>
      <c r="Y48" s="45">
        <f t="shared" si="21"/>
        <v>379.7</v>
      </c>
      <c r="Z48" s="45">
        <f t="shared" si="21"/>
        <v>412.8</v>
      </c>
      <c r="AA48" s="45">
        <f t="shared" si="21"/>
        <v>413.5</v>
      </c>
      <c r="AB48" s="45">
        <f t="shared" si="21"/>
        <v>5881.0000000000009</v>
      </c>
      <c r="AC48" s="45">
        <f t="shared" si="2"/>
        <v>644.90000000000055</v>
      </c>
      <c r="AD48" s="46">
        <f t="shared" si="3"/>
        <v>12.316418708580823</v>
      </c>
      <c r="AE48" s="1"/>
      <c r="AF48" s="1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2:44" ht="15.95" customHeight="1">
      <c r="B49" s="34" t="s">
        <v>60</v>
      </c>
      <c r="C49" s="39">
        <v>442.7</v>
      </c>
      <c r="D49" s="39">
        <v>437.2</v>
      </c>
      <c r="E49" s="39">
        <v>448</v>
      </c>
      <c r="F49" s="39">
        <v>460.6</v>
      </c>
      <c r="G49" s="39">
        <v>407</v>
      </c>
      <c r="H49" s="39">
        <v>378.6</v>
      </c>
      <c r="I49" s="39">
        <v>418.3</v>
      </c>
      <c r="J49" s="39">
        <v>488</v>
      </c>
      <c r="K49" s="39">
        <v>407.4</v>
      </c>
      <c r="L49" s="39">
        <v>293.2</v>
      </c>
      <c r="M49" s="39">
        <v>332.7</v>
      </c>
      <c r="N49" s="39">
        <v>325</v>
      </c>
      <c r="O49" s="19">
        <f t="shared" ref="O49:O55" si="22">SUM(C49:N49)</f>
        <v>4838.7</v>
      </c>
      <c r="P49" s="39">
        <v>546</v>
      </c>
      <c r="Q49" s="39">
        <v>489.2</v>
      </c>
      <c r="R49" s="39">
        <v>491.7</v>
      </c>
      <c r="S49" s="39">
        <v>530.4</v>
      </c>
      <c r="T49" s="39">
        <v>433</v>
      </c>
      <c r="U49" s="39">
        <v>384.8</v>
      </c>
      <c r="V49" s="39">
        <v>516.9</v>
      </c>
      <c r="W49" s="39">
        <v>561.6</v>
      </c>
      <c r="X49" s="39">
        <v>456.6</v>
      </c>
      <c r="Y49" s="47">
        <v>354.2</v>
      </c>
      <c r="Z49" s="47">
        <v>386</v>
      </c>
      <c r="AA49" s="47">
        <v>384.8</v>
      </c>
      <c r="AB49" s="19">
        <f t="shared" ref="AB49:AB55" si="23">SUM(P49:AA49)</f>
        <v>5535.2000000000007</v>
      </c>
      <c r="AC49" s="19">
        <f t="shared" si="2"/>
        <v>696.50000000000091</v>
      </c>
      <c r="AD49" s="20">
        <f t="shared" si="3"/>
        <v>14.394362122057597</v>
      </c>
      <c r="AE49" s="50"/>
      <c r="AF49" s="1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2:44" ht="15.95" customHeight="1">
      <c r="B50" s="34" t="s">
        <v>61</v>
      </c>
      <c r="C50" s="39">
        <v>13.9</v>
      </c>
      <c r="D50" s="39">
        <v>11.8</v>
      </c>
      <c r="E50" s="39">
        <v>13.3</v>
      </c>
      <c r="F50" s="39">
        <v>12.1</v>
      </c>
      <c r="G50" s="39">
        <v>12.2</v>
      </c>
      <c r="H50" s="39">
        <v>12.1</v>
      </c>
      <c r="I50" s="39">
        <v>12.7</v>
      </c>
      <c r="J50" s="39">
        <v>11.2</v>
      </c>
      <c r="K50" s="39">
        <v>11.7</v>
      </c>
      <c r="L50" s="39">
        <v>11.8</v>
      </c>
      <c r="M50" s="39">
        <v>9.5</v>
      </c>
      <c r="N50" s="39">
        <v>9.3000000000000007</v>
      </c>
      <c r="O50" s="19">
        <f t="shared" si="22"/>
        <v>141.60000000000002</v>
      </c>
      <c r="P50" s="39">
        <v>10.9</v>
      </c>
      <c r="Q50" s="39">
        <v>10.4</v>
      </c>
      <c r="R50" s="39">
        <v>12.8</v>
      </c>
      <c r="S50" s="39">
        <v>11.3</v>
      </c>
      <c r="T50" s="39">
        <v>11</v>
      </c>
      <c r="U50" s="39">
        <v>12.2</v>
      </c>
      <c r="V50" s="39">
        <v>12.6</v>
      </c>
      <c r="W50" s="39">
        <v>12</v>
      </c>
      <c r="X50" s="39">
        <v>11.8</v>
      </c>
      <c r="Y50" s="39">
        <v>11.6</v>
      </c>
      <c r="Z50" s="39">
        <v>10.1</v>
      </c>
      <c r="AA50" s="39">
        <v>9.8000000000000007</v>
      </c>
      <c r="AB50" s="19">
        <f t="shared" si="23"/>
        <v>136.5</v>
      </c>
      <c r="AC50" s="19">
        <f t="shared" si="2"/>
        <v>-5.1000000000000227</v>
      </c>
      <c r="AD50" s="20">
        <f t="shared" si="3"/>
        <v>-3.6016949152542526</v>
      </c>
      <c r="AE50" s="1"/>
      <c r="AF50" s="1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2:44" ht="15.95" customHeight="1">
      <c r="B51" s="34" t="s">
        <v>34</v>
      </c>
      <c r="C51" s="39">
        <v>27.3</v>
      </c>
      <c r="D51" s="39">
        <v>24.3</v>
      </c>
      <c r="E51" s="39">
        <v>21.8</v>
      </c>
      <c r="F51" s="39">
        <v>23.4</v>
      </c>
      <c r="G51" s="39">
        <v>25.2</v>
      </c>
      <c r="H51" s="39">
        <v>18.2</v>
      </c>
      <c r="I51" s="39">
        <v>20.399999999999999</v>
      </c>
      <c r="J51" s="39">
        <v>19.2</v>
      </c>
      <c r="K51" s="39">
        <v>22.8</v>
      </c>
      <c r="L51" s="39">
        <v>18</v>
      </c>
      <c r="M51" s="39">
        <v>15.2</v>
      </c>
      <c r="N51" s="39">
        <v>20</v>
      </c>
      <c r="O51" s="19">
        <f t="shared" si="22"/>
        <v>255.8</v>
      </c>
      <c r="P51" s="39">
        <v>21.6</v>
      </c>
      <c r="Q51" s="39">
        <v>16.3</v>
      </c>
      <c r="R51" s="39">
        <v>17.2</v>
      </c>
      <c r="S51" s="39">
        <v>17.8</v>
      </c>
      <c r="T51" s="39">
        <v>17.8</v>
      </c>
      <c r="U51" s="39">
        <v>16.3</v>
      </c>
      <c r="V51" s="39">
        <v>18.899999999999999</v>
      </c>
      <c r="W51" s="39">
        <v>15.8</v>
      </c>
      <c r="X51" s="39">
        <v>18.100000000000001</v>
      </c>
      <c r="Y51" s="39">
        <v>13.9</v>
      </c>
      <c r="Z51" s="39">
        <v>16.7</v>
      </c>
      <c r="AA51" s="39">
        <v>18.899999999999999</v>
      </c>
      <c r="AB51" s="19">
        <f t="shared" si="23"/>
        <v>209.3</v>
      </c>
      <c r="AC51" s="19">
        <f t="shared" si="2"/>
        <v>-46.5</v>
      </c>
      <c r="AD51" s="20">
        <f t="shared" si="3"/>
        <v>-18.178264268960124</v>
      </c>
      <c r="AE51" s="1"/>
      <c r="AF51" s="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2:44" ht="15.95" customHeight="1">
      <c r="B52" s="14" t="s">
        <v>62</v>
      </c>
      <c r="C52" s="10">
        <v>37.1</v>
      </c>
      <c r="D52" s="10">
        <v>33.6</v>
      </c>
      <c r="E52" s="10">
        <v>33.1</v>
      </c>
      <c r="F52" s="10">
        <v>28.8</v>
      </c>
      <c r="G52" s="10">
        <v>27.8</v>
      </c>
      <c r="H52" s="10">
        <v>32.5</v>
      </c>
      <c r="I52" s="10">
        <v>34.4</v>
      </c>
      <c r="J52" s="10">
        <v>31.9</v>
      </c>
      <c r="K52" s="10">
        <v>32.6</v>
      </c>
      <c r="L52" s="10">
        <v>40.1</v>
      </c>
      <c r="M52" s="10">
        <v>34.4</v>
      </c>
      <c r="N52" s="10">
        <v>49.3</v>
      </c>
      <c r="O52" s="15">
        <f t="shared" si="22"/>
        <v>415.60000000000008</v>
      </c>
      <c r="P52" s="10">
        <v>35.9</v>
      </c>
      <c r="Q52" s="10">
        <v>41.9</v>
      </c>
      <c r="R52" s="10">
        <v>54.3</v>
      </c>
      <c r="S52" s="10">
        <v>31.6</v>
      </c>
      <c r="T52" s="10">
        <v>39.200000000000003</v>
      </c>
      <c r="U52" s="10">
        <v>40.5</v>
      </c>
      <c r="V52" s="10">
        <v>40.9</v>
      </c>
      <c r="W52" s="10">
        <v>44.8</v>
      </c>
      <c r="X52" s="10">
        <v>33.700000000000003</v>
      </c>
      <c r="Y52" s="10">
        <v>50.5</v>
      </c>
      <c r="Z52" s="10">
        <v>43.9</v>
      </c>
      <c r="AA52" s="10">
        <v>58</v>
      </c>
      <c r="AB52" s="15">
        <f t="shared" si="23"/>
        <v>515.19999999999993</v>
      </c>
      <c r="AC52" s="15">
        <f t="shared" si="2"/>
        <v>99.599999999999852</v>
      </c>
      <c r="AD52" s="16">
        <f t="shared" si="3"/>
        <v>23.965351299326233</v>
      </c>
      <c r="AE52" s="51"/>
      <c r="AF52" s="1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2:44" ht="15.95" customHeight="1">
      <c r="B53" s="14" t="s">
        <v>63</v>
      </c>
      <c r="C53" s="10">
        <v>0</v>
      </c>
      <c r="D53" s="10">
        <v>0</v>
      </c>
      <c r="E53" s="10">
        <v>0.1</v>
      </c>
      <c r="F53" s="10">
        <v>0</v>
      </c>
      <c r="G53" s="10">
        <v>0.1</v>
      </c>
      <c r="H53" s="10">
        <v>0.1</v>
      </c>
      <c r="I53" s="10">
        <v>0.1</v>
      </c>
      <c r="J53" s="10">
        <v>0</v>
      </c>
      <c r="K53" s="10">
        <v>0</v>
      </c>
      <c r="L53" s="10">
        <v>0.1</v>
      </c>
      <c r="M53" s="10">
        <v>0.1</v>
      </c>
      <c r="N53" s="10">
        <v>0</v>
      </c>
      <c r="O53" s="15">
        <f t="shared" si="22"/>
        <v>0.6</v>
      </c>
      <c r="P53" s="10">
        <v>0.1</v>
      </c>
      <c r="Q53" s="10">
        <v>0.1</v>
      </c>
      <c r="R53" s="10">
        <v>0</v>
      </c>
      <c r="S53" s="10">
        <v>0.2</v>
      </c>
      <c r="T53" s="10">
        <v>0.1</v>
      </c>
      <c r="U53" s="10">
        <v>0.1</v>
      </c>
      <c r="V53" s="10">
        <v>0.2</v>
      </c>
      <c r="W53" s="10">
        <v>0.1</v>
      </c>
      <c r="X53" s="10">
        <v>0</v>
      </c>
      <c r="Y53" s="10">
        <v>0.2</v>
      </c>
      <c r="Z53" s="10">
        <v>0.1</v>
      </c>
      <c r="AA53" s="10">
        <v>0</v>
      </c>
      <c r="AB53" s="15">
        <f t="shared" si="23"/>
        <v>1.2000000000000002</v>
      </c>
      <c r="AC53" s="15">
        <f t="shared" si="2"/>
        <v>0.6000000000000002</v>
      </c>
      <c r="AD53" s="16">
        <f t="shared" si="3"/>
        <v>100.00000000000004</v>
      </c>
      <c r="AE53" s="1"/>
      <c r="AF53" s="1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2:44" ht="15.95" customHeight="1">
      <c r="B54" s="14" t="s">
        <v>64</v>
      </c>
      <c r="C54" s="10">
        <v>107.3</v>
      </c>
      <c r="D54" s="10">
        <v>115.2</v>
      </c>
      <c r="E54" s="10">
        <v>140.80000000000001</v>
      </c>
      <c r="F54" s="10">
        <v>116.1</v>
      </c>
      <c r="G54" s="10">
        <v>105</v>
      </c>
      <c r="H54" s="10">
        <v>131.19999999999999</v>
      </c>
      <c r="I54" s="10">
        <v>141.5</v>
      </c>
      <c r="J54" s="10">
        <v>117.7</v>
      </c>
      <c r="K54" s="10">
        <v>161.19999999999999</v>
      </c>
      <c r="L54" s="10">
        <v>141.30000000000001</v>
      </c>
      <c r="M54" s="10">
        <v>118.8</v>
      </c>
      <c r="N54" s="10">
        <v>119</v>
      </c>
      <c r="O54" s="15">
        <f t="shared" si="22"/>
        <v>1515.1</v>
      </c>
      <c r="P54" s="10">
        <v>113.4</v>
      </c>
      <c r="Q54" s="10">
        <v>126.4</v>
      </c>
      <c r="R54" s="10">
        <v>120.2</v>
      </c>
      <c r="S54" s="10">
        <v>138</v>
      </c>
      <c r="T54" s="10">
        <v>115.9</v>
      </c>
      <c r="U54" s="10">
        <v>123.3</v>
      </c>
      <c r="V54" s="10">
        <v>115.7</v>
      </c>
      <c r="W54" s="10">
        <v>140.80000000000001</v>
      </c>
      <c r="X54" s="10">
        <v>113.9</v>
      </c>
      <c r="Y54" s="10">
        <v>142.30000000000001</v>
      </c>
      <c r="Z54" s="10">
        <v>112.6</v>
      </c>
      <c r="AA54" s="10">
        <v>120.8</v>
      </c>
      <c r="AB54" s="15">
        <f t="shared" si="23"/>
        <v>1483.3</v>
      </c>
      <c r="AC54" s="15">
        <f t="shared" si="2"/>
        <v>-31.799999999999955</v>
      </c>
      <c r="AD54" s="16">
        <f t="shared" si="3"/>
        <v>-2.0988713616262924</v>
      </c>
      <c r="AE54" s="1"/>
      <c r="AF54" s="1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2:44" ht="15.95" customHeight="1">
      <c r="B55" s="14" t="s">
        <v>65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5">
        <f t="shared" si="22"/>
        <v>0</v>
      </c>
      <c r="P55" s="10">
        <v>0</v>
      </c>
      <c r="Q55" s="10">
        <v>0</v>
      </c>
      <c r="R55" s="10">
        <v>0</v>
      </c>
      <c r="S55" s="10">
        <v>0</v>
      </c>
      <c r="T55" s="10">
        <v>40</v>
      </c>
      <c r="U55" s="10">
        <v>0</v>
      </c>
      <c r="V55" s="10">
        <v>0</v>
      </c>
      <c r="W55" s="10">
        <v>30</v>
      </c>
      <c r="X55" s="10">
        <v>0</v>
      </c>
      <c r="Y55" s="10">
        <v>20</v>
      </c>
      <c r="Z55" s="10">
        <v>15</v>
      </c>
      <c r="AA55" s="10">
        <v>0</v>
      </c>
      <c r="AB55" s="15">
        <f t="shared" si="23"/>
        <v>105</v>
      </c>
      <c r="AC55" s="15">
        <f t="shared" si="2"/>
        <v>105</v>
      </c>
      <c r="AD55" s="48" t="s">
        <v>57</v>
      </c>
      <c r="AE55" s="50"/>
      <c r="AF55" s="50"/>
      <c r="AG55" s="5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2:44" ht="15.95" customHeight="1">
      <c r="B56" s="53" t="s">
        <v>66</v>
      </c>
      <c r="C56" s="15">
        <f t="shared" ref="C56:AB56" si="24">+C57+C68+C72</f>
        <v>864.4</v>
      </c>
      <c r="D56" s="15">
        <f t="shared" si="24"/>
        <v>1139.3000000000002</v>
      </c>
      <c r="E56" s="15">
        <f t="shared" si="24"/>
        <v>1500.1999999999998</v>
      </c>
      <c r="F56" s="15">
        <f t="shared" si="24"/>
        <v>2528.6000000000004</v>
      </c>
      <c r="G56" s="15">
        <f t="shared" si="24"/>
        <v>724.5</v>
      </c>
      <c r="H56" s="15">
        <f t="shared" si="24"/>
        <v>705.19999999999993</v>
      </c>
      <c r="I56" s="15">
        <f t="shared" si="24"/>
        <v>829.30000000000007</v>
      </c>
      <c r="J56" s="15">
        <f t="shared" si="24"/>
        <v>1020.2</v>
      </c>
      <c r="K56" s="15">
        <f t="shared" si="24"/>
        <v>1345.7</v>
      </c>
      <c r="L56" s="15">
        <f t="shared" si="24"/>
        <v>1192.7</v>
      </c>
      <c r="M56" s="15">
        <f t="shared" si="24"/>
        <v>963.60000000000014</v>
      </c>
      <c r="N56" s="15">
        <f t="shared" si="24"/>
        <v>1183.0999999999999</v>
      </c>
      <c r="O56" s="15">
        <f t="shared" si="24"/>
        <v>13996.799999999997</v>
      </c>
      <c r="P56" s="15">
        <f t="shared" si="24"/>
        <v>1059.3</v>
      </c>
      <c r="Q56" s="15">
        <f t="shared" si="24"/>
        <v>1148.3</v>
      </c>
      <c r="R56" s="15">
        <f t="shared" si="24"/>
        <v>1410.6000000000001</v>
      </c>
      <c r="S56" s="15">
        <f t="shared" si="24"/>
        <v>1310.3999999999999</v>
      </c>
      <c r="T56" s="15">
        <f t="shared" si="24"/>
        <v>1553.5999999999997</v>
      </c>
      <c r="U56" s="15">
        <f t="shared" si="24"/>
        <v>1435.5</v>
      </c>
      <c r="V56" s="15">
        <f t="shared" si="24"/>
        <v>1544.1</v>
      </c>
      <c r="W56" s="15">
        <f t="shared" si="24"/>
        <v>1227.4000000000001</v>
      </c>
      <c r="X56" s="15">
        <f t="shared" si="24"/>
        <v>1606.8999999999999</v>
      </c>
      <c r="Y56" s="15">
        <f t="shared" si="24"/>
        <v>1113.3</v>
      </c>
      <c r="Z56" s="15">
        <f t="shared" si="24"/>
        <v>1092.5</v>
      </c>
      <c r="AA56" s="15">
        <f t="shared" si="24"/>
        <v>1204.3</v>
      </c>
      <c r="AB56" s="15">
        <f t="shared" si="24"/>
        <v>15706.199999999999</v>
      </c>
      <c r="AC56" s="15">
        <f t="shared" si="2"/>
        <v>1709.4000000000015</v>
      </c>
      <c r="AD56" s="16">
        <f t="shared" si="3"/>
        <v>12.212791495198916</v>
      </c>
      <c r="AE56" s="1"/>
      <c r="AF56" s="1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2:44" ht="15.95" customHeight="1">
      <c r="B57" s="54" t="s">
        <v>67</v>
      </c>
      <c r="C57" s="15">
        <f t="shared" ref="C57:AB57" si="25">+C58+C63</f>
        <v>662.9</v>
      </c>
      <c r="D57" s="15">
        <f t="shared" si="25"/>
        <v>908.10000000000014</v>
      </c>
      <c r="E57" s="15">
        <f t="shared" si="25"/>
        <v>1235.8999999999999</v>
      </c>
      <c r="F57" s="15">
        <f t="shared" si="25"/>
        <v>2301.5</v>
      </c>
      <c r="G57" s="15">
        <f t="shared" si="25"/>
        <v>505.2</v>
      </c>
      <c r="H57" s="15">
        <f t="shared" si="25"/>
        <v>499.4</v>
      </c>
      <c r="I57" s="15">
        <f t="shared" si="25"/>
        <v>595.70000000000005</v>
      </c>
      <c r="J57" s="15">
        <f t="shared" si="25"/>
        <v>829.5</v>
      </c>
      <c r="K57" s="15">
        <f t="shared" si="25"/>
        <v>1146.4000000000001</v>
      </c>
      <c r="L57" s="15">
        <f t="shared" si="25"/>
        <v>996.7</v>
      </c>
      <c r="M57" s="15">
        <f t="shared" si="25"/>
        <v>797.2</v>
      </c>
      <c r="N57" s="15">
        <f t="shared" si="25"/>
        <v>925.3</v>
      </c>
      <c r="O57" s="15">
        <f t="shared" si="25"/>
        <v>11403.799999999997</v>
      </c>
      <c r="P57" s="15">
        <f t="shared" si="25"/>
        <v>851.7</v>
      </c>
      <c r="Q57" s="15">
        <f t="shared" si="25"/>
        <v>913</v>
      </c>
      <c r="R57" s="15">
        <f t="shared" si="25"/>
        <v>1145.3000000000002</v>
      </c>
      <c r="S57" s="15">
        <f t="shared" si="25"/>
        <v>1063.8</v>
      </c>
      <c r="T57" s="15">
        <f t="shared" si="25"/>
        <v>1346.6999999999998</v>
      </c>
      <c r="U57" s="15">
        <f t="shared" si="25"/>
        <v>1190.2</v>
      </c>
      <c r="V57" s="15">
        <f t="shared" si="25"/>
        <v>1292.5999999999999</v>
      </c>
      <c r="W57" s="15">
        <f t="shared" si="25"/>
        <v>1009.1</v>
      </c>
      <c r="X57" s="15">
        <f t="shared" si="25"/>
        <v>1365.1</v>
      </c>
      <c r="Y57" s="15">
        <f t="shared" si="25"/>
        <v>920.00000000000011</v>
      </c>
      <c r="Z57" s="15">
        <f t="shared" si="25"/>
        <v>850.4</v>
      </c>
      <c r="AA57" s="15">
        <f t="shared" si="25"/>
        <v>975.3</v>
      </c>
      <c r="AB57" s="15">
        <f t="shared" si="25"/>
        <v>12923.199999999999</v>
      </c>
      <c r="AC57" s="15">
        <f t="shared" si="2"/>
        <v>1519.4000000000015</v>
      </c>
      <c r="AD57" s="16">
        <f t="shared" si="3"/>
        <v>13.323628965783351</v>
      </c>
      <c r="AE57" s="12"/>
      <c r="AF57" s="1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2:44" ht="15.95" customHeight="1">
      <c r="B58" s="32" t="s">
        <v>68</v>
      </c>
      <c r="C58" s="15">
        <f t="shared" ref="C58:AB58" si="26">SUM(C59:C62)</f>
        <v>65.100000000000009</v>
      </c>
      <c r="D58" s="15">
        <f t="shared" si="26"/>
        <v>64.800000000000011</v>
      </c>
      <c r="E58" s="15">
        <f t="shared" si="26"/>
        <v>105.5</v>
      </c>
      <c r="F58" s="15">
        <f t="shared" si="26"/>
        <v>93.5</v>
      </c>
      <c r="G58" s="15">
        <f t="shared" si="26"/>
        <v>97.5</v>
      </c>
      <c r="H58" s="15">
        <f t="shared" si="26"/>
        <v>78.899999999999991</v>
      </c>
      <c r="I58" s="15">
        <f t="shared" si="26"/>
        <v>86.2</v>
      </c>
      <c r="J58" s="15">
        <f t="shared" si="26"/>
        <v>72.900000000000006</v>
      </c>
      <c r="K58" s="15">
        <f t="shared" si="26"/>
        <v>85.899999999999991</v>
      </c>
      <c r="L58" s="15">
        <f t="shared" si="26"/>
        <v>87.7</v>
      </c>
      <c r="M58" s="15">
        <f t="shared" si="26"/>
        <v>71.600000000000009</v>
      </c>
      <c r="N58" s="15">
        <f t="shared" si="26"/>
        <v>79.300000000000011</v>
      </c>
      <c r="O58" s="15">
        <f t="shared" si="26"/>
        <v>988.90000000000009</v>
      </c>
      <c r="P58" s="15">
        <f t="shared" si="26"/>
        <v>70.100000000000009</v>
      </c>
      <c r="Q58" s="15">
        <f t="shared" si="26"/>
        <v>75.100000000000009</v>
      </c>
      <c r="R58" s="15">
        <f t="shared" si="26"/>
        <v>88.000000000000014</v>
      </c>
      <c r="S58" s="15">
        <f t="shared" si="26"/>
        <v>114.7</v>
      </c>
      <c r="T58" s="15">
        <f t="shared" si="26"/>
        <v>84.1</v>
      </c>
      <c r="U58" s="15">
        <f t="shared" si="26"/>
        <v>91.8</v>
      </c>
      <c r="V58" s="15">
        <f t="shared" si="26"/>
        <v>100.1</v>
      </c>
      <c r="W58" s="15">
        <f t="shared" si="26"/>
        <v>85.399999999999991</v>
      </c>
      <c r="X58" s="15">
        <f t="shared" si="26"/>
        <v>97.100000000000009</v>
      </c>
      <c r="Y58" s="15">
        <f t="shared" si="26"/>
        <v>102.6</v>
      </c>
      <c r="Z58" s="15">
        <f t="shared" si="26"/>
        <v>89.3</v>
      </c>
      <c r="AA58" s="15">
        <f t="shared" si="26"/>
        <v>90.100000000000009</v>
      </c>
      <c r="AB58" s="15">
        <f t="shared" si="26"/>
        <v>1088.3999999999999</v>
      </c>
      <c r="AC58" s="15">
        <f t="shared" si="2"/>
        <v>99.499999999999773</v>
      </c>
      <c r="AD58" s="16">
        <f t="shared" si="3"/>
        <v>10.061684700171885</v>
      </c>
      <c r="AE58" s="1"/>
      <c r="AF58" s="1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2:44" ht="15.95" customHeight="1">
      <c r="B59" s="34" t="s">
        <v>69</v>
      </c>
      <c r="C59" s="55">
        <v>58.5</v>
      </c>
      <c r="D59" s="55">
        <v>59.6</v>
      </c>
      <c r="E59" s="55">
        <v>98.1</v>
      </c>
      <c r="F59" s="55">
        <v>86.4</v>
      </c>
      <c r="G59" s="55">
        <v>91.3</v>
      </c>
      <c r="H59" s="55">
        <v>70.099999999999994</v>
      </c>
      <c r="I59" s="55">
        <v>77.400000000000006</v>
      </c>
      <c r="J59" s="55">
        <v>67.7</v>
      </c>
      <c r="K59" s="55">
        <v>74.5</v>
      </c>
      <c r="L59" s="55">
        <v>81.400000000000006</v>
      </c>
      <c r="M59" s="55">
        <v>67.7</v>
      </c>
      <c r="N59" s="55">
        <v>77</v>
      </c>
      <c r="O59" s="19">
        <f>SUM(C59:N59)</f>
        <v>909.7</v>
      </c>
      <c r="P59" s="55">
        <v>68.7</v>
      </c>
      <c r="Q59" s="55">
        <v>71.7</v>
      </c>
      <c r="R59" s="55">
        <v>83.2</v>
      </c>
      <c r="S59" s="55">
        <v>81.8</v>
      </c>
      <c r="T59" s="55">
        <v>79.5</v>
      </c>
      <c r="U59" s="55">
        <v>86.6</v>
      </c>
      <c r="V59" s="55">
        <v>94.1</v>
      </c>
      <c r="W59" s="55">
        <v>80.2</v>
      </c>
      <c r="X59" s="55">
        <v>90.3</v>
      </c>
      <c r="Y59" s="55">
        <v>94.3</v>
      </c>
      <c r="Z59" s="55">
        <v>85.2</v>
      </c>
      <c r="AA59" s="55">
        <v>84.9</v>
      </c>
      <c r="AB59" s="19">
        <f>SUM(P59:AA59)</f>
        <v>1000.5</v>
      </c>
      <c r="AC59" s="19">
        <f t="shared" si="2"/>
        <v>90.799999999999955</v>
      </c>
      <c r="AD59" s="20">
        <f t="shared" si="3"/>
        <v>9.9813125206111852</v>
      </c>
      <c r="AE59" s="56"/>
      <c r="AF59" s="50"/>
      <c r="AG59" s="57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2:44" ht="15.95" customHeight="1">
      <c r="B60" s="34" t="s">
        <v>70</v>
      </c>
      <c r="C60" s="58">
        <v>0.6</v>
      </c>
      <c r="D60" s="58">
        <v>3.0999999999999996</v>
      </c>
      <c r="E60" s="58">
        <v>3.8</v>
      </c>
      <c r="F60" s="58">
        <v>3.6</v>
      </c>
      <c r="G60" s="58">
        <v>3.9</v>
      </c>
      <c r="H60" s="58">
        <v>3.3</v>
      </c>
      <c r="I60" s="58">
        <v>3.8</v>
      </c>
      <c r="J60" s="58">
        <v>3.7</v>
      </c>
      <c r="K60" s="58">
        <v>3.8</v>
      </c>
      <c r="L60" s="58">
        <v>3.9</v>
      </c>
      <c r="M60" s="58">
        <v>2.2000000000000002</v>
      </c>
      <c r="N60" s="58">
        <v>1.4</v>
      </c>
      <c r="O60" s="19">
        <f>SUM(C60:N60)</f>
        <v>37.1</v>
      </c>
      <c r="P60" s="58">
        <v>0.3</v>
      </c>
      <c r="Q60" s="58">
        <v>2.4</v>
      </c>
      <c r="R60" s="58">
        <v>2.9</v>
      </c>
      <c r="S60" s="58">
        <v>2.8</v>
      </c>
      <c r="T60" s="58">
        <v>2.8</v>
      </c>
      <c r="U60" s="58">
        <v>2.7</v>
      </c>
      <c r="V60" s="58">
        <v>3.7</v>
      </c>
      <c r="W60" s="58">
        <v>3.3</v>
      </c>
      <c r="X60" s="58">
        <v>3.2</v>
      </c>
      <c r="Y60" s="58">
        <v>3.3</v>
      </c>
      <c r="Z60" s="58">
        <v>2.9</v>
      </c>
      <c r="AA60" s="58">
        <v>1.3</v>
      </c>
      <c r="AB60" s="19">
        <f>SUM(P60:AA60)</f>
        <v>31.599999999999998</v>
      </c>
      <c r="AC60" s="19">
        <f t="shared" si="2"/>
        <v>-5.5000000000000036</v>
      </c>
      <c r="AD60" s="20">
        <f t="shared" si="3"/>
        <v>-14.824797843665777</v>
      </c>
      <c r="AE60" s="1"/>
      <c r="AF60" s="1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2:44" ht="15.95" customHeight="1">
      <c r="B61" s="59" t="s">
        <v>71</v>
      </c>
      <c r="C61" s="58">
        <v>5.8</v>
      </c>
      <c r="D61" s="58">
        <v>1.7</v>
      </c>
      <c r="E61" s="58">
        <v>3.4</v>
      </c>
      <c r="F61" s="58">
        <v>3.3</v>
      </c>
      <c r="G61" s="58">
        <v>2.1</v>
      </c>
      <c r="H61" s="58">
        <v>5.4</v>
      </c>
      <c r="I61" s="58">
        <v>4.8</v>
      </c>
      <c r="J61" s="58">
        <v>1.4</v>
      </c>
      <c r="K61" s="58">
        <v>7.5</v>
      </c>
      <c r="L61" s="58">
        <v>2.1</v>
      </c>
      <c r="M61" s="58">
        <v>1.5</v>
      </c>
      <c r="N61" s="58">
        <v>0.7</v>
      </c>
      <c r="O61" s="19">
        <f>SUM(C61:N61)</f>
        <v>39.70000000000001</v>
      </c>
      <c r="P61" s="58">
        <v>0.9</v>
      </c>
      <c r="Q61" s="58">
        <v>0.9</v>
      </c>
      <c r="R61" s="58">
        <v>1.4</v>
      </c>
      <c r="S61" s="58">
        <v>29.9</v>
      </c>
      <c r="T61" s="58">
        <v>1.6</v>
      </c>
      <c r="U61" s="58">
        <v>2</v>
      </c>
      <c r="V61" s="58">
        <v>2.2000000000000002</v>
      </c>
      <c r="W61" s="58">
        <v>1.3</v>
      </c>
      <c r="X61" s="58">
        <v>3.4</v>
      </c>
      <c r="Y61" s="58">
        <v>4.2</v>
      </c>
      <c r="Z61" s="58">
        <v>1.1000000000000001</v>
      </c>
      <c r="AA61" s="58">
        <v>3.7</v>
      </c>
      <c r="AB61" s="19">
        <f>SUM(P61:AA61)</f>
        <v>52.600000000000009</v>
      </c>
      <c r="AC61" s="19">
        <f t="shared" si="2"/>
        <v>12.899999999999999</v>
      </c>
      <c r="AD61" s="20">
        <f t="shared" si="3"/>
        <v>32.49370277078085</v>
      </c>
      <c r="AE61" s="1"/>
      <c r="AF61" s="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2:44" ht="15.95" customHeight="1">
      <c r="B62" s="34" t="s">
        <v>72</v>
      </c>
      <c r="C62" s="19">
        <v>0.2</v>
      </c>
      <c r="D62" s="19">
        <v>0.4</v>
      </c>
      <c r="E62" s="19">
        <v>0.2</v>
      </c>
      <c r="F62" s="19">
        <v>0.2</v>
      </c>
      <c r="G62" s="19">
        <v>0.2</v>
      </c>
      <c r="H62" s="19">
        <v>0.1</v>
      </c>
      <c r="I62" s="19">
        <v>0.2</v>
      </c>
      <c r="J62" s="19">
        <v>0.1</v>
      </c>
      <c r="K62" s="19">
        <v>0.1</v>
      </c>
      <c r="L62" s="19">
        <v>0.3</v>
      </c>
      <c r="M62" s="19">
        <v>0.2</v>
      </c>
      <c r="N62" s="19">
        <v>0.2</v>
      </c>
      <c r="O62" s="19">
        <f>SUM(C62:N62)</f>
        <v>2.4000000000000004</v>
      </c>
      <c r="P62" s="19">
        <v>0.2</v>
      </c>
      <c r="Q62" s="19">
        <v>0.1</v>
      </c>
      <c r="R62" s="19">
        <v>0.5</v>
      </c>
      <c r="S62" s="19">
        <v>0.2</v>
      </c>
      <c r="T62" s="19">
        <v>0.2</v>
      </c>
      <c r="U62" s="19">
        <v>0.5</v>
      </c>
      <c r="V62" s="19">
        <v>0.1</v>
      </c>
      <c r="W62" s="19">
        <v>0.6</v>
      </c>
      <c r="X62" s="19">
        <v>0.2</v>
      </c>
      <c r="Y62" s="19">
        <v>0.8</v>
      </c>
      <c r="Z62" s="19">
        <v>0.1</v>
      </c>
      <c r="AA62" s="19">
        <v>0.2</v>
      </c>
      <c r="AB62" s="19">
        <f>SUM(P62:AA62)</f>
        <v>3.7000000000000006</v>
      </c>
      <c r="AC62" s="19">
        <f t="shared" si="2"/>
        <v>1.3000000000000003</v>
      </c>
      <c r="AD62" s="20">
        <f t="shared" si="3"/>
        <v>54.166666666666671</v>
      </c>
      <c r="AE62" s="1"/>
      <c r="AF62" s="1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2:44" ht="15.95" customHeight="1">
      <c r="B63" s="32" t="s">
        <v>73</v>
      </c>
      <c r="C63" s="15">
        <f t="shared" ref="C63:AB63" si="27">SUM(C64:C67)</f>
        <v>597.79999999999995</v>
      </c>
      <c r="D63" s="15">
        <f t="shared" si="27"/>
        <v>843.30000000000007</v>
      </c>
      <c r="E63" s="15">
        <f t="shared" si="27"/>
        <v>1130.3999999999999</v>
      </c>
      <c r="F63" s="15">
        <f t="shared" si="27"/>
        <v>2208</v>
      </c>
      <c r="G63" s="15">
        <f t="shared" si="27"/>
        <v>407.7</v>
      </c>
      <c r="H63" s="15">
        <f t="shared" si="27"/>
        <v>420.5</v>
      </c>
      <c r="I63" s="15">
        <f t="shared" si="27"/>
        <v>509.5</v>
      </c>
      <c r="J63" s="15">
        <f t="shared" si="27"/>
        <v>756.6</v>
      </c>
      <c r="K63" s="15">
        <f t="shared" si="27"/>
        <v>1060.5</v>
      </c>
      <c r="L63" s="15">
        <f t="shared" si="27"/>
        <v>909</v>
      </c>
      <c r="M63" s="15">
        <f t="shared" si="27"/>
        <v>725.6</v>
      </c>
      <c r="N63" s="15">
        <f t="shared" si="27"/>
        <v>845.99999999999989</v>
      </c>
      <c r="O63" s="15">
        <f t="shared" si="27"/>
        <v>10414.899999999998</v>
      </c>
      <c r="P63" s="15">
        <f t="shared" si="27"/>
        <v>781.6</v>
      </c>
      <c r="Q63" s="15">
        <f t="shared" si="27"/>
        <v>837.9</v>
      </c>
      <c r="R63" s="15">
        <f t="shared" si="27"/>
        <v>1057.3000000000002</v>
      </c>
      <c r="S63" s="15">
        <f t="shared" si="27"/>
        <v>949.09999999999991</v>
      </c>
      <c r="T63" s="15">
        <f t="shared" si="27"/>
        <v>1262.5999999999999</v>
      </c>
      <c r="U63" s="15">
        <f t="shared" si="27"/>
        <v>1098.4000000000001</v>
      </c>
      <c r="V63" s="15">
        <f t="shared" si="27"/>
        <v>1192.5</v>
      </c>
      <c r="W63" s="15">
        <f t="shared" si="27"/>
        <v>923.7</v>
      </c>
      <c r="X63" s="15">
        <f t="shared" si="27"/>
        <v>1268</v>
      </c>
      <c r="Y63" s="15">
        <f t="shared" si="27"/>
        <v>817.40000000000009</v>
      </c>
      <c r="Z63" s="15">
        <f t="shared" si="27"/>
        <v>761.1</v>
      </c>
      <c r="AA63" s="15">
        <f t="shared" si="27"/>
        <v>885.19999999999993</v>
      </c>
      <c r="AB63" s="15">
        <f t="shared" si="27"/>
        <v>11834.8</v>
      </c>
      <c r="AC63" s="15">
        <f t="shared" si="2"/>
        <v>1419.9000000000015</v>
      </c>
      <c r="AD63" s="16">
        <f>+AC63/O63*100</f>
        <v>13.63335221653594</v>
      </c>
      <c r="AE63" s="1"/>
      <c r="AF63" s="1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2:44" ht="15.95" customHeight="1">
      <c r="B64" s="59" t="s">
        <v>74</v>
      </c>
      <c r="C64" s="39">
        <v>41.7</v>
      </c>
      <c r="D64" s="39">
        <v>68.3</v>
      </c>
      <c r="E64" s="39">
        <v>23.9</v>
      </c>
      <c r="F64" s="39">
        <v>122.5</v>
      </c>
      <c r="G64" s="39">
        <v>70.599999999999994</v>
      </c>
      <c r="H64" s="39">
        <v>107.4</v>
      </c>
      <c r="I64" s="39">
        <v>97.7</v>
      </c>
      <c r="J64" s="39">
        <v>90.3</v>
      </c>
      <c r="K64" s="39">
        <v>235</v>
      </c>
      <c r="L64" s="39">
        <v>162.5</v>
      </c>
      <c r="M64" s="39">
        <v>136.19999999999999</v>
      </c>
      <c r="N64" s="39">
        <v>139.69999999999999</v>
      </c>
      <c r="O64" s="19">
        <f>SUM(C64:N64)</f>
        <v>1295.8</v>
      </c>
      <c r="P64" s="39">
        <v>16.100000000000001</v>
      </c>
      <c r="Q64" s="39">
        <v>22.1</v>
      </c>
      <c r="R64" s="39">
        <v>24.4</v>
      </c>
      <c r="S64" s="39">
        <v>15.5</v>
      </c>
      <c r="T64" s="39">
        <v>13.7</v>
      </c>
      <c r="U64" s="39">
        <v>13.6</v>
      </c>
      <c r="V64" s="39">
        <v>18.7</v>
      </c>
      <c r="W64" s="39">
        <v>16.100000000000001</v>
      </c>
      <c r="X64" s="39">
        <v>16.8</v>
      </c>
      <c r="Y64" s="39">
        <v>17.600000000000001</v>
      </c>
      <c r="Z64" s="39">
        <v>14.5</v>
      </c>
      <c r="AA64" s="39">
        <v>14.9</v>
      </c>
      <c r="AB64" s="19">
        <f>SUM(P64:AA64)</f>
        <v>204</v>
      </c>
      <c r="AC64" s="19">
        <f t="shared" si="2"/>
        <v>-1091.8</v>
      </c>
      <c r="AD64" s="20">
        <f>+AC64/O64*100</f>
        <v>-84.256829757678659</v>
      </c>
      <c r="AE64" s="12"/>
      <c r="AF64" s="1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2:44" ht="15.95" customHeight="1">
      <c r="B65" s="59" t="s">
        <v>75</v>
      </c>
      <c r="C65" s="39">
        <v>471.9</v>
      </c>
      <c r="D65" s="39">
        <v>668.6</v>
      </c>
      <c r="E65" s="39">
        <v>987</v>
      </c>
      <c r="F65" s="39">
        <v>1979.5</v>
      </c>
      <c r="G65" s="39">
        <v>228.7</v>
      </c>
      <c r="H65" s="39">
        <v>213.4</v>
      </c>
      <c r="I65" s="39">
        <v>306</v>
      </c>
      <c r="J65" s="39">
        <v>568</v>
      </c>
      <c r="K65" s="39">
        <v>704.5</v>
      </c>
      <c r="L65" s="39">
        <v>620.1</v>
      </c>
      <c r="M65" s="39">
        <v>490.2</v>
      </c>
      <c r="N65" s="39">
        <v>596.9</v>
      </c>
      <c r="O65" s="19">
        <f>SUM(C65:N65)</f>
        <v>7834.7999999999993</v>
      </c>
      <c r="P65" s="39">
        <v>671.5</v>
      </c>
      <c r="Q65" s="39">
        <v>704.9</v>
      </c>
      <c r="R65" s="39">
        <v>901.2</v>
      </c>
      <c r="S65" s="39">
        <v>809.8</v>
      </c>
      <c r="T65" s="39">
        <v>1140.2</v>
      </c>
      <c r="U65" s="39">
        <v>969.6</v>
      </c>
      <c r="V65" s="39">
        <v>1060.7</v>
      </c>
      <c r="W65" s="39">
        <v>804.3</v>
      </c>
      <c r="X65" s="39">
        <v>1122.3</v>
      </c>
      <c r="Y65" s="39">
        <v>673.7</v>
      </c>
      <c r="Z65" s="39">
        <v>627</v>
      </c>
      <c r="AA65" s="60">
        <v>748.3</v>
      </c>
      <c r="AB65" s="61">
        <f>SUM(P65:AA65)</f>
        <v>10233.5</v>
      </c>
      <c r="AC65" s="19">
        <f t="shared" si="2"/>
        <v>2398.7000000000007</v>
      </c>
      <c r="AD65" s="20">
        <f>+AC65/O65*100</f>
        <v>30.615969775871765</v>
      </c>
      <c r="AE65" s="1"/>
      <c r="AF65" s="1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2:44" ht="15.95" customHeight="1">
      <c r="B66" s="59" t="s">
        <v>76</v>
      </c>
      <c r="C66" s="39">
        <v>79.8</v>
      </c>
      <c r="D66" s="39">
        <v>102.2</v>
      </c>
      <c r="E66" s="39">
        <v>114.2</v>
      </c>
      <c r="F66" s="39">
        <v>93.3</v>
      </c>
      <c r="G66" s="39">
        <v>103.1</v>
      </c>
      <c r="H66" s="39">
        <v>95.5</v>
      </c>
      <c r="I66" s="39">
        <v>100.7</v>
      </c>
      <c r="J66" s="39">
        <v>91.2</v>
      </c>
      <c r="K66" s="39">
        <v>116</v>
      </c>
      <c r="L66" s="39">
        <v>120.9</v>
      </c>
      <c r="M66" s="39">
        <v>94.2</v>
      </c>
      <c r="N66" s="39">
        <v>103.9</v>
      </c>
      <c r="O66" s="19">
        <f>SUM(C66:N66)</f>
        <v>1215.0000000000002</v>
      </c>
      <c r="P66" s="39">
        <v>89.4</v>
      </c>
      <c r="Q66" s="39">
        <v>105.8</v>
      </c>
      <c r="R66" s="39">
        <v>123.8</v>
      </c>
      <c r="S66" s="39">
        <v>102.5</v>
      </c>
      <c r="T66" s="39">
        <v>103.6</v>
      </c>
      <c r="U66" s="39">
        <v>109.9</v>
      </c>
      <c r="V66" s="39">
        <v>107.6</v>
      </c>
      <c r="W66" s="39">
        <v>98.7</v>
      </c>
      <c r="X66" s="39">
        <v>121.2</v>
      </c>
      <c r="Y66" s="39">
        <v>120.5</v>
      </c>
      <c r="Z66" s="39">
        <v>114</v>
      </c>
      <c r="AA66" s="60">
        <v>114.9</v>
      </c>
      <c r="AB66" s="62">
        <f>SUM(P66:AA66)</f>
        <v>1311.9</v>
      </c>
      <c r="AC66" s="19">
        <f t="shared" si="2"/>
        <v>96.899999999999864</v>
      </c>
      <c r="AD66" s="20">
        <f>+AC66/O66*100</f>
        <v>7.9753086419752952</v>
      </c>
      <c r="AE66" s="1"/>
      <c r="AF66" s="1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2:44" ht="15.95" customHeight="1">
      <c r="B67" s="59" t="s">
        <v>34</v>
      </c>
      <c r="C67" s="39">
        <v>4.4000000000000004</v>
      </c>
      <c r="D67" s="39">
        <v>4.2</v>
      </c>
      <c r="E67" s="39">
        <v>5.3</v>
      </c>
      <c r="F67" s="39">
        <v>12.7</v>
      </c>
      <c r="G67" s="39">
        <v>5.3</v>
      </c>
      <c r="H67" s="39">
        <v>4.2</v>
      </c>
      <c r="I67" s="39">
        <v>5.0999999999999996</v>
      </c>
      <c r="J67" s="39">
        <v>7.1</v>
      </c>
      <c r="K67" s="39">
        <v>5</v>
      </c>
      <c r="L67" s="39">
        <v>5.5</v>
      </c>
      <c r="M67" s="39">
        <v>5</v>
      </c>
      <c r="N67" s="39">
        <v>5.5</v>
      </c>
      <c r="O67" s="19">
        <f>SUM(C67:N67)</f>
        <v>69.300000000000011</v>
      </c>
      <c r="P67" s="39">
        <v>4.5999999999999996</v>
      </c>
      <c r="Q67" s="39">
        <v>5.0999999999999996</v>
      </c>
      <c r="R67" s="39">
        <v>7.9</v>
      </c>
      <c r="S67" s="39">
        <v>21.3</v>
      </c>
      <c r="T67" s="39">
        <v>5.0999999999999996</v>
      </c>
      <c r="U67" s="39">
        <v>5.3</v>
      </c>
      <c r="V67" s="39">
        <v>5.5</v>
      </c>
      <c r="W67" s="39">
        <v>4.5999999999999996</v>
      </c>
      <c r="X67" s="39">
        <v>7.7</v>
      </c>
      <c r="Y67" s="39">
        <v>5.6</v>
      </c>
      <c r="Z67" s="39">
        <v>5.6</v>
      </c>
      <c r="AA67" s="39">
        <v>7.1</v>
      </c>
      <c r="AB67" s="19">
        <f>SUM(P67:AA67)</f>
        <v>85.399999999999991</v>
      </c>
      <c r="AC67" s="19">
        <f t="shared" si="2"/>
        <v>16.09999999999998</v>
      </c>
      <c r="AD67" s="20">
        <f t="shared" ref="AD67:AD76" si="28">+AC67/O67*100</f>
        <v>23.2323232323232</v>
      </c>
      <c r="AE67" s="1"/>
      <c r="AF67" s="1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2:44" ht="15.95" customHeight="1">
      <c r="B68" s="54" t="s">
        <v>77</v>
      </c>
      <c r="C68" s="10">
        <f t="shared" ref="C68:AB68" si="29">SUM(C69:C71)</f>
        <v>199.29999999999998</v>
      </c>
      <c r="D68" s="10">
        <f t="shared" si="29"/>
        <v>229</v>
      </c>
      <c r="E68" s="10">
        <f t="shared" si="29"/>
        <v>261.70000000000005</v>
      </c>
      <c r="F68" s="10">
        <f t="shared" si="29"/>
        <v>224.8</v>
      </c>
      <c r="G68" s="10">
        <f t="shared" si="29"/>
        <v>216.8</v>
      </c>
      <c r="H68" s="10">
        <f t="shared" si="29"/>
        <v>203.5</v>
      </c>
      <c r="I68" s="10">
        <f t="shared" si="29"/>
        <v>231.1</v>
      </c>
      <c r="J68" s="10">
        <f t="shared" si="29"/>
        <v>188.5</v>
      </c>
      <c r="K68" s="10">
        <f t="shared" si="29"/>
        <v>196.8</v>
      </c>
      <c r="L68" s="10">
        <f t="shared" si="29"/>
        <v>193.4</v>
      </c>
      <c r="M68" s="10">
        <f t="shared" si="29"/>
        <v>164.20000000000002</v>
      </c>
      <c r="N68" s="10">
        <f t="shared" si="29"/>
        <v>255.8</v>
      </c>
      <c r="O68" s="10">
        <f t="shared" si="29"/>
        <v>2564.9000000000005</v>
      </c>
      <c r="P68" s="10">
        <f t="shared" si="29"/>
        <v>205.39999999999998</v>
      </c>
      <c r="Q68" s="10">
        <f t="shared" si="29"/>
        <v>233</v>
      </c>
      <c r="R68" s="10">
        <f t="shared" si="29"/>
        <v>262.59999999999997</v>
      </c>
      <c r="S68" s="10">
        <f t="shared" si="29"/>
        <v>244.29999999999998</v>
      </c>
      <c r="T68" s="10">
        <f t="shared" si="29"/>
        <v>204.6</v>
      </c>
      <c r="U68" s="10">
        <f t="shared" si="29"/>
        <v>242.8</v>
      </c>
      <c r="V68" s="10">
        <f t="shared" si="29"/>
        <v>248.9</v>
      </c>
      <c r="W68" s="10">
        <f t="shared" si="29"/>
        <v>216.1</v>
      </c>
      <c r="X68" s="10">
        <f t="shared" si="29"/>
        <v>239.50000000000003</v>
      </c>
      <c r="Y68" s="10">
        <f t="shared" si="29"/>
        <v>191</v>
      </c>
      <c r="Z68" s="10">
        <f t="shared" si="29"/>
        <v>240.1</v>
      </c>
      <c r="AA68" s="10">
        <f t="shared" si="29"/>
        <v>227.20000000000002</v>
      </c>
      <c r="AB68" s="10">
        <f t="shared" si="29"/>
        <v>2755.5</v>
      </c>
      <c r="AC68" s="10">
        <f t="shared" si="2"/>
        <v>190.59999999999945</v>
      </c>
      <c r="AD68" s="11">
        <f t="shared" si="28"/>
        <v>7.4310889313423294</v>
      </c>
      <c r="AE68" s="1"/>
      <c r="AF68" s="1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2:44" ht="15.95" customHeight="1">
      <c r="B69" s="34" t="s">
        <v>78</v>
      </c>
      <c r="C69" s="39">
        <v>131.6</v>
      </c>
      <c r="D69" s="39">
        <v>154</v>
      </c>
      <c r="E69" s="39">
        <v>200.3</v>
      </c>
      <c r="F69" s="39">
        <v>143.5</v>
      </c>
      <c r="G69" s="39">
        <v>125.9</v>
      </c>
      <c r="H69" s="39">
        <v>143.5</v>
      </c>
      <c r="I69" s="39">
        <v>167</v>
      </c>
      <c r="J69" s="39">
        <v>135.69999999999999</v>
      </c>
      <c r="K69" s="39">
        <v>147.1</v>
      </c>
      <c r="L69" s="39">
        <v>135</v>
      </c>
      <c r="M69" s="39">
        <v>118.4</v>
      </c>
      <c r="N69" s="39">
        <v>208.1</v>
      </c>
      <c r="O69" s="19">
        <f>SUM(C69:N69)</f>
        <v>1810.1000000000001</v>
      </c>
      <c r="P69" s="39">
        <v>143.1</v>
      </c>
      <c r="Q69" s="39">
        <v>175.4</v>
      </c>
      <c r="R69" s="39">
        <v>188</v>
      </c>
      <c r="S69" s="39">
        <v>174.7</v>
      </c>
      <c r="T69" s="39">
        <v>138.30000000000001</v>
      </c>
      <c r="U69" s="39">
        <v>171.8</v>
      </c>
      <c r="V69" s="39">
        <v>174.4</v>
      </c>
      <c r="W69" s="39">
        <v>148.69999999999999</v>
      </c>
      <c r="X69" s="39">
        <v>172.4</v>
      </c>
      <c r="Y69" s="39">
        <v>123.3</v>
      </c>
      <c r="Z69" s="39">
        <v>179.5</v>
      </c>
      <c r="AA69" s="39">
        <v>168.3</v>
      </c>
      <c r="AB69" s="19">
        <f>SUM(P69:AA69)</f>
        <v>1957.9</v>
      </c>
      <c r="AC69" s="19">
        <f t="shared" si="2"/>
        <v>147.79999999999995</v>
      </c>
      <c r="AD69" s="20">
        <f t="shared" si="28"/>
        <v>8.1652947350975058</v>
      </c>
      <c r="AE69" s="1"/>
      <c r="AF69" s="1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2:44" ht="15.95" customHeight="1">
      <c r="B70" s="34" t="s">
        <v>79</v>
      </c>
      <c r="C70" s="39">
        <v>66.099999999999994</v>
      </c>
      <c r="D70" s="39">
        <v>73.3</v>
      </c>
      <c r="E70" s="39">
        <v>59.6</v>
      </c>
      <c r="F70" s="39">
        <v>79.5</v>
      </c>
      <c r="G70" s="39">
        <v>89.1</v>
      </c>
      <c r="H70" s="39">
        <v>58.4</v>
      </c>
      <c r="I70" s="39">
        <v>62.2</v>
      </c>
      <c r="J70" s="39">
        <v>51</v>
      </c>
      <c r="K70" s="39">
        <v>47.9</v>
      </c>
      <c r="L70" s="39">
        <v>56.5</v>
      </c>
      <c r="M70" s="39">
        <v>44.2</v>
      </c>
      <c r="N70" s="39">
        <v>46.2</v>
      </c>
      <c r="O70" s="19">
        <f>SUM(C70:N70)</f>
        <v>734.00000000000011</v>
      </c>
      <c r="P70" s="39">
        <v>60.8</v>
      </c>
      <c r="Q70" s="39">
        <v>55.9</v>
      </c>
      <c r="R70" s="39">
        <v>72.7</v>
      </c>
      <c r="S70" s="39">
        <v>67.900000000000006</v>
      </c>
      <c r="T70" s="39">
        <v>64.599999999999994</v>
      </c>
      <c r="U70" s="39">
        <v>69.099999999999994</v>
      </c>
      <c r="V70" s="39">
        <v>72.400000000000006</v>
      </c>
      <c r="W70" s="39">
        <v>65.5</v>
      </c>
      <c r="X70" s="39">
        <v>65.2</v>
      </c>
      <c r="Y70" s="39">
        <v>66</v>
      </c>
      <c r="Z70" s="39">
        <v>59</v>
      </c>
      <c r="AA70" s="39">
        <v>57.4</v>
      </c>
      <c r="AB70" s="19">
        <f>SUM(P70:AA70)</f>
        <v>776.5</v>
      </c>
      <c r="AC70" s="19">
        <f t="shared" si="2"/>
        <v>42.499999999999886</v>
      </c>
      <c r="AD70" s="20">
        <f t="shared" si="28"/>
        <v>5.7901907356948064</v>
      </c>
      <c r="AE70" s="1"/>
      <c r="AF70" s="1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2:44" ht="15.95" customHeight="1">
      <c r="B71" s="34" t="s">
        <v>34</v>
      </c>
      <c r="C71" s="39">
        <v>1.6</v>
      </c>
      <c r="D71" s="39">
        <v>1.7</v>
      </c>
      <c r="E71" s="39">
        <v>1.8</v>
      </c>
      <c r="F71" s="39">
        <v>1.8</v>
      </c>
      <c r="G71" s="39">
        <v>1.8</v>
      </c>
      <c r="H71" s="39">
        <v>1.6</v>
      </c>
      <c r="I71" s="39">
        <v>1.9</v>
      </c>
      <c r="J71" s="39">
        <v>1.8</v>
      </c>
      <c r="K71" s="39">
        <v>1.8</v>
      </c>
      <c r="L71" s="39">
        <v>1.9</v>
      </c>
      <c r="M71" s="39">
        <v>1.6</v>
      </c>
      <c r="N71" s="39">
        <v>1.5</v>
      </c>
      <c r="O71" s="19">
        <f>SUM(C71:N71)</f>
        <v>20.8</v>
      </c>
      <c r="P71" s="39">
        <v>1.5</v>
      </c>
      <c r="Q71" s="39">
        <v>1.7</v>
      </c>
      <c r="R71" s="39">
        <v>1.9</v>
      </c>
      <c r="S71" s="39">
        <v>1.7</v>
      </c>
      <c r="T71" s="39">
        <v>1.7</v>
      </c>
      <c r="U71" s="39">
        <v>1.9</v>
      </c>
      <c r="V71" s="39">
        <v>2.1</v>
      </c>
      <c r="W71" s="39">
        <v>1.9</v>
      </c>
      <c r="X71" s="39">
        <v>1.9</v>
      </c>
      <c r="Y71" s="39">
        <v>1.7</v>
      </c>
      <c r="Z71" s="39">
        <v>1.6</v>
      </c>
      <c r="AA71" s="39">
        <v>1.5</v>
      </c>
      <c r="AB71" s="19">
        <f>SUM(P71:AA71)</f>
        <v>21.1</v>
      </c>
      <c r="AC71" s="19">
        <f t="shared" si="2"/>
        <v>0.30000000000000071</v>
      </c>
      <c r="AD71" s="20">
        <f t="shared" si="28"/>
        <v>1.4423076923076956</v>
      </c>
      <c r="AE71" s="1"/>
      <c r="AF71" s="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2:44" ht="15.95" customHeight="1">
      <c r="B72" s="54" t="s">
        <v>80</v>
      </c>
      <c r="C72" s="10">
        <v>2.2000000000000002</v>
      </c>
      <c r="D72" s="10">
        <v>2.2000000000000002</v>
      </c>
      <c r="E72" s="10">
        <v>2.6</v>
      </c>
      <c r="F72" s="10">
        <v>2.2999999999999998</v>
      </c>
      <c r="G72" s="10">
        <v>2.5</v>
      </c>
      <c r="H72" s="10">
        <v>2.2999999999999998</v>
      </c>
      <c r="I72" s="10">
        <v>2.5</v>
      </c>
      <c r="J72" s="10">
        <v>2.2000000000000002</v>
      </c>
      <c r="K72" s="10">
        <v>2.5</v>
      </c>
      <c r="L72" s="10">
        <v>2.6</v>
      </c>
      <c r="M72" s="10">
        <v>2.2000000000000002</v>
      </c>
      <c r="N72" s="10">
        <v>2</v>
      </c>
      <c r="O72" s="15">
        <f>SUM(C72:N72)</f>
        <v>28.1</v>
      </c>
      <c r="P72" s="10">
        <v>2.2000000000000002</v>
      </c>
      <c r="Q72" s="10">
        <v>2.2999999999999998</v>
      </c>
      <c r="R72" s="10">
        <v>2.7</v>
      </c>
      <c r="S72" s="10">
        <v>2.2999999999999998</v>
      </c>
      <c r="T72" s="10">
        <v>2.2999999999999998</v>
      </c>
      <c r="U72" s="10">
        <v>2.5</v>
      </c>
      <c r="V72" s="10">
        <v>2.6</v>
      </c>
      <c r="W72" s="10">
        <v>2.2000000000000002</v>
      </c>
      <c r="X72" s="10">
        <v>2.2999999999999998</v>
      </c>
      <c r="Y72" s="10">
        <v>2.2999999999999998</v>
      </c>
      <c r="Z72" s="10">
        <v>2</v>
      </c>
      <c r="AA72" s="10">
        <v>1.8</v>
      </c>
      <c r="AB72" s="15">
        <f>SUM(P72:AA72)</f>
        <v>27.500000000000004</v>
      </c>
      <c r="AC72" s="19">
        <f t="shared" ref="AC72:AC89" si="30">+AB72-O72</f>
        <v>-0.59999999999999787</v>
      </c>
      <c r="AD72" s="20">
        <f t="shared" si="28"/>
        <v>-2.1352313167259709</v>
      </c>
      <c r="AE72" s="1"/>
      <c r="AF72" s="1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2:44" ht="15.95" customHeight="1">
      <c r="B73" s="14" t="s">
        <v>81</v>
      </c>
      <c r="C73" s="10">
        <f t="shared" ref="C73:AB73" si="31">+C74+C79+C80</f>
        <v>135.69999999999999</v>
      </c>
      <c r="D73" s="10">
        <f t="shared" si="31"/>
        <v>162.79999999999998</v>
      </c>
      <c r="E73" s="10">
        <f t="shared" si="31"/>
        <v>244.49999999999997</v>
      </c>
      <c r="F73" s="10">
        <f t="shared" si="31"/>
        <v>1071.8999999999999</v>
      </c>
      <c r="G73" s="10">
        <f t="shared" si="31"/>
        <v>167.09999999999997</v>
      </c>
      <c r="H73" s="10">
        <f t="shared" si="31"/>
        <v>198.99999999999997</v>
      </c>
      <c r="I73" s="10">
        <f t="shared" si="31"/>
        <v>3403.6</v>
      </c>
      <c r="J73" s="10">
        <f t="shared" si="31"/>
        <v>627.10000000000014</v>
      </c>
      <c r="K73" s="10">
        <f t="shared" si="31"/>
        <v>609.19999999999993</v>
      </c>
      <c r="L73" s="10">
        <f t="shared" si="31"/>
        <v>206.5</v>
      </c>
      <c r="M73" s="10">
        <f t="shared" si="31"/>
        <v>196.79999999999998</v>
      </c>
      <c r="N73" s="10">
        <f t="shared" si="31"/>
        <v>150.09999999999997</v>
      </c>
      <c r="O73" s="10">
        <f t="shared" si="31"/>
        <v>7174.2999999999993</v>
      </c>
      <c r="P73" s="10">
        <f t="shared" si="31"/>
        <v>236.9</v>
      </c>
      <c r="Q73" s="10">
        <f t="shared" si="31"/>
        <v>186.9</v>
      </c>
      <c r="R73" s="10">
        <f t="shared" si="31"/>
        <v>809.90000000000009</v>
      </c>
      <c r="S73" s="10">
        <f t="shared" si="31"/>
        <v>2831.3999999999996</v>
      </c>
      <c r="T73" s="10">
        <f t="shared" si="31"/>
        <v>2929.4</v>
      </c>
      <c r="U73" s="10">
        <f t="shared" si="31"/>
        <v>677.6</v>
      </c>
      <c r="V73" s="10">
        <f t="shared" si="31"/>
        <v>908.2</v>
      </c>
      <c r="W73" s="10">
        <f t="shared" si="31"/>
        <v>229.2</v>
      </c>
      <c r="X73" s="10">
        <f t="shared" si="31"/>
        <v>2171.9</v>
      </c>
      <c r="Y73" s="10">
        <f t="shared" si="31"/>
        <v>174.8</v>
      </c>
      <c r="Z73" s="10">
        <f t="shared" si="31"/>
        <v>172.2</v>
      </c>
      <c r="AA73" s="10">
        <f t="shared" si="31"/>
        <v>462.40000000000003</v>
      </c>
      <c r="AB73" s="10">
        <f t="shared" si="31"/>
        <v>11790.8</v>
      </c>
      <c r="AC73" s="10">
        <f t="shared" si="30"/>
        <v>4616.5</v>
      </c>
      <c r="AD73" s="11">
        <f t="shared" si="28"/>
        <v>64.347741243048105</v>
      </c>
      <c r="AE73" s="1"/>
      <c r="AF73" s="1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2:44" ht="15.95" customHeight="1">
      <c r="B74" s="54" t="s">
        <v>82</v>
      </c>
      <c r="C74" s="10">
        <f t="shared" ref="C74:AB74" si="32">SUM(C75:C78)</f>
        <v>127.4</v>
      </c>
      <c r="D74" s="10">
        <f t="shared" si="32"/>
        <v>155</v>
      </c>
      <c r="E74" s="10">
        <f t="shared" si="32"/>
        <v>232.39999999999998</v>
      </c>
      <c r="F74" s="10">
        <f t="shared" si="32"/>
        <v>1060.0999999999999</v>
      </c>
      <c r="G74" s="10">
        <f t="shared" si="32"/>
        <v>152.69999999999999</v>
      </c>
      <c r="H74" s="10">
        <f t="shared" si="32"/>
        <v>187.7</v>
      </c>
      <c r="I74" s="10">
        <f t="shared" si="32"/>
        <v>3393.2999999999997</v>
      </c>
      <c r="J74" s="10">
        <f t="shared" si="32"/>
        <v>616.70000000000005</v>
      </c>
      <c r="K74" s="10">
        <f t="shared" si="32"/>
        <v>600.29999999999995</v>
      </c>
      <c r="L74" s="10">
        <f t="shared" si="32"/>
        <v>198.6</v>
      </c>
      <c r="M74" s="10">
        <f t="shared" si="32"/>
        <v>185.5</v>
      </c>
      <c r="N74" s="10">
        <f t="shared" si="32"/>
        <v>142.69999999999999</v>
      </c>
      <c r="O74" s="10">
        <f t="shared" si="32"/>
        <v>7052.4</v>
      </c>
      <c r="P74" s="10">
        <f t="shared" si="32"/>
        <v>228.9</v>
      </c>
      <c r="Q74" s="10">
        <f t="shared" si="32"/>
        <v>169.9</v>
      </c>
      <c r="R74" s="10">
        <f t="shared" si="32"/>
        <v>792.80000000000007</v>
      </c>
      <c r="S74" s="10">
        <f t="shared" si="32"/>
        <v>2804.1</v>
      </c>
      <c r="T74" s="10">
        <f t="shared" si="32"/>
        <v>2917.7</v>
      </c>
      <c r="U74" s="10">
        <f t="shared" si="32"/>
        <v>663.5</v>
      </c>
      <c r="V74" s="10">
        <f t="shared" si="32"/>
        <v>868.40000000000009</v>
      </c>
      <c r="W74" s="10">
        <f t="shared" si="32"/>
        <v>214</v>
      </c>
      <c r="X74" s="10">
        <f t="shared" si="32"/>
        <v>2153.9</v>
      </c>
      <c r="Y74" s="10">
        <f t="shared" si="32"/>
        <v>157.9</v>
      </c>
      <c r="Z74" s="10">
        <f t="shared" si="32"/>
        <v>156.1</v>
      </c>
      <c r="AA74" s="10">
        <f t="shared" si="32"/>
        <v>154.30000000000001</v>
      </c>
      <c r="AB74" s="10">
        <f t="shared" si="32"/>
        <v>11281.5</v>
      </c>
      <c r="AC74" s="10">
        <f t="shared" si="30"/>
        <v>4229.1000000000004</v>
      </c>
      <c r="AD74" s="11">
        <f t="shared" si="28"/>
        <v>59.966819806023487</v>
      </c>
      <c r="AE74" s="1"/>
      <c r="AF74" s="1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2:44" ht="15.95" customHeight="1">
      <c r="B75" s="34" t="s">
        <v>83</v>
      </c>
      <c r="C75" s="19">
        <v>0</v>
      </c>
      <c r="D75" s="19">
        <v>0</v>
      </c>
      <c r="E75" s="19">
        <v>0</v>
      </c>
      <c r="F75" s="19">
        <v>837.6</v>
      </c>
      <c r="G75" s="19">
        <v>0</v>
      </c>
      <c r="H75" s="19">
        <v>0</v>
      </c>
      <c r="I75" s="19">
        <v>1300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f t="shared" ref="O75:O81" si="33">SUM(C75:N75)</f>
        <v>2137.6</v>
      </c>
      <c r="P75" s="19">
        <v>0</v>
      </c>
      <c r="Q75" s="19">
        <v>0</v>
      </c>
      <c r="R75" s="19">
        <v>0</v>
      </c>
      <c r="S75" s="35">
        <v>2447.5</v>
      </c>
      <c r="T75" s="19">
        <v>358.2</v>
      </c>
      <c r="U75" s="19">
        <v>0</v>
      </c>
      <c r="V75" s="19">
        <v>0</v>
      </c>
      <c r="W75" s="19">
        <v>0</v>
      </c>
      <c r="X75" s="35">
        <v>1787</v>
      </c>
      <c r="Y75" s="19">
        <v>0</v>
      </c>
      <c r="Z75" s="19">
        <v>0</v>
      </c>
      <c r="AA75" s="19">
        <v>0</v>
      </c>
      <c r="AB75" s="19">
        <f t="shared" ref="AB75:AB81" si="34">SUM(P75:AA75)</f>
        <v>4592.7</v>
      </c>
      <c r="AC75" s="19">
        <f t="shared" si="30"/>
        <v>2455.1</v>
      </c>
      <c r="AD75" s="20">
        <f t="shared" si="28"/>
        <v>114.85310628742515</v>
      </c>
      <c r="AE75" s="1"/>
      <c r="AF75" s="1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2:44" ht="15.95" customHeight="1">
      <c r="B76" s="34" t="s">
        <v>84</v>
      </c>
      <c r="C76" s="19">
        <v>0</v>
      </c>
      <c r="D76" s="19">
        <v>0</v>
      </c>
      <c r="E76" s="19">
        <v>66.7</v>
      </c>
      <c r="F76" s="19">
        <v>0</v>
      </c>
      <c r="G76" s="19">
        <v>0</v>
      </c>
      <c r="H76" s="19">
        <v>0</v>
      </c>
      <c r="I76" s="19">
        <v>1916.7</v>
      </c>
      <c r="J76" s="19">
        <v>438.7</v>
      </c>
      <c r="K76" s="19">
        <v>411.2</v>
      </c>
      <c r="L76" s="19">
        <v>0</v>
      </c>
      <c r="M76" s="19">
        <v>0</v>
      </c>
      <c r="N76" s="19">
        <v>14.2</v>
      </c>
      <c r="O76" s="19">
        <f t="shared" si="33"/>
        <v>2847.4999999999995</v>
      </c>
      <c r="P76" s="19">
        <v>0</v>
      </c>
      <c r="Q76" s="19">
        <v>0</v>
      </c>
      <c r="R76" s="19">
        <v>666.1</v>
      </c>
      <c r="S76" s="19">
        <v>246.7</v>
      </c>
      <c r="T76" s="19">
        <v>2423.1999999999998</v>
      </c>
      <c r="U76" s="19">
        <v>547</v>
      </c>
      <c r="V76" s="19">
        <v>717.7</v>
      </c>
      <c r="W76" s="19">
        <v>0</v>
      </c>
      <c r="X76" s="19">
        <v>209.5</v>
      </c>
      <c r="Y76" s="19">
        <v>0</v>
      </c>
      <c r="Z76" s="19">
        <v>0</v>
      </c>
      <c r="AA76" s="19">
        <v>0</v>
      </c>
      <c r="AB76" s="19">
        <f t="shared" si="34"/>
        <v>4810.2</v>
      </c>
      <c r="AC76" s="19">
        <f t="shared" si="30"/>
        <v>1962.7000000000003</v>
      </c>
      <c r="AD76" s="20">
        <f t="shared" si="28"/>
        <v>68.927129060579475</v>
      </c>
      <c r="AE76" s="1"/>
      <c r="AF76" s="1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2:44" ht="15.95" customHeight="1">
      <c r="B77" s="34" t="s">
        <v>85</v>
      </c>
      <c r="C77" s="19">
        <v>127.4</v>
      </c>
      <c r="D77" s="19">
        <v>155</v>
      </c>
      <c r="E77" s="19">
        <v>165.7</v>
      </c>
      <c r="F77" s="19">
        <v>222.5</v>
      </c>
      <c r="G77" s="19">
        <v>152.69999999999999</v>
      </c>
      <c r="H77" s="19">
        <v>187.7</v>
      </c>
      <c r="I77" s="19">
        <v>176.6</v>
      </c>
      <c r="J77" s="19">
        <v>178</v>
      </c>
      <c r="K77" s="19">
        <v>189.1</v>
      </c>
      <c r="L77" s="19">
        <v>198.6</v>
      </c>
      <c r="M77" s="19">
        <v>185.5</v>
      </c>
      <c r="N77" s="19">
        <v>128.5</v>
      </c>
      <c r="O77" s="19">
        <f t="shared" si="33"/>
        <v>2067.2999999999997</v>
      </c>
      <c r="P77" s="19">
        <v>228.9</v>
      </c>
      <c r="Q77" s="19">
        <v>169.9</v>
      </c>
      <c r="R77" s="19">
        <v>126.7</v>
      </c>
      <c r="S77" s="19">
        <v>109.9</v>
      </c>
      <c r="T77" s="19">
        <v>136.30000000000001</v>
      </c>
      <c r="U77" s="19">
        <v>116.5</v>
      </c>
      <c r="V77" s="19">
        <v>150.69999999999999</v>
      </c>
      <c r="W77" s="19">
        <v>214</v>
      </c>
      <c r="X77" s="19">
        <v>157.4</v>
      </c>
      <c r="Y77" s="19">
        <v>157.9</v>
      </c>
      <c r="Z77" s="19">
        <v>156.1</v>
      </c>
      <c r="AA77" s="19">
        <v>154.30000000000001</v>
      </c>
      <c r="AB77" s="19">
        <f t="shared" si="34"/>
        <v>1878.6000000000001</v>
      </c>
      <c r="AC77" s="19">
        <f t="shared" si="30"/>
        <v>-188.69999999999959</v>
      </c>
      <c r="AD77" s="20">
        <f>+AC77/O77*100</f>
        <v>-9.1278479175736287</v>
      </c>
      <c r="AE77" s="1"/>
      <c r="AF77" s="1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2:44" ht="15.95" customHeight="1">
      <c r="B78" s="34" t="s">
        <v>34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19">
        <f t="shared" si="33"/>
        <v>0</v>
      </c>
      <c r="P78" s="39">
        <v>0</v>
      </c>
      <c r="Q78" s="39">
        <v>0</v>
      </c>
      <c r="R78" s="39">
        <v>0</v>
      </c>
      <c r="S78" s="39">
        <v>0</v>
      </c>
      <c r="T78" s="39">
        <v>0</v>
      </c>
      <c r="U78" s="39">
        <v>0</v>
      </c>
      <c r="V78" s="39">
        <v>0</v>
      </c>
      <c r="W78" s="39">
        <v>0</v>
      </c>
      <c r="X78" s="39">
        <v>0</v>
      </c>
      <c r="Y78" s="39">
        <v>0</v>
      </c>
      <c r="Z78" s="39">
        <v>0</v>
      </c>
      <c r="AA78" s="39">
        <v>0</v>
      </c>
      <c r="AB78" s="19">
        <f t="shared" si="34"/>
        <v>0</v>
      </c>
      <c r="AC78" s="19">
        <f t="shared" si="30"/>
        <v>0</v>
      </c>
      <c r="AD78" s="20">
        <v>0</v>
      </c>
      <c r="AE78" s="12"/>
      <c r="AF78" s="1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2:44" ht="15.95" customHeight="1">
      <c r="B79" s="54" t="s">
        <v>86</v>
      </c>
      <c r="C79" s="10">
        <v>4.0999999999999996</v>
      </c>
      <c r="D79" s="10">
        <v>4.5999999999999996</v>
      </c>
      <c r="E79" s="10">
        <v>7.7</v>
      </c>
      <c r="F79" s="10">
        <v>6.3</v>
      </c>
      <c r="G79" s="10">
        <v>9.6999999999999993</v>
      </c>
      <c r="H79" s="10">
        <v>6.1</v>
      </c>
      <c r="I79" s="10">
        <v>7.3</v>
      </c>
      <c r="J79" s="10">
        <v>5.7</v>
      </c>
      <c r="K79" s="10">
        <v>7</v>
      </c>
      <c r="L79" s="10">
        <v>4.5999999999999996</v>
      </c>
      <c r="M79" s="10">
        <v>5.7</v>
      </c>
      <c r="N79" s="10">
        <v>4.7</v>
      </c>
      <c r="O79" s="15">
        <f t="shared" si="33"/>
        <v>73.5</v>
      </c>
      <c r="P79" s="10">
        <v>4</v>
      </c>
      <c r="Q79" s="10">
        <v>13.5</v>
      </c>
      <c r="R79" s="10">
        <v>13.4</v>
      </c>
      <c r="S79" s="10">
        <v>22.7</v>
      </c>
      <c r="T79" s="10">
        <v>7.3</v>
      </c>
      <c r="U79" s="10">
        <v>11.5</v>
      </c>
      <c r="V79" s="10">
        <v>12.9</v>
      </c>
      <c r="W79" s="10">
        <v>9.6999999999999993</v>
      </c>
      <c r="X79" s="10">
        <v>14.5</v>
      </c>
      <c r="Y79" s="10">
        <v>13</v>
      </c>
      <c r="Z79" s="10">
        <v>12.9</v>
      </c>
      <c r="AA79" s="10">
        <v>296.60000000000002</v>
      </c>
      <c r="AB79" s="15">
        <f t="shared" si="34"/>
        <v>432</v>
      </c>
      <c r="AC79" s="15">
        <f t="shared" si="30"/>
        <v>358.5</v>
      </c>
      <c r="AD79" s="16">
        <f>+AC79/O79*100</f>
        <v>487.75510204081638</v>
      </c>
      <c r="AE79" s="63"/>
      <c r="AF79" s="64"/>
      <c r="AG79" s="65"/>
      <c r="AH79" s="65"/>
      <c r="AI79" s="65"/>
      <c r="AJ79" s="65"/>
      <c r="AK79" s="2"/>
      <c r="AL79" s="2"/>
      <c r="AM79" s="2"/>
      <c r="AN79" s="2"/>
      <c r="AO79" s="2"/>
      <c r="AP79" s="2"/>
      <c r="AQ79" s="2"/>
      <c r="AR79" s="2"/>
    </row>
    <row r="80" spans="2:44" ht="15.95" customHeight="1">
      <c r="B80" s="66" t="s">
        <v>87</v>
      </c>
      <c r="C80" s="10">
        <v>4.2</v>
      </c>
      <c r="D80" s="10">
        <v>3.2</v>
      </c>
      <c r="E80" s="10">
        <v>4.4000000000000004</v>
      </c>
      <c r="F80" s="10">
        <v>5.5</v>
      </c>
      <c r="G80" s="10">
        <v>4.7</v>
      </c>
      <c r="H80" s="10">
        <v>5.2</v>
      </c>
      <c r="I80" s="10">
        <v>3</v>
      </c>
      <c r="J80" s="10">
        <v>4.7</v>
      </c>
      <c r="K80" s="10">
        <v>1.9</v>
      </c>
      <c r="L80" s="10">
        <v>3.3</v>
      </c>
      <c r="M80" s="10">
        <v>5.6</v>
      </c>
      <c r="N80" s="10">
        <v>2.7</v>
      </c>
      <c r="O80" s="15">
        <f t="shared" si="33"/>
        <v>48.4</v>
      </c>
      <c r="P80" s="10">
        <v>4</v>
      </c>
      <c r="Q80" s="10">
        <v>3.5</v>
      </c>
      <c r="R80" s="10">
        <v>3.7</v>
      </c>
      <c r="S80" s="10">
        <v>4.5999999999999996</v>
      </c>
      <c r="T80" s="10">
        <v>4.4000000000000004</v>
      </c>
      <c r="U80" s="10">
        <v>2.6</v>
      </c>
      <c r="V80" s="10">
        <v>26.9</v>
      </c>
      <c r="W80" s="10">
        <v>5.5</v>
      </c>
      <c r="X80" s="10">
        <v>3.5</v>
      </c>
      <c r="Y80" s="10">
        <v>3.9</v>
      </c>
      <c r="Z80" s="10">
        <v>3.2</v>
      </c>
      <c r="AA80" s="10">
        <v>11.5</v>
      </c>
      <c r="AB80" s="15">
        <f t="shared" si="34"/>
        <v>77.3</v>
      </c>
      <c r="AC80" s="15">
        <f t="shared" si="30"/>
        <v>28.9</v>
      </c>
      <c r="AD80" s="16">
        <f>+AC80/O80*100</f>
        <v>59.710743801652889</v>
      </c>
      <c r="AE80" s="1"/>
      <c r="AF80" s="1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2:44" ht="15.95" customHeight="1">
      <c r="B81" s="66" t="s">
        <v>88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5">
        <f t="shared" si="33"/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5">
        <f t="shared" si="34"/>
        <v>0</v>
      </c>
      <c r="AC81" s="15">
        <f t="shared" si="30"/>
        <v>0</v>
      </c>
      <c r="AD81" s="67">
        <v>0</v>
      </c>
      <c r="AE81" s="16"/>
      <c r="AF81" s="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2:44" ht="15.95" customHeight="1">
      <c r="B82" s="68" t="s">
        <v>89</v>
      </c>
      <c r="C82" s="15">
        <f t="shared" ref="C82:AB82" si="35">+C83</f>
        <v>0</v>
      </c>
      <c r="D82" s="15">
        <f t="shared" si="35"/>
        <v>0</v>
      </c>
      <c r="E82" s="15">
        <f t="shared" si="35"/>
        <v>0</v>
      </c>
      <c r="F82" s="15">
        <f t="shared" si="35"/>
        <v>0</v>
      </c>
      <c r="G82" s="15">
        <f t="shared" si="35"/>
        <v>0</v>
      </c>
      <c r="H82" s="15">
        <f t="shared" si="35"/>
        <v>0</v>
      </c>
      <c r="I82" s="15">
        <f t="shared" si="35"/>
        <v>3061.3</v>
      </c>
      <c r="J82" s="15">
        <f t="shared" si="35"/>
        <v>0</v>
      </c>
      <c r="K82" s="15">
        <f t="shared" si="35"/>
        <v>0</v>
      </c>
      <c r="L82" s="15">
        <f t="shared" si="35"/>
        <v>0</v>
      </c>
      <c r="M82" s="15">
        <f t="shared" si="35"/>
        <v>0</v>
      </c>
      <c r="N82" s="15">
        <f t="shared" si="35"/>
        <v>0</v>
      </c>
      <c r="O82" s="15">
        <f t="shared" si="35"/>
        <v>3061.3</v>
      </c>
      <c r="P82" s="15">
        <f t="shared" si="35"/>
        <v>0</v>
      </c>
      <c r="Q82" s="15">
        <f t="shared" si="35"/>
        <v>0</v>
      </c>
      <c r="R82" s="15">
        <f t="shared" si="35"/>
        <v>0</v>
      </c>
      <c r="S82" s="15">
        <f t="shared" si="35"/>
        <v>13.9</v>
      </c>
      <c r="T82" s="15">
        <f t="shared" si="35"/>
        <v>0.6</v>
      </c>
      <c r="U82" s="15">
        <f t="shared" si="35"/>
        <v>0</v>
      </c>
      <c r="V82" s="15">
        <f t="shared" si="35"/>
        <v>0</v>
      </c>
      <c r="W82" s="15">
        <f t="shared" si="35"/>
        <v>0</v>
      </c>
      <c r="X82" s="15">
        <f t="shared" si="35"/>
        <v>0</v>
      </c>
      <c r="Y82" s="15">
        <f t="shared" si="35"/>
        <v>0</v>
      </c>
      <c r="Z82" s="15">
        <f t="shared" si="35"/>
        <v>0.6</v>
      </c>
      <c r="AA82" s="15">
        <f t="shared" si="35"/>
        <v>0</v>
      </c>
      <c r="AB82" s="15">
        <f t="shared" si="35"/>
        <v>15.1</v>
      </c>
      <c r="AC82" s="15">
        <f t="shared" si="30"/>
        <v>-3046.2000000000003</v>
      </c>
      <c r="AD82" s="48" t="s">
        <v>57</v>
      </c>
      <c r="AE82" s="12"/>
      <c r="AF82" s="1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2:44" ht="15.95" customHeight="1">
      <c r="B83" s="18" t="s">
        <v>90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3061.3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f>SUM(C83:N83)</f>
        <v>3061.3</v>
      </c>
      <c r="P83" s="19">
        <v>0</v>
      </c>
      <c r="Q83" s="19">
        <v>0</v>
      </c>
      <c r="R83" s="19">
        <v>0</v>
      </c>
      <c r="S83" s="19">
        <v>13.9</v>
      </c>
      <c r="T83" s="19">
        <v>0.6</v>
      </c>
      <c r="U83" s="19">
        <v>0</v>
      </c>
      <c r="V83" s="19">
        <v>0</v>
      </c>
      <c r="W83" s="19">
        <v>0</v>
      </c>
      <c r="X83" s="19">
        <v>0</v>
      </c>
      <c r="Y83" s="19">
        <v>0</v>
      </c>
      <c r="Z83" s="19">
        <v>0.6</v>
      </c>
      <c r="AA83" s="19">
        <v>0</v>
      </c>
      <c r="AB83" s="19">
        <f>SUM(P83:AA83)</f>
        <v>15.1</v>
      </c>
      <c r="AC83" s="19">
        <f t="shared" si="30"/>
        <v>-3046.2000000000003</v>
      </c>
      <c r="AD83" s="48" t="s">
        <v>57</v>
      </c>
      <c r="AE83" s="12"/>
      <c r="AF83" s="1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2:44" ht="15.95" customHeight="1" thickBot="1">
      <c r="B84" s="69" t="s">
        <v>91</v>
      </c>
      <c r="C84" s="70">
        <f t="shared" ref="C84:AB84" si="36">+C82+C8</f>
        <v>34055.699999999997</v>
      </c>
      <c r="D84" s="70">
        <f t="shared" si="36"/>
        <v>28943.899999999998</v>
      </c>
      <c r="E84" s="70">
        <f t="shared" si="36"/>
        <v>31763.4</v>
      </c>
      <c r="F84" s="70">
        <f t="shared" si="36"/>
        <v>54499.5</v>
      </c>
      <c r="G84" s="70">
        <f t="shared" si="36"/>
        <v>31232.999999999996</v>
      </c>
      <c r="H84" s="70">
        <f t="shared" si="36"/>
        <v>30026.2</v>
      </c>
      <c r="I84" s="70">
        <f t="shared" si="36"/>
        <v>41532.6</v>
      </c>
      <c r="J84" s="70">
        <f t="shared" si="36"/>
        <v>31178.9</v>
      </c>
      <c r="K84" s="70">
        <f t="shared" si="36"/>
        <v>30815.299999999996</v>
      </c>
      <c r="L84" s="70">
        <f t="shared" si="36"/>
        <v>37328</v>
      </c>
      <c r="M84" s="70">
        <f t="shared" si="36"/>
        <v>31643.199999999997</v>
      </c>
      <c r="N84" s="70">
        <f t="shared" si="36"/>
        <v>34370.1</v>
      </c>
      <c r="O84" s="70">
        <f t="shared" si="36"/>
        <v>417389.79999999987</v>
      </c>
      <c r="P84" s="70">
        <f t="shared" si="36"/>
        <v>40005.5</v>
      </c>
      <c r="Q84" s="70">
        <f t="shared" si="36"/>
        <v>30819.600000000002</v>
      </c>
      <c r="R84" s="70">
        <f t="shared" si="36"/>
        <v>33868.9</v>
      </c>
      <c r="S84" s="70">
        <f t="shared" si="36"/>
        <v>48700.000000000007</v>
      </c>
      <c r="T84" s="70">
        <f t="shared" si="36"/>
        <v>36705.200000000004</v>
      </c>
      <c r="U84" s="70">
        <f t="shared" si="36"/>
        <v>33715.299999999996</v>
      </c>
      <c r="V84" s="70">
        <f t="shared" si="36"/>
        <v>37716.599999999991</v>
      </c>
      <c r="W84" s="70">
        <f t="shared" si="36"/>
        <v>35837.700000000012</v>
      </c>
      <c r="X84" s="70">
        <f t="shared" si="36"/>
        <v>35549.599999999999</v>
      </c>
      <c r="Y84" s="70">
        <f t="shared" si="36"/>
        <v>37800.700000000004</v>
      </c>
      <c r="Z84" s="70">
        <f t="shared" si="36"/>
        <v>34099.19999999999</v>
      </c>
      <c r="AA84" s="70">
        <f t="shared" si="36"/>
        <v>37044.200000000004</v>
      </c>
      <c r="AB84" s="70">
        <f t="shared" si="36"/>
        <v>441862.49999999994</v>
      </c>
      <c r="AC84" s="70">
        <f t="shared" si="30"/>
        <v>24472.70000000007</v>
      </c>
      <c r="AD84" s="71">
        <f t="shared" ref="AD84:AD89" si="37">+AC84/O84*100</f>
        <v>5.8632721738768119</v>
      </c>
      <c r="AE84" s="12"/>
      <c r="AF84" s="1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2:44" ht="15.95" customHeight="1" thickTop="1">
      <c r="B85" s="14" t="s">
        <v>92</v>
      </c>
      <c r="C85" s="10">
        <v>131.19999999999999</v>
      </c>
      <c r="D85" s="10">
        <v>12.8</v>
      </c>
      <c r="E85" s="10">
        <v>9.1</v>
      </c>
      <c r="F85" s="10">
        <v>118.4</v>
      </c>
      <c r="G85" s="10">
        <v>46.5</v>
      </c>
      <c r="H85" s="10">
        <v>26.2</v>
      </c>
      <c r="I85" s="10">
        <v>86.8</v>
      </c>
      <c r="J85" s="10">
        <v>16.2</v>
      </c>
      <c r="K85" s="10">
        <v>78.900000000000006</v>
      </c>
      <c r="L85" s="10">
        <v>7.6</v>
      </c>
      <c r="M85" s="10">
        <v>40.9</v>
      </c>
      <c r="N85" s="10">
        <v>1526.4</v>
      </c>
      <c r="O85" s="15">
        <f>SUM(C85:N85)</f>
        <v>2101</v>
      </c>
      <c r="P85" s="10">
        <v>93475.7</v>
      </c>
      <c r="Q85" s="10">
        <v>239.7</v>
      </c>
      <c r="R85" s="10">
        <v>218.1</v>
      </c>
      <c r="S85" s="10">
        <v>279.2</v>
      </c>
      <c r="T85" s="10">
        <v>268.5</v>
      </c>
      <c r="U85" s="10">
        <v>273.39999999999998</v>
      </c>
      <c r="V85" s="10">
        <v>54.7</v>
      </c>
      <c r="W85" s="10">
        <v>78.7</v>
      </c>
      <c r="X85" s="10">
        <v>71.8</v>
      </c>
      <c r="Y85" s="10">
        <v>165.8</v>
      </c>
      <c r="Z85" s="10">
        <v>177.1</v>
      </c>
      <c r="AA85" s="10">
        <v>854.7</v>
      </c>
      <c r="AB85" s="15">
        <f>SUM(P85:AA85)</f>
        <v>96157.4</v>
      </c>
      <c r="AC85" s="15">
        <f t="shared" si="30"/>
        <v>94056.4</v>
      </c>
      <c r="AD85" s="67">
        <f t="shared" si="37"/>
        <v>4476.7444074250352</v>
      </c>
      <c r="AE85" s="12"/>
      <c r="AF85" s="1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2:44" ht="15.95" customHeight="1">
      <c r="B86" s="72" t="s">
        <v>93</v>
      </c>
      <c r="C86" s="73">
        <f t="shared" ref="C86:AB86" si="38">+C87+C89</f>
        <v>2757.2</v>
      </c>
      <c r="D86" s="73">
        <f t="shared" si="38"/>
        <v>2688.5</v>
      </c>
      <c r="E86" s="73">
        <f t="shared" si="38"/>
        <v>2539.9999999999995</v>
      </c>
      <c r="F86" s="73">
        <f t="shared" si="38"/>
        <v>57954.899999999994</v>
      </c>
      <c r="G86" s="73">
        <f t="shared" si="38"/>
        <v>4436.3</v>
      </c>
      <c r="H86" s="73">
        <f t="shared" si="38"/>
        <v>1606.8</v>
      </c>
      <c r="I86" s="73">
        <f t="shared" si="38"/>
        <v>32659.8</v>
      </c>
      <c r="J86" s="73">
        <f t="shared" si="38"/>
        <v>13291.8</v>
      </c>
      <c r="K86" s="73">
        <f t="shared" si="38"/>
        <v>7306.5</v>
      </c>
      <c r="L86" s="73">
        <f t="shared" si="38"/>
        <v>2255.2000000000003</v>
      </c>
      <c r="M86" s="73">
        <f t="shared" si="38"/>
        <v>1634.3999999999999</v>
      </c>
      <c r="N86" s="73">
        <f t="shared" si="38"/>
        <v>7815</v>
      </c>
      <c r="O86" s="73">
        <f t="shared" si="38"/>
        <v>136946.40000000002</v>
      </c>
      <c r="P86" s="73">
        <f t="shared" si="38"/>
        <v>112323.8</v>
      </c>
      <c r="Q86" s="73">
        <f t="shared" si="38"/>
        <v>13732</v>
      </c>
      <c r="R86" s="73">
        <f t="shared" si="38"/>
        <v>20276.2</v>
      </c>
      <c r="S86" s="73">
        <f t="shared" si="38"/>
        <v>7460.1</v>
      </c>
      <c r="T86" s="73">
        <f t="shared" si="38"/>
        <v>45722.400000000001</v>
      </c>
      <c r="U86" s="73">
        <f t="shared" si="38"/>
        <v>13223</v>
      </c>
      <c r="V86" s="73">
        <f t="shared" si="38"/>
        <v>8295.7000000000007</v>
      </c>
      <c r="W86" s="73">
        <f t="shared" si="38"/>
        <v>8163.4</v>
      </c>
      <c r="X86" s="73">
        <f t="shared" si="38"/>
        <v>5402.6</v>
      </c>
      <c r="Y86" s="73">
        <f t="shared" si="38"/>
        <v>2231.7999999999997</v>
      </c>
      <c r="Z86" s="73">
        <f t="shared" si="38"/>
        <v>477.6</v>
      </c>
      <c r="AA86" s="73">
        <f t="shared" si="38"/>
        <v>16083.4</v>
      </c>
      <c r="AB86" s="73">
        <f t="shared" si="38"/>
        <v>253392</v>
      </c>
      <c r="AC86" s="73">
        <f t="shared" si="30"/>
        <v>116445.59999999998</v>
      </c>
      <c r="AD86" s="74">
        <f t="shared" si="37"/>
        <v>85.030055554581907</v>
      </c>
      <c r="AE86" s="75"/>
      <c r="AF86" s="1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2:44" ht="15.95" customHeight="1">
      <c r="B87" s="76" t="s">
        <v>94</v>
      </c>
      <c r="C87" s="77">
        <f t="shared" ref="C87:AB87" si="39">+C88</f>
        <v>0</v>
      </c>
      <c r="D87" s="77">
        <f t="shared" si="39"/>
        <v>30.2</v>
      </c>
      <c r="E87" s="77">
        <f t="shared" si="39"/>
        <v>16.600000000000001</v>
      </c>
      <c r="F87" s="77">
        <f t="shared" si="39"/>
        <v>5.7</v>
      </c>
      <c r="G87" s="77">
        <f t="shared" si="39"/>
        <v>0</v>
      </c>
      <c r="H87" s="77">
        <f t="shared" si="39"/>
        <v>0</v>
      </c>
      <c r="I87" s="77">
        <f t="shared" si="39"/>
        <v>0</v>
      </c>
      <c r="J87" s="77">
        <f t="shared" si="39"/>
        <v>32</v>
      </c>
      <c r="K87" s="77">
        <f t="shared" si="39"/>
        <v>15.2</v>
      </c>
      <c r="L87" s="77">
        <f t="shared" si="39"/>
        <v>0</v>
      </c>
      <c r="M87" s="77">
        <f t="shared" si="39"/>
        <v>0</v>
      </c>
      <c r="N87" s="77">
        <f t="shared" si="39"/>
        <v>0</v>
      </c>
      <c r="O87" s="77">
        <f t="shared" si="39"/>
        <v>99.7</v>
      </c>
      <c r="P87" s="77">
        <f t="shared" si="39"/>
        <v>0</v>
      </c>
      <c r="Q87" s="77">
        <f t="shared" si="39"/>
        <v>30.7</v>
      </c>
      <c r="R87" s="77">
        <f t="shared" si="39"/>
        <v>14.3</v>
      </c>
      <c r="S87" s="77">
        <f t="shared" si="39"/>
        <v>0</v>
      </c>
      <c r="T87" s="77">
        <f t="shared" si="39"/>
        <v>0</v>
      </c>
      <c r="U87" s="77">
        <f t="shared" si="39"/>
        <v>0</v>
      </c>
      <c r="V87" s="77">
        <f t="shared" si="39"/>
        <v>0</v>
      </c>
      <c r="W87" s="77">
        <f t="shared" si="39"/>
        <v>28.2</v>
      </c>
      <c r="X87" s="77">
        <f t="shared" si="39"/>
        <v>31</v>
      </c>
      <c r="Y87" s="77">
        <f t="shared" si="39"/>
        <v>0.1</v>
      </c>
      <c r="Z87" s="77">
        <f t="shared" si="39"/>
        <v>0</v>
      </c>
      <c r="AA87" s="77">
        <f t="shared" si="39"/>
        <v>0</v>
      </c>
      <c r="AB87" s="77">
        <f t="shared" si="39"/>
        <v>104.3</v>
      </c>
      <c r="AC87" s="77">
        <f t="shared" si="30"/>
        <v>4.5999999999999943</v>
      </c>
      <c r="AD87" s="78">
        <f t="shared" si="37"/>
        <v>4.6138415245737159</v>
      </c>
      <c r="AE87" s="75"/>
      <c r="AF87" s="1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2:44" ht="15.95" customHeight="1">
      <c r="B88" s="79" t="s">
        <v>95</v>
      </c>
      <c r="C88" s="80">
        <v>0</v>
      </c>
      <c r="D88" s="80">
        <v>30.2</v>
      </c>
      <c r="E88" s="80">
        <v>16.600000000000001</v>
      </c>
      <c r="F88" s="80">
        <v>5.7</v>
      </c>
      <c r="G88" s="80">
        <v>0</v>
      </c>
      <c r="H88" s="80">
        <v>0</v>
      </c>
      <c r="I88" s="80">
        <v>0</v>
      </c>
      <c r="J88" s="80">
        <v>32</v>
      </c>
      <c r="K88" s="80">
        <v>15.2</v>
      </c>
      <c r="L88" s="80">
        <v>0</v>
      </c>
      <c r="M88" s="80">
        <v>0</v>
      </c>
      <c r="N88" s="80">
        <v>0</v>
      </c>
      <c r="O88" s="81">
        <f>SUM(C88:N88)</f>
        <v>99.7</v>
      </c>
      <c r="P88" s="80">
        <v>0</v>
      </c>
      <c r="Q88" s="80">
        <v>30.7</v>
      </c>
      <c r="R88" s="80">
        <v>14.3</v>
      </c>
      <c r="S88" s="80">
        <v>0</v>
      </c>
      <c r="T88" s="80">
        <v>0</v>
      </c>
      <c r="U88" s="80">
        <v>0</v>
      </c>
      <c r="V88" s="80">
        <v>0</v>
      </c>
      <c r="W88" s="80">
        <v>28.2</v>
      </c>
      <c r="X88" s="80">
        <v>31</v>
      </c>
      <c r="Y88" s="80">
        <v>0.1</v>
      </c>
      <c r="Z88" s="80">
        <v>0</v>
      </c>
      <c r="AA88" s="80">
        <v>0</v>
      </c>
      <c r="AB88" s="81">
        <f>SUM(P88:AA88)</f>
        <v>104.3</v>
      </c>
      <c r="AC88" s="80">
        <f t="shared" si="30"/>
        <v>4.5999999999999943</v>
      </c>
      <c r="AD88" s="82">
        <f t="shared" si="37"/>
        <v>4.6138415245737159</v>
      </c>
      <c r="AE88" s="33"/>
      <c r="AF88" s="1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2:44" ht="15.95" customHeight="1">
      <c r="B89" s="76" t="s">
        <v>96</v>
      </c>
      <c r="C89" s="77">
        <f t="shared" ref="C89:AB89" si="40">+C90+C91</f>
        <v>2757.2</v>
      </c>
      <c r="D89" s="77">
        <f t="shared" si="40"/>
        <v>2658.3</v>
      </c>
      <c r="E89" s="77">
        <f t="shared" si="40"/>
        <v>2523.3999999999996</v>
      </c>
      <c r="F89" s="77">
        <f t="shared" si="40"/>
        <v>57949.2</v>
      </c>
      <c r="G89" s="77">
        <f t="shared" si="40"/>
        <v>4436.3</v>
      </c>
      <c r="H89" s="77">
        <f t="shared" si="40"/>
        <v>1606.8</v>
      </c>
      <c r="I89" s="77">
        <f t="shared" si="40"/>
        <v>32659.8</v>
      </c>
      <c r="J89" s="77">
        <f t="shared" si="40"/>
        <v>13259.8</v>
      </c>
      <c r="K89" s="77">
        <f t="shared" si="40"/>
        <v>7291.3</v>
      </c>
      <c r="L89" s="77">
        <f t="shared" si="40"/>
        <v>2255.2000000000003</v>
      </c>
      <c r="M89" s="77">
        <f t="shared" si="40"/>
        <v>1634.3999999999999</v>
      </c>
      <c r="N89" s="77">
        <f>+N90+N91</f>
        <v>7815</v>
      </c>
      <c r="O89" s="77">
        <f t="shared" si="40"/>
        <v>136846.70000000001</v>
      </c>
      <c r="P89" s="77">
        <f t="shared" si="40"/>
        <v>112323.8</v>
      </c>
      <c r="Q89" s="77">
        <f t="shared" si="40"/>
        <v>13701.3</v>
      </c>
      <c r="R89" s="77">
        <f t="shared" si="40"/>
        <v>20261.900000000001</v>
      </c>
      <c r="S89" s="77">
        <f t="shared" si="40"/>
        <v>7460.1</v>
      </c>
      <c r="T89" s="77">
        <f t="shared" si="40"/>
        <v>45722.400000000001</v>
      </c>
      <c r="U89" s="77">
        <f t="shared" si="40"/>
        <v>13223</v>
      </c>
      <c r="V89" s="77">
        <f t="shared" si="40"/>
        <v>8295.7000000000007</v>
      </c>
      <c r="W89" s="77">
        <f t="shared" si="40"/>
        <v>8135.2</v>
      </c>
      <c r="X89" s="77">
        <f t="shared" si="40"/>
        <v>5371.6</v>
      </c>
      <c r="Y89" s="77">
        <f t="shared" si="40"/>
        <v>2231.6999999999998</v>
      </c>
      <c r="Z89" s="77">
        <f t="shared" si="40"/>
        <v>477.6</v>
      </c>
      <c r="AA89" s="77">
        <f t="shared" si="40"/>
        <v>16083.4</v>
      </c>
      <c r="AB89" s="77">
        <f t="shared" si="40"/>
        <v>253287.7</v>
      </c>
      <c r="AC89" s="77">
        <f t="shared" si="30"/>
        <v>116441</v>
      </c>
      <c r="AD89" s="78">
        <f t="shared" si="37"/>
        <v>85.08864298517976</v>
      </c>
      <c r="AE89" s="1"/>
      <c r="AF89" s="1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2:44" ht="15.95" customHeight="1">
      <c r="B90" s="83" t="s">
        <v>97</v>
      </c>
      <c r="C90" s="84">
        <v>0</v>
      </c>
      <c r="D90" s="84">
        <v>0</v>
      </c>
      <c r="E90" s="84">
        <v>0</v>
      </c>
      <c r="F90" s="84">
        <v>0</v>
      </c>
      <c r="G90" s="84">
        <v>0</v>
      </c>
      <c r="H90" s="84">
        <v>0</v>
      </c>
      <c r="I90" s="84">
        <v>0</v>
      </c>
      <c r="J90" s="84">
        <v>0</v>
      </c>
      <c r="K90" s="84">
        <v>0</v>
      </c>
      <c r="L90" s="84">
        <v>0</v>
      </c>
      <c r="M90" s="84">
        <v>0</v>
      </c>
      <c r="N90" s="84">
        <v>0</v>
      </c>
      <c r="O90" s="85">
        <f>SUM(C90:N90)</f>
        <v>0</v>
      </c>
      <c r="P90" s="84">
        <v>0</v>
      </c>
      <c r="Q90" s="84">
        <v>0</v>
      </c>
      <c r="R90" s="84">
        <v>0</v>
      </c>
      <c r="S90" s="84">
        <v>0</v>
      </c>
      <c r="T90" s="84">
        <v>0</v>
      </c>
      <c r="U90" s="84">
        <v>0</v>
      </c>
      <c r="V90" s="84">
        <v>0</v>
      </c>
      <c r="W90" s="84">
        <v>0</v>
      </c>
      <c r="X90" s="84">
        <v>0</v>
      </c>
      <c r="Y90" s="84">
        <v>0</v>
      </c>
      <c r="Z90" s="84">
        <v>0</v>
      </c>
      <c r="AA90" s="84">
        <v>0</v>
      </c>
      <c r="AB90" s="85">
        <f>SUM(P90:AA90)</f>
        <v>0</v>
      </c>
      <c r="AC90" s="84">
        <v>0</v>
      </c>
      <c r="AD90" s="86">
        <v>0</v>
      </c>
      <c r="AE90" s="1"/>
      <c r="AF90" s="1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2:44" ht="15.95" customHeight="1">
      <c r="B91" s="83" t="s">
        <v>98</v>
      </c>
      <c r="C91" s="84">
        <f t="shared" ref="C91:AA91" si="41">+C93+C96</f>
        <v>2757.2</v>
      </c>
      <c r="D91" s="84">
        <f t="shared" si="41"/>
        <v>2658.3</v>
      </c>
      <c r="E91" s="84">
        <f t="shared" si="41"/>
        <v>2523.3999999999996</v>
      </c>
      <c r="F91" s="84">
        <f t="shared" si="41"/>
        <v>57949.2</v>
      </c>
      <c r="G91" s="84">
        <f t="shared" si="41"/>
        <v>4436.3</v>
      </c>
      <c r="H91" s="84">
        <f t="shared" si="41"/>
        <v>1606.8</v>
      </c>
      <c r="I91" s="84">
        <f t="shared" si="41"/>
        <v>32659.8</v>
      </c>
      <c r="J91" s="84">
        <f>+J93+J96</f>
        <v>13259.8</v>
      </c>
      <c r="K91" s="84">
        <f>+K93+K96</f>
        <v>7291.3</v>
      </c>
      <c r="L91" s="84">
        <f>+L93+L96</f>
        <v>2255.2000000000003</v>
      </c>
      <c r="M91" s="84">
        <f>+M93+M96</f>
        <v>1634.3999999999999</v>
      </c>
      <c r="N91" s="84">
        <f>+N93+N96+N92</f>
        <v>7815</v>
      </c>
      <c r="O91" s="84">
        <f>+O93+O96+O92</f>
        <v>136846.70000000001</v>
      </c>
      <c r="P91" s="84">
        <f t="shared" si="41"/>
        <v>112323.8</v>
      </c>
      <c r="Q91" s="84">
        <f t="shared" si="41"/>
        <v>13701.3</v>
      </c>
      <c r="R91" s="84">
        <f t="shared" si="41"/>
        <v>20261.900000000001</v>
      </c>
      <c r="S91" s="84">
        <f t="shared" si="41"/>
        <v>7460.1</v>
      </c>
      <c r="T91" s="84">
        <f t="shared" si="41"/>
        <v>45722.400000000001</v>
      </c>
      <c r="U91" s="84">
        <f t="shared" si="41"/>
        <v>13223</v>
      </c>
      <c r="V91" s="84">
        <f>+V93+V96</f>
        <v>8295.7000000000007</v>
      </c>
      <c r="W91" s="84">
        <f>+W93+W96</f>
        <v>8135.2</v>
      </c>
      <c r="X91" s="84">
        <f>+X93+X96</f>
        <v>5371.6</v>
      </c>
      <c r="Y91" s="84">
        <f>+Y93+Y96</f>
        <v>2231.6999999999998</v>
      </c>
      <c r="Z91" s="84">
        <f>+Z93+Z96</f>
        <v>477.6</v>
      </c>
      <c r="AA91" s="84">
        <f t="shared" si="41"/>
        <v>16083.4</v>
      </c>
      <c r="AB91" s="84">
        <f>+AB93+AB96+AB92</f>
        <v>253287.7</v>
      </c>
      <c r="AC91" s="87">
        <f t="shared" ref="AC91:AC105" si="42">+AB91-O91</f>
        <v>116441</v>
      </c>
      <c r="AD91" s="88">
        <f>+AC91/O91*100</f>
        <v>85.08864298517976</v>
      </c>
      <c r="AE91" s="1"/>
      <c r="AF91" s="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2:44" ht="15.95" customHeight="1">
      <c r="B92" s="89" t="s">
        <v>99</v>
      </c>
      <c r="C92" s="90">
        <v>0</v>
      </c>
      <c r="D92" s="90">
        <v>0</v>
      </c>
      <c r="E92" s="90">
        <v>0</v>
      </c>
      <c r="F92" s="90">
        <v>0</v>
      </c>
      <c r="G92" s="90">
        <v>0</v>
      </c>
      <c r="H92" s="90">
        <v>0</v>
      </c>
      <c r="I92" s="90">
        <v>0</v>
      </c>
      <c r="J92" s="90">
        <v>0</v>
      </c>
      <c r="K92" s="90">
        <v>0</v>
      </c>
      <c r="L92" s="90">
        <v>0</v>
      </c>
      <c r="M92" s="90">
        <v>0</v>
      </c>
      <c r="N92" s="90">
        <v>326.8</v>
      </c>
      <c r="O92" s="22">
        <f>SUM(C92:N92)</f>
        <v>326.8</v>
      </c>
      <c r="P92" s="90">
        <v>0</v>
      </c>
      <c r="Q92" s="90">
        <v>0</v>
      </c>
      <c r="R92" s="90">
        <v>0</v>
      </c>
      <c r="S92" s="90">
        <v>0</v>
      </c>
      <c r="T92" s="90">
        <v>0</v>
      </c>
      <c r="U92" s="90">
        <v>0</v>
      </c>
      <c r="V92" s="90">
        <v>0</v>
      </c>
      <c r="W92" s="90">
        <v>0</v>
      </c>
      <c r="X92" s="90">
        <v>0</v>
      </c>
      <c r="Y92" s="90">
        <v>0</v>
      </c>
      <c r="Z92" s="90">
        <v>0</v>
      </c>
      <c r="AA92" s="90">
        <v>0</v>
      </c>
      <c r="AB92" s="73">
        <f>SUM(P92:AA92)</f>
        <v>0</v>
      </c>
      <c r="AC92" s="91">
        <f t="shared" si="42"/>
        <v>-326.8</v>
      </c>
      <c r="AD92" s="92" t="s">
        <v>57</v>
      </c>
      <c r="AE92" s="1"/>
      <c r="AF92" s="1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2:44" ht="15.95" customHeight="1">
      <c r="B93" s="89" t="s">
        <v>100</v>
      </c>
      <c r="C93" s="90">
        <f t="shared" ref="C93:AB93" si="43">+C94+C95</f>
        <v>0</v>
      </c>
      <c r="D93" s="90">
        <f t="shared" si="43"/>
        <v>0</v>
      </c>
      <c r="E93" s="90">
        <f t="shared" si="43"/>
        <v>0</v>
      </c>
      <c r="F93" s="90">
        <f t="shared" si="43"/>
        <v>53925.1</v>
      </c>
      <c r="G93" s="90">
        <f t="shared" si="43"/>
        <v>29.1</v>
      </c>
      <c r="H93" s="90">
        <f t="shared" si="43"/>
        <v>0</v>
      </c>
      <c r="I93" s="90">
        <f t="shared" si="43"/>
        <v>30849.5</v>
      </c>
      <c r="J93" s="90">
        <f t="shared" si="43"/>
        <v>10002.5</v>
      </c>
      <c r="K93" s="90">
        <f t="shared" si="43"/>
        <v>3668</v>
      </c>
      <c r="L93" s="90">
        <f t="shared" si="43"/>
        <v>10.9</v>
      </c>
      <c r="M93" s="90">
        <f t="shared" si="43"/>
        <v>0</v>
      </c>
      <c r="N93" s="90">
        <f t="shared" si="43"/>
        <v>232</v>
      </c>
      <c r="O93" s="90">
        <f t="shared" si="43"/>
        <v>98717.1</v>
      </c>
      <c r="P93" s="90">
        <f t="shared" si="43"/>
        <v>111476.1</v>
      </c>
      <c r="Q93" s="90">
        <f t="shared" si="43"/>
        <v>0</v>
      </c>
      <c r="R93" s="90">
        <f t="shared" si="43"/>
        <v>14000</v>
      </c>
      <c r="S93" s="90">
        <f t="shared" si="43"/>
        <v>6000</v>
      </c>
      <c r="T93" s="90">
        <f t="shared" si="43"/>
        <v>44805</v>
      </c>
      <c r="U93" s="90">
        <f t="shared" si="43"/>
        <v>12000</v>
      </c>
      <c r="V93" s="90">
        <f t="shared" si="43"/>
        <v>7044.7</v>
      </c>
      <c r="W93" s="90">
        <f t="shared" si="43"/>
        <v>0</v>
      </c>
      <c r="X93" s="90">
        <f t="shared" si="43"/>
        <v>3000</v>
      </c>
      <c r="Y93" s="90">
        <f t="shared" si="43"/>
        <v>0</v>
      </c>
      <c r="Z93" s="90">
        <f t="shared" si="43"/>
        <v>0</v>
      </c>
      <c r="AA93" s="90">
        <f t="shared" si="43"/>
        <v>0</v>
      </c>
      <c r="AB93" s="90">
        <f t="shared" si="43"/>
        <v>198325.80000000002</v>
      </c>
      <c r="AC93" s="91">
        <f t="shared" si="42"/>
        <v>99608.700000000012</v>
      </c>
      <c r="AD93" s="74">
        <f>+AC93/O93*100</f>
        <v>100.90318698584137</v>
      </c>
      <c r="AE93" s="1"/>
      <c r="AF93" s="1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2:44" ht="15.95" customHeight="1">
      <c r="B94" s="93" t="s">
        <v>101</v>
      </c>
      <c r="C94" s="80">
        <v>0</v>
      </c>
      <c r="D94" s="80">
        <v>0</v>
      </c>
      <c r="E94" s="80">
        <v>0</v>
      </c>
      <c r="F94" s="80">
        <v>2.2000000000000002</v>
      </c>
      <c r="G94" s="80">
        <v>29.1</v>
      </c>
      <c r="H94" s="80">
        <v>0</v>
      </c>
      <c r="I94" s="80">
        <v>20000</v>
      </c>
      <c r="J94" s="80">
        <v>10002.5</v>
      </c>
      <c r="K94" s="80">
        <v>3614</v>
      </c>
      <c r="L94" s="80">
        <v>0</v>
      </c>
      <c r="M94" s="80">
        <v>0</v>
      </c>
      <c r="N94" s="80">
        <v>0</v>
      </c>
      <c r="O94" s="26">
        <f>SUM(C94:N94)</f>
        <v>33647.800000000003</v>
      </c>
      <c r="P94" s="80">
        <v>0</v>
      </c>
      <c r="Q94" s="80">
        <v>0</v>
      </c>
      <c r="R94" s="80">
        <v>14000</v>
      </c>
      <c r="S94" s="80">
        <v>6000</v>
      </c>
      <c r="T94" s="80">
        <v>0</v>
      </c>
      <c r="U94" s="80">
        <v>12000</v>
      </c>
      <c r="V94" s="80">
        <v>7000</v>
      </c>
      <c r="W94" s="80">
        <v>0</v>
      </c>
      <c r="X94" s="80">
        <v>3000</v>
      </c>
      <c r="Y94" s="80">
        <v>0</v>
      </c>
      <c r="Z94" s="80">
        <v>0</v>
      </c>
      <c r="AA94" s="80">
        <v>0</v>
      </c>
      <c r="AB94" s="81">
        <f>SUM(P94:AA94)</f>
        <v>42000</v>
      </c>
      <c r="AC94" s="94">
        <f t="shared" si="42"/>
        <v>8352.1999999999971</v>
      </c>
      <c r="AD94" s="82">
        <f>+AC94/O94*100</f>
        <v>24.82242524028316</v>
      </c>
      <c r="AE94" s="1"/>
      <c r="AF94" s="1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2:44" ht="15.95" customHeight="1">
      <c r="B95" s="93" t="s">
        <v>102</v>
      </c>
      <c r="C95" s="80">
        <v>0</v>
      </c>
      <c r="D95" s="80">
        <v>0</v>
      </c>
      <c r="E95" s="80">
        <v>0</v>
      </c>
      <c r="F95" s="80">
        <v>53922.9</v>
      </c>
      <c r="G95" s="80">
        <v>0</v>
      </c>
      <c r="H95" s="80">
        <v>0</v>
      </c>
      <c r="I95" s="80">
        <v>10849.5</v>
      </c>
      <c r="J95" s="80">
        <v>0</v>
      </c>
      <c r="K95" s="80">
        <v>54</v>
      </c>
      <c r="L95" s="80">
        <v>10.9</v>
      </c>
      <c r="M95" s="80">
        <v>0</v>
      </c>
      <c r="N95" s="80">
        <v>232</v>
      </c>
      <c r="O95" s="26">
        <f>SUM(C95:N95)</f>
        <v>65069.3</v>
      </c>
      <c r="P95" s="80">
        <v>111476.1</v>
      </c>
      <c r="Q95" s="80">
        <v>0</v>
      </c>
      <c r="R95" s="80">
        <v>0</v>
      </c>
      <c r="S95" s="80">
        <v>0</v>
      </c>
      <c r="T95" s="80">
        <v>44805</v>
      </c>
      <c r="U95" s="80">
        <v>0</v>
      </c>
      <c r="V95" s="80">
        <v>44.7</v>
      </c>
      <c r="W95" s="80">
        <v>0</v>
      </c>
      <c r="X95" s="80">
        <v>0</v>
      </c>
      <c r="Y95" s="80">
        <v>0</v>
      </c>
      <c r="Z95" s="80">
        <v>0</v>
      </c>
      <c r="AA95" s="80">
        <v>0</v>
      </c>
      <c r="AB95" s="81">
        <f>SUM(P95:AA95)</f>
        <v>156325.80000000002</v>
      </c>
      <c r="AC95" s="94">
        <f t="shared" si="42"/>
        <v>91256.500000000015</v>
      </c>
      <c r="AD95" s="82">
        <f>+AC95/O95*100</f>
        <v>140.24509253979988</v>
      </c>
      <c r="AE95" s="1"/>
      <c r="AF95" s="1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2:44" ht="15.95" customHeight="1">
      <c r="B96" s="89" t="s">
        <v>103</v>
      </c>
      <c r="C96" s="90">
        <f t="shared" ref="C96:AB96" si="44">+C97+C98</f>
        <v>2757.2</v>
      </c>
      <c r="D96" s="90">
        <f t="shared" si="44"/>
        <v>2658.3</v>
      </c>
      <c r="E96" s="90">
        <f t="shared" si="44"/>
        <v>2523.3999999999996</v>
      </c>
      <c r="F96" s="90">
        <f t="shared" si="44"/>
        <v>4024.1000000000004</v>
      </c>
      <c r="G96" s="90">
        <f t="shared" si="44"/>
        <v>4407.2</v>
      </c>
      <c r="H96" s="90">
        <f t="shared" si="44"/>
        <v>1606.8</v>
      </c>
      <c r="I96" s="90">
        <f t="shared" si="44"/>
        <v>1810.3000000000002</v>
      </c>
      <c r="J96" s="90">
        <f t="shared" si="44"/>
        <v>3257.3</v>
      </c>
      <c r="K96" s="90">
        <f t="shared" si="44"/>
        <v>3623.3</v>
      </c>
      <c r="L96" s="90">
        <f t="shared" si="44"/>
        <v>2244.3000000000002</v>
      </c>
      <c r="M96" s="90">
        <f t="shared" si="44"/>
        <v>1634.3999999999999</v>
      </c>
      <c r="N96" s="90">
        <f t="shared" si="44"/>
        <v>7256.2</v>
      </c>
      <c r="O96" s="90">
        <f t="shared" si="44"/>
        <v>37802.800000000003</v>
      </c>
      <c r="P96" s="90">
        <f t="shared" si="44"/>
        <v>847.69999999999993</v>
      </c>
      <c r="Q96" s="90">
        <f t="shared" si="44"/>
        <v>13701.3</v>
      </c>
      <c r="R96" s="90">
        <f t="shared" si="44"/>
        <v>6261.9</v>
      </c>
      <c r="S96" s="90">
        <f t="shared" si="44"/>
        <v>1460.1</v>
      </c>
      <c r="T96" s="90">
        <f t="shared" si="44"/>
        <v>917.40000000000009</v>
      </c>
      <c r="U96" s="90">
        <f t="shared" si="44"/>
        <v>1223</v>
      </c>
      <c r="V96" s="90">
        <f t="shared" si="44"/>
        <v>1251</v>
      </c>
      <c r="W96" s="90">
        <f t="shared" si="44"/>
        <v>8135.2</v>
      </c>
      <c r="X96" s="90">
        <f t="shared" si="44"/>
        <v>2371.6</v>
      </c>
      <c r="Y96" s="90">
        <f t="shared" si="44"/>
        <v>2231.6999999999998</v>
      </c>
      <c r="Z96" s="90">
        <f t="shared" si="44"/>
        <v>477.6</v>
      </c>
      <c r="AA96" s="90">
        <f t="shared" si="44"/>
        <v>16083.4</v>
      </c>
      <c r="AB96" s="90">
        <f t="shared" si="44"/>
        <v>54961.899999999987</v>
      </c>
      <c r="AC96" s="91">
        <f t="shared" si="42"/>
        <v>17159.099999999984</v>
      </c>
      <c r="AD96" s="23">
        <f>+AC96/O96*100</f>
        <v>45.391082142063503</v>
      </c>
      <c r="AE96" s="1"/>
      <c r="AF96" s="1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2:62" ht="13.5" customHeight="1">
      <c r="B97" s="93" t="s">
        <v>104</v>
      </c>
      <c r="C97" s="80">
        <v>0</v>
      </c>
      <c r="D97" s="80">
        <v>0</v>
      </c>
      <c r="E97" s="80">
        <v>0</v>
      </c>
      <c r="F97" s="80">
        <v>0</v>
      </c>
      <c r="G97" s="80">
        <v>0</v>
      </c>
      <c r="H97" s="80">
        <v>0</v>
      </c>
      <c r="I97" s="80">
        <v>0</v>
      </c>
      <c r="J97" s="80">
        <v>0</v>
      </c>
      <c r="K97" s="80">
        <v>0</v>
      </c>
      <c r="L97" s="80">
        <v>0</v>
      </c>
      <c r="M97" s="80">
        <v>0</v>
      </c>
      <c r="N97" s="80">
        <v>0</v>
      </c>
      <c r="O97" s="26">
        <f>SUM(C97:N97)</f>
        <v>0</v>
      </c>
      <c r="P97" s="80">
        <v>0</v>
      </c>
      <c r="Q97" s="80">
        <v>0</v>
      </c>
      <c r="R97" s="80">
        <v>0</v>
      </c>
      <c r="S97" s="80">
        <v>0</v>
      </c>
      <c r="T97" s="80">
        <v>0</v>
      </c>
      <c r="U97" s="80">
        <v>0</v>
      </c>
      <c r="V97" s="80">
        <v>0</v>
      </c>
      <c r="W97" s="80">
        <v>0</v>
      </c>
      <c r="X97" s="80">
        <v>0</v>
      </c>
      <c r="Y97" s="80">
        <v>0</v>
      </c>
      <c r="Z97" s="80">
        <v>0</v>
      </c>
      <c r="AA97" s="80">
        <v>0</v>
      </c>
      <c r="AB97" s="81">
        <f>SUM(P97:AA97)</f>
        <v>0</v>
      </c>
      <c r="AC97" s="26">
        <f t="shared" si="42"/>
        <v>0</v>
      </c>
      <c r="AD97" s="92" t="s">
        <v>57</v>
      </c>
      <c r="AE97" s="1"/>
      <c r="AF97" s="1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2:62" ht="15.95" customHeight="1">
      <c r="B98" s="93" t="s">
        <v>105</v>
      </c>
      <c r="C98" s="80">
        <f t="shared" ref="C98:AB98" si="45">+C99+C100</f>
        <v>2757.2</v>
      </c>
      <c r="D98" s="80">
        <f t="shared" si="45"/>
        <v>2658.3</v>
      </c>
      <c r="E98" s="80">
        <f t="shared" si="45"/>
        <v>2523.3999999999996</v>
      </c>
      <c r="F98" s="80">
        <f t="shared" si="45"/>
        <v>4024.1000000000004</v>
      </c>
      <c r="G98" s="80">
        <f t="shared" si="45"/>
        <v>4407.2</v>
      </c>
      <c r="H98" s="80">
        <f t="shared" si="45"/>
        <v>1606.8</v>
      </c>
      <c r="I98" s="80">
        <f t="shared" si="45"/>
        <v>1810.3000000000002</v>
      </c>
      <c r="J98" s="80">
        <f t="shared" si="45"/>
        <v>3257.3</v>
      </c>
      <c r="K98" s="80">
        <f t="shared" si="45"/>
        <v>3623.3</v>
      </c>
      <c r="L98" s="80">
        <f t="shared" si="45"/>
        <v>2244.3000000000002</v>
      </c>
      <c r="M98" s="80">
        <f t="shared" si="45"/>
        <v>1634.3999999999999</v>
      </c>
      <c r="N98" s="80">
        <f t="shared" si="45"/>
        <v>7256.2</v>
      </c>
      <c r="O98" s="80">
        <f t="shared" si="45"/>
        <v>37802.800000000003</v>
      </c>
      <c r="P98" s="80">
        <f t="shared" si="45"/>
        <v>847.69999999999993</v>
      </c>
      <c r="Q98" s="80">
        <f t="shared" si="45"/>
        <v>13701.3</v>
      </c>
      <c r="R98" s="80">
        <f t="shared" si="45"/>
        <v>6261.9</v>
      </c>
      <c r="S98" s="80">
        <f t="shared" si="45"/>
        <v>1460.1</v>
      </c>
      <c r="T98" s="80">
        <f t="shared" si="45"/>
        <v>917.40000000000009</v>
      </c>
      <c r="U98" s="80">
        <f t="shared" si="45"/>
        <v>1223</v>
      </c>
      <c r="V98" s="80">
        <f t="shared" si="45"/>
        <v>1251</v>
      </c>
      <c r="W98" s="80">
        <f t="shared" si="45"/>
        <v>8135.2</v>
      </c>
      <c r="X98" s="80">
        <f t="shared" si="45"/>
        <v>2371.6</v>
      </c>
      <c r="Y98" s="80">
        <f t="shared" si="45"/>
        <v>2231.6999999999998</v>
      </c>
      <c r="Z98" s="80">
        <f t="shared" si="45"/>
        <v>477.6</v>
      </c>
      <c r="AA98" s="80">
        <f t="shared" si="45"/>
        <v>16083.4</v>
      </c>
      <c r="AB98" s="80">
        <f t="shared" si="45"/>
        <v>54961.899999999987</v>
      </c>
      <c r="AC98" s="26">
        <f t="shared" si="42"/>
        <v>17159.099999999984</v>
      </c>
      <c r="AD98" s="95">
        <f t="shared" ref="AD98:AD107" si="46">+AC98/O98*100</f>
        <v>45.391082142063503</v>
      </c>
      <c r="AE98" s="1"/>
      <c r="AF98" s="1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2:62" ht="15.95" customHeight="1">
      <c r="B99" s="96" t="s">
        <v>106</v>
      </c>
      <c r="C99" s="80">
        <v>2696.2</v>
      </c>
      <c r="D99" s="80">
        <v>2435.8000000000002</v>
      </c>
      <c r="E99" s="80">
        <v>2217.6999999999998</v>
      </c>
      <c r="F99" s="80">
        <v>3317.9</v>
      </c>
      <c r="G99" s="80">
        <v>4024.8</v>
      </c>
      <c r="H99" s="80">
        <v>1175</v>
      </c>
      <c r="I99" s="80">
        <v>1465.7</v>
      </c>
      <c r="J99" s="80">
        <v>2802.5</v>
      </c>
      <c r="K99" s="80">
        <v>3086.4</v>
      </c>
      <c r="L99" s="80">
        <v>1303</v>
      </c>
      <c r="M99" s="80">
        <v>220.1</v>
      </c>
      <c r="N99" s="80">
        <v>965</v>
      </c>
      <c r="O99" s="26">
        <f>SUM(C99:N99)</f>
        <v>25710.100000000002</v>
      </c>
      <c r="P99" s="80">
        <v>638.79999999999995</v>
      </c>
      <c r="Q99" s="80">
        <v>85.9</v>
      </c>
      <c r="R99" s="80">
        <v>608</v>
      </c>
      <c r="S99" s="80">
        <v>179.5</v>
      </c>
      <c r="T99" s="80">
        <v>438.1</v>
      </c>
      <c r="U99" s="80">
        <v>835.2</v>
      </c>
      <c r="V99" s="80">
        <v>571.9</v>
      </c>
      <c r="W99" s="80">
        <v>991</v>
      </c>
      <c r="X99" s="97">
        <v>617.1</v>
      </c>
      <c r="Y99" s="97">
        <v>612.4</v>
      </c>
      <c r="Z99" s="97">
        <v>186.1</v>
      </c>
      <c r="AA99" s="97">
        <v>468.6</v>
      </c>
      <c r="AB99" s="81">
        <f>SUM(P99:AA99)</f>
        <v>6232.6</v>
      </c>
      <c r="AC99" s="26">
        <f t="shared" si="42"/>
        <v>-19477.5</v>
      </c>
      <c r="AD99" s="95">
        <f t="shared" si="46"/>
        <v>-75.758165079093416</v>
      </c>
      <c r="AE99" s="1"/>
      <c r="AF99" s="1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2:62" ht="15.95" customHeight="1">
      <c r="B100" s="96" t="s">
        <v>34</v>
      </c>
      <c r="C100" s="80">
        <v>61</v>
      </c>
      <c r="D100" s="80">
        <v>222.5</v>
      </c>
      <c r="E100" s="80">
        <v>305.7</v>
      </c>
      <c r="F100" s="80">
        <v>706.2</v>
      </c>
      <c r="G100" s="80">
        <v>382.4</v>
      </c>
      <c r="H100" s="80">
        <v>431.8</v>
      </c>
      <c r="I100" s="80">
        <v>344.6</v>
      </c>
      <c r="J100" s="80">
        <v>454.8</v>
      </c>
      <c r="K100" s="80">
        <v>536.9</v>
      </c>
      <c r="L100" s="80">
        <v>941.3</v>
      </c>
      <c r="M100" s="80">
        <v>1414.3</v>
      </c>
      <c r="N100" s="80">
        <v>6291.2</v>
      </c>
      <c r="O100" s="26">
        <f>SUM(C100:N100)</f>
        <v>12092.7</v>
      </c>
      <c r="P100" s="80">
        <v>208.9</v>
      </c>
      <c r="Q100" s="80">
        <v>13615.4</v>
      </c>
      <c r="R100" s="80">
        <v>5653.9</v>
      </c>
      <c r="S100" s="80">
        <v>1280.5999999999999</v>
      </c>
      <c r="T100" s="80">
        <v>479.3</v>
      </c>
      <c r="U100" s="80">
        <v>387.8</v>
      </c>
      <c r="V100" s="80">
        <v>679.1</v>
      </c>
      <c r="W100" s="80">
        <v>7144.2</v>
      </c>
      <c r="X100" s="80">
        <v>1754.5</v>
      </c>
      <c r="Y100" s="80">
        <v>1619.3</v>
      </c>
      <c r="Z100" s="80">
        <v>291.5</v>
      </c>
      <c r="AA100" s="80">
        <v>15614.8</v>
      </c>
      <c r="AB100" s="81">
        <f>SUM(P100:AA100)</f>
        <v>48729.299999999988</v>
      </c>
      <c r="AC100" s="26">
        <f t="shared" si="42"/>
        <v>36636.599999999991</v>
      </c>
      <c r="AD100" s="95">
        <f t="shared" si="46"/>
        <v>302.96459847676687</v>
      </c>
      <c r="AE100" s="12"/>
      <c r="AF100" s="1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</row>
    <row r="101" spans="2:62" ht="15.95" customHeight="1">
      <c r="B101" s="72" t="s">
        <v>107</v>
      </c>
      <c r="C101" s="73">
        <f t="shared" ref="C101:N101" si="47">+C102</f>
        <v>2.1</v>
      </c>
      <c r="D101" s="73">
        <f t="shared" si="47"/>
        <v>5.8</v>
      </c>
      <c r="E101" s="73">
        <f t="shared" si="47"/>
        <v>18</v>
      </c>
      <c r="F101" s="73">
        <f t="shared" si="47"/>
        <v>6.3</v>
      </c>
      <c r="G101" s="73">
        <f t="shared" si="47"/>
        <v>7.2</v>
      </c>
      <c r="H101" s="73">
        <f t="shared" si="47"/>
        <v>3.3</v>
      </c>
      <c r="I101" s="73">
        <f t="shared" si="47"/>
        <v>3</v>
      </c>
      <c r="J101" s="73">
        <f t="shared" si="47"/>
        <v>24.2</v>
      </c>
      <c r="K101" s="73">
        <f t="shared" si="47"/>
        <v>0.5</v>
      </c>
      <c r="L101" s="73">
        <f t="shared" si="47"/>
        <v>2.2999999999999998</v>
      </c>
      <c r="M101" s="73">
        <f t="shared" si="47"/>
        <v>1.4</v>
      </c>
      <c r="N101" s="73">
        <f t="shared" si="47"/>
        <v>4.2</v>
      </c>
      <c r="O101" s="73">
        <f>SUM(C101:N101)</f>
        <v>78.3</v>
      </c>
      <c r="P101" s="73">
        <f>+P102</f>
        <v>2.8</v>
      </c>
      <c r="Q101" s="73">
        <f>+Q102+Q103</f>
        <v>125.9</v>
      </c>
      <c r="R101" s="73">
        <f t="shared" ref="R101:AB101" si="48">+R102+R103</f>
        <v>452.2</v>
      </c>
      <c r="S101" s="73">
        <f t="shared" si="48"/>
        <v>3.4</v>
      </c>
      <c r="T101" s="73">
        <f t="shared" si="48"/>
        <v>13.6</v>
      </c>
      <c r="U101" s="73">
        <f t="shared" si="48"/>
        <v>6.4</v>
      </c>
      <c r="V101" s="73">
        <f>+V102+V103</f>
        <v>2.4</v>
      </c>
      <c r="W101" s="73">
        <f>+W102+W103</f>
        <v>5.3</v>
      </c>
      <c r="X101" s="73">
        <f>+X102+X103</f>
        <v>9</v>
      </c>
      <c r="Y101" s="73">
        <f>+Y102+Y103</f>
        <v>24.9</v>
      </c>
      <c r="Z101" s="73">
        <f>+Z102+Z103</f>
        <v>2.2999999999999998</v>
      </c>
      <c r="AA101" s="73">
        <f t="shared" si="48"/>
        <v>16.8</v>
      </c>
      <c r="AB101" s="73">
        <f t="shared" si="48"/>
        <v>664.99999999999989</v>
      </c>
      <c r="AC101" s="73">
        <f t="shared" si="42"/>
        <v>586.69999999999993</v>
      </c>
      <c r="AD101" s="23">
        <f t="shared" si="46"/>
        <v>749.29757343550443</v>
      </c>
      <c r="AE101" s="1"/>
      <c r="AF101" s="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2:62" ht="13.5" customHeight="1">
      <c r="B102" s="30" t="s">
        <v>108</v>
      </c>
      <c r="C102" s="81">
        <v>2.1</v>
      </c>
      <c r="D102" s="81">
        <v>5.8</v>
      </c>
      <c r="E102" s="81">
        <v>18</v>
      </c>
      <c r="F102" s="81">
        <v>6.3</v>
      </c>
      <c r="G102" s="81">
        <v>7.2</v>
      </c>
      <c r="H102" s="81">
        <v>3.3</v>
      </c>
      <c r="I102" s="81">
        <v>3</v>
      </c>
      <c r="J102" s="81">
        <v>24.2</v>
      </c>
      <c r="K102" s="81">
        <v>0.5</v>
      </c>
      <c r="L102" s="81">
        <v>2.2999999999999998</v>
      </c>
      <c r="M102" s="81">
        <v>1.4</v>
      </c>
      <c r="N102" s="81">
        <v>4.2</v>
      </c>
      <c r="O102" s="81">
        <f>SUM(C102:N102)</f>
        <v>78.3</v>
      </c>
      <c r="P102" s="81">
        <v>2.8</v>
      </c>
      <c r="Q102" s="81">
        <v>10.9</v>
      </c>
      <c r="R102" s="81">
        <v>452.2</v>
      </c>
      <c r="S102" s="81">
        <v>3.4</v>
      </c>
      <c r="T102" s="81">
        <v>13.6</v>
      </c>
      <c r="U102" s="81">
        <v>6.4</v>
      </c>
      <c r="V102" s="81">
        <v>2.4</v>
      </c>
      <c r="W102" s="81">
        <v>5.3</v>
      </c>
      <c r="X102" s="81">
        <v>9</v>
      </c>
      <c r="Y102" s="81">
        <v>24.9</v>
      </c>
      <c r="Z102" s="81">
        <v>2.2999999999999998</v>
      </c>
      <c r="AA102" s="81">
        <v>16.8</v>
      </c>
      <c r="AB102" s="81">
        <f>SUM(P102:AA102)</f>
        <v>549.99999999999989</v>
      </c>
      <c r="AC102" s="81">
        <f t="shared" si="42"/>
        <v>471.69999999999987</v>
      </c>
      <c r="AD102" s="95">
        <f t="shared" si="46"/>
        <v>602.42656449552987</v>
      </c>
      <c r="AE102" s="1"/>
      <c r="AF102" s="1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2:62" ht="13.5" customHeight="1">
      <c r="B103" s="30" t="s">
        <v>109</v>
      </c>
      <c r="C103" s="61">
        <v>0</v>
      </c>
      <c r="D103" s="61">
        <v>0</v>
      </c>
      <c r="E103" s="61">
        <v>0</v>
      </c>
      <c r="F103" s="61">
        <v>0</v>
      </c>
      <c r="G103" s="61">
        <v>0</v>
      </c>
      <c r="H103" s="61">
        <v>0</v>
      </c>
      <c r="I103" s="61">
        <v>0</v>
      </c>
      <c r="J103" s="61">
        <v>0</v>
      </c>
      <c r="K103" s="61">
        <v>0</v>
      </c>
      <c r="L103" s="61">
        <v>0</v>
      </c>
      <c r="M103" s="61">
        <v>0</v>
      </c>
      <c r="N103" s="61">
        <v>0</v>
      </c>
      <c r="O103" s="61">
        <f>SUM(C103:N103)</f>
        <v>0</v>
      </c>
      <c r="P103" s="61">
        <v>0</v>
      </c>
      <c r="Q103" s="98">
        <v>115</v>
      </c>
      <c r="R103" s="98">
        <v>0</v>
      </c>
      <c r="S103" s="98">
        <v>0</v>
      </c>
      <c r="T103" s="98">
        <v>0</v>
      </c>
      <c r="U103" s="98">
        <v>0</v>
      </c>
      <c r="V103" s="98">
        <v>0</v>
      </c>
      <c r="W103" s="98">
        <v>0</v>
      </c>
      <c r="X103" s="98">
        <v>0</v>
      </c>
      <c r="Y103" s="98">
        <v>0</v>
      </c>
      <c r="Z103" s="98">
        <v>0</v>
      </c>
      <c r="AA103" s="98">
        <v>0</v>
      </c>
      <c r="AB103" s="61">
        <f>SUM(P103:AA103)</f>
        <v>115</v>
      </c>
      <c r="AC103" s="99">
        <f>+AB103-O103</f>
        <v>115</v>
      </c>
      <c r="AD103" s="92" t="s">
        <v>57</v>
      </c>
      <c r="AE103" s="1"/>
      <c r="AF103" s="1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2:62" ht="15.95" customHeight="1" thickBot="1">
      <c r="B104" s="100" t="s">
        <v>91</v>
      </c>
      <c r="C104" s="101">
        <f t="shared" ref="C104:AA104" si="49">+C101+C86+C85+C84</f>
        <v>36946.199999999997</v>
      </c>
      <c r="D104" s="101">
        <f t="shared" si="49"/>
        <v>31651</v>
      </c>
      <c r="E104" s="101">
        <f t="shared" si="49"/>
        <v>34330.5</v>
      </c>
      <c r="F104" s="101">
        <f t="shared" si="49"/>
        <v>112579.1</v>
      </c>
      <c r="G104" s="101">
        <f t="shared" si="49"/>
        <v>35723</v>
      </c>
      <c r="H104" s="101">
        <f t="shared" si="49"/>
        <v>31662.5</v>
      </c>
      <c r="I104" s="101">
        <f t="shared" si="49"/>
        <v>74282.2</v>
      </c>
      <c r="J104" s="101">
        <f t="shared" si="49"/>
        <v>44511.100000000006</v>
      </c>
      <c r="K104" s="101">
        <f t="shared" si="49"/>
        <v>38201.199999999997</v>
      </c>
      <c r="L104" s="101">
        <f t="shared" si="49"/>
        <v>39593.1</v>
      </c>
      <c r="M104" s="101">
        <f t="shared" si="49"/>
        <v>33319.899999999994</v>
      </c>
      <c r="N104" s="101">
        <f t="shared" si="49"/>
        <v>43715.7</v>
      </c>
      <c r="O104" s="101">
        <f t="shared" si="49"/>
        <v>556515.49999999988</v>
      </c>
      <c r="P104" s="101">
        <f t="shared" si="49"/>
        <v>245807.8</v>
      </c>
      <c r="Q104" s="101">
        <f t="shared" si="49"/>
        <v>44917.200000000004</v>
      </c>
      <c r="R104" s="101">
        <f t="shared" si="49"/>
        <v>54815.4</v>
      </c>
      <c r="S104" s="101">
        <f t="shared" si="49"/>
        <v>56442.700000000004</v>
      </c>
      <c r="T104" s="101">
        <f t="shared" si="49"/>
        <v>82709.700000000012</v>
      </c>
      <c r="U104" s="101">
        <f t="shared" si="49"/>
        <v>47218.099999999991</v>
      </c>
      <c r="V104" s="101">
        <f t="shared" si="49"/>
        <v>46069.399999999994</v>
      </c>
      <c r="W104" s="101">
        <f t="shared" si="49"/>
        <v>44085.100000000013</v>
      </c>
      <c r="X104" s="101">
        <f t="shared" si="49"/>
        <v>41033</v>
      </c>
      <c r="Y104" s="101">
        <f t="shared" si="49"/>
        <v>40223.200000000004</v>
      </c>
      <c r="Z104" s="101">
        <f t="shared" si="49"/>
        <v>34756.19999999999</v>
      </c>
      <c r="AA104" s="101">
        <f t="shared" si="49"/>
        <v>53999.100000000006</v>
      </c>
      <c r="AB104" s="101">
        <f>+AB101+AB86+AB85+AB84</f>
        <v>792076.89999999991</v>
      </c>
      <c r="AC104" s="101">
        <f t="shared" si="42"/>
        <v>235561.40000000002</v>
      </c>
      <c r="AD104" s="102">
        <f t="shared" si="46"/>
        <v>42.327913598093872</v>
      </c>
      <c r="AE104" s="1"/>
      <c r="AF104" s="1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2:62" ht="17.25" customHeight="1" thickTop="1">
      <c r="B105" s="103" t="s">
        <v>110</v>
      </c>
      <c r="C105" s="104">
        <v>187.1</v>
      </c>
      <c r="D105" s="104">
        <v>188.4</v>
      </c>
      <c r="E105" s="104">
        <v>221.8</v>
      </c>
      <c r="F105" s="104">
        <v>192.7</v>
      </c>
      <c r="G105" s="104">
        <v>195.6</v>
      </c>
      <c r="H105" s="104">
        <v>349.8</v>
      </c>
      <c r="I105" s="104">
        <v>215.1</v>
      </c>
      <c r="J105" s="104">
        <v>197.5</v>
      </c>
      <c r="K105" s="104">
        <v>208.7</v>
      </c>
      <c r="L105" s="104">
        <v>207.4</v>
      </c>
      <c r="M105" s="104">
        <v>205</v>
      </c>
      <c r="N105" s="104">
        <v>217.3</v>
      </c>
      <c r="O105" s="104">
        <f>SUM(C105:N105)</f>
        <v>2586.4</v>
      </c>
      <c r="P105" s="104">
        <v>203.8</v>
      </c>
      <c r="Q105" s="105">
        <v>215.5</v>
      </c>
      <c r="R105" s="105">
        <v>250.3</v>
      </c>
      <c r="S105" s="105">
        <v>233.2</v>
      </c>
      <c r="T105" s="105">
        <v>261.5</v>
      </c>
      <c r="U105" s="105">
        <v>225.8</v>
      </c>
      <c r="V105" s="105">
        <v>269.3</v>
      </c>
      <c r="W105" s="105">
        <v>302.5</v>
      </c>
      <c r="X105" s="105">
        <v>224.5</v>
      </c>
      <c r="Y105" s="105">
        <v>232.4</v>
      </c>
      <c r="Z105" s="105">
        <v>216</v>
      </c>
      <c r="AA105" s="105">
        <v>223</v>
      </c>
      <c r="AB105" s="104">
        <f>SUM(P105:AA105)</f>
        <v>2857.7999999999997</v>
      </c>
      <c r="AC105" s="106">
        <f t="shared" si="42"/>
        <v>271.39999999999964</v>
      </c>
      <c r="AD105" s="107">
        <f t="shared" si="46"/>
        <v>10.493349829879355</v>
      </c>
      <c r="AE105" s="1"/>
      <c r="AF105" s="1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2:62" ht="16.5" customHeight="1">
      <c r="B106" s="108" t="s">
        <v>111</v>
      </c>
      <c r="C106" s="61">
        <v>0.3</v>
      </c>
      <c r="D106" s="61">
        <v>0.6</v>
      </c>
      <c r="E106" s="61">
        <v>0.6</v>
      </c>
      <c r="F106" s="61">
        <v>-0.1</v>
      </c>
      <c r="G106" s="61">
        <v>0.9</v>
      </c>
      <c r="H106" s="61">
        <v>0.1</v>
      </c>
      <c r="I106" s="61">
        <v>5.7</v>
      </c>
      <c r="J106" s="61">
        <v>-1.3</v>
      </c>
      <c r="K106" s="61">
        <v>-6.2</v>
      </c>
      <c r="L106" s="61">
        <v>-0.9</v>
      </c>
      <c r="M106" s="61">
        <v>0.3</v>
      </c>
      <c r="N106" s="61">
        <v>0</v>
      </c>
      <c r="O106" s="61">
        <f>SUM(C106:N106)</f>
        <v>-3.8857805861880479E-16</v>
      </c>
      <c r="P106" s="61">
        <v>0.4</v>
      </c>
      <c r="Q106" s="98">
        <v>0.4</v>
      </c>
      <c r="R106" s="98">
        <v>0.8</v>
      </c>
      <c r="S106" s="98">
        <v>-0.5</v>
      </c>
      <c r="T106" s="98">
        <v>0</v>
      </c>
      <c r="U106" s="98">
        <v>-0.5</v>
      </c>
      <c r="V106" s="98">
        <v>-0.2</v>
      </c>
      <c r="W106" s="98">
        <v>-0.2</v>
      </c>
      <c r="X106" s="98">
        <v>-0.1</v>
      </c>
      <c r="Y106" s="98">
        <v>0</v>
      </c>
      <c r="Z106" s="98">
        <v>0.6</v>
      </c>
      <c r="AA106" s="98">
        <v>0.1</v>
      </c>
      <c r="AB106" s="61">
        <f>SUM(P106:AA106)</f>
        <v>0.8</v>
      </c>
      <c r="AC106" s="99">
        <f>+AB106-O106</f>
        <v>0.80000000000000049</v>
      </c>
      <c r="AD106" s="109" t="s">
        <v>57</v>
      </c>
      <c r="AE106" s="1"/>
      <c r="AF106" s="1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spans="2:62" ht="16.5" customHeight="1" thickBot="1">
      <c r="B107" s="110" t="s">
        <v>112</v>
      </c>
      <c r="C107" s="111">
        <v>163</v>
      </c>
      <c r="D107" s="111">
        <v>112.3</v>
      </c>
      <c r="E107" s="111">
        <v>121</v>
      </c>
      <c r="F107" s="111">
        <v>134.19999999999999</v>
      </c>
      <c r="G107" s="111">
        <v>167.1</v>
      </c>
      <c r="H107" s="111">
        <v>205.8</v>
      </c>
      <c r="I107" s="111">
        <v>199</v>
      </c>
      <c r="J107" s="111">
        <v>177.5</v>
      </c>
      <c r="K107" s="111">
        <v>179.2</v>
      </c>
      <c r="L107" s="111">
        <v>237.4</v>
      </c>
      <c r="M107" s="111">
        <v>223.2</v>
      </c>
      <c r="N107" s="111">
        <v>287.10000000000002</v>
      </c>
      <c r="O107" s="111">
        <f>SUM(C107:N107)</f>
        <v>2206.8000000000002</v>
      </c>
      <c r="P107" s="112">
        <v>261</v>
      </c>
      <c r="Q107" s="113">
        <v>190.6</v>
      </c>
      <c r="R107" s="113">
        <v>166.2</v>
      </c>
      <c r="S107" s="113">
        <v>177.7</v>
      </c>
      <c r="T107" s="113">
        <v>209</v>
      </c>
      <c r="U107" s="113">
        <v>256.89999999999998</v>
      </c>
      <c r="V107" s="113">
        <v>321.2</v>
      </c>
      <c r="W107" s="113">
        <v>326.5</v>
      </c>
      <c r="X107" s="113">
        <v>445.3</v>
      </c>
      <c r="Y107" s="114">
        <v>308.8</v>
      </c>
      <c r="Z107" s="114">
        <v>295.60000000000002</v>
      </c>
      <c r="AA107" s="114">
        <v>334.4</v>
      </c>
      <c r="AB107" s="111">
        <f>SUM(P107:AA107)</f>
        <v>3293.2000000000003</v>
      </c>
      <c r="AC107" s="115">
        <f>+AB107-O107</f>
        <v>1086.4000000000001</v>
      </c>
      <c r="AD107" s="116">
        <f t="shared" si="46"/>
        <v>49.229653797353635</v>
      </c>
      <c r="AE107" s="1"/>
      <c r="AF107" s="1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</row>
    <row r="108" spans="2:62" ht="16.5" customHeight="1" thickTop="1">
      <c r="B108" s="117" t="s">
        <v>113</v>
      </c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18"/>
      <c r="Q108" s="118"/>
      <c r="R108" s="118"/>
      <c r="S108" s="118"/>
      <c r="T108" s="118"/>
      <c r="U108" s="118"/>
      <c r="V108" s="118"/>
      <c r="W108" s="118"/>
      <c r="X108" s="118"/>
      <c r="Y108" s="107"/>
      <c r="Z108" s="107"/>
      <c r="AA108" s="107"/>
      <c r="AB108" s="107"/>
      <c r="AC108" s="107"/>
      <c r="AD108" s="107"/>
      <c r="AE108" s="1"/>
      <c r="AF108" s="1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</row>
    <row r="109" spans="2:62" ht="15" customHeight="1">
      <c r="B109" s="119" t="s">
        <v>114</v>
      </c>
      <c r="AC109" s="107"/>
      <c r="AD109" s="107"/>
      <c r="AE109" s="1"/>
      <c r="AF109" s="1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</row>
    <row r="110" spans="2:62" s="121" customFormat="1" ht="12" customHeight="1">
      <c r="B110" s="120" t="s">
        <v>115</v>
      </c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C110" s="123"/>
      <c r="AD110" s="123"/>
      <c r="AE110" s="124"/>
      <c r="AF110" s="125"/>
    </row>
    <row r="111" spans="2:62" s="121" customFormat="1" ht="12" customHeight="1">
      <c r="B111" s="120" t="s">
        <v>116</v>
      </c>
      <c r="AC111" s="123"/>
      <c r="AD111" s="123"/>
      <c r="AE111" s="124"/>
      <c r="AF111" s="125"/>
    </row>
    <row r="112" spans="2:62" s="121" customFormat="1" ht="12" customHeight="1">
      <c r="B112" s="120" t="s">
        <v>117</v>
      </c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2"/>
      <c r="AC112" s="123"/>
      <c r="AD112" s="123"/>
      <c r="AE112" s="124"/>
      <c r="AF112" s="125"/>
    </row>
    <row r="113" spans="2:44" ht="12" customHeight="1">
      <c r="B113" s="120" t="s">
        <v>118</v>
      </c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"/>
      <c r="AF113" s="1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2:44" ht="15" customHeight="1">
      <c r="B114" s="120" t="s">
        <v>119</v>
      </c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"/>
      <c r="AF114" s="1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2:44">
      <c r="B115" s="120" t="s">
        <v>120</v>
      </c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"/>
      <c r="AF115" s="1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2:44">
      <c r="B116" s="120" t="s">
        <v>121</v>
      </c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9"/>
      <c r="AD116" s="129"/>
      <c r="AE116" s="1"/>
      <c r="AF116" s="1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2:44" ht="15">
      <c r="B117" s="130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31"/>
      <c r="AE117" s="1"/>
      <c r="AF117" s="1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2:44"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"/>
      <c r="AF118" s="1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2:44">
      <c r="B119" s="132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33"/>
      <c r="O119" s="133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3"/>
      <c r="AD119" s="133"/>
      <c r="AE119" s="1"/>
      <c r="AF119" s="1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2:44" ht="11.25" customHeight="1">
      <c r="B120" s="132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35"/>
      <c r="AD120" s="135"/>
      <c r="AE120" s="1"/>
      <c r="AF120" s="1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2:44" ht="15">
      <c r="B121" s="132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3"/>
      <c r="AB121" s="123"/>
      <c r="AC121" s="135"/>
      <c r="AD121" s="135"/>
      <c r="AE121" s="1"/>
      <c r="AF121" s="1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2:44" ht="15">
      <c r="B122" s="132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33"/>
      <c r="AD122" s="133"/>
      <c r="AE122" s="1"/>
      <c r="AF122" s="1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2:44">
      <c r="B123" s="136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"/>
      <c r="AF123" s="1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2:44">
      <c r="B124" s="136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  <c r="AA124" s="128"/>
      <c r="AB124" s="129"/>
      <c r="AC124" s="129"/>
      <c r="AD124" s="129"/>
      <c r="AE124" s="1"/>
      <c r="AF124" s="1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2:44">
      <c r="B125" s="132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  <c r="AA125" s="129"/>
      <c r="AB125" s="129"/>
      <c r="AC125" s="129"/>
      <c r="AD125" s="129"/>
      <c r="AE125" s="1"/>
      <c r="AF125" s="1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2:44"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"/>
      <c r="AF126" s="1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2:44"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"/>
      <c r="AF127" s="1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2:44"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"/>
      <c r="AF128" s="1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2:44"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  <c r="AA129" s="137"/>
      <c r="AB129" s="137"/>
      <c r="AC129" s="137"/>
      <c r="AD129" s="137"/>
      <c r="AE129" s="1"/>
      <c r="AF129" s="1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2:44"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"/>
      <c r="AF130" s="1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2:44"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"/>
      <c r="AF131" s="1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2:44"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"/>
      <c r="AF132" s="1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2:44"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"/>
      <c r="AF133" s="1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2:44"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"/>
      <c r="AF134" s="1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2:44"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"/>
      <c r="AF135" s="1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2:44"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/>
      <c r="AC136" s="137"/>
      <c r="AD136" s="137"/>
      <c r="AE136" s="1"/>
      <c r="AF136" s="1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2:44"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"/>
      <c r="AF137" s="1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2:44"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  <c r="AD138" s="137"/>
      <c r="AE138" s="1"/>
      <c r="AF138" s="1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2:44"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  <c r="AA139" s="137"/>
      <c r="AB139" s="137"/>
      <c r="AC139" s="137"/>
      <c r="AD139" s="137"/>
      <c r="AE139" s="1"/>
      <c r="AF139" s="1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2:44"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"/>
      <c r="AF140" s="1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2:44"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"/>
      <c r="AF141" s="1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2:44"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"/>
      <c r="AF142" s="1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2:44"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  <c r="AA143" s="137"/>
      <c r="AB143" s="137"/>
      <c r="AC143" s="137"/>
      <c r="AD143" s="137"/>
      <c r="AE143" s="1"/>
      <c r="AF143" s="1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2:44"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"/>
      <c r="AF144" s="1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2:44"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7"/>
      <c r="AB145" s="137"/>
      <c r="AC145" s="137"/>
      <c r="AD145" s="137"/>
      <c r="AE145" s="1"/>
      <c r="AF145" s="1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2:44"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"/>
      <c r="AF146" s="1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spans="2:44"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"/>
      <c r="AF147" s="1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spans="2:44"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"/>
      <c r="AF148" s="1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spans="2:44"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  <c r="AA149" s="137"/>
      <c r="AB149" s="137"/>
      <c r="AC149" s="137"/>
      <c r="AD149" s="137"/>
      <c r="AE149" s="1"/>
      <c r="AF149" s="1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spans="2:44"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  <c r="Z150" s="137"/>
      <c r="AA150" s="137"/>
      <c r="AB150" s="137"/>
      <c r="AC150" s="137"/>
      <c r="AD150" s="137"/>
      <c r="AE150" s="1"/>
      <c r="AF150" s="1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spans="2:44"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  <c r="AA151" s="137"/>
      <c r="AB151" s="137"/>
      <c r="AC151" s="137"/>
      <c r="AD151" s="137"/>
      <c r="AE151" s="1"/>
      <c r="AF151" s="1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spans="2:44"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  <c r="AA152" s="137"/>
      <c r="AB152" s="137"/>
      <c r="AC152" s="137"/>
      <c r="AD152" s="137"/>
      <c r="AE152" s="1"/>
      <c r="AF152" s="1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spans="2:44"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  <c r="AD153" s="137"/>
      <c r="AE153" s="1"/>
      <c r="AF153" s="1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2:44"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"/>
      <c r="AF154" s="1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2:44"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7"/>
      <c r="AB155" s="137"/>
      <c r="AC155" s="137"/>
      <c r="AD155" s="137"/>
      <c r="AE155" s="1"/>
      <c r="AF155" s="1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2:44"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  <c r="AA156" s="137"/>
      <c r="AB156" s="137"/>
      <c r="AC156" s="137"/>
      <c r="AD156" s="137"/>
      <c r="AE156" s="1"/>
      <c r="AF156" s="1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2:44"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"/>
      <c r="AF157" s="1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2:44"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"/>
      <c r="AF158" s="1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2:44"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7"/>
      <c r="AB159" s="137"/>
      <c r="AC159" s="137"/>
      <c r="AD159" s="137"/>
      <c r="AE159" s="1"/>
      <c r="AF159" s="1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2:44"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  <c r="Z160" s="137"/>
      <c r="AA160" s="137"/>
      <c r="AB160" s="137"/>
      <c r="AC160" s="137"/>
      <c r="AD160" s="137"/>
      <c r="AE160" s="1"/>
      <c r="AF160" s="1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spans="2:44"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7"/>
      <c r="AB161" s="137"/>
      <c r="AC161" s="137"/>
      <c r="AD161" s="137"/>
      <c r="AE161" s="1"/>
      <c r="AF161" s="1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2:44"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  <c r="Z162" s="137"/>
      <c r="AA162" s="137"/>
      <c r="AB162" s="137"/>
      <c r="AC162" s="137"/>
      <c r="AD162" s="137"/>
      <c r="AE162" s="1"/>
      <c r="AF162" s="1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2:44"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  <c r="Z163" s="137"/>
      <c r="AA163" s="137"/>
      <c r="AB163" s="137"/>
      <c r="AC163" s="137"/>
      <c r="AD163" s="137"/>
      <c r="AE163" s="1"/>
      <c r="AF163" s="1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2:44"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  <c r="Z164" s="137"/>
      <c r="AA164" s="137"/>
      <c r="AB164" s="137"/>
      <c r="AC164" s="137"/>
      <c r="AD164" s="137"/>
      <c r="AE164" s="1"/>
      <c r="AF164" s="1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2:44"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  <c r="Y165" s="137"/>
      <c r="Z165" s="137"/>
      <c r="AA165" s="137"/>
      <c r="AB165" s="137"/>
      <c r="AC165" s="137"/>
      <c r="AD165" s="137"/>
      <c r="AE165" s="1"/>
      <c r="AF165" s="1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2:44"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137"/>
      <c r="Z166" s="137"/>
      <c r="AA166" s="137"/>
      <c r="AB166" s="137"/>
      <c r="AC166" s="137"/>
      <c r="AD166" s="137"/>
      <c r="AE166" s="1"/>
      <c r="AF166" s="1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2:44"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  <c r="Z167" s="137"/>
      <c r="AA167" s="137"/>
      <c r="AB167" s="137"/>
      <c r="AC167" s="137"/>
      <c r="AD167" s="137"/>
      <c r="AE167" s="1"/>
      <c r="AF167" s="1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2:44"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  <c r="Z168" s="137"/>
      <c r="AA168" s="137"/>
      <c r="AB168" s="137"/>
      <c r="AC168" s="137"/>
      <c r="AD168" s="137"/>
      <c r="AE168" s="1"/>
      <c r="AF168" s="1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2:44"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  <c r="Z169" s="137"/>
      <c r="AA169" s="137"/>
      <c r="AB169" s="137"/>
      <c r="AC169" s="137"/>
      <c r="AD169" s="137"/>
      <c r="AE169" s="1"/>
      <c r="AF169" s="1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2:44"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  <c r="Z170" s="137"/>
      <c r="AA170" s="137"/>
      <c r="AB170" s="137"/>
      <c r="AC170" s="137"/>
      <c r="AD170" s="137"/>
      <c r="AE170" s="1"/>
      <c r="AF170" s="1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2:44"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  <c r="Z171" s="137"/>
      <c r="AA171" s="137"/>
      <c r="AB171" s="137"/>
      <c r="AC171" s="137"/>
      <c r="AD171" s="137"/>
      <c r="AE171" s="1"/>
      <c r="AF171" s="1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2:44"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  <c r="Z172" s="137"/>
      <c r="AA172" s="137"/>
      <c r="AB172" s="137"/>
      <c r="AC172" s="137"/>
      <c r="AD172" s="137"/>
      <c r="AE172" s="1"/>
      <c r="AF172" s="1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2:44"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  <c r="Y173" s="137"/>
      <c r="Z173" s="137"/>
      <c r="AA173" s="137"/>
      <c r="AB173" s="137"/>
      <c r="AC173" s="137"/>
      <c r="AD173" s="137"/>
      <c r="AE173" s="1"/>
      <c r="AF173" s="1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2:44"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  <c r="W174" s="137"/>
      <c r="X174" s="137"/>
      <c r="Y174" s="137"/>
      <c r="Z174" s="137"/>
      <c r="AA174" s="137"/>
      <c r="AB174" s="137"/>
      <c r="AC174" s="137"/>
      <c r="AD174" s="137"/>
      <c r="AE174" s="1"/>
      <c r="AF174" s="1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2:44"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  <c r="W175" s="137"/>
      <c r="X175" s="137"/>
      <c r="Y175" s="137"/>
      <c r="Z175" s="137"/>
      <c r="AA175" s="137"/>
      <c r="AB175" s="137"/>
      <c r="AC175" s="137"/>
      <c r="AD175" s="137"/>
      <c r="AE175" s="1"/>
      <c r="AF175" s="1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2:44"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  <c r="Y176" s="137"/>
      <c r="Z176" s="137"/>
      <c r="AA176" s="137"/>
      <c r="AB176" s="137"/>
      <c r="AC176" s="137"/>
      <c r="AD176" s="137"/>
      <c r="AE176" s="1"/>
      <c r="AF176" s="1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2:44"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  <c r="Z177" s="137"/>
      <c r="AA177" s="137"/>
      <c r="AB177" s="137"/>
      <c r="AC177" s="137"/>
      <c r="AD177" s="137"/>
      <c r="AE177" s="1"/>
      <c r="AF177" s="1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2:44"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  <c r="X178" s="137"/>
      <c r="Y178" s="137"/>
      <c r="Z178" s="137"/>
      <c r="AA178" s="137"/>
      <c r="AB178" s="137"/>
      <c r="AC178" s="137"/>
      <c r="AD178" s="137"/>
      <c r="AE178" s="1"/>
      <c r="AF178" s="1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2:44"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  <c r="Z179" s="137"/>
      <c r="AA179" s="137"/>
      <c r="AB179" s="137"/>
      <c r="AC179" s="137"/>
      <c r="AD179" s="137"/>
      <c r="AE179" s="1"/>
      <c r="AF179" s="1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2:44"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  <c r="W180" s="137"/>
      <c r="X180" s="137"/>
      <c r="Y180" s="137"/>
      <c r="Z180" s="137"/>
      <c r="AA180" s="137"/>
      <c r="AB180" s="137"/>
      <c r="AC180" s="137"/>
      <c r="AD180" s="137"/>
      <c r="AE180" s="1"/>
      <c r="AF180" s="1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spans="2:44"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  <c r="W181" s="137"/>
      <c r="X181" s="137"/>
      <c r="Y181" s="137"/>
      <c r="Z181" s="137"/>
      <c r="AA181" s="137"/>
      <c r="AB181" s="137"/>
      <c r="AC181" s="137"/>
      <c r="AD181" s="137"/>
      <c r="AE181" s="1"/>
      <c r="AF181" s="1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spans="2:44"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  <c r="U182" s="137"/>
      <c r="V182" s="137"/>
      <c r="W182" s="137"/>
      <c r="X182" s="137"/>
      <c r="Y182" s="137"/>
      <c r="Z182" s="137"/>
      <c r="AA182" s="137"/>
      <c r="AB182" s="137"/>
      <c r="AC182" s="137"/>
      <c r="AD182" s="137"/>
      <c r="AE182" s="1"/>
      <c r="AF182" s="1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spans="2:44"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/>
      <c r="U183" s="137"/>
      <c r="V183" s="137"/>
      <c r="W183" s="137"/>
      <c r="X183" s="137"/>
      <c r="Y183" s="137"/>
      <c r="Z183" s="137"/>
      <c r="AA183" s="137"/>
      <c r="AB183" s="137"/>
      <c r="AC183" s="137"/>
      <c r="AD183" s="137"/>
      <c r="AE183" s="1"/>
      <c r="AF183" s="1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2:44"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137"/>
      <c r="U184" s="137"/>
      <c r="V184" s="137"/>
      <c r="W184" s="137"/>
      <c r="X184" s="137"/>
      <c r="Y184" s="137"/>
      <c r="Z184" s="137"/>
      <c r="AA184" s="137"/>
      <c r="AB184" s="137"/>
      <c r="AC184" s="137"/>
      <c r="AD184" s="137"/>
      <c r="AE184" s="1"/>
      <c r="AF184" s="1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spans="2:44"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  <c r="U185" s="137"/>
      <c r="V185" s="137"/>
      <c r="W185" s="137"/>
      <c r="X185" s="137"/>
      <c r="Y185" s="137"/>
      <c r="Z185" s="137"/>
      <c r="AA185" s="137"/>
      <c r="AB185" s="137"/>
      <c r="AC185" s="137"/>
      <c r="AD185" s="137"/>
      <c r="AE185" s="1"/>
      <c r="AF185" s="1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spans="2:44"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137"/>
      <c r="U186" s="137"/>
      <c r="V186" s="137"/>
      <c r="W186" s="137"/>
      <c r="X186" s="137"/>
      <c r="Y186" s="137"/>
      <c r="Z186" s="137"/>
      <c r="AA186" s="137"/>
      <c r="AB186" s="137"/>
      <c r="AC186" s="137"/>
      <c r="AD186" s="137"/>
      <c r="AE186" s="1"/>
      <c r="AF186" s="1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spans="2:44"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  <c r="W187" s="137"/>
      <c r="X187" s="137"/>
      <c r="Y187" s="137"/>
      <c r="Z187" s="137"/>
      <c r="AA187" s="137"/>
      <c r="AB187" s="137"/>
      <c r="AC187" s="137"/>
      <c r="AD187" s="137"/>
      <c r="AE187" s="1"/>
      <c r="AF187" s="1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spans="2:44"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  <c r="W188" s="137"/>
      <c r="X188" s="137"/>
      <c r="Y188" s="137"/>
      <c r="Z188" s="137"/>
      <c r="AA188" s="137"/>
      <c r="AB188" s="137"/>
      <c r="AC188" s="137"/>
      <c r="AD188" s="137"/>
      <c r="AE188" s="1"/>
      <c r="AF188" s="1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spans="2:44"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  <c r="Z189" s="137"/>
      <c r="AA189" s="137"/>
      <c r="AB189" s="137"/>
      <c r="AC189" s="137"/>
      <c r="AD189" s="137"/>
      <c r="AE189" s="1"/>
      <c r="AF189" s="1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spans="2:44"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  <c r="Z190" s="137"/>
      <c r="AA190" s="137"/>
      <c r="AB190" s="137"/>
      <c r="AC190" s="137"/>
      <c r="AD190" s="137"/>
      <c r="AE190" s="1"/>
      <c r="AF190" s="1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spans="2:44"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  <c r="Z191" s="137"/>
      <c r="AA191" s="137"/>
      <c r="AB191" s="137"/>
      <c r="AC191" s="137"/>
      <c r="AD191" s="137"/>
      <c r="AE191" s="1"/>
      <c r="AF191" s="1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2:44"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  <c r="U192" s="137"/>
      <c r="V192" s="137"/>
      <c r="W192" s="137"/>
      <c r="X192" s="137"/>
      <c r="Y192" s="137"/>
      <c r="Z192" s="137"/>
      <c r="AA192" s="137"/>
      <c r="AB192" s="137"/>
      <c r="AC192" s="137"/>
      <c r="AD192" s="137"/>
      <c r="AE192" s="1"/>
      <c r="AF192" s="1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2:44"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  <c r="U193" s="137"/>
      <c r="V193" s="137"/>
      <c r="W193" s="137"/>
      <c r="X193" s="137"/>
      <c r="Y193" s="137"/>
      <c r="Z193" s="137"/>
      <c r="AA193" s="137"/>
      <c r="AB193" s="137"/>
      <c r="AC193" s="137"/>
      <c r="AD193" s="137"/>
      <c r="AE193" s="1"/>
      <c r="AF193" s="1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spans="2:44"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137"/>
      <c r="U194" s="137"/>
      <c r="V194" s="137"/>
      <c r="W194" s="137"/>
      <c r="X194" s="137"/>
      <c r="Y194" s="137"/>
      <c r="Z194" s="137"/>
      <c r="AA194" s="137"/>
      <c r="AB194" s="137"/>
      <c r="AC194" s="137"/>
      <c r="AD194" s="137"/>
      <c r="AE194" s="1"/>
      <c r="AF194" s="1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2:44"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  <c r="U195" s="137"/>
      <c r="V195" s="137"/>
      <c r="W195" s="137"/>
      <c r="X195" s="137"/>
      <c r="Y195" s="137"/>
      <c r="Z195" s="137"/>
      <c r="AA195" s="137"/>
      <c r="AB195" s="137"/>
      <c r="AC195" s="137"/>
      <c r="AD195" s="137"/>
      <c r="AE195" s="1"/>
      <c r="AF195" s="1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2:44"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  <c r="Z196" s="137"/>
      <c r="AA196" s="137"/>
      <c r="AB196" s="137"/>
      <c r="AC196" s="137"/>
      <c r="AD196" s="137"/>
      <c r="AE196" s="1"/>
      <c r="AF196" s="1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2:44"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137"/>
      <c r="U197" s="137"/>
      <c r="V197" s="137"/>
      <c r="W197" s="137"/>
      <c r="X197" s="137"/>
      <c r="Y197" s="137"/>
      <c r="Z197" s="137"/>
      <c r="AA197" s="137"/>
      <c r="AB197" s="137"/>
      <c r="AC197" s="137"/>
      <c r="AD197" s="137"/>
      <c r="AE197" s="1"/>
      <c r="AF197" s="1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2:44"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137"/>
      <c r="U198" s="137"/>
      <c r="V198" s="137"/>
      <c r="W198" s="137"/>
      <c r="X198" s="137"/>
      <c r="Y198" s="137"/>
      <c r="Z198" s="137"/>
      <c r="AA198" s="137"/>
      <c r="AB198" s="137"/>
      <c r="AC198" s="137"/>
      <c r="AD198" s="137"/>
      <c r="AE198" s="1"/>
      <c r="AF198" s="1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2:44"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/>
      <c r="U199" s="137"/>
      <c r="V199" s="137"/>
      <c r="W199" s="137"/>
      <c r="X199" s="137"/>
      <c r="Y199" s="137"/>
      <c r="Z199" s="137"/>
      <c r="AA199" s="137"/>
      <c r="AB199" s="137"/>
      <c r="AC199" s="137"/>
      <c r="AD199" s="137"/>
      <c r="AE199" s="1"/>
      <c r="AF199" s="1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2:44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AD200" s="137"/>
      <c r="AE200" s="1"/>
      <c r="AF200" s="1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spans="2:44"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  <c r="W201" s="137"/>
      <c r="X201" s="137"/>
      <c r="Y201" s="137"/>
      <c r="Z201" s="137"/>
      <c r="AA201" s="137"/>
      <c r="AB201" s="137"/>
      <c r="AC201" s="137"/>
      <c r="AD201" s="137"/>
      <c r="AE201" s="1"/>
      <c r="AF201" s="1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spans="2:44"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137"/>
      <c r="U202" s="137"/>
      <c r="V202" s="137"/>
      <c r="W202" s="137"/>
      <c r="X202" s="137"/>
      <c r="Y202" s="137"/>
      <c r="Z202" s="137"/>
      <c r="AA202" s="137"/>
      <c r="AB202" s="137"/>
      <c r="AC202" s="137"/>
      <c r="AD202" s="137"/>
      <c r="AE202" s="1"/>
      <c r="AF202" s="1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2:44"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  <c r="U203" s="137"/>
      <c r="V203" s="137"/>
      <c r="W203" s="137"/>
      <c r="X203" s="137"/>
      <c r="Y203" s="137"/>
      <c r="Z203" s="137"/>
      <c r="AA203" s="137"/>
      <c r="AB203" s="137"/>
      <c r="AC203" s="137"/>
      <c r="AD203" s="137"/>
      <c r="AE203" s="1"/>
      <c r="AF203" s="1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2:44"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U204" s="137"/>
      <c r="V204" s="137"/>
      <c r="W204" s="137"/>
      <c r="X204" s="137"/>
      <c r="Y204" s="137"/>
      <c r="Z204" s="137"/>
      <c r="AA204" s="137"/>
      <c r="AB204" s="137"/>
      <c r="AC204" s="137"/>
      <c r="AD204" s="137"/>
      <c r="AE204" s="1"/>
      <c r="AF204" s="1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2:44"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137"/>
      <c r="U205" s="137"/>
      <c r="V205" s="137"/>
      <c r="W205" s="137"/>
      <c r="X205" s="137"/>
      <c r="Y205" s="137"/>
      <c r="Z205" s="137"/>
      <c r="AA205" s="137"/>
      <c r="AB205" s="137"/>
      <c r="AC205" s="137"/>
      <c r="AD205" s="137"/>
      <c r="AE205" s="1"/>
      <c r="AF205" s="1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2:44"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  <c r="X206" s="137"/>
      <c r="Y206" s="137"/>
      <c r="Z206" s="137"/>
      <c r="AA206" s="137"/>
      <c r="AB206" s="137"/>
      <c r="AC206" s="137"/>
      <c r="AD206" s="137"/>
      <c r="AE206" s="1"/>
      <c r="AF206" s="1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2:44"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  <c r="U207" s="137"/>
      <c r="V207" s="137"/>
      <c r="W207" s="137"/>
      <c r="X207" s="137"/>
      <c r="Y207" s="137"/>
      <c r="Z207" s="137"/>
      <c r="AA207" s="137"/>
      <c r="AB207" s="137"/>
      <c r="AC207" s="137"/>
      <c r="AD207" s="137"/>
      <c r="AE207" s="1"/>
      <c r="AF207" s="1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2:44"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  <c r="X208" s="137"/>
      <c r="Y208" s="137"/>
      <c r="Z208" s="137"/>
      <c r="AA208" s="137"/>
      <c r="AB208" s="137"/>
      <c r="AC208" s="137"/>
      <c r="AD208" s="137"/>
      <c r="AE208" s="1"/>
      <c r="AF208" s="1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2:44"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/>
      <c r="Z209" s="137"/>
      <c r="AA209" s="137"/>
      <c r="AB209" s="137"/>
      <c r="AC209" s="137"/>
      <c r="AD209" s="137"/>
      <c r="AE209" s="1"/>
      <c r="AF209" s="1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2:44"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U210" s="137"/>
      <c r="V210" s="137"/>
      <c r="W210" s="137"/>
      <c r="X210" s="137"/>
      <c r="Y210" s="137"/>
      <c r="Z210" s="137"/>
      <c r="AA210" s="137"/>
      <c r="AB210" s="137"/>
      <c r="AC210" s="137"/>
      <c r="AD210" s="137"/>
      <c r="AE210" s="1"/>
      <c r="AF210" s="1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2:44"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  <c r="U211" s="137"/>
      <c r="V211" s="137"/>
      <c r="W211" s="137"/>
      <c r="X211" s="137"/>
      <c r="Y211" s="137"/>
      <c r="Z211" s="137"/>
      <c r="AA211" s="137"/>
      <c r="AB211" s="137"/>
      <c r="AC211" s="137"/>
      <c r="AD211" s="137"/>
      <c r="AE211" s="1"/>
      <c r="AF211" s="1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2:44"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  <c r="Z212" s="137"/>
      <c r="AA212" s="137"/>
      <c r="AB212" s="137"/>
      <c r="AC212" s="137"/>
      <c r="AD212" s="137"/>
      <c r="AE212" s="1"/>
      <c r="AF212" s="1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2:44"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137"/>
      <c r="U213" s="137"/>
      <c r="V213" s="137"/>
      <c r="W213" s="137"/>
      <c r="X213" s="137"/>
      <c r="Y213" s="137"/>
      <c r="Z213" s="137"/>
      <c r="AA213" s="137"/>
      <c r="AB213" s="137"/>
      <c r="AC213" s="137"/>
      <c r="AD213" s="137"/>
      <c r="AE213" s="1"/>
      <c r="AF213" s="1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2:44"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7"/>
      <c r="U214" s="137"/>
      <c r="V214" s="137"/>
      <c r="W214" s="137"/>
      <c r="X214" s="137"/>
      <c r="Y214" s="137"/>
      <c r="Z214" s="137"/>
      <c r="AA214" s="137"/>
      <c r="AB214" s="137"/>
      <c r="AC214" s="137"/>
      <c r="AD214" s="137"/>
      <c r="AE214" s="1"/>
      <c r="AF214" s="1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2:44"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137"/>
      <c r="U215" s="137"/>
      <c r="V215" s="137"/>
      <c r="W215" s="137"/>
      <c r="X215" s="137"/>
      <c r="Y215" s="137"/>
      <c r="Z215" s="137"/>
      <c r="AA215" s="137"/>
      <c r="AB215" s="137"/>
      <c r="AC215" s="137"/>
      <c r="AD215" s="137"/>
      <c r="AE215" s="1"/>
      <c r="AF215" s="1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2:44"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137"/>
      <c r="U216" s="137"/>
      <c r="V216" s="137"/>
      <c r="W216" s="137"/>
      <c r="X216" s="137"/>
      <c r="Y216" s="137"/>
      <c r="Z216" s="137"/>
      <c r="AA216" s="137"/>
      <c r="AB216" s="137"/>
      <c r="AC216" s="137"/>
      <c r="AD216" s="137"/>
      <c r="AE216" s="1"/>
      <c r="AF216" s="1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2:44"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  <c r="U217" s="137"/>
      <c r="V217" s="137"/>
      <c r="W217" s="137"/>
      <c r="X217" s="137"/>
      <c r="Y217" s="137"/>
      <c r="Z217" s="137"/>
      <c r="AA217" s="137"/>
      <c r="AB217" s="137"/>
      <c r="AC217" s="137"/>
      <c r="AD217" s="137"/>
      <c r="AF217" s="29"/>
    </row>
    <row r="218" spans="2:44"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137"/>
      <c r="U218" s="137"/>
      <c r="V218" s="137"/>
      <c r="W218" s="137"/>
      <c r="X218" s="137"/>
      <c r="Y218" s="137"/>
      <c r="Z218" s="137"/>
      <c r="AA218" s="137"/>
      <c r="AB218" s="137"/>
      <c r="AC218" s="137"/>
      <c r="AD218" s="137"/>
      <c r="AF218" s="29"/>
    </row>
    <row r="219" spans="2:44"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137"/>
      <c r="U219" s="137"/>
      <c r="V219" s="137"/>
      <c r="W219" s="137"/>
      <c r="X219" s="137"/>
      <c r="Y219" s="137"/>
      <c r="Z219" s="137"/>
      <c r="AA219" s="137"/>
      <c r="AB219" s="137"/>
      <c r="AC219" s="137"/>
      <c r="AD219" s="137"/>
      <c r="AF219" s="29"/>
    </row>
    <row r="220" spans="2:44"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  <c r="U220" s="137"/>
      <c r="V220" s="137"/>
      <c r="W220" s="137"/>
      <c r="X220" s="137"/>
      <c r="Y220" s="137"/>
      <c r="Z220" s="137"/>
      <c r="AA220" s="137"/>
      <c r="AB220" s="137"/>
      <c r="AC220" s="137"/>
      <c r="AD220" s="137"/>
      <c r="AF220" s="29"/>
    </row>
    <row r="221" spans="2:44"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137"/>
      <c r="U221" s="137"/>
      <c r="V221" s="137"/>
      <c r="W221" s="137"/>
      <c r="X221" s="137"/>
      <c r="Y221" s="137"/>
      <c r="Z221" s="137"/>
      <c r="AA221" s="137"/>
      <c r="AB221" s="137"/>
      <c r="AC221" s="137"/>
      <c r="AD221" s="137"/>
      <c r="AF221" s="29"/>
    </row>
    <row r="222" spans="2:44"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137"/>
      <c r="U222" s="137"/>
      <c r="V222" s="137"/>
      <c r="W222" s="137"/>
      <c r="X222" s="137"/>
      <c r="Y222" s="137"/>
      <c r="Z222" s="137"/>
      <c r="AA222" s="137"/>
      <c r="AB222" s="137"/>
      <c r="AC222" s="137"/>
      <c r="AD222" s="137"/>
      <c r="AF222" s="29"/>
    </row>
    <row r="223" spans="2:44">
      <c r="B223" s="138"/>
      <c r="C223" s="138"/>
      <c r="D223" s="138"/>
      <c r="E223" s="138"/>
      <c r="F223" s="138"/>
      <c r="G223" s="138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8"/>
      <c r="W223" s="138"/>
      <c r="X223" s="138"/>
      <c r="Y223" s="138"/>
      <c r="Z223" s="138"/>
      <c r="AA223" s="138"/>
      <c r="AB223" s="138"/>
      <c r="AC223" s="138"/>
      <c r="AD223" s="138"/>
      <c r="AF223" s="29"/>
    </row>
    <row r="224" spans="2:44">
      <c r="B224" s="138"/>
      <c r="C224" s="138"/>
      <c r="D224" s="138"/>
      <c r="E224" s="138"/>
      <c r="F224" s="138"/>
      <c r="G224" s="138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138"/>
      <c r="U224" s="138"/>
      <c r="V224" s="138"/>
      <c r="W224" s="138"/>
      <c r="X224" s="138"/>
      <c r="Y224" s="138"/>
      <c r="Z224" s="138"/>
      <c r="AA224" s="138"/>
      <c r="AB224" s="138"/>
      <c r="AC224" s="138"/>
      <c r="AD224" s="138"/>
      <c r="AF224" s="29"/>
    </row>
    <row r="225" spans="2:32">
      <c r="B225" s="138"/>
      <c r="C225" s="138"/>
      <c r="D225" s="138"/>
      <c r="E225" s="138"/>
      <c r="F225" s="138"/>
      <c r="G225" s="138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138"/>
      <c r="U225" s="138"/>
      <c r="V225" s="138"/>
      <c r="W225" s="138"/>
      <c r="X225" s="138"/>
      <c r="Y225" s="138"/>
      <c r="Z225" s="138"/>
      <c r="AA225" s="138"/>
      <c r="AB225" s="138"/>
      <c r="AC225" s="138"/>
      <c r="AD225" s="138"/>
      <c r="AF225" s="29"/>
    </row>
    <row r="226" spans="2:32">
      <c r="B226" s="138"/>
      <c r="C226" s="138"/>
      <c r="D226" s="138"/>
      <c r="E226" s="138"/>
      <c r="F226" s="138"/>
      <c r="G226" s="138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38"/>
      <c r="W226" s="138"/>
      <c r="X226" s="138"/>
      <c r="Y226" s="138"/>
      <c r="Z226" s="138"/>
      <c r="AA226" s="138"/>
      <c r="AB226" s="138"/>
      <c r="AC226" s="138"/>
      <c r="AD226" s="138"/>
      <c r="AF226" s="29"/>
    </row>
    <row r="227" spans="2:32">
      <c r="B227" s="138"/>
      <c r="C227" s="138"/>
      <c r="D227" s="138"/>
      <c r="E227" s="138"/>
      <c r="F227" s="138"/>
      <c r="G227" s="138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138"/>
      <c r="U227" s="138"/>
      <c r="V227" s="138"/>
      <c r="W227" s="138"/>
      <c r="X227" s="138"/>
      <c r="Y227" s="138"/>
      <c r="Z227" s="138"/>
      <c r="AA227" s="138"/>
      <c r="AB227" s="138"/>
      <c r="AC227" s="138"/>
      <c r="AD227" s="138"/>
      <c r="AF227" s="29"/>
    </row>
    <row r="228" spans="2:32">
      <c r="B228" s="138"/>
      <c r="C228" s="138"/>
      <c r="D228" s="138"/>
      <c r="E228" s="138"/>
      <c r="F228" s="138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  <c r="U228" s="138"/>
      <c r="V228" s="138"/>
      <c r="W228" s="138"/>
      <c r="X228" s="138"/>
      <c r="Y228" s="138"/>
      <c r="Z228" s="138"/>
      <c r="AA228" s="138"/>
      <c r="AB228" s="138"/>
      <c r="AC228" s="138"/>
      <c r="AD228" s="138"/>
      <c r="AF228" s="29"/>
    </row>
    <row r="229" spans="2:32">
      <c r="B229" s="138"/>
      <c r="C229" s="138"/>
      <c r="D229" s="138"/>
      <c r="E229" s="138"/>
      <c r="F229" s="138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38"/>
      <c r="V229" s="138"/>
      <c r="W229" s="138"/>
      <c r="X229" s="138"/>
      <c r="Y229" s="138"/>
      <c r="Z229" s="138"/>
      <c r="AA229" s="138"/>
      <c r="AB229" s="138"/>
      <c r="AC229" s="138"/>
      <c r="AD229" s="138"/>
      <c r="AF229" s="29"/>
    </row>
    <row r="230" spans="2:32">
      <c r="B230" s="138"/>
      <c r="C230" s="138"/>
      <c r="D230" s="138"/>
      <c r="E230" s="138"/>
      <c r="F230" s="138"/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  <c r="Y230" s="138"/>
      <c r="Z230" s="138"/>
      <c r="AA230" s="138"/>
      <c r="AB230" s="138"/>
      <c r="AC230" s="138"/>
      <c r="AD230" s="138"/>
    </row>
    <row r="231" spans="2:32">
      <c r="B231" s="138"/>
      <c r="C231" s="138"/>
      <c r="D231" s="138"/>
      <c r="E231" s="138"/>
      <c r="F231" s="138"/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138"/>
      <c r="U231" s="138"/>
      <c r="V231" s="138"/>
      <c r="W231" s="138"/>
      <c r="X231" s="138"/>
      <c r="Y231" s="138"/>
      <c r="Z231" s="138"/>
      <c r="AA231" s="138"/>
      <c r="AB231" s="138"/>
      <c r="AC231" s="138"/>
      <c r="AD231" s="138"/>
    </row>
    <row r="232" spans="2:32">
      <c r="B232" s="138"/>
      <c r="C232" s="138"/>
      <c r="D232" s="138"/>
      <c r="E232" s="138"/>
      <c r="F232" s="138"/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  <c r="AA232" s="138"/>
      <c r="AB232" s="138"/>
      <c r="AC232" s="138"/>
      <c r="AD232" s="138"/>
    </row>
    <row r="233" spans="2:32">
      <c r="B233" s="138"/>
      <c r="C233" s="138"/>
      <c r="D233" s="138"/>
      <c r="E233" s="138"/>
      <c r="F233" s="138"/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138"/>
      <c r="U233" s="138"/>
      <c r="V233" s="138"/>
      <c r="W233" s="138"/>
      <c r="X233" s="138"/>
      <c r="Y233" s="138"/>
      <c r="Z233" s="138"/>
      <c r="AA233" s="138"/>
      <c r="AB233" s="138"/>
      <c r="AC233" s="138"/>
      <c r="AD233" s="138"/>
    </row>
    <row r="234" spans="2:32">
      <c r="B234" s="138"/>
      <c r="C234" s="138"/>
      <c r="D234" s="138"/>
      <c r="E234" s="138"/>
      <c r="F234" s="138"/>
      <c r="G234" s="138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138"/>
      <c r="U234" s="138"/>
      <c r="V234" s="138"/>
      <c r="W234" s="138"/>
      <c r="X234" s="138"/>
      <c r="Y234" s="138"/>
      <c r="Z234" s="138"/>
      <c r="AA234" s="138"/>
      <c r="AB234" s="138"/>
      <c r="AC234" s="138"/>
      <c r="AD234" s="138"/>
    </row>
    <row r="235" spans="2:32">
      <c r="B235" s="138"/>
      <c r="C235" s="138"/>
      <c r="D235" s="138"/>
      <c r="E235" s="138"/>
      <c r="F235" s="138"/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138"/>
      <c r="U235" s="138"/>
      <c r="V235" s="138"/>
      <c r="W235" s="138"/>
      <c r="X235" s="138"/>
      <c r="Y235" s="138"/>
      <c r="Z235" s="138"/>
      <c r="AA235" s="138"/>
      <c r="AB235" s="138"/>
      <c r="AC235" s="138"/>
      <c r="AD235" s="138"/>
    </row>
    <row r="236" spans="2:32">
      <c r="B236" s="138"/>
      <c r="C236" s="138"/>
      <c r="D236" s="138"/>
      <c r="E236" s="138"/>
      <c r="F236" s="138"/>
      <c r="G236" s="138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138"/>
      <c r="U236" s="138"/>
      <c r="V236" s="138"/>
      <c r="W236" s="138"/>
      <c r="X236" s="138"/>
      <c r="Y236" s="138"/>
      <c r="Z236" s="138"/>
      <c r="AA236" s="138"/>
      <c r="AB236" s="138"/>
      <c r="AC236" s="138"/>
      <c r="AD236" s="138"/>
    </row>
    <row r="237" spans="2:32">
      <c r="B237" s="138"/>
      <c r="C237" s="138"/>
      <c r="D237" s="138"/>
      <c r="E237" s="138"/>
      <c r="F237" s="138"/>
      <c r="G237" s="138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138"/>
      <c r="U237" s="138"/>
      <c r="V237" s="138"/>
      <c r="W237" s="138"/>
      <c r="X237" s="138"/>
      <c r="Y237" s="138"/>
      <c r="Z237" s="138"/>
      <c r="AA237" s="138"/>
      <c r="AB237" s="138"/>
      <c r="AC237" s="138"/>
      <c r="AD237" s="138"/>
    </row>
    <row r="238" spans="2:32">
      <c r="B238" s="138"/>
      <c r="C238" s="138"/>
      <c r="D238" s="138"/>
      <c r="E238" s="138"/>
      <c r="F238" s="138"/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138"/>
      <c r="U238" s="138"/>
      <c r="V238" s="138"/>
      <c r="W238" s="138"/>
      <c r="X238" s="138"/>
      <c r="Y238" s="138"/>
      <c r="Z238" s="138"/>
      <c r="AA238" s="138"/>
      <c r="AB238" s="138"/>
      <c r="AC238" s="138"/>
      <c r="AD238" s="138"/>
    </row>
    <row r="239" spans="2:32">
      <c r="B239" s="138"/>
      <c r="C239" s="138"/>
      <c r="D239" s="138"/>
      <c r="E239" s="138"/>
      <c r="F239" s="138"/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138"/>
      <c r="U239" s="138"/>
      <c r="V239" s="138"/>
      <c r="W239" s="138"/>
      <c r="X239" s="138"/>
      <c r="Y239" s="138"/>
      <c r="Z239" s="138"/>
      <c r="AA239" s="138"/>
      <c r="AB239" s="138"/>
      <c r="AC239" s="138"/>
      <c r="AD239" s="138"/>
    </row>
    <row r="240" spans="2:32">
      <c r="B240" s="138"/>
      <c r="C240" s="138"/>
      <c r="D240" s="138"/>
      <c r="E240" s="138"/>
      <c r="F240" s="138"/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138"/>
      <c r="U240" s="138"/>
      <c r="V240" s="138"/>
      <c r="W240" s="138"/>
      <c r="X240" s="138"/>
      <c r="Y240" s="138"/>
      <c r="Z240" s="138"/>
      <c r="AA240" s="138"/>
      <c r="AB240" s="138"/>
      <c r="AC240" s="138"/>
      <c r="AD240" s="138"/>
    </row>
    <row r="241" spans="2:30">
      <c r="B241" s="138"/>
      <c r="C241" s="138"/>
      <c r="D241" s="138"/>
      <c r="E241" s="138"/>
      <c r="F241" s="138"/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  <c r="Z241" s="138"/>
      <c r="AA241" s="138"/>
      <c r="AB241" s="138"/>
      <c r="AC241" s="138"/>
      <c r="AD241" s="138"/>
    </row>
    <row r="242" spans="2:30">
      <c r="B242" s="138"/>
      <c r="C242" s="138"/>
      <c r="D242" s="138"/>
      <c r="E242" s="138"/>
      <c r="F242" s="138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  <c r="AB242" s="138"/>
      <c r="AC242" s="138"/>
      <c r="AD242" s="138"/>
    </row>
    <row r="243" spans="2:30">
      <c r="B243" s="138"/>
      <c r="C243" s="138"/>
      <c r="D243" s="138"/>
      <c r="E243" s="138"/>
      <c r="F243" s="138"/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  <c r="AB243" s="138"/>
      <c r="AC243" s="138"/>
      <c r="AD243" s="138"/>
    </row>
    <row r="244" spans="2:30">
      <c r="B244" s="138"/>
      <c r="C244" s="138"/>
      <c r="D244" s="138"/>
      <c r="E244" s="138"/>
      <c r="F244" s="138"/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  <c r="T244" s="138"/>
      <c r="U244" s="138"/>
      <c r="V244" s="138"/>
      <c r="W244" s="138"/>
      <c r="X244" s="138"/>
      <c r="Y244" s="138"/>
      <c r="Z244" s="138"/>
      <c r="AA244" s="138"/>
      <c r="AB244" s="138"/>
      <c r="AC244" s="138"/>
      <c r="AD244" s="138"/>
    </row>
    <row r="245" spans="2:30">
      <c r="B245" s="138"/>
      <c r="C245" s="138"/>
      <c r="D245" s="138"/>
      <c r="E245" s="138"/>
      <c r="F245" s="138"/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  <c r="T245" s="138"/>
      <c r="U245" s="138"/>
      <c r="V245" s="138"/>
      <c r="W245" s="138"/>
      <c r="X245" s="138"/>
      <c r="Y245" s="138"/>
      <c r="Z245" s="138"/>
      <c r="AA245" s="138"/>
      <c r="AB245" s="138"/>
      <c r="AC245" s="138"/>
      <c r="AD245" s="138"/>
    </row>
    <row r="246" spans="2:30">
      <c r="B246" s="138"/>
      <c r="C246" s="138"/>
      <c r="D246" s="138"/>
      <c r="E246" s="138"/>
      <c r="F246" s="138"/>
      <c r="G246" s="138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8"/>
      <c r="T246" s="138"/>
      <c r="U246" s="138"/>
      <c r="V246" s="138"/>
      <c r="W246" s="138"/>
      <c r="X246" s="138"/>
      <c r="Y246" s="138"/>
      <c r="Z246" s="138"/>
      <c r="AA246" s="138"/>
      <c r="AB246" s="138"/>
      <c r="AC246" s="138"/>
      <c r="AD246" s="138"/>
    </row>
    <row r="247" spans="2:30">
      <c r="B247" s="138"/>
      <c r="C247" s="138"/>
      <c r="D247" s="138"/>
      <c r="E247" s="138"/>
      <c r="F247" s="138"/>
      <c r="G247" s="138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8"/>
      <c r="T247" s="138"/>
      <c r="U247" s="138"/>
      <c r="V247" s="138"/>
      <c r="W247" s="138"/>
      <c r="X247" s="138"/>
      <c r="Y247" s="138"/>
      <c r="Z247" s="138"/>
      <c r="AA247" s="138"/>
      <c r="AB247" s="138"/>
      <c r="AC247" s="138"/>
      <c r="AD247" s="138"/>
    </row>
    <row r="248" spans="2:30">
      <c r="B248" s="138"/>
      <c r="C248" s="138"/>
      <c r="D248" s="138"/>
      <c r="E248" s="138"/>
      <c r="F248" s="138"/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8"/>
      <c r="T248" s="138"/>
      <c r="U248" s="138"/>
      <c r="V248" s="138"/>
      <c r="W248" s="138"/>
      <c r="X248" s="138"/>
      <c r="Y248" s="138"/>
      <c r="Z248" s="138"/>
      <c r="AA248" s="138"/>
      <c r="AB248" s="138"/>
      <c r="AC248" s="138"/>
      <c r="AD248" s="138"/>
    </row>
    <row r="249" spans="2:30">
      <c r="B249" s="138"/>
      <c r="C249" s="138"/>
      <c r="D249" s="138"/>
      <c r="E249" s="138"/>
      <c r="F249" s="138"/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  <c r="T249" s="138"/>
      <c r="U249" s="138"/>
      <c r="V249" s="138"/>
      <c r="W249" s="138"/>
      <c r="X249" s="138"/>
      <c r="Y249" s="138"/>
      <c r="Z249" s="138"/>
      <c r="AA249" s="138"/>
      <c r="AB249" s="138"/>
      <c r="AC249" s="138"/>
      <c r="AD249" s="138"/>
    </row>
    <row r="250" spans="2:30">
      <c r="B250" s="138"/>
      <c r="C250" s="138"/>
      <c r="D250" s="138"/>
      <c r="E250" s="138"/>
      <c r="F250" s="138"/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8"/>
      <c r="T250" s="138"/>
      <c r="U250" s="138"/>
      <c r="V250" s="138"/>
      <c r="W250" s="138"/>
      <c r="X250" s="138"/>
      <c r="Y250" s="138"/>
      <c r="Z250" s="138"/>
      <c r="AA250" s="138"/>
      <c r="AB250" s="138"/>
      <c r="AC250" s="138"/>
      <c r="AD250" s="138"/>
    </row>
    <row r="251" spans="2:30">
      <c r="B251" s="138"/>
      <c r="C251" s="138"/>
      <c r="D251" s="138"/>
      <c r="E251" s="138"/>
      <c r="F251" s="138"/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  <c r="T251" s="138"/>
      <c r="U251" s="138"/>
      <c r="V251" s="138"/>
      <c r="W251" s="138"/>
      <c r="X251" s="138"/>
      <c r="Y251" s="138"/>
      <c r="Z251" s="138"/>
      <c r="AA251" s="138"/>
      <c r="AB251" s="138"/>
      <c r="AC251" s="138"/>
      <c r="AD251" s="138"/>
    </row>
    <row r="252" spans="2:30">
      <c r="B252" s="138"/>
      <c r="C252" s="138"/>
      <c r="D252" s="138"/>
      <c r="E252" s="138"/>
      <c r="F252" s="138"/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8"/>
      <c r="T252" s="138"/>
      <c r="U252" s="138"/>
      <c r="V252" s="138"/>
      <c r="W252" s="138"/>
      <c r="X252" s="138"/>
      <c r="Y252" s="138"/>
      <c r="Z252" s="138"/>
      <c r="AA252" s="138"/>
      <c r="AB252" s="138"/>
      <c r="AC252" s="138"/>
      <c r="AD252" s="138"/>
    </row>
    <row r="253" spans="2:30">
      <c r="B253" s="138"/>
      <c r="C253" s="138"/>
      <c r="D253" s="138"/>
      <c r="E253" s="138"/>
      <c r="F253" s="138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8"/>
      <c r="Z253" s="138"/>
      <c r="AA253" s="138"/>
      <c r="AB253" s="138"/>
      <c r="AC253" s="138"/>
      <c r="AD253" s="138"/>
    </row>
    <row r="254" spans="2:30">
      <c r="B254" s="138"/>
      <c r="C254" s="138"/>
      <c r="D254" s="138"/>
      <c r="E254" s="138"/>
      <c r="F254" s="138"/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8"/>
      <c r="T254" s="138"/>
      <c r="U254" s="138"/>
      <c r="V254" s="138"/>
      <c r="W254" s="138"/>
      <c r="X254" s="138"/>
      <c r="Y254" s="138"/>
      <c r="Z254" s="138"/>
      <c r="AA254" s="138"/>
      <c r="AB254" s="138"/>
      <c r="AC254" s="138"/>
      <c r="AD254" s="138"/>
    </row>
    <row r="255" spans="2:30">
      <c r="B255" s="138"/>
      <c r="C255" s="138"/>
      <c r="D255" s="138"/>
      <c r="E255" s="138"/>
      <c r="F255" s="138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  <c r="U255" s="138"/>
      <c r="V255" s="138"/>
      <c r="W255" s="138"/>
      <c r="X255" s="138"/>
      <c r="Y255" s="138"/>
      <c r="Z255" s="138"/>
      <c r="AA255" s="138"/>
      <c r="AB255" s="138"/>
      <c r="AC255" s="138"/>
      <c r="AD255" s="138"/>
    </row>
  </sheetData>
  <sheetProtection password="F40E" sheet="1" objects="1" scenarios="1"/>
  <mergeCells count="10">
    <mergeCell ref="B1:AD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" bottom="0" header="0" footer="0"/>
  <pageSetup scale="6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PP</vt:lpstr>
      <vt:lpstr>PP!Print_Area</vt:lpstr>
      <vt:lpstr>PP!Print_Titles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Edgar Morales</cp:lastModifiedBy>
  <dcterms:created xsi:type="dcterms:W3CDTF">2016-03-28T17:33:23Z</dcterms:created>
  <dcterms:modified xsi:type="dcterms:W3CDTF">2016-03-31T21:11:56Z</dcterms:modified>
</cp:coreProperties>
</file>