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8070"/>
  </bookViews>
  <sheets>
    <sheet name="TESORERIA" sheetId="1" r:id="rId1"/>
  </sheets>
  <externalReferences>
    <externalReference r:id="rId2"/>
    <externalReference r:id="rId3"/>
  </externalReferences>
  <definedNames>
    <definedName name="__123Graph_B" hidden="1">[1]FLUJO!$B$7929:$C$7929</definedName>
    <definedName name="__123Graph_C" hidden="1">[1]FLUJO!$B$7936:$C$7936</definedName>
    <definedName name="__123Graph_D" hidden="1">[1]FLUJO!$B$7942:$C$7942</definedName>
    <definedName name="__123Graph_X" hidden="1">[1]FLUJO!$B$7906:$C$7906</definedName>
    <definedName name="_1">#N/A</definedName>
    <definedName name="_1987">#N/A</definedName>
    <definedName name="_Order1" hidden="1">255</definedName>
    <definedName name="AccessDatabase" hidden="1">"\\De2kp-42538\BOLETIN\Claga\CLAGA2000.mdb"</definedName>
    <definedName name="ACUMULADO">#N/A</definedName>
    <definedName name="_xlnm.Print_Area" localSheetId="0">TESORERIA!$A$1:$AE$58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  <definedName name="_ROS1">#N/A</definedName>
    <definedName name="_ROS2">#N/A</definedName>
    <definedName name="_ROS3">#N/A</definedName>
    <definedName name="_ROS4">#N/A</definedName>
  </definedNames>
  <calcPr calcId="125725"/>
</workbook>
</file>

<file path=xl/calcChain.xml><?xml version="1.0" encoding="utf-8"?>
<calcChain xmlns="http://schemas.openxmlformats.org/spreadsheetml/2006/main">
  <c r="AB53" i="1"/>
  <c r="AC53" s="1"/>
  <c r="AD53" s="1"/>
  <c r="O53"/>
  <c r="AB50"/>
  <c r="AC50" s="1"/>
  <c r="AD50" s="1"/>
  <c r="O50"/>
  <c r="AB49"/>
  <c r="AC49" s="1"/>
  <c r="AD49" s="1"/>
  <c r="O49"/>
  <c r="AB48"/>
  <c r="AC48" s="1"/>
  <c r="AD48" s="1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AB47"/>
  <c r="AC47" s="1"/>
  <c r="AD47" s="1"/>
  <c r="O47"/>
  <c r="AB46"/>
  <c r="AC46" s="1"/>
  <c r="AD46" s="1"/>
  <c r="O46"/>
  <c r="AA45"/>
  <c r="Z45"/>
  <c r="Y45"/>
  <c r="X45"/>
  <c r="W45"/>
  <c r="V45"/>
  <c r="U45"/>
  <c r="T45"/>
  <c r="S45"/>
  <c r="R45"/>
  <c r="Q45"/>
  <c r="P45"/>
  <c r="AB45" s="1"/>
  <c r="N45"/>
  <c r="M45"/>
  <c r="L45"/>
  <c r="K45"/>
  <c r="J45"/>
  <c r="I45"/>
  <c r="H45"/>
  <c r="G45"/>
  <c r="F45"/>
  <c r="E45"/>
  <c r="D45"/>
  <c r="C45"/>
  <c r="O45" s="1"/>
  <c r="O43" s="1"/>
  <c r="O39" s="1"/>
  <c r="AB44"/>
  <c r="AC44" s="1"/>
  <c r="AD44" s="1"/>
  <c r="O44"/>
  <c r="AA43"/>
  <c r="Z43"/>
  <c r="Y43"/>
  <c r="X43"/>
  <c r="W43"/>
  <c r="V43"/>
  <c r="U43"/>
  <c r="T43"/>
  <c r="S43"/>
  <c r="R43"/>
  <c r="Q43"/>
  <c r="P43"/>
  <c r="N43"/>
  <c r="M43"/>
  <c r="L43"/>
  <c r="K43"/>
  <c r="J43"/>
  <c r="I43"/>
  <c r="H43"/>
  <c r="G43"/>
  <c r="F43"/>
  <c r="E43"/>
  <c r="D43"/>
  <c r="C43"/>
  <c r="AB42"/>
  <c r="AC42" s="1"/>
  <c r="AD42" s="1"/>
  <c r="O42"/>
  <c r="AB41"/>
  <c r="AC41" s="1"/>
  <c r="AD41" s="1"/>
  <c r="O41"/>
  <c r="AB40"/>
  <c r="AC40" s="1"/>
  <c r="AD40" s="1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AA39"/>
  <c r="Z39"/>
  <c r="Y39"/>
  <c r="X39"/>
  <c r="W39"/>
  <c r="V39"/>
  <c r="U39"/>
  <c r="T39"/>
  <c r="S39"/>
  <c r="R39"/>
  <c r="Q39"/>
  <c r="P39"/>
  <c r="N39"/>
  <c r="M39"/>
  <c r="L39"/>
  <c r="K39"/>
  <c r="J39"/>
  <c r="I39"/>
  <c r="H39"/>
  <c r="G39"/>
  <c r="F39"/>
  <c r="E39"/>
  <c r="D39"/>
  <c r="C39"/>
  <c r="AB38"/>
  <c r="AC38" s="1"/>
  <c r="AD38" s="1"/>
  <c r="O38"/>
  <c r="AB36"/>
  <c r="AB37" s="1"/>
  <c r="O36"/>
  <c r="AB35"/>
  <c r="AC35" s="1"/>
  <c r="AD35" s="1"/>
  <c r="H35"/>
  <c r="O35" s="1"/>
  <c r="O20" s="1"/>
  <c r="O18" s="1"/>
  <c r="O8" s="1"/>
  <c r="AB34"/>
  <c r="AC34" s="1"/>
  <c r="O34"/>
  <c r="AB33"/>
  <c r="AC33" s="1"/>
  <c r="AD33" s="1"/>
  <c r="O33"/>
  <c r="AB32"/>
  <c r="AC32" s="1"/>
  <c r="O32"/>
  <c r="AC31"/>
  <c r="AB30"/>
  <c r="AC30" s="1"/>
  <c r="AD30" s="1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B29"/>
  <c r="AC29" s="1"/>
  <c r="AD29" s="1"/>
  <c r="O29"/>
  <c r="AB28"/>
  <c r="AC28" s="1"/>
  <c r="AD28" s="1"/>
  <c r="O28"/>
  <c r="AB27"/>
  <c r="AC27" s="1"/>
  <c r="AD27" s="1"/>
  <c r="O27"/>
  <c r="AB26"/>
  <c r="AC26" s="1"/>
  <c r="AD26" s="1"/>
  <c r="O26"/>
  <c r="AB25"/>
  <c r="AC25" s="1"/>
  <c r="O25"/>
  <c r="AB24"/>
  <c r="AC24" s="1"/>
  <c r="AD24" s="1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B23"/>
  <c r="AC23" s="1"/>
  <c r="AD23" s="1"/>
  <c r="O23"/>
  <c r="AB22"/>
  <c r="AC22" s="1"/>
  <c r="AD22" s="1"/>
  <c r="O22"/>
  <c r="AB21"/>
  <c r="AC21" s="1"/>
  <c r="AD21" s="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AB20"/>
  <c r="AC20" s="1"/>
  <c r="AD20" s="1"/>
  <c r="AA20"/>
  <c r="Z20"/>
  <c r="Y20"/>
  <c r="X20"/>
  <c r="W20"/>
  <c r="V20"/>
  <c r="U20"/>
  <c r="T20"/>
  <c r="S20"/>
  <c r="R20"/>
  <c r="Q20"/>
  <c r="P20"/>
  <c r="N20"/>
  <c r="M20"/>
  <c r="L20"/>
  <c r="K20"/>
  <c r="J20"/>
  <c r="I20"/>
  <c r="H20"/>
  <c r="G20"/>
  <c r="F20"/>
  <c r="E20"/>
  <c r="D20"/>
  <c r="C20"/>
  <c r="AB19"/>
  <c r="AC19" s="1"/>
  <c r="O19"/>
  <c r="AB18"/>
  <c r="AC18" s="1"/>
  <c r="AD18" s="1"/>
  <c r="AA18"/>
  <c r="Z18"/>
  <c r="Y18"/>
  <c r="X18"/>
  <c r="W18"/>
  <c r="V18"/>
  <c r="U18"/>
  <c r="T18"/>
  <c r="S18"/>
  <c r="R18"/>
  <c r="Q18"/>
  <c r="P18"/>
  <c r="N18"/>
  <c r="M18"/>
  <c r="L18"/>
  <c r="K18"/>
  <c r="J18"/>
  <c r="I18"/>
  <c r="H18"/>
  <c r="G18"/>
  <c r="F18"/>
  <c r="E18"/>
  <c r="D18"/>
  <c r="C18"/>
  <c r="AB17"/>
  <c r="AC17" s="1"/>
  <c r="AD17" s="1"/>
  <c r="O17"/>
  <c r="AB16"/>
  <c r="AC16" s="1"/>
  <c r="AD16" s="1"/>
  <c r="O16"/>
  <c r="AB15"/>
  <c r="AC15" s="1"/>
  <c r="AD15" s="1"/>
  <c r="O15"/>
  <c r="AB14"/>
  <c r="AC14" s="1"/>
  <c r="AD14" s="1"/>
  <c r="O14"/>
  <c r="AB13"/>
  <c r="AC13" s="1"/>
  <c r="AD13" s="1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B12"/>
  <c r="AC12" s="1"/>
  <c r="AD12" s="1"/>
  <c r="O12"/>
  <c r="AB11"/>
  <c r="AC11" s="1"/>
  <c r="AD11" s="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B10"/>
  <c r="AC10" s="1"/>
  <c r="AD10" s="1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AB9"/>
  <c r="AC9" s="1"/>
  <c r="AD9" s="1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B8"/>
  <c r="AC8" s="1"/>
  <c r="AD8" s="1"/>
  <c r="AA8"/>
  <c r="AA37" s="1"/>
  <c r="Z8"/>
  <c r="Z37" s="1"/>
  <c r="Y8"/>
  <c r="Y37" s="1"/>
  <c r="X8"/>
  <c r="X37" s="1"/>
  <c r="W8"/>
  <c r="W37" s="1"/>
  <c r="V8"/>
  <c r="V37" s="1"/>
  <c r="U8"/>
  <c r="U37" s="1"/>
  <c r="T8"/>
  <c r="T37" s="1"/>
  <c r="S8"/>
  <c r="S37" s="1"/>
  <c r="R8"/>
  <c r="R37" s="1"/>
  <c r="Q8"/>
  <c r="Q37" s="1"/>
  <c r="P8"/>
  <c r="P37" s="1"/>
  <c r="N8"/>
  <c r="N37" s="1"/>
  <c r="M8"/>
  <c r="M37" s="1"/>
  <c r="L8"/>
  <c r="L37" s="1"/>
  <c r="K8"/>
  <c r="K37" s="1"/>
  <c r="J8"/>
  <c r="J37" s="1"/>
  <c r="I8"/>
  <c r="I37" s="1"/>
  <c r="H8"/>
  <c r="H37" s="1"/>
  <c r="G8"/>
  <c r="G37" s="1"/>
  <c r="F8"/>
  <c r="F37" s="1"/>
  <c r="E8"/>
  <c r="E37" s="1"/>
  <c r="D8"/>
  <c r="D37" s="1"/>
  <c r="C8"/>
  <c r="C37" s="1"/>
  <c r="D52" l="1"/>
  <c r="F52"/>
  <c r="H52"/>
  <c r="J52"/>
  <c r="L52"/>
  <c r="N52"/>
  <c r="Q52"/>
  <c r="S52"/>
  <c r="U52"/>
  <c r="W52"/>
  <c r="Y52"/>
  <c r="AA52"/>
  <c r="AB43"/>
  <c r="AC45"/>
  <c r="AD45" s="1"/>
  <c r="O37"/>
  <c r="AC37" s="1"/>
  <c r="AD37" s="1"/>
  <c r="C52"/>
  <c r="E52"/>
  <c r="G52"/>
  <c r="I52"/>
  <c r="K52"/>
  <c r="M52"/>
  <c r="P52"/>
  <c r="R52"/>
  <c r="T52"/>
  <c r="V52"/>
  <c r="X52"/>
  <c r="Z52"/>
  <c r="O52"/>
  <c r="AC36"/>
  <c r="AD36" s="1"/>
  <c r="AB39" l="1"/>
  <c r="AC43"/>
  <c r="AD43" s="1"/>
  <c r="AB52" l="1"/>
  <c r="AC39"/>
  <c r="AD39" s="1"/>
  <c r="AC52" l="1"/>
  <c r="AD52" s="1"/>
</calcChain>
</file>

<file path=xl/sharedStrings.xml><?xml version="1.0" encoding="utf-8"?>
<sst xmlns="http://schemas.openxmlformats.org/spreadsheetml/2006/main" count="83" uniqueCount="70">
  <si>
    <t>CUADRO No.4</t>
  </si>
  <si>
    <t xml:space="preserve"> INGRESOS FISCALES COMPARADOS POR PARTIDAS, TESORERÍA NACIONAL</t>
  </si>
  <si>
    <t>ENERO-DICIEMBRE 2012/2011</t>
  </si>
  <si>
    <r>
      <t xml:space="preserve">(En millones de RD$) </t>
    </r>
    <r>
      <rPr>
        <i/>
        <vertAlign val="superscript"/>
        <sz val="12"/>
        <color indexed="8"/>
        <rFont val="Arial"/>
        <family val="2"/>
      </rPr>
      <t>(1)</t>
    </r>
  </si>
  <si>
    <t>PARTIDAS</t>
  </si>
  <si>
    <t>VARIACION</t>
  </si>
  <si>
    <t>ENERO</t>
  </si>
  <si>
    <t>FERBRERO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</si>
  <si>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</si>
  <si>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</si>
  <si>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</si>
  <si>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</si>
  <si>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</si>
  <si>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</si>
  <si>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</si>
  <si>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</si>
  <si>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</si>
  <si>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</si>
  <si>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FEBRERO</t>
  </si>
  <si>
    <t xml:space="preserve">   Abs.</t>
  </si>
  <si>
    <t xml:space="preserve">      %</t>
  </si>
  <si>
    <t xml:space="preserve"> I-  INGRESOS CORRIENTES</t>
  </si>
  <si>
    <t xml:space="preserve"> II-  INGRESOS TRIBUTARIOS</t>
  </si>
  <si>
    <t>1) IMPUESTOS SOBRE MERCANCIAS Y SERVICIOS</t>
  </si>
  <si>
    <t>Impuestos Sobre los Servicios</t>
  </si>
  <si>
    <t>- Impuesto para Contribuir al Desarrollo de las Telecomunicaciones</t>
  </si>
  <si>
    <t>Impuestos Sobre el Uso de Bienes y Licencias</t>
  </si>
  <si>
    <t>- Licencias para Portar Armas de Fuego</t>
  </si>
  <si>
    <t>- Licencias para Operar Maquinas de Apuestas</t>
  </si>
  <si>
    <t>2) OTROS IMPUESTOS</t>
  </si>
  <si>
    <t>3) CONTRIBUCION A LA SEGURIDAD SOCIAL</t>
  </si>
  <si>
    <t>III. INGRESOS NO TRIBUTARIOS</t>
  </si>
  <si>
    <t>1) Transferencias Corrientes</t>
  </si>
  <si>
    <t>2) Otros Ingresos</t>
  </si>
  <si>
    <t>- Ventas de Mercancías del Sector Público</t>
  </si>
  <si>
    <t>- PROMESE</t>
  </si>
  <si>
    <t>- Otras Ventas de Mercancías de la Administración Central</t>
  </si>
  <si>
    <t>- Ventas de Servicios del Sector Público</t>
  </si>
  <si>
    <t>- Derechos Aeroportuarios</t>
  </si>
  <si>
    <t xml:space="preserve">- Peaje </t>
  </si>
  <si>
    <t>- Tasas por Expedición y Renovación de Pasaportes</t>
  </si>
  <si>
    <t>- Otras Ventas de Servicios de la Administración General</t>
  </si>
  <si>
    <t xml:space="preserve">- Otros </t>
  </si>
  <si>
    <t>- Rentas de Propiedad</t>
  </si>
  <si>
    <t>- Dividendos por Inversiones Empresariales</t>
  </si>
  <si>
    <t>- Intereses</t>
  </si>
  <si>
    <t>-</t>
  </si>
  <si>
    <t>- Conseciones</t>
  </si>
  <si>
    <t>- Ingresos Diversos</t>
  </si>
  <si>
    <t>V. INGRESOS DE CAPITAL</t>
  </si>
  <si>
    <t>TOTAL</t>
  </si>
  <si>
    <t>DONACIONES</t>
  </si>
  <si>
    <t>FUENTES FINANCIERAS</t>
  </si>
  <si>
    <r>
      <t xml:space="preserve">- </t>
    </r>
    <r>
      <rPr>
        <u/>
        <sz val="11"/>
        <color indexed="8"/>
        <rFont val="Arial"/>
        <family val="2"/>
      </rPr>
      <t xml:space="preserve"> Activos Financieros</t>
    </r>
  </si>
  <si>
    <t>- Venta de Acciones</t>
  </si>
  <si>
    <t>- Recuperación de Prestamos</t>
  </si>
  <si>
    <r>
      <t xml:space="preserve">- </t>
    </r>
    <r>
      <rPr>
        <u/>
        <sz val="11"/>
        <color indexed="8"/>
        <rFont val="Arial"/>
        <family val="2"/>
      </rPr>
      <t xml:space="preserve"> Pasivos Financieros</t>
    </r>
  </si>
  <si>
    <t>- Obtención de Préstamos Internos</t>
  </si>
  <si>
    <t>- Obtención de Préstamos Externos</t>
  </si>
  <si>
    <t>- PETROCARIBE</t>
  </si>
  <si>
    <t>- Otros</t>
  </si>
  <si>
    <t>- Colocación de Títulos y Valores</t>
  </si>
  <si>
    <t>- Internos</t>
  </si>
  <si>
    <t>- Externos</t>
  </si>
  <si>
    <t xml:space="preserve">   Fondos Especiales y de Terceros</t>
  </si>
  <si>
    <t>(1) Cifras sujetas a rectificación. A partir de julio 2012 el Peaje fue consecionado al Consorcio Dominicano de Vías Concesionadas (Dovicon)</t>
  </si>
  <si>
    <t xml:space="preserve">     El monto que aparece en peaje a  partir de septiembre corresponde al peaje de la Autopista de las americas.</t>
  </si>
  <si>
    <r>
      <t xml:space="preserve">   </t>
    </r>
    <r>
      <rPr>
        <sz val="10"/>
        <color indexed="8"/>
        <rFont val="Arial"/>
        <family val="2"/>
      </rPr>
      <t xml:space="preserve">  Incluye los dolares convertidos a la tasa oficial.</t>
    </r>
    <r>
      <rPr>
        <b/>
        <sz val="10"/>
        <color indexed="8"/>
        <rFont val="Arial"/>
        <family val="2"/>
      </rPr>
      <t xml:space="preserve"> </t>
    </r>
  </si>
  <si>
    <t xml:space="preserve">      Excluye los Fondos Especiales y de Terceros e Ingresos de otras Direcciones e Instituciones.</t>
  </si>
  <si>
    <t>FUENTE: Ministerio de Hacienda, Sistema Integrado de Gestión Financiera (SIGEF), Informe de Ejecución de Ingresos.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</si>
</sst>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* _(#,##0.0_)\ _P_-;* \(#,##0.0\)\ _P_-;_-* &quot;-&quot;??\ _P_-;_-@_-"/>
    <numFmt numFmtId="167" formatCode="_ * #,##0.00_ ;_ * \-#,##0.00_ ;_ * &quot;-&quot;??_ ;_ @_ "/>
  </numFmts>
  <fonts count="4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i/>
      <sz val="12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i/>
      <vertAlign val="superscript"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b/>
      <u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1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sz val="7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5" fillId="0" borderId="9">
      <protection hidden="1"/>
    </xf>
    <xf numFmtId="0" fontId="26" fillId="16" borderId="9" applyNumberFormat="0" applyFont="0" applyBorder="0" applyAlignment="0" applyProtection="0">
      <protection hidden="1"/>
    </xf>
    <xf numFmtId="166" fontId="6" fillId="0" borderId="15" applyBorder="0">
      <alignment horizontal="center" vertical="center"/>
    </xf>
    <xf numFmtId="0" fontId="27" fillId="4" borderId="0" applyNumberFormat="0" applyBorder="0" applyAlignment="0" applyProtection="0"/>
    <xf numFmtId="0" fontId="28" fillId="16" borderId="16" applyNumberFormat="0" applyAlignment="0" applyProtection="0"/>
    <xf numFmtId="0" fontId="29" fillId="17" borderId="17" applyNumberFormat="0" applyAlignment="0" applyProtection="0"/>
    <xf numFmtId="0" fontId="30" fillId="0" borderId="18" applyNumberFormat="0" applyFill="0" applyAlignment="0" applyProtection="0"/>
    <xf numFmtId="167" fontId="4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21" borderId="0" applyNumberFormat="0" applyBorder="0" applyAlignment="0" applyProtection="0"/>
    <xf numFmtId="0" fontId="32" fillId="7" borderId="16" applyNumberFormat="0" applyAlignment="0" applyProtection="0"/>
    <xf numFmtId="0" fontId="33" fillId="3" borderId="0" applyNumberFormat="0" applyBorder="0" applyAlignment="0" applyProtection="0"/>
    <xf numFmtId="0" fontId="34" fillId="0" borderId="9">
      <alignment horizontal="left"/>
      <protection locked="0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11" fillId="0" borderId="0">
      <alignment vertical="top"/>
    </xf>
    <xf numFmtId="39" fontId="36" fillId="0" borderId="0"/>
    <xf numFmtId="0" fontId="4" fillId="0" borderId="0"/>
    <xf numFmtId="0" fontId="1" fillId="0" borderId="0"/>
    <xf numFmtId="0" fontId="1" fillId="0" borderId="0"/>
    <xf numFmtId="0" fontId="4" fillId="23" borderId="19" applyNumberFormat="0" applyFont="0" applyAlignment="0" applyProtection="0"/>
    <xf numFmtId="0" fontId="4" fillId="23" borderId="19" applyNumberFormat="0" applyFont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7" fillId="0" borderId="9" applyNumberFormat="0" applyFill="0" applyBorder="0" applyAlignment="0" applyProtection="0">
      <protection hidden="1"/>
    </xf>
    <xf numFmtId="0" fontId="38" fillId="16" borderId="20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1" applyNumberFormat="0" applyFill="0" applyAlignment="0" applyProtection="0"/>
    <xf numFmtId="0" fontId="42" fillId="0" borderId="22" applyNumberFormat="0" applyFill="0" applyAlignment="0" applyProtection="0"/>
    <xf numFmtId="0" fontId="31" fillId="0" borderId="23" applyNumberFormat="0" applyFill="0" applyAlignment="0" applyProtection="0"/>
    <xf numFmtId="0" fontId="43" fillId="0" borderId="0" applyNumberFormat="0" applyFill="0" applyBorder="0" applyAlignment="0" applyProtection="0"/>
    <xf numFmtId="0" fontId="44" fillId="16" borderId="9"/>
    <xf numFmtId="0" fontId="45" fillId="0" borderId="24" applyNumberFormat="0" applyFill="0" applyAlignment="0" applyProtection="0"/>
  </cellStyleXfs>
  <cellXfs count="83">
    <xf numFmtId="0" fontId="0" fillId="0" borderId="0" xfId="0"/>
    <xf numFmtId="0" fontId="3" fillId="0" borderId="0" xfId="0" applyFont="1" applyFill="1" applyAlignment="1" applyProtection="1">
      <alignment horizontal="center"/>
    </xf>
    <xf numFmtId="0" fontId="4" fillId="0" borderId="0" xfId="0" applyFont="1"/>
    <xf numFmtId="0" fontId="5" fillId="0" borderId="0" xfId="0" applyFont="1" applyFill="1"/>
    <xf numFmtId="0" fontId="6" fillId="0" borderId="0" xfId="0" applyFont="1"/>
    <xf numFmtId="0" fontId="7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0" fillId="0" borderId="0" xfId="0" applyFill="1" applyBorder="1"/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/>
    </xf>
    <xf numFmtId="0" fontId="11" fillId="0" borderId="0" xfId="0" applyFont="1" applyFill="1" applyBorder="1"/>
    <xf numFmtId="0" fontId="4" fillId="0" borderId="0" xfId="0" applyFont="1" applyFill="1" applyBorder="1"/>
    <xf numFmtId="0" fontId="12" fillId="0" borderId="5" xfId="0" applyFont="1" applyFill="1" applyBorder="1" applyAlignment="1">
      <alignment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/>
    <xf numFmtId="0" fontId="10" fillId="0" borderId="8" xfId="0" applyFont="1" applyFill="1" applyBorder="1" applyAlignment="1" applyProtection="1"/>
    <xf numFmtId="49" fontId="10" fillId="0" borderId="0" xfId="0" applyNumberFormat="1" applyFont="1" applyFill="1" applyBorder="1" applyAlignment="1" applyProtection="1"/>
    <xf numFmtId="164" fontId="10" fillId="0" borderId="9" xfId="0" applyNumberFormat="1" applyFont="1" applyFill="1" applyBorder="1" applyProtection="1"/>
    <xf numFmtId="164" fontId="10" fillId="0" borderId="0" xfId="0" applyNumberFormat="1" applyFont="1" applyFill="1" applyBorder="1"/>
    <xf numFmtId="164" fontId="4" fillId="0" borderId="0" xfId="0" applyNumberFormat="1" applyFont="1" applyFill="1" applyBorder="1"/>
    <xf numFmtId="49" fontId="10" fillId="0" borderId="0" xfId="0" applyNumberFormat="1" applyFont="1" applyFill="1" applyBorder="1" applyAlignment="1" applyProtection="1">
      <alignment horizontal="left" indent="1"/>
    </xf>
    <xf numFmtId="0" fontId="13" fillId="0" borderId="10" xfId="0" applyFont="1" applyFill="1" applyBorder="1" applyAlignment="1" applyProtection="1">
      <alignment horizontal="left" indent="2"/>
    </xf>
    <xf numFmtId="164" fontId="13" fillId="0" borderId="9" xfId="0" applyNumberFormat="1" applyFont="1" applyFill="1" applyBorder="1" applyProtection="1"/>
    <xf numFmtId="164" fontId="13" fillId="0" borderId="0" xfId="0" applyNumberFormat="1" applyFont="1" applyFill="1" applyBorder="1"/>
    <xf numFmtId="49" fontId="14" fillId="0" borderId="10" xfId="0" applyNumberFormat="1" applyFont="1" applyBorder="1" applyAlignment="1">
      <alignment horizontal="left" indent="2"/>
    </xf>
    <xf numFmtId="164" fontId="14" fillId="0" borderId="9" xfId="0" applyNumberFormat="1" applyFont="1" applyFill="1" applyBorder="1" applyProtection="1"/>
    <xf numFmtId="164" fontId="14" fillId="0" borderId="10" xfId="0" applyNumberFormat="1" applyFont="1" applyFill="1" applyBorder="1" applyProtection="1"/>
    <xf numFmtId="164" fontId="14" fillId="0" borderId="9" xfId="0" applyNumberFormat="1" applyFont="1" applyFill="1" applyBorder="1"/>
    <xf numFmtId="164" fontId="14" fillId="0" borderId="0" xfId="0" applyNumberFormat="1" applyFont="1" applyFill="1" applyBorder="1"/>
    <xf numFmtId="49" fontId="13" fillId="0" borderId="0" xfId="0" applyNumberFormat="1" applyFont="1" applyFill="1" applyBorder="1" applyAlignment="1" applyProtection="1">
      <alignment horizontal="left" indent="2"/>
    </xf>
    <xf numFmtId="164" fontId="10" fillId="0" borderId="9" xfId="0" applyNumberFormat="1" applyFont="1" applyFill="1" applyBorder="1"/>
    <xf numFmtId="49" fontId="14" fillId="0" borderId="0" xfId="0" applyNumberFormat="1" applyFont="1" applyFill="1" applyBorder="1" applyAlignment="1" applyProtection="1">
      <alignment horizontal="left" indent="2"/>
    </xf>
    <xf numFmtId="164" fontId="10" fillId="0" borderId="10" xfId="0" applyNumberFormat="1" applyFont="1" applyFill="1" applyBorder="1" applyProtection="1"/>
    <xf numFmtId="164" fontId="11" fillId="0" borderId="0" xfId="0" applyNumberFormat="1" applyFont="1" applyFill="1" applyBorder="1"/>
    <xf numFmtId="49" fontId="10" fillId="0" borderId="0" xfId="0" applyNumberFormat="1" applyFont="1" applyFill="1" applyBorder="1" applyAlignment="1" applyProtection="1">
      <alignment horizontal="left" indent="2"/>
    </xf>
    <xf numFmtId="49" fontId="14" fillId="0" borderId="0" xfId="0" applyNumberFormat="1" applyFont="1" applyFill="1" applyBorder="1" applyAlignment="1" applyProtection="1">
      <alignment horizontal="left" indent="3"/>
    </xf>
    <xf numFmtId="49" fontId="14" fillId="0" borderId="10" xfId="0" applyNumberFormat="1" applyFont="1" applyFill="1" applyBorder="1" applyAlignment="1" applyProtection="1">
      <alignment horizontal="left" indent="3"/>
    </xf>
    <xf numFmtId="164" fontId="14" fillId="0" borderId="0" xfId="0" applyNumberFormat="1" applyFont="1" applyFill="1" applyBorder="1" applyAlignment="1">
      <alignment horizontal="left" indent="3"/>
    </xf>
    <xf numFmtId="164" fontId="12" fillId="0" borderId="9" xfId="0" applyNumberFormat="1" applyFont="1" applyFill="1" applyBorder="1"/>
    <xf numFmtId="164" fontId="15" fillId="0" borderId="9" xfId="0" applyNumberFormat="1" applyFont="1" applyFill="1" applyBorder="1"/>
    <xf numFmtId="49" fontId="10" fillId="0" borderId="11" xfId="0" applyNumberFormat="1" applyFont="1" applyFill="1" applyBorder="1" applyAlignment="1" applyProtection="1">
      <alignment horizontal="center" vertical="center"/>
    </xf>
    <xf numFmtId="164" fontId="10" fillId="0" borderId="7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>
      <alignment vertical="center"/>
    </xf>
    <xf numFmtId="164" fontId="5" fillId="0" borderId="0" xfId="0" applyNumberFormat="1" applyFont="1" applyFill="1" applyBorder="1"/>
    <xf numFmtId="164" fontId="16" fillId="0" borderId="0" xfId="0" applyNumberFormat="1" applyFont="1" applyFill="1" applyBorder="1"/>
    <xf numFmtId="164" fontId="10" fillId="0" borderId="9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/>
    <xf numFmtId="49" fontId="14" fillId="0" borderId="0" xfId="0" applyNumberFormat="1" applyFont="1" applyFill="1" applyBorder="1" applyAlignment="1" applyProtection="1">
      <alignment horizontal="left" indent="1"/>
    </xf>
    <xf numFmtId="164" fontId="17" fillId="0" borderId="9" xfId="0" applyNumberFormat="1" applyFont="1" applyFill="1" applyBorder="1" applyProtection="1"/>
    <xf numFmtId="164" fontId="17" fillId="0" borderId="0" xfId="0" applyNumberFormat="1" applyFont="1" applyFill="1" applyBorder="1"/>
    <xf numFmtId="165" fontId="4" fillId="0" borderId="0" xfId="1" applyNumberFormat="1" applyFont="1" applyFill="1" applyBorder="1"/>
    <xf numFmtId="164" fontId="17" fillId="0" borderId="9" xfId="0" applyNumberFormat="1" applyFont="1" applyFill="1" applyBorder="1"/>
    <xf numFmtId="164" fontId="17" fillId="0" borderId="10" xfId="0" applyNumberFormat="1" applyFont="1" applyFill="1" applyBorder="1" applyProtection="1"/>
    <xf numFmtId="49" fontId="14" fillId="0" borderId="0" xfId="0" applyNumberFormat="1" applyFont="1" applyFill="1" applyBorder="1" applyAlignment="1" applyProtection="1">
      <alignment horizontal="left" indent="6"/>
    </xf>
    <xf numFmtId="49" fontId="14" fillId="0" borderId="0" xfId="0" applyNumberFormat="1" applyFont="1" applyFill="1" applyBorder="1" applyProtection="1"/>
    <xf numFmtId="164" fontId="10" fillId="0" borderId="7" xfId="0" applyNumberFormat="1" applyFont="1" applyFill="1" applyBorder="1" applyAlignment="1" applyProtection="1">
      <alignment vertical="center"/>
    </xf>
    <xf numFmtId="164" fontId="10" fillId="0" borderId="11" xfId="0" applyNumberFormat="1" applyFont="1" applyFill="1" applyBorder="1" applyAlignment="1" applyProtection="1">
      <alignment vertical="center"/>
    </xf>
    <xf numFmtId="0" fontId="11" fillId="0" borderId="12" xfId="0" applyFont="1" applyFill="1" applyBorder="1" applyAlignment="1" applyProtection="1">
      <alignment vertical="center"/>
    </xf>
    <xf numFmtId="164" fontId="14" fillId="0" borderId="13" xfId="0" applyNumberFormat="1" applyFont="1" applyFill="1" applyBorder="1" applyAlignment="1">
      <alignment vertical="center"/>
    </xf>
    <xf numFmtId="164" fontId="14" fillId="0" borderId="13" xfId="0" applyNumberFormat="1" applyFont="1" applyFill="1" applyBorder="1" applyAlignment="1" applyProtection="1">
      <alignment vertical="center"/>
    </xf>
    <xf numFmtId="164" fontId="14" fillId="0" borderId="14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 applyProtection="1"/>
    <xf numFmtId="0" fontId="5" fillId="0" borderId="0" xfId="0" applyFont="1" applyFill="1" applyBorder="1"/>
    <xf numFmtId="0" fontId="5" fillId="0" borderId="0" xfId="0" applyFont="1" applyFill="1" applyBorder="1" applyAlignment="1" applyProtection="1"/>
    <xf numFmtId="165" fontId="11" fillId="0" borderId="0" xfId="1" applyNumberFormat="1" applyFont="1" applyFill="1" applyBorder="1"/>
    <xf numFmtId="0" fontId="18" fillId="0" borderId="0" xfId="0" applyFont="1" applyFill="1" applyAlignment="1" applyProtection="1"/>
    <xf numFmtId="43" fontId="18" fillId="0" borderId="0" xfId="0" applyNumberFormat="1" applyFont="1" applyAlignment="1">
      <alignment horizontal="right"/>
    </xf>
    <xf numFmtId="43" fontId="4" fillId="0" borderId="0" xfId="0" applyNumberFormat="1" applyFont="1" applyFill="1" applyBorder="1"/>
    <xf numFmtId="0" fontId="19" fillId="0" borderId="0" xfId="0" applyFont="1" applyFill="1" applyBorder="1"/>
    <xf numFmtId="0" fontId="21" fillId="0" borderId="0" xfId="2" applyFont="1" applyFill="1" applyBorder="1" applyAlignment="1" applyProtection="1"/>
    <xf numFmtId="0" fontId="4" fillId="0" borderId="0" xfId="0" applyFont="1" applyBorder="1"/>
    <xf numFmtId="0" fontId="22" fillId="0" borderId="0" xfId="0" applyFont="1" applyFill="1" applyBorder="1" applyAlignment="1" applyProtection="1"/>
    <xf numFmtId="39" fontId="18" fillId="0" borderId="0" xfId="0" applyNumberFormat="1" applyFont="1" applyAlignment="1">
      <alignment horizontal="right"/>
    </xf>
    <xf numFmtId="39" fontId="18" fillId="0" borderId="0" xfId="0" applyNumberFormat="1" applyFont="1" applyFill="1" applyAlignment="1">
      <alignment horizontal="right"/>
    </xf>
    <xf numFmtId="164" fontId="4" fillId="0" borderId="0" xfId="0" applyNumberFormat="1" applyFont="1" applyBorder="1"/>
    <xf numFmtId="0" fontId="11" fillId="0" borderId="0" xfId="0" applyFont="1" applyFill="1" applyBorder="1" applyAlignment="1" applyProtection="1"/>
    <xf numFmtId="43" fontId="4" fillId="0" borderId="0" xfId="0" applyNumberFormat="1" applyFont="1" applyBorder="1"/>
  </cellXfs>
  <cellStyles count="93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Array" xfId="21"/>
    <cellStyle name="Array Enter" xfId="22"/>
    <cellStyle name="base paren" xfId="23"/>
    <cellStyle name="Buena 2" xfId="24"/>
    <cellStyle name="Cálculo 2" xfId="25"/>
    <cellStyle name="Celda de comprobación 2" xfId="26"/>
    <cellStyle name="Celda vinculada 2" xfId="27"/>
    <cellStyle name="Comma 2" xfId="28"/>
    <cellStyle name="Encabezado 4 2" xfId="29"/>
    <cellStyle name="Énfasis1 2" xfId="30"/>
    <cellStyle name="Énfasis2 2" xfId="31"/>
    <cellStyle name="Énfasis3 2" xfId="32"/>
    <cellStyle name="Énfasis4 2" xfId="33"/>
    <cellStyle name="Énfasis5 2" xfId="34"/>
    <cellStyle name="Énfasis6 2" xfId="35"/>
    <cellStyle name="Entrada 2" xfId="36"/>
    <cellStyle name="Hipervínculo" xfId="2" builtinId="8"/>
    <cellStyle name="Incorrecto 2" xfId="37"/>
    <cellStyle name="MacroCode" xfId="38"/>
    <cellStyle name="Millares" xfId="1" builtinId="3"/>
    <cellStyle name="Millares 10" xfId="39"/>
    <cellStyle name="Millares 11" xfId="40"/>
    <cellStyle name="Millares 2" xfId="41"/>
    <cellStyle name="Millares 2 2" xfId="42"/>
    <cellStyle name="Millares 2 2 2" xfId="43"/>
    <cellStyle name="Millares 2 3" xfId="44"/>
    <cellStyle name="Millares 2 4" xfId="45"/>
    <cellStyle name="Millares 2 5" xfId="46"/>
    <cellStyle name="Millares 2_DGA" xfId="47"/>
    <cellStyle name="Millares 3" xfId="48"/>
    <cellStyle name="Millares 3 2" xfId="49"/>
    <cellStyle name="Millares 3 3" xfId="50"/>
    <cellStyle name="Millares 3_DGA" xfId="51"/>
    <cellStyle name="Millares 4" xfId="52"/>
    <cellStyle name="Millares 4 2" xfId="53"/>
    <cellStyle name="Millares 4 3" xfId="54"/>
    <cellStyle name="Millares 4_DGA" xfId="55"/>
    <cellStyle name="Millares 5" xfId="56"/>
    <cellStyle name="Millares 5 2" xfId="57"/>
    <cellStyle name="Millares 5 3" xfId="58"/>
    <cellStyle name="Millares 5_DGA" xfId="59"/>
    <cellStyle name="Millares 6" xfId="60"/>
    <cellStyle name="Millares 7" xfId="61"/>
    <cellStyle name="Millares 8" xfId="62"/>
    <cellStyle name="Millares 9" xfId="63"/>
    <cellStyle name="Neutral 2" xfId="64"/>
    <cellStyle name="Normal" xfId="0" builtinId="0"/>
    <cellStyle name="Normal 2" xfId="65"/>
    <cellStyle name="Normal 2 2" xfId="66"/>
    <cellStyle name="Normal 2 3" xfId="67"/>
    <cellStyle name="Normal 2 4" xfId="68"/>
    <cellStyle name="Normal 2_DGA" xfId="69"/>
    <cellStyle name="Normal 3" xfId="70"/>
    <cellStyle name="Normal 3 2" xfId="71"/>
    <cellStyle name="Normal 3 3" xfId="72"/>
    <cellStyle name="Normal 4" xfId="73"/>
    <cellStyle name="Normal 5" xfId="74"/>
    <cellStyle name="Normal 6" xfId="75"/>
    <cellStyle name="Normal 7" xfId="76"/>
    <cellStyle name="Notas 2" xfId="77"/>
    <cellStyle name="Notas 2 2" xfId="78"/>
    <cellStyle name="Porcentual 2" xfId="79"/>
    <cellStyle name="Porcentual 2 2" xfId="80"/>
    <cellStyle name="Porcentual 3" xfId="81"/>
    <cellStyle name="Porcentual 3 2" xfId="82"/>
    <cellStyle name="Red Text" xfId="83"/>
    <cellStyle name="Salida 2" xfId="84"/>
    <cellStyle name="Texto de advertencia 2" xfId="85"/>
    <cellStyle name="Texto explicativo 2" xfId="86"/>
    <cellStyle name="Título 1 2" xfId="87"/>
    <cellStyle name="Título 2 2" xfId="88"/>
    <cellStyle name="Título 3 2" xfId="89"/>
    <cellStyle name="Título 4" xfId="90"/>
    <cellStyle name="TopGrey" xfId="91"/>
    <cellStyle name="Total 2" xfId="9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perez/My%20Documents/My%20Documents%20Raulina%20Perez/INGRESOS%20ACUMULADOS%202012/ENERO-DICIEMBRE%20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IERO (2011-2012)"/>
      <sheetName val="FINANCIERO 2012- est."/>
      <sheetName val="2011-2012 (fondo)"/>
      <sheetName val="nuevos impuestos"/>
      <sheetName val="Ley No.139-11"/>
      <sheetName val="PP (2)"/>
      <sheetName val="PP"/>
      <sheetName val="PP (EST.)"/>
      <sheetName val="DGII"/>
      <sheetName val="DGII (estimacion)"/>
      <sheetName val="DGA"/>
      <sheetName val="DGA (EST.)"/>
      <sheetName val="TESORERIA"/>
      <sheetName val="TESORERIA (EST,)"/>
      <sheetName val="2012 RESUMEN"/>
      <sheetName val="2012 (REC)"/>
      <sheetName val="2012 REC-EST"/>
      <sheetName val="2012 REC-EST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K308"/>
  <sheetViews>
    <sheetView showGridLines="0" tabSelected="1" topLeftCell="A40" workbookViewId="0">
      <selection activeCell="B58" sqref="B58"/>
    </sheetView>
  </sheetViews>
  <sheetFormatPr baseColWidth="10" defaultColWidth="11.42578125" defaultRowHeight="12.75"/>
  <cols>
    <col min="1" max="1" width="3.42578125" customWidth="1"/>
    <col min="2" max="2" width="67.140625" customWidth="1"/>
    <col min="3" max="3" width="8.7109375" customWidth="1"/>
    <col min="4" max="4" width="13" customWidth="1"/>
    <col min="5" max="5" width="9.5703125" customWidth="1"/>
    <col min="6" max="6" width="8.5703125" customWidth="1"/>
    <col min="7" max="7" width="9.140625" customWidth="1"/>
    <col min="8" max="10" width="10.140625" customWidth="1"/>
    <col min="11" max="11" width="14.5703125" customWidth="1"/>
    <col min="12" max="12" width="12.28515625" customWidth="1"/>
    <col min="13" max="13" width="14.5703125" customWidth="1"/>
    <col min="14" max="14" width="13.85546875" customWidth="1"/>
    <col min="15" max="15" width="10.7109375" customWidth="1"/>
    <col min="16" max="16" width="9.28515625" customWidth="1"/>
    <col min="17" max="17" width="11.85546875" customWidth="1"/>
    <col min="18" max="18" width="9.5703125" customWidth="1"/>
    <col min="19" max="19" width="9.42578125" customWidth="1"/>
    <col min="20" max="20" width="8.85546875" customWidth="1"/>
    <col min="21" max="22" width="9.42578125" customWidth="1"/>
    <col min="23" max="23" width="10.28515625" customWidth="1"/>
    <col min="24" max="24" width="15" customWidth="1"/>
    <col min="25" max="25" width="13.140625" customWidth="1"/>
    <col min="26" max="26" width="14.140625" customWidth="1"/>
    <col min="27" max="27" width="13.85546875" customWidth="1"/>
    <col min="28" max="28" width="11.140625" customWidth="1"/>
    <col min="29" max="29" width="11" customWidth="1"/>
    <col min="30" max="30" width="9.28515625" customWidth="1"/>
    <col min="31" max="31" width="0.85546875" customWidth="1"/>
    <col min="32" max="32" width="11.42578125" customWidth="1"/>
    <col min="33" max="33" width="24.85546875" customWidth="1"/>
  </cols>
  <sheetData>
    <row r="1" spans="1:63" ht="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</row>
    <row r="2" spans="1:63" ht="14.2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2"/>
      <c r="AC2" s="3"/>
      <c r="AD2" s="3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</row>
    <row r="3" spans="1:63" s="4" customFormat="1" ht="15.7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63" s="4" customFormat="1" ht="15"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63" s="4" customFormat="1" ht="18" customHeight="1">
      <c r="B5" s="6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63" ht="20.25" customHeight="1">
      <c r="A6" s="7"/>
      <c r="B6" s="8" t="s">
        <v>4</v>
      </c>
      <c r="C6" s="9">
        <v>2011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>
        <v>2011</v>
      </c>
      <c r="P6" s="9">
        <v>2012</v>
      </c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1">
        <v>2012</v>
      </c>
      <c r="AC6" s="12" t="s">
        <v>5</v>
      </c>
      <c r="AD6" s="12"/>
      <c r="AE6" s="13"/>
      <c r="AF6" s="14"/>
      <c r="AG6" s="14"/>
      <c r="AH6" s="14"/>
      <c r="AI6" s="14"/>
      <c r="AJ6" s="14"/>
      <c r="AK6" s="14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</row>
    <row r="7" spans="1:63" ht="21" customHeight="1" thickBot="1">
      <c r="A7" s="7"/>
      <c r="B7" s="15"/>
      <c r="C7" s="16" t="s">
        <v>6</v>
      </c>
      <c r="D7" s="17" t="s">
        <v>7</v>
      </c>
      <c r="E7" s="17" t="s">
        <v>8</v>
      </c>
      <c r="F7" s="17" t="s">
        <v>9</v>
      </c>
      <c r="G7" s="17" t="s">
        <v>10</v>
      </c>
      <c r="H7" s="17" t="s">
        <v>11</v>
      </c>
      <c r="I7" s="17" t="s">
        <v>12</v>
      </c>
      <c r="J7" s="17" t="s">
        <v>13</v>
      </c>
      <c r="K7" s="17" t="s">
        <v>14</v>
      </c>
      <c r="L7" s="17" t="s">
        <v>15</v>
      </c>
      <c r="M7" s="17" t="s">
        <v>16</v>
      </c>
      <c r="N7" s="17" t="s">
        <v>17</v>
      </c>
      <c r="O7" s="18"/>
      <c r="P7" s="16" t="s">
        <v>6</v>
      </c>
      <c r="Q7" s="19" t="s">
        <v>18</v>
      </c>
      <c r="R7" s="17" t="s">
        <v>8</v>
      </c>
      <c r="S7" s="17" t="s">
        <v>9</v>
      </c>
      <c r="T7" s="17" t="s">
        <v>10</v>
      </c>
      <c r="U7" s="17" t="s">
        <v>11</v>
      </c>
      <c r="V7" s="17" t="s">
        <v>12</v>
      </c>
      <c r="W7" s="17" t="s">
        <v>13</v>
      </c>
      <c r="X7" s="17" t="s">
        <v>14</v>
      </c>
      <c r="Y7" s="17" t="s">
        <v>15</v>
      </c>
      <c r="Z7" s="17" t="s">
        <v>16</v>
      </c>
      <c r="AA7" s="17" t="s">
        <v>17</v>
      </c>
      <c r="AB7" s="18"/>
      <c r="AC7" s="20" t="s">
        <v>19</v>
      </c>
      <c r="AD7" s="21" t="s">
        <v>20</v>
      </c>
      <c r="AE7" s="13"/>
      <c r="AF7" s="14"/>
      <c r="AG7" s="14"/>
      <c r="AH7" s="14"/>
      <c r="AI7" s="14"/>
      <c r="AJ7" s="14"/>
      <c r="AK7" s="14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</row>
    <row r="8" spans="1:63" ht="22.5" customHeight="1" thickTop="1">
      <c r="A8" s="7"/>
      <c r="B8" s="22" t="s">
        <v>21</v>
      </c>
      <c r="C8" s="23">
        <f t="shared" ref="C8:AB8" si="0">+C9+C18</f>
        <v>374.40000000000009</v>
      </c>
      <c r="D8" s="23">
        <f t="shared" si="0"/>
        <v>446</v>
      </c>
      <c r="E8" s="23">
        <f t="shared" si="0"/>
        <v>507.4</v>
      </c>
      <c r="F8" s="23">
        <f t="shared" si="0"/>
        <v>371.6</v>
      </c>
      <c r="G8" s="23">
        <f t="shared" si="0"/>
        <v>398</v>
      </c>
      <c r="H8" s="23">
        <f t="shared" si="0"/>
        <v>400.20000000000005</v>
      </c>
      <c r="I8" s="23">
        <f t="shared" si="0"/>
        <v>1621.1</v>
      </c>
      <c r="J8" s="23">
        <f t="shared" si="0"/>
        <v>437.3</v>
      </c>
      <c r="K8" s="23">
        <f t="shared" si="0"/>
        <v>589.29999999999995</v>
      </c>
      <c r="L8" s="23">
        <f t="shared" si="0"/>
        <v>562.5</v>
      </c>
      <c r="M8" s="23">
        <f t="shared" si="0"/>
        <v>1109.5</v>
      </c>
      <c r="N8" s="23">
        <f t="shared" si="0"/>
        <v>1288.8</v>
      </c>
      <c r="O8" s="23">
        <f t="shared" si="0"/>
        <v>8106.1</v>
      </c>
      <c r="P8" s="23">
        <f t="shared" si="0"/>
        <v>273.40000000000003</v>
      </c>
      <c r="Q8" s="23">
        <f t="shared" si="0"/>
        <v>621.20000000000005</v>
      </c>
      <c r="R8" s="23">
        <f t="shared" si="0"/>
        <v>531.79999999999995</v>
      </c>
      <c r="S8" s="23">
        <f t="shared" si="0"/>
        <v>627.29999999999995</v>
      </c>
      <c r="T8" s="23">
        <f t="shared" si="0"/>
        <v>484.7</v>
      </c>
      <c r="U8" s="23">
        <f t="shared" si="0"/>
        <v>421.69999999999993</v>
      </c>
      <c r="V8" s="23">
        <f t="shared" si="0"/>
        <v>498.30000000000007</v>
      </c>
      <c r="W8" s="23">
        <f t="shared" si="0"/>
        <v>483.09999999999991</v>
      </c>
      <c r="X8" s="23">
        <f t="shared" si="0"/>
        <v>630.09999999999991</v>
      </c>
      <c r="Y8" s="23">
        <f t="shared" si="0"/>
        <v>528.71060000000011</v>
      </c>
      <c r="Z8" s="23">
        <f t="shared" si="0"/>
        <v>1082.5</v>
      </c>
      <c r="AA8" s="23">
        <f t="shared" si="0"/>
        <v>756.8</v>
      </c>
      <c r="AB8" s="23">
        <f t="shared" si="0"/>
        <v>6939.6106</v>
      </c>
      <c r="AC8" s="24">
        <f t="shared" ref="AC8:AC36" si="1">+AB8-O8</f>
        <v>-1166.4894000000004</v>
      </c>
      <c r="AD8" s="24">
        <f t="shared" ref="AD8:AD18" si="2">+AC8/O8*100</f>
        <v>-14.390266589358635</v>
      </c>
      <c r="AE8" s="13"/>
      <c r="AF8" s="25"/>
      <c r="AG8" s="14"/>
      <c r="AH8" s="14"/>
      <c r="AI8" s="14"/>
      <c r="AJ8" s="14"/>
      <c r="AK8" s="14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</row>
    <row r="9" spans="1:63" ht="23.25" customHeight="1">
      <c r="A9" s="7"/>
      <c r="B9" s="22" t="s">
        <v>22</v>
      </c>
      <c r="C9" s="23">
        <f t="shared" ref="C9:AB9" si="3">+C10+C17+C16</f>
        <v>157.4</v>
      </c>
      <c r="D9" s="23">
        <f t="shared" si="3"/>
        <v>246.29999999999998</v>
      </c>
      <c r="E9" s="23">
        <f t="shared" si="3"/>
        <v>260.10000000000002</v>
      </c>
      <c r="F9" s="23">
        <f t="shared" si="3"/>
        <v>192.3</v>
      </c>
      <c r="G9" s="23">
        <f t="shared" si="3"/>
        <v>201.20000000000002</v>
      </c>
      <c r="H9" s="23">
        <f t="shared" si="3"/>
        <v>180.60000000000002</v>
      </c>
      <c r="I9" s="23">
        <f t="shared" si="3"/>
        <v>231.09999999999997</v>
      </c>
      <c r="J9" s="23">
        <f t="shared" si="3"/>
        <v>166.7</v>
      </c>
      <c r="K9" s="23">
        <f t="shared" si="3"/>
        <v>158.9</v>
      </c>
      <c r="L9" s="23">
        <f t="shared" si="3"/>
        <v>214.4</v>
      </c>
      <c r="M9" s="23">
        <f t="shared" si="3"/>
        <v>177</v>
      </c>
      <c r="N9" s="23">
        <f t="shared" si="3"/>
        <v>229.6</v>
      </c>
      <c r="O9" s="23">
        <f t="shared" si="3"/>
        <v>2415.6</v>
      </c>
      <c r="P9" s="23">
        <f t="shared" si="3"/>
        <v>110.7</v>
      </c>
      <c r="Q9" s="23">
        <f t="shared" si="3"/>
        <v>205.5</v>
      </c>
      <c r="R9" s="23">
        <f t="shared" si="3"/>
        <v>172.5</v>
      </c>
      <c r="S9" s="23">
        <f t="shared" si="3"/>
        <v>167.29999999999998</v>
      </c>
      <c r="T9" s="23">
        <f t="shared" si="3"/>
        <v>202.8</v>
      </c>
      <c r="U9" s="23">
        <f t="shared" si="3"/>
        <v>164.4</v>
      </c>
      <c r="V9" s="23">
        <f t="shared" si="3"/>
        <v>169.1</v>
      </c>
      <c r="W9" s="23">
        <f t="shared" si="3"/>
        <v>183.6</v>
      </c>
      <c r="X9" s="23">
        <f t="shared" si="3"/>
        <v>193.9</v>
      </c>
      <c r="Y9" s="23">
        <f t="shared" si="3"/>
        <v>187.01060000000001</v>
      </c>
      <c r="Z9" s="23">
        <f t="shared" si="3"/>
        <v>182.60000000000002</v>
      </c>
      <c r="AA9" s="23">
        <f t="shared" si="3"/>
        <v>245.8</v>
      </c>
      <c r="AB9" s="23">
        <f t="shared" si="3"/>
        <v>2185.2105999999999</v>
      </c>
      <c r="AC9" s="24">
        <f t="shared" si="1"/>
        <v>-230.38940000000002</v>
      </c>
      <c r="AD9" s="24">
        <f t="shared" si="2"/>
        <v>-9.5375641662526913</v>
      </c>
      <c r="AE9" s="13"/>
      <c r="AF9" s="25"/>
      <c r="AG9" s="14"/>
      <c r="AH9" s="14"/>
      <c r="AI9" s="14"/>
      <c r="AJ9" s="14"/>
      <c r="AK9" s="14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</row>
    <row r="10" spans="1:63" ht="23.25" customHeight="1">
      <c r="A10" s="7"/>
      <c r="B10" s="26" t="s">
        <v>23</v>
      </c>
      <c r="C10" s="23">
        <f t="shared" ref="C10:AB10" si="4">+C13+C11</f>
        <v>21.4</v>
      </c>
      <c r="D10" s="23">
        <f t="shared" si="4"/>
        <v>132</v>
      </c>
      <c r="E10" s="23">
        <f t="shared" si="4"/>
        <v>111.4</v>
      </c>
      <c r="F10" s="23">
        <f t="shared" si="4"/>
        <v>81.900000000000006</v>
      </c>
      <c r="G10" s="23">
        <f t="shared" si="4"/>
        <v>80.300000000000011</v>
      </c>
      <c r="H10" s="23">
        <f t="shared" si="4"/>
        <v>61.2</v>
      </c>
      <c r="I10" s="23">
        <f t="shared" si="4"/>
        <v>107.1</v>
      </c>
      <c r="J10" s="23">
        <f t="shared" si="4"/>
        <v>50.699999999999996</v>
      </c>
      <c r="K10" s="23">
        <f t="shared" si="4"/>
        <v>48</v>
      </c>
      <c r="L10" s="23">
        <f t="shared" si="4"/>
        <v>83.4</v>
      </c>
      <c r="M10" s="23">
        <f t="shared" si="4"/>
        <v>68.599999999999994</v>
      </c>
      <c r="N10" s="23">
        <f t="shared" si="4"/>
        <v>103.5</v>
      </c>
      <c r="O10" s="23">
        <f t="shared" si="4"/>
        <v>949.5</v>
      </c>
      <c r="P10" s="23">
        <f t="shared" si="4"/>
        <v>0</v>
      </c>
      <c r="Q10" s="23">
        <f t="shared" si="4"/>
        <v>88.5</v>
      </c>
      <c r="R10" s="23">
        <f t="shared" si="4"/>
        <v>50.8</v>
      </c>
      <c r="S10" s="23">
        <f t="shared" si="4"/>
        <v>52.5</v>
      </c>
      <c r="T10" s="23">
        <f t="shared" si="4"/>
        <v>80.5</v>
      </c>
      <c r="U10" s="23">
        <f t="shared" si="4"/>
        <v>50.2</v>
      </c>
      <c r="V10" s="23">
        <f t="shared" si="4"/>
        <v>50.3</v>
      </c>
      <c r="W10" s="23">
        <f t="shared" si="4"/>
        <v>89.9</v>
      </c>
      <c r="X10" s="23">
        <f t="shared" si="4"/>
        <v>78.699999999999989</v>
      </c>
      <c r="Y10" s="23">
        <f t="shared" si="4"/>
        <v>67.310599999999994</v>
      </c>
      <c r="Z10" s="23">
        <f t="shared" si="4"/>
        <v>66.400000000000006</v>
      </c>
      <c r="AA10" s="23">
        <f t="shared" si="4"/>
        <v>130.4</v>
      </c>
      <c r="AB10" s="23">
        <f t="shared" si="4"/>
        <v>805.51059999999995</v>
      </c>
      <c r="AC10" s="24">
        <f t="shared" si="1"/>
        <v>-143.98940000000005</v>
      </c>
      <c r="AD10" s="24">
        <f t="shared" si="2"/>
        <v>-15.164760400210643</v>
      </c>
      <c r="AE10" s="13"/>
      <c r="AF10" s="25"/>
      <c r="AG10" s="14"/>
      <c r="AH10" s="14"/>
      <c r="AI10" s="14"/>
      <c r="AJ10" s="14"/>
      <c r="AK10" s="14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</row>
    <row r="11" spans="1:63" ht="23.25" customHeight="1">
      <c r="A11" s="7"/>
      <c r="B11" s="27" t="s">
        <v>24</v>
      </c>
      <c r="C11" s="28">
        <f t="shared" ref="C11:AB11" si="5">+C12</f>
        <v>0</v>
      </c>
      <c r="D11" s="28">
        <f t="shared" si="5"/>
        <v>43.4</v>
      </c>
      <c r="E11" s="28">
        <f t="shared" si="5"/>
        <v>46.4</v>
      </c>
      <c r="F11" s="28">
        <f t="shared" si="5"/>
        <v>49.3</v>
      </c>
      <c r="G11" s="28">
        <f t="shared" si="5"/>
        <v>49.1</v>
      </c>
      <c r="H11" s="28">
        <f t="shared" si="5"/>
        <v>46.7</v>
      </c>
      <c r="I11" s="28">
        <f t="shared" si="5"/>
        <v>50.6</v>
      </c>
      <c r="J11" s="28">
        <f t="shared" si="5"/>
        <v>46.8</v>
      </c>
      <c r="K11" s="28">
        <f t="shared" si="5"/>
        <v>48</v>
      </c>
      <c r="L11" s="28">
        <f t="shared" si="5"/>
        <v>47.2</v>
      </c>
      <c r="M11" s="28">
        <f t="shared" si="5"/>
        <v>50.9</v>
      </c>
      <c r="N11" s="28">
        <f t="shared" si="5"/>
        <v>103.5</v>
      </c>
      <c r="O11" s="28">
        <f t="shared" si="5"/>
        <v>581.9</v>
      </c>
      <c r="P11" s="28">
        <f t="shared" si="5"/>
        <v>0</v>
      </c>
      <c r="Q11" s="28">
        <f t="shared" si="5"/>
        <v>47.7</v>
      </c>
      <c r="R11" s="28">
        <f t="shared" si="5"/>
        <v>50.8</v>
      </c>
      <c r="S11" s="28">
        <f t="shared" si="5"/>
        <v>52.5</v>
      </c>
      <c r="T11" s="28">
        <f t="shared" si="5"/>
        <v>50.5</v>
      </c>
      <c r="U11" s="28">
        <f t="shared" si="5"/>
        <v>50.2</v>
      </c>
      <c r="V11" s="28">
        <f t="shared" si="5"/>
        <v>50.3</v>
      </c>
      <c r="W11" s="28">
        <f t="shared" si="5"/>
        <v>49.9</v>
      </c>
      <c r="X11" s="28">
        <f t="shared" si="5"/>
        <v>51.8</v>
      </c>
      <c r="Y11" s="28">
        <f t="shared" si="5"/>
        <v>49.6</v>
      </c>
      <c r="Z11" s="28">
        <f t="shared" si="5"/>
        <v>48.5</v>
      </c>
      <c r="AA11" s="28">
        <f t="shared" si="5"/>
        <v>110.2</v>
      </c>
      <c r="AB11" s="28">
        <f t="shared" si="5"/>
        <v>612</v>
      </c>
      <c r="AC11" s="29">
        <f>+AB11-O11</f>
        <v>30.100000000000023</v>
      </c>
      <c r="AD11" s="29">
        <f t="shared" si="2"/>
        <v>5.1727100876439298</v>
      </c>
      <c r="AE11" s="13"/>
      <c r="AF11" s="25"/>
      <c r="AG11" s="14"/>
      <c r="AH11" s="14"/>
      <c r="AI11" s="14"/>
      <c r="AJ11" s="14"/>
      <c r="AK11" s="14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</row>
    <row r="12" spans="1:63" ht="17.25" customHeight="1">
      <c r="A12" s="7"/>
      <c r="B12" s="30" t="s">
        <v>25</v>
      </c>
      <c r="C12" s="31">
        <v>0</v>
      </c>
      <c r="D12" s="31">
        <v>43.4</v>
      </c>
      <c r="E12" s="31">
        <v>46.4</v>
      </c>
      <c r="F12" s="32">
        <v>49.3</v>
      </c>
      <c r="G12" s="32">
        <v>49.1</v>
      </c>
      <c r="H12" s="32">
        <v>46.7</v>
      </c>
      <c r="I12" s="32">
        <v>50.6</v>
      </c>
      <c r="J12" s="32">
        <v>46.8</v>
      </c>
      <c r="K12" s="32">
        <v>48</v>
      </c>
      <c r="L12" s="32">
        <v>47.2</v>
      </c>
      <c r="M12" s="32">
        <v>50.9</v>
      </c>
      <c r="N12" s="32">
        <v>103.5</v>
      </c>
      <c r="O12" s="33">
        <f>SUM(C12:N12)</f>
        <v>581.9</v>
      </c>
      <c r="P12" s="31">
        <v>0</v>
      </c>
      <c r="Q12" s="32">
        <v>47.7</v>
      </c>
      <c r="R12" s="32">
        <v>50.8</v>
      </c>
      <c r="S12" s="32">
        <v>52.5</v>
      </c>
      <c r="T12" s="32">
        <v>50.5</v>
      </c>
      <c r="U12" s="32">
        <v>50.2</v>
      </c>
      <c r="V12" s="32">
        <v>50.3</v>
      </c>
      <c r="W12" s="32">
        <v>49.9</v>
      </c>
      <c r="X12" s="32">
        <v>51.8</v>
      </c>
      <c r="Y12" s="32">
        <v>49.6</v>
      </c>
      <c r="Z12" s="32">
        <v>48.5</v>
      </c>
      <c r="AA12" s="32">
        <v>110.2</v>
      </c>
      <c r="AB12" s="31">
        <f>SUM(P12:AA12)</f>
        <v>612</v>
      </c>
      <c r="AC12" s="34">
        <f>+AB12-O12</f>
        <v>30.100000000000023</v>
      </c>
      <c r="AD12" s="34">
        <f t="shared" si="2"/>
        <v>5.1727100876439298</v>
      </c>
      <c r="AE12" s="13"/>
      <c r="AF12" s="25"/>
      <c r="AG12" s="14"/>
      <c r="AH12" s="14"/>
      <c r="AI12" s="14"/>
      <c r="AJ12" s="14"/>
      <c r="AK12" s="14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</row>
    <row r="13" spans="1:63" ht="18.75" customHeight="1">
      <c r="A13" s="7"/>
      <c r="B13" s="35" t="s">
        <v>26</v>
      </c>
      <c r="C13" s="36">
        <f t="shared" ref="C13:AB13" si="6">SUM(C14:C15)</f>
        <v>21.4</v>
      </c>
      <c r="D13" s="36">
        <f t="shared" si="6"/>
        <v>88.600000000000009</v>
      </c>
      <c r="E13" s="36">
        <f t="shared" si="6"/>
        <v>65</v>
      </c>
      <c r="F13" s="36">
        <f t="shared" si="6"/>
        <v>32.6</v>
      </c>
      <c r="G13" s="36">
        <f t="shared" si="6"/>
        <v>31.200000000000003</v>
      </c>
      <c r="H13" s="36">
        <f t="shared" si="6"/>
        <v>14.5</v>
      </c>
      <c r="I13" s="36">
        <f t="shared" si="6"/>
        <v>56.5</v>
      </c>
      <c r="J13" s="36">
        <f t="shared" si="6"/>
        <v>3.9</v>
      </c>
      <c r="K13" s="36">
        <f t="shared" si="6"/>
        <v>0</v>
      </c>
      <c r="L13" s="36">
        <f t="shared" si="6"/>
        <v>36.200000000000003</v>
      </c>
      <c r="M13" s="36">
        <f t="shared" si="6"/>
        <v>17.7</v>
      </c>
      <c r="N13" s="36">
        <f t="shared" si="6"/>
        <v>0</v>
      </c>
      <c r="O13" s="36">
        <f t="shared" si="6"/>
        <v>367.6</v>
      </c>
      <c r="P13" s="36">
        <f t="shared" si="6"/>
        <v>0</v>
      </c>
      <c r="Q13" s="36">
        <f t="shared" si="6"/>
        <v>40.799999999999997</v>
      </c>
      <c r="R13" s="36">
        <f t="shared" si="6"/>
        <v>0</v>
      </c>
      <c r="S13" s="36">
        <f t="shared" si="6"/>
        <v>0</v>
      </c>
      <c r="T13" s="36">
        <f t="shared" si="6"/>
        <v>30</v>
      </c>
      <c r="U13" s="36">
        <f t="shared" si="6"/>
        <v>0</v>
      </c>
      <c r="V13" s="36">
        <f t="shared" si="6"/>
        <v>0</v>
      </c>
      <c r="W13" s="36">
        <f t="shared" si="6"/>
        <v>40</v>
      </c>
      <c r="X13" s="36">
        <f t="shared" si="6"/>
        <v>26.9</v>
      </c>
      <c r="Y13" s="36">
        <f t="shared" si="6"/>
        <v>17.710599999999999</v>
      </c>
      <c r="Z13" s="36">
        <f t="shared" si="6"/>
        <v>17.899999999999999</v>
      </c>
      <c r="AA13" s="36">
        <f t="shared" si="6"/>
        <v>20.2</v>
      </c>
      <c r="AB13" s="36">
        <f t="shared" si="6"/>
        <v>193.51059999999998</v>
      </c>
      <c r="AC13" s="24">
        <f t="shared" si="1"/>
        <v>-174.08940000000004</v>
      </c>
      <c r="AD13" s="24">
        <f t="shared" si="2"/>
        <v>-47.358378672470089</v>
      </c>
      <c r="AE13" s="13"/>
      <c r="AF13" s="25"/>
      <c r="AG13" s="14"/>
      <c r="AH13" s="14"/>
      <c r="AI13" s="14"/>
      <c r="AJ13" s="14"/>
      <c r="AK13" s="14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63" ht="18" customHeight="1">
      <c r="A14" s="7"/>
      <c r="B14" s="37" t="s">
        <v>27</v>
      </c>
      <c r="C14" s="31">
        <v>0</v>
      </c>
      <c r="D14" s="31">
        <v>77.2</v>
      </c>
      <c r="E14" s="31">
        <v>46.2</v>
      </c>
      <c r="F14" s="31">
        <v>18.8</v>
      </c>
      <c r="G14" s="31">
        <v>15.8</v>
      </c>
      <c r="H14" s="31">
        <v>0</v>
      </c>
      <c r="I14" s="31">
        <v>40.799999999999997</v>
      </c>
      <c r="J14" s="31">
        <v>0</v>
      </c>
      <c r="K14" s="31">
        <v>0</v>
      </c>
      <c r="L14" s="31">
        <v>36.200000000000003</v>
      </c>
      <c r="M14" s="31">
        <v>17.7</v>
      </c>
      <c r="N14" s="31">
        <v>0</v>
      </c>
      <c r="O14" s="33">
        <f>SUM(C14:N14)</f>
        <v>252.7</v>
      </c>
      <c r="P14" s="32">
        <v>0</v>
      </c>
      <c r="Q14" s="31">
        <v>40.799999999999997</v>
      </c>
      <c r="R14" s="31">
        <v>0</v>
      </c>
      <c r="S14" s="31">
        <v>0</v>
      </c>
      <c r="T14" s="31">
        <v>30</v>
      </c>
      <c r="U14" s="31">
        <v>0</v>
      </c>
      <c r="V14" s="31">
        <v>0</v>
      </c>
      <c r="W14" s="31">
        <v>40</v>
      </c>
      <c r="X14" s="31">
        <v>26.9</v>
      </c>
      <c r="Y14" s="31">
        <v>17.710599999999999</v>
      </c>
      <c r="Z14" s="31">
        <v>17.899999999999999</v>
      </c>
      <c r="AA14" s="31">
        <v>20.2</v>
      </c>
      <c r="AB14" s="31">
        <f>SUM(P14:AA14)</f>
        <v>193.51059999999998</v>
      </c>
      <c r="AC14" s="34">
        <f t="shared" si="1"/>
        <v>-59.189400000000006</v>
      </c>
      <c r="AD14" s="34">
        <f t="shared" si="2"/>
        <v>-23.422793826671949</v>
      </c>
      <c r="AE14" s="13"/>
      <c r="AF14" s="25"/>
      <c r="AG14" s="14"/>
      <c r="AH14" s="14"/>
      <c r="AI14" s="14"/>
      <c r="AJ14" s="14"/>
      <c r="AK14" s="14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</row>
    <row r="15" spans="1:63" ht="17.100000000000001" customHeight="1">
      <c r="A15" s="7"/>
      <c r="B15" s="37" t="s">
        <v>28</v>
      </c>
      <c r="C15" s="31">
        <v>21.4</v>
      </c>
      <c r="D15" s="31">
        <v>11.4</v>
      </c>
      <c r="E15" s="31">
        <v>18.8</v>
      </c>
      <c r="F15" s="31">
        <v>13.8</v>
      </c>
      <c r="G15" s="31">
        <v>15.4</v>
      </c>
      <c r="H15" s="31">
        <v>14.5</v>
      </c>
      <c r="I15" s="31">
        <v>15.7</v>
      </c>
      <c r="J15" s="31">
        <v>3.9</v>
      </c>
      <c r="K15" s="31">
        <v>0</v>
      </c>
      <c r="L15" s="31">
        <v>0</v>
      </c>
      <c r="M15" s="31">
        <v>0</v>
      </c>
      <c r="N15" s="31">
        <v>0</v>
      </c>
      <c r="O15" s="33">
        <f>SUM(C15:N15)</f>
        <v>114.9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f>SUM(P15:AA15)</f>
        <v>0</v>
      </c>
      <c r="AC15" s="34">
        <f t="shared" si="1"/>
        <v>-114.9</v>
      </c>
      <c r="AD15" s="34">
        <f t="shared" si="2"/>
        <v>-100</v>
      </c>
      <c r="AE15" s="13"/>
      <c r="AF15" s="25"/>
      <c r="AG15" s="14"/>
      <c r="AH15" s="14"/>
      <c r="AI15" s="14"/>
      <c r="AJ15" s="14"/>
      <c r="AK15" s="14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</row>
    <row r="16" spans="1:63" ht="20.25" customHeight="1">
      <c r="A16" s="7"/>
      <c r="B16" s="26" t="s">
        <v>29</v>
      </c>
      <c r="C16" s="23">
        <v>11.6</v>
      </c>
      <c r="D16" s="23">
        <v>11.7</v>
      </c>
      <c r="E16" s="23">
        <v>13.2</v>
      </c>
      <c r="F16" s="23">
        <v>10.4</v>
      </c>
      <c r="G16" s="23">
        <v>12</v>
      </c>
      <c r="H16" s="23">
        <v>11.5</v>
      </c>
      <c r="I16" s="23">
        <v>11.2</v>
      </c>
      <c r="J16" s="23">
        <v>11.9</v>
      </c>
      <c r="K16" s="23">
        <v>11.8</v>
      </c>
      <c r="L16" s="23">
        <v>10.9</v>
      </c>
      <c r="M16" s="23">
        <v>11.3</v>
      </c>
      <c r="N16" s="23">
        <v>10.4</v>
      </c>
      <c r="O16" s="36">
        <f>SUM(C16:N16)</f>
        <v>137.9</v>
      </c>
      <c r="P16" s="23">
        <v>11.8</v>
      </c>
      <c r="Q16" s="23">
        <v>11.9</v>
      </c>
      <c r="R16" s="23">
        <v>12.4</v>
      </c>
      <c r="S16" s="23">
        <v>9.6999999999999993</v>
      </c>
      <c r="T16" s="23">
        <v>11.5</v>
      </c>
      <c r="U16" s="23">
        <v>11.1</v>
      </c>
      <c r="V16" s="23">
        <v>12.1</v>
      </c>
      <c r="W16" s="23">
        <v>11.4</v>
      </c>
      <c r="X16" s="23">
        <v>9.9</v>
      </c>
      <c r="Y16" s="23">
        <v>10.5</v>
      </c>
      <c r="Z16" s="23">
        <v>9.3000000000000007</v>
      </c>
      <c r="AA16" s="23">
        <v>7.8</v>
      </c>
      <c r="AB16" s="23">
        <f>SUM(P16:AA16)</f>
        <v>129.4</v>
      </c>
      <c r="AC16" s="24">
        <f>+AB16-O16</f>
        <v>-8.5</v>
      </c>
      <c r="AD16" s="24">
        <f>+AC16/O16*100</f>
        <v>-6.1638868745467725</v>
      </c>
      <c r="AE16" s="13"/>
      <c r="AF16" s="25"/>
      <c r="AG16" s="14"/>
      <c r="AH16" s="14"/>
      <c r="AI16" s="14"/>
      <c r="AJ16" s="14"/>
      <c r="AK16" s="14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ht="18.75" customHeight="1">
      <c r="A17" s="7"/>
      <c r="B17" s="26" t="s">
        <v>30</v>
      </c>
      <c r="C17" s="23">
        <v>124.4</v>
      </c>
      <c r="D17" s="23">
        <v>102.6</v>
      </c>
      <c r="E17" s="23">
        <v>135.5</v>
      </c>
      <c r="F17" s="38">
        <v>100</v>
      </c>
      <c r="G17" s="38">
        <v>108.9</v>
      </c>
      <c r="H17" s="38">
        <v>107.9</v>
      </c>
      <c r="I17" s="38">
        <v>112.8</v>
      </c>
      <c r="J17" s="38">
        <v>104.1</v>
      </c>
      <c r="K17" s="38">
        <v>99.1</v>
      </c>
      <c r="L17" s="38">
        <v>120.1</v>
      </c>
      <c r="M17" s="38">
        <v>97.1</v>
      </c>
      <c r="N17" s="38">
        <v>115.7</v>
      </c>
      <c r="O17" s="36">
        <f>SUM(C17:N17)</f>
        <v>1328.1999999999998</v>
      </c>
      <c r="P17" s="23">
        <v>98.9</v>
      </c>
      <c r="Q17" s="38">
        <v>105.1</v>
      </c>
      <c r="R17" s="38">
        <v>109.3</v>
      </c>
      <c r="S17" s="38">
        <v>105.1</v>
      </c>
      <c r="T17" s="38">
        <v>110.8</v>
      </c>
      <c r="U17" s="38">
        <v>103.1</v>
      </c>
      <c r="V17" s="38">
        <v>106.7</v>
      </c>
      <c r="W17" s="38">
        <v>82.3</v>
      </c>
      <c r="X17" s="38">
        <v>105.3</v>
      </c>
      <c r="Y17" s="38">
        <v>109.2</v>
      </c>
      <c r="Z17" s="38">
        <v>106.9</v>
      </c>
      <c r="AA17" s="38">
        <v>107.6</v>
      </c>
      <c r="AB17" s="23">
        <f>SUM(P17:AA17)</f>
        <v>1250.3</v>
      </c>
      <c r="AC17" s="24">
        <f t="shared" si="1"/>
        <v>-77.899999999999864</v>
      </c>
      <c r="AD17" s="24">
        <f t="shared" si="2"/>
        <v>-5.8650805601565938</v>
      </c>
      <c r="AE17" s="13"/>
      <c r="AF17" s="25"/>
      <c r="AG17" s="14"/>
      <c r="AH17" s="14"/>
      <c r="AI17" s="14"/>
      <c r="AJ17" s="14"/>
      <c r="AK17" s="14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ht="22.5" customHeight="1">
      <c r="A18" s="7"/>
      <c r="B18" s="22" t="s">
        <v>31</v>
      </c>
      <c r="C18" s="23">
        <f t="shared" ref="C18:AB18" si="7">+C19+C20</f>
        <v>217.00000000000006</v>
      </c>
      <c r="D18" s="23">
        <f t="shared" si="7"/>
        <v>199.7</v>
      </c>
      <c r="E18" s="23">
        <f t="shared" si="7"/>
        <v>247.29999999999998</v>
      </c>
      <c r="F18" s="23">
        <f t="shared" si="7"/>
        <v>179.29999999999998</v>
      </c>
      <c r="G18" s="23">
        <f t="shared" si="7"/>
        <v>196.8</v>
      </c>
      <c r="H18" s="23">
        <f t="shared" si="7"/>
        <v>219.6</v>
      </c>
      <c r="I18" s="23">
        <f t="shared" si="7"/>
        <v>1390</v>
      </c>
      <c r="J18" s="23">
        <f t="shared" si="7"/>
        <v>270.60000000000002</v>
      </c>
      <c r="K18" s="23">
        <f t="shared" si="7"/>
        <v>430.4</v>
      </c>
      <c r="L18" s="23">
        <f t="shared" si="7"/>
        <v>348.09999999999997</v>
      </c>
      <c r="M18" s="23">
        <f t="shared" si="7"/>
        <v>932.5</v>
      </c>
      <c r="N18" s="23">
        <f t="shared" si="7"/>
        <v>1059.2</v>
      </c>
      <c r="O18" s="23">
        <f t="shared" si="7"/>
        <v>5690.5</v>
      </c>
      <c r="P18" s="23">
        <f t="shared" si="7"/>
        <v>162.70000000000002</v>
      </c>
      <c r="Q18" s="23">
        <f t="shared" si="7"/>
        <v>415.7</v>
      </c>
      <c r="R18" s="23">
        <f t="shared" si="7"/>
        <v>359.3</v>
      </c>
      <c r="S18" s="23">
        <f t="shared" si="7"/>
        <v>460</v>
      </c>
      <c r="T18" s="23">
        <f t="shared" si="7"/>
        <v>281.89999999999998</v>
      </c>
      <c r="U18" s="23">
        <f t="shared" si="7"/>
        <v>257.29999999999995</v>
      </c>
      <c r="V18" s="23">
        <f t="shared" si="7"/>
        <v>329.20000000000005</v>
      </c>
      <c r="W18" s="23">
        <f t="shared" si="7"/>
        <v>299.49999999999994</v>
      </c>
      <c r="X18" s="23">
        <f t="shared" si="7"/>
        <v>436.19999999999993</v>
      </c>
      <c r="Y18" s="23">
        <f t="shared" si="7"/>
        <v>341.70000000000005</v>
      </c>
      <c r="Z18" s="23">
        <f t="shared" si="7"/>
        <v>899.9</v>
      </c>
      <c r="AA18" s="23">
        <f t="shared" si="7"/>
        <v>510.99999999999994</v>
      </c>
      <c r="AB18" s="23">
        <f t="shared" si="7"/>
        <v>4754.4000000000005</v>
      </c>
      <c r="AC18" s="24">
        <f t="shared" si="1"/>
        <v>-936.09999999999945</v>
      </c>
      <c r="AD18" s="24">
        <f t="shared" si="2"/>
        <v>-16.450224057639918</v>
      </c>
      <c r="AE18" s="39"/>
      <c r="AF18" s="25"/>
      <c r="AG18" s="25"/>
      <c r="AH18" s="25"/>
      <c r="AI18" s="25"/>
      <c r="AJ18" s="14"/>
      <c r="AK18" s="14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ht="18" customHeight="1">
      <c r="A19" s="7"/>
      <c r="B19" s="26" t="s">
        <v>32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36">
        <f>SUM(C19:N19)</f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f>SUM(P19:AA19)</f>
        <v>0</v>
      </c>
      <c r="AC19" s="24">
        <f t="shared" si="1"/>
        <v>0</v>
      </c>
      <c r="AD19" s="24">
        <v>0</v>
      </c>
      <c r="AE19" s="39"/>
      <c r="AF19" s="25"/>
      <c r="AG19" s="25"/>
      <c r="AH19" s="25"/>
      <c r="AI19" s="25"/>
      <c r="AJ19" s="14"/>
      <c r="AK19" s="14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ht="18.75" customHeight="1">
      <c r="A20" s="7"/>
      <c r="B20" s="26" t="s">
        <v>33</v>
      </c>
      <c r="C20" s="23">
        <f>+C21+C24+C30+C35</f>
        <v>217.00000000000006</v>
      </c>
      <c r="D20" s="23">
        <f>+D21+D24+D30+D35</f>
        <v>199.7</v>
      </c>
      <c r="E20" s="23">
        <f>+E21+E24+E30+E35</f>
        <v>247.29999999999998</v>
      </c>
      <c r="F20" s="23">
        <f>+F21+F24+F30+F35</f>
        <v>179.29999999999998</v>
      </c>
      <c r="G20" s="23">
        <f t="shared" ref="G20:Z20" si="8">+G21+G24+G30+G35</f>
        <v>196.8</v>
      </c>
      <c r="H20" s="23">
        <f t="shared" si="8"/>
        <v>219.6</v>
      </c>
      <c r="I20" s="23">
        <f t="shared" si="8"/>
        <v>1390</v>
      </c>
      <c r="J20" s="23">
        <f t="shared" si="8"/>
        <v>270.60000000000002</v>
      </c>
      <c r="K20" s="23">
        <f t="shared" si="8"/>
        <v>430.4</v>
      </c>
      <c r="L20" s="23">
        <f t="shared" si="8"/>
        <v>348.09999999999997</v>
      </c>
      <c r="M20" s="23">
        <f t="shared" si="8"/>
        <v>932.5</v>
      </c>
      <c r="N20" s="23">
        <f t="shared" si="8"/>
        <v>1059.2</v>
      </c>
      <c r="O20" s="23">
        <f t="shared" si="8"/>
        <v>5690.5</v>
      </c>
      <c r="P20" s="23">
        <f t="shared" si="8"/>
        <v>162.70000000000002</v>
      </c>
      <c r="Q20" s="23">
        <f t="shared" si="8"/>
        <v>415.7</v>
      </c>
      <c r="R20" s="23">
        <f t="shared" si="8"/>
        <v>359.3</v>
      </c>
      <c r="S20" s="23">
        <f t="shared" si="8"/>
        <v>460</v>
      </c>
      <c r="T20" s="23">
        <f t="shared" si="8"/>
        <v>281.89999999999998</v>
      </c>
      <c r="U20" s="23">
        <f t="shared" si="8"/>
        <v>257.29999999999995</v>
      </c>
      <c r="V20" s="23">
        <f t="shared" si="8"/>
        <v>329.20000000000005</v>
      </c>
      <c r="W20" s="23">
        <f t="shared" si="8"/>
        <v>299.49999999999994</v>
      </c>
      <c r="X20" s="23">
        <f t="shared" si="8"/>
        <v>436.19999999999993</v>
      </c>
      <c r="Y20" s="23">
        <f t="shared" si="8"/>
        <v>341.70000000000005</v>
      </c>
      <c r="Z20" s="23">
        <f t="shared" si="8"/>
        <v>899.9</v>
      </c>
      <c r="AA20" s="23">
        <f>+AA21+AA24+AA30+AA35</f>
        <v>510.99999999999994</v>
      </c>
      <c r="AB20" s="23">
        <f>+AB21+AB24+AB30+AB35</f>
        <v>4754.4000000000005</v>
      </c>
      <c r="AC20" s="24">
        <f t="shared" si="1"/>
        <v>-936.09999999999945</v>
      </c>
      <c r="AD20" s="24">
        <f t="shared" ref="AD20:AD30" si="9">+AC20/O20*100</f>
        <v>-16.450224057639918</v>
      </c>
      <c r="AE20" s="39"/>
      <c r="AF20" s="25"/>
      <c r="AG20" s="25"/>
      <c r="AH20" s="25"/>
      <c r="AI20" s="25"/>
      <c r="AJ20" s="14"/>
      <c r="AK20" s="14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ht="15.75" customHeight="1">
      <c r="A21" s="7"/>
      <c r="B21" s="40" t="s">
        <v>34</v>
      </c>
      <c r="C21" s="23">
        <f t="shared" ref="C21:AB21" si="10">+C22+C23</f>
        <v>52.7</v>
      </c>
      <c r="D21" s="23">
        <f t="shared" si="10"/>
        <v>66</v>
      </c>
      <c r="E21" s="23">
        <f t="shared" si="10"/>
        <v>93.399999999999991</v>
      </c>
      <c r="F21" s="23">
        <f t="shared" si="10"/>
        <v>86.8</v>
      </c>
      <c r="G21" s="23">
        <f t="shared" si="10"/>
        <v>92</v>
      </c>
      <c r="H21" s="23">
        <f t="shared" si="10"/>
        <v>89.5</v>
      </c>
      <c r="I21" s="23">
        <f t="shared" si="10"/>
        <v>87.4</v>
      </c>
      <c r="J21" s="23">
        <f t="shared" si="10"/>
        <v>85.3</v>
      </c>
      <c r="K21" s="23">
        <f t="shared" si="10"/>
        <v>93.3</v>
      </c>
      <c r="L21" s="23">
        <f t="shared" si="10"/>
        <v>84.3</v>
      </c>
      <c r="M21" s="23">
        <f t="shared" si="10"/>
        <v>86.7</v>
      </c>
      <c r="N21" s="23">
        <f t="shared" si="10"/>
        <v>181.9</v>
      </c>
      <c r="O21" s="23">
        <f t="shared" si="10"/>
        <v>1099.3</v>
      </c>
      <c r="P21" s="23">
        <f t="shared" si="10"/>
        <v>58.5</v>
      </c>
      <c r="Q21" s="23">
        <f t="shared" si="10"/>
        <v>61.7</v>
      </c>
      <c r="R21" s="23">
        <f t="shared" si="10"/>
        <v>91</v>
      </c>
      <c r="S21" s="23">
        <f t="shared" si="10"/>
        <v>76.5</v>
      </c>
      <c r="T21" s="23">
        <f t="shared" si="10"/>
        <v>90.7</v>
      </c>
      <c r="U21" s="23">
        <f t="shared" si="10"/>
        <v>74.8</v>
      </c>
      <c r="V21" s="23">
        <f t="shared" si="10"/>
        <v>88.8</v>
      </c>
      <c r="W21" s="23">
        <f t="shared" si="10"/>
        <v>79.599999999999994</v>
      </c>
      <c r="X21" s="23">
        <f t="shared" si="10"/>
        <v>64.900000000000006</v>
      </c>
      <c r="Y21" s="23">
        <f t="shared" si="10"/>
        <v>145.30000000000001</v>
      </c>
      <c r="Z21" s="23">
        <f t="shared" si="10"/>
        <v>89.8</v>
      </c>
      <c r="AA21" s="23">
        <f t="shared" si="10"/>
        <v>81.100000000000009</v>
      </c>
      <c r="AB21" s="23">
        <f t="shared" si="10"/>
        <v>1002.7</v>
      </c>
      <c r="AC21" s="24">
        <f t="shared" si="1"/>
        <v>-96.599999999999909</v>
      </c>
      <c r="AD21" s="24">
        <f t="shared" si="9"/>
        <v>-8.7874101701082417</v>
      </c>
      <c r="AE21" s="39"/>
      <c r="AF21" s="25"/>
      <c r="AG21" s="25"/>
      <c r="AH21" s="25"/>
      <c r="AI21" s="25"/>
      <c r="AJ21" s="14"/>
      <c r="AK21" s="14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ht="17.25" customHeight="1">
      <c r="A22" s="7"/>
      <c r="B22" s="41" t="s">
        <v>35</v>
      </c>
      <c r="C22" s="31">
        <v>51.7</v>
      </c>
      <c r="D22" s="31">
        <v>63.3</v>
      </c>
      <c r="E22" s="31">
        <v>89.8</v>
      </c>
      <c r="F22" s="31">
        <v>84</v>
      </c>
      <c r="G22" s="31">
        <v>88.8</v>
      </c>
      <c r="H22" s="31">
        <v>86.2</v>
      </c>
      <c r="I22" s="31">
        <v>84</v>
      </c>
      <c r="J22" s="31">
        <v>81.8</v>
      </c>
      <c r="K22" s="31">
        <v>89.3</v>
      </c>
      <c r="L22" s="31">
        <v>80.3</v>
      </c>
      <c r="M22" s="31">
        <v>82.7</v>
      </c>
      <c r="N22" s="31">
        <v>179.9</v>
      </c>
      <c r="O22" s="33">
        <f>SUM(C22:N22)</f>
        <v>1061.8</v>
      </c>
      <c r="P22" s="31">
        <v>55.8</v>
      </c>
      <c r="Q22" s="31">
        <v>58.2</v>
      </c>
      <c r="R22" s="31">
        <v>86.5</v>
      </c>
      <c r="S22" s="31">
        <v>73.400000000000006</v>
      </c>
      <c r="T22" s="31">
        <v>86.5</v>
      </c>
      <c r="U22" s="31">
        <v>71.099999999999994</v>
      </c>
      <c r="V22" s="31">
        <v>84.5</v>
      </c>
      <c r="W22" s="31">
        <v>75.3</v>
      </c>
      <c r="X22" s="31">
        <v>60.6</v>
      </c>
      <c r="Y22" s="31">
        <v>139.80000000000001</v>
      </c>
      <c r="Z22" s="31">
        <v>85</v>
      </c>
      <c r="AA22" s="31">
        <v>78.7</v>
      </c>
      <c r="AB22" s="31">
        <f>SUM(P22:AA22)</f>
        <v>955.40000000000009</v>
      </c>
      <c r="AC22" s="34">
        <f t="shared" si="1"/>
        <v>-106.39999999999986</v>
      </c>
      <c r="AD22" s="34">
        <f t="shared" si="9"/>
        <v>-10.0207195328687</v>
      </c>
      <c r="AE22" s="39"/>
      <c r="AF22" s="25"/>
      <c r="AG22" s="25"/>
      <c r="AH22" s="25"/>
      <c r="AI22" s="25"/>
      <c r="AJ22" s="14"/>
      <c r="AK22" s="14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ht="15.75" customHeight="1">
      <c r="A23" s="7"/>
      <c r="B23" s="41" t="s">
        <v>36</v>
      </c>
      <c r="C23" s="31">
        <v>1</v>
      </c>
      <c r="D23" s="31">
        <v>2.7</v>
      </c>
      <c r="E23" s="31">
        <v>3.6</v>
      </c>
      <c r="F23" s="31">
        <v>2.8</v>
      </c>
      <c r="G23" s="31">
        <v>3.2</v>
      </c>
      <c r="H23" s="31">
        <v>3.3</v>
      </c>
      <c r="I23" s="31">
        <v>3.4</v>
      </c>
      <c r="J23" s="31">
        <v>3.5</v>
      </c>
      <c r="K23" s="31">
        <v>4</v>
      </c>
      <c r="L23" s="31">
        <v>4</v>
      </c>
      <c r="M23" s="31">
        <v>4</v>
      </c>
      <c r="N23" s="31">
        <v>2</v>
      </c>
      <c r="O23" s="33">
        <f>SUM(C23:N23)</f>
        <v>37.5</v>
      </c>
      <c r="P23" s="31">
        <v>2.7</v>
      </c>
      <c r="Q23" s="31">
        <v>3.5</v>
      </c>
      <c r="R23" s="31">
        <v>4.5</v>
      </c>
      <c r="S23" s="31">
        <v>3.1</v>
      </c>
      <c r="T23" s="31">
        <v>4.2</v>
      </c>
      <c r="U23" s="31">
        <v>3.7</v>
      </c>
      <c r="V23" s="31">
        <v>4.3</v>
      </c>
      <c r="W23" s="31">
        <v>4.3</v>
      </c>
      <c r="X23" s="31">
        <v>4.3</v>
      </c>
      <c r="Y23" s="31">
        <v>5.5</v>
      </c>
      <c r="Z23" s="31">
        <v>4.8</v>
      </c>
      <c r="AA23" s="31">
        <v>2.4</v>
      </c>
      <c r="AB23" s="31">
        <f>SUM(P23:AA23)</f>
        <v>47.3</v>
      </c>
      <c r="AC23" s="34">
        <f t="shared" si="1"/>
        <v>9.7999999999999972</v>
      </c>
      <c r="AD23" s="34">
        <f t="shared" si="9"/>
        <v>26.133333333333326</v>
      </c>
      <c r="AE23" s="39"/>
      <c r="AF23" s="25"/>
      <c r="AG23" s="25"/>
      <c r="AH23" s="25"/>
      <c r="AI23" s="25"/>
      <c r="AJ23" s="14"/>
      <c r="AK23" s="14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ht="15.75" customHeight="1">
      <c r="A24" s="7"/>
      <c r="B24" s="40" t="s">
        <v>37</v>
      </c>
      <c r="C24" s="36">
        <f t="shared" ref="C24:AB24" si="11">SUM(C25:C29)</f>
        <v>150.50000000000003</v>
      </c>
      <c r="D24" s="36">
        <f t="shared" si="11"/>
        <v>105.89999999999999</v>
      </c>
      <c r="E24" s="36">
        <f t="shared" si="11"/>
        <v>112</v>
      </c>
      <c r="F24" s="36">
        <f t="shared" si="11"/>
        <v>91.3</v>
      </c>
      <c r="G24" s="36">
        <f t="shared" si="11"/>
        <v>101.30000000000001</v>
      </c>
      <c r="H24" s="36">
        <f t="shared" si="11"/>
        <v>107.2</v>
      </c>
      <c r="I24" s="36">
        <f t="shared" si="11"/>
        <v>125.6</v>
      </c>
      <c r="J24" s="36">
        <f t="shared" si="11"/>
        <v>114.30000000000001</v>
      </c>
      <c r="K24" s="36">
        <f t="shared" si="11"/>
        <v>106.7</v>
      </c>
      <c r="L24" s="36">
        <f t="shared" si="11"/>
        <v>117.6</v>
      </c>
      <c r="M24" s="36">
        <f t="shared" si="11"/>
        <v>187.9</v>
      </c>
      <c r="N24" s="36">
        <f t="shared" si="11"/>
        <v>793.2</v>
      </c>
      <c r="O24" s="36">
        <f t="shared" si="11"/>
        <v>2113.5</v>
      </c>
      <c r="P24" s="36">
        <f t="shared" si="11"/>
        <v>73.5</v>
      </c>
      <c r="Q24" s="36">
        <f t="shared" si="11"/>
        <v>126.69999999999999</v>
      </c>
      <c r="R24" s="36">
        <f t="shared" si="11"/>
        <v>139.69999999999999</v>
      </c>
      <c r="S24" s="36">
        <f t="shared" si="11"/>
        <v>117.5</v>
      </c>
      <c r="T24" s="36">
        <f t="shared" si="11"/>
        <v>143.80000000000001</v>
      </c>
      <c r="U24" s="36">
        <f t="shared" si="11"/>
        <v>163.39999999999998</v>
      </c>
      <c r="V24" s="36">
        <f t="shared" si="11"/>
        <v>98</v>
      </c>
      <c r="W24" s="36">
        <f t="shared" si="11"/>
        <v>137.19999999999999</v>
      </c>
      <c r="X24" s="36">
        <f t="shared" si="11"/>
        <v>174.7</v>
      </c>
      <c r="Y24" s="36">
        <f t="shared" si="11"/>
        <v>142.4</v>
      </c>
      <c r="Z24" s="36">
        <f t="shared" si="11"/>
        <v>777.1</v>
      </c>
      <c r="AA24" s="36">
        <f t="shared" si="11"/>
        <v>394.59999999999997</v>
      </c>
      <c r="AB24" s="36">
        <f t="shared" si="11"/>
        <v>2488.6000000000004</v>
      </c>
      <c r="AC24" s="24">
        <f t="shared" si="1"/>
        <v>375.10000000000036</v>
      </c>
      <c r="AD24" s="24">
        <f t="shared" si="9"/>
        <v>17.74781168677551</v>
      </c>
      <c r="AE24" s="39"/>
      <c r="AF24" s="25"/>
      <c r="AG24" s="25"/>
      <c r="AH24" s="25"/>
      <c r="AI24" s="25"/>
      <c r="AJ24" s="14"/>
      <c r="AK24" s="14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ht="15.75" customHeight="1">
      <c r="A25" s="7"/>
      <c r="B25" s="41" t="s">
        <v>38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3">
        <f>SUM(C25:N25)</f>
        <v>0</v>
      </c>
      <c r="P25" s="31">
        <v>0</v>
      </c>
      <c r="Q25" s="31">
        <v>0</v>
      </c>
      <c r="R25" s="31">
        <v>0</v>
      </c>
      <c r="S25" s="31">
        <v>0.4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f>SUM(P25:AA25)</f>
        <v>0.4</v>
      </c>
      <c r="AC25" s="34">
        <f t="shared" si="1"/>
        <v>0.4</v>
      </c>
      <c r="AD25" s="34">
        <v>100</v>
      </c>
      <c r="AE25" s="39"/>
      <c r="AF25" s="25"/>
      <c r="AG25" s="25"/>
      <c r="AH25" s="25"/>
      <c r="AI25" s="25"/>
      <c r="AJ25" s="14"/>
      <c r="AK25" s="14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ht="15.75" customHeight="1">
      <c r="A26" s="7"/>
      <c r="B26" s="41" t="s">
        <v>39</v>
      </c>
      <c r="C26" s="31">
        <v>36.700000000000003</v>
      </c>
      <c r="D26" s="31">
        <v>33</v>
      </c>
      <c r="E26" s="31">
        <v>32.799999999999997</v>
      </c>
      <c r="F26" s="31">
        <v>34.6</v>
      </c>
      <c r="G26" s="31">
        <v>31.5</v>
      </c>
      <c r="H26" s="31">
        <v>33.5</v>
      </c>
      <c r="I26" s="31">
        <v>31.1</v>
      </c>
      <c r="J26" s="31">
        <v>31.9</v>
      </c>
      <c r="K26" s="31">
        <v>31</v>
      </c>
      <c r="L26" s="31">
        <v>32.299999999999997</v>
      </c>
      <c r="M26" s="31">
        <v>32.5</v>
      </c>
      <c r="N26" s="31">
        <v>61.8</v>
      </c>
      <c r="O26" s="33">
        <f>SUM(C26:N26)</f>
        <v>422.7</v>
      </c>
      <c r="P26" s="31">
        <v>0</v>
      </c>
      <c r="Q26" s="31">
        <v>31.7</v>
      </c>
      <c r="R26" s="31">
        <v>31</v>
      </c>
      <c r="S26" s="31">
        <v>32.9</v>
      </c>
      <c r="T26" s="31">
        <v>29.5</v>
      </c>
      <c r="U26" s="31">
        <v>33.299999999999997</v>
      </c>
      <c r="V26" s="31">
        <v>0</v>
      </c>
      <c r="W26" s="31">
        <v>0</v>
      </c>
      <c r="X26" s="31">
        <v>25.3</v>
      </c>
      <c r="Y26" s="31">
        <v>0</v>
      </c>
      <c r="Z26" s="31">
        <v>0</v>
      </c>
      <c r="AA26" s="31">
        <v>0</v>
      </c>
      <c r="AB26" s="31">
        <f>SUM(P26:AA26)</f>
        <v>183.7</v>
      </c>
      <c r="AC26" s="34">
        <f>+AB26-O26</f>
        <v>-239</v>
      </c>
      <c r="AD26" s="34">
        <f>+AC26/O26*100</f>
        <v>-56.541282233262358</v>
      </c>
      <c r="AE26" s="39"/>
      <c r="AF26" s="25"/>
      <c r="AG26" s="25"/>
      <c r="AH26" s="25"/>
      <c r="AI26" s="25"/>
      <c r="AJ26" s="14"/>
      <c r="AK26" s="14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 ht="15.75" customHeight="1">
      <c r="A27" s="7"/>
      <c r="B27" s="42" t="s">
        <v>40</v>
      </c>
      <c r="C27" s="33">
        <v>51.2</v>
      </c>
      <c r="D27" s="31">
        <v>44.8</v>
      </c>
      <c r="E27" s="31">
        <v>53.8</v>
      </c>
      <c r="F27" s="31">
        <v>42.6</v>
      </c>
      <c r="G27" s="31">
        <v>49.2</v>
      </c>
      <c r="H27" s="31">
        <v>47.4</v>
      </c>
      <c r="I27" s="31">
        <v>49.5</v>
      </c>
      <c r="J27" s="31">
        <v>42.5</v>
      </c>
      <c r="K27" s="31">
        <v>41.5</v>
      </c>
      <c r="L27" s="31">
        <v>38</v>
      </c>
      <c r="M27" s="31">
        <v>42.9</v>
      </c>
      <c r="N27" s="31">
        <v>39</v>
      </c>
      <c r="O27" s="33">
        <f>SUM(C27:N27)</f>
        <v>542.4</v>
      </c>
      <c r="P27" s="31">
        <v>45.6</v>
      </c>
      <c r="Q27" s="31">
        <v>47.5</v>
      </c>
      <c r="R27" s="31">
        <v>52.3</v>
      </c>
      <c r="S27" s="31">
        <v>44.2</v>
      </c>
      <c r="T27" s="31">
        <v>49.5</v>
      </c>
      <c r="U27" s="31">
        <v>47.3</v>
      </c>
      <c r="V27" s="31">
        <v>51</v>
      </c>
      <c r="W27" s="31">
        <v>43.9</v>
      </c>
      <c r="X27" s="31">
        <v>38.5</v>
      </c>
      <c r="Y27" s="31">
        <v>44.2</v>
      </c>
      <c r="Z27" s="31">
        <v>34.6</v>
      </c>
      <c r="AA27" s="31">
        <v>36.700000000000003</v>
      </c>
      <c r="AB27" s="31">
        <f>SUM(P27:AA27)</f>
        <v>535.29999999999995</v>
      </c>
      <c r="AC27" s="34">
        <f t="shared" si="1"/>
        <v>-7.1000000000000227</v>
      </c>
      <c r="AD27" s="34">
        <f t="shared" si="9"/>
        <v>-1.3089970501474968</v>
      </c>
      <c r="AE27" s="39"/>
      <c r="AF27" s="25"/>
      <c r="AG27" s="25"/>
      <c r="AH27" s="25"/>
      <c r="AI27" s="25"/>
      <c r="AJ27" s="14"/>
      <c r="AK27" s="14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ht="15.75" customHeight="1">
      <c r="A28" s="7"/>
      <c r="B28" s="42" t="s">
        <v>41</v>
      </c>
      <c r="C28" s="31">
        <v>61.7</v>
      </c>
      <c r="D28" s="31">
        <v>27.3</v>
      </c>
      <c r="E28" s="31">
        <v>23.9</v>
      </c>
      <c r="F28" s="32">
        <v>12.5</v>
      </c>
      <c r="G28" s="32">
        <v>20.6</v>
      </c>
      <c r="H28" s="32">
        <v>26.3</v>
      </c>
      <c r="I28" s="32">
        <v>45</v>
      </c>
      <c r="J28" s="32">
        <v>39.9</v>
      </c>
      <c r="K28" s="32">
        <v>34.200000000000003</v>
      </c>
      <c r="L28" s="32">
        <v>47.3</v>
      </c>
      <c r="M28" s="32">
        <v>112.5</v>
      </c>
      <c r="N28" s="32">
        <v>691.7</v>
      </c>
      <c r="O28" s="33">
        <f>SUM(C28:N28)</f>
        <v>1142.9000000000001</v>
      </c>
      <c r="P28" s="33">
        <v>27.9</v>
      </c>
      <c r="Q28" s="32">
        <v>46.9</v>
      </c>
      <c r="R28" s="32">
        <v>55.8</v>
      </c>
      <c r="S28" s="32">
        <v>39.6</v>
      </c>
      <c r="T28" s="32">
        <v>64.5</v>
      </c>
      <c r="U28" s="32">
        <v>82.8</v>
      </c>
      <c r="V28" s="32">
        <v>47</v>
      </c>
      <c r="W28" s="32">
        <v>93.3</v>
      </c>
      <c r="X28" s="32">
        <v>110.9</v>
      </c>
      <c r="Y28" s="32">
        <v>98.2</v>
      </c>
      <c r="Z28" s="32">
        <v>742.5</v>
      </c>
      <c r="AA28" s="32">
        <v>357.9</v>
      </c>
      <c r="AB28" s="31">
        <f>SUM(P28:AA28)</f>
        <v>1767.3000000000002</v>
      </c>
      <c r="AC28" s="34">
        <f t="shared" si="1"/>
        <v>624.40000000000009</v>
      </c>
      <c r="AD28" s="34">
        <f t="shared" si="9"/>
        <v>54.632951264327588</v>
      </c>
      <c r="AE28" s="39"/>
      <c r="AF28" s="25"/>
      <c r="AG28" s="25"/>
      <c r="AH28" s="25"/>
      <c r="AI28" s="25"/>
      <c r="AJ28" s="14"/>
      <c r="AK28" s="14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ht="15.75" customHeight="1">
      <c r="A29" s="7"/>
      <c r="B29" s="41" t="s">
        <v>42</v>
      </c>
      <c r="C29" s="31">
        <v>0.9</v>
      </c>
      <c r="D29" s="31">
        <v>0.8</v>
      </c>
      <c r="E29" s="31">
        <v>1.5</v>
      </c>
      <c r="F29" s="31">
        <v>1.6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0.7</v>
      </c>
      <c r="O29" s="33">
        <f>SUM(C29:N29)</f>
        <v>5.5000000000000009</v>
      </c>
      <c r="P29" s="31">
        <v>0</v>
      </c>
      <c r="Q29" s="31">
        <v>0.6</v>
      </c>
      <c r="R29" s="31">
        <v>0.6</v>
      </c>
      <c r="S29" s="31">
        <v>0.4</v>
      </c>
      <c r="T29" s="31">
        <v>0.3</v>
      </c>
      <c r="U29" s="31">
        <v>0</v>
      </c>
      <c r="V29" s="31">
        <v>0</v>
      </c>
      <c r="W29" s="31">
        <v>0</v>
      </c>
      <c r="X29" s="31">
        <v>0</v>
      </c>
      <c r="Y29" s="31">
        <v>0</v>
      </c>
      <c r="Z29" s="31">
        <v>0</v>
      </c>
      <c r="AA29" s="31">
        <v>0</v>
      </c>
      <c r="AB29" s="31">
        <f>SUM(P29:AA29)</f>
        <v>1.9000000000000001</v>
      </c>
      <c r="AC29" s="34">
        <f t="shared" si="1"/>
        <v>-3.6000000000000005</v>
      </c>
      <c r="AD29" s="34">
        <f t="shared" si="9"/>
        <v>-65.454545454545453</v>
      </c>
      <c r="AE29" s="39"/>
      <c r="AF29" s="25"/>
      <c r="AG29" s="25"/>
      <c r="AH29" s="25"/>
      <c r="AI29" s="25"/>
      <c r="AJ29" s="14"/>
      <c r="AK29" s="14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</row>
    <row r="30" spans="1:63" ht="15.75" customHeight="1">
      <c r="A30" s="7"/>
      <c r="B30" s="40" t="s">
        <v>43</v>
      </c>
      <c r="C30" s="36">
        <f>+C31+C33+C34+C32</f>
        <v>0</v>
      </c>
      <c r="D30" s="36">
        <f>+D31+D33+D34+D32</f>
        <v>0</v>
      </c>
      <c r="E30" s="36">
        <f>+E31+E33+E34+E32</f>
        <v>0</v>
      </c>
      <c r="F30" s="36">
        <f t="shared" ref="F30:M30" si="12">+F31+F33+F34+F32</f>
        <v>0</v>
      </c>
      <c r="G30" s="36">
        <f t="shared" si="12"/>
        <v>0</v>
      </c>
      <c r="H30" s="36">
        <f t="shared" si="12"/>
        <v>3.5</v>
      </c>
      <c r="I30" s="36">
        <f t="shared" si="12"/>
        <v>138.9</v>
      </c>
      <c r="J30" s="36">
        <f t="shared" si="12"/>
        <v>23.5</v>
      </c>
      <c r="K30" s="36">
        <f t="shared" si="12"/>
        <v>25</v>
      </c>
      <c r="L30" s="36">
        <f t="shared" si="12"/>
        <v>35.799999999999997</v>
      </c>
      <c r="M30" s="36">
        <f t="shared" si="12"/>
        <v>7.5</v>
      </c>
      <c r="N30" s="36">
        <f>+N31+N33+N34+N32</f>
        <v>5.2</v>
      </c>
      <c r="O30" s="36">
        <f>+O31+O33+O34+O32</f>
        <v>239.39999999999998</v>
      </c>
      <c r="P30" s="36">
        <f>+P31+P33+P34+P32</f>
        <v>20.9</v>
      </c>
      <c r="Q30" s="36">
        <f t="shared" ref="Q30:AA30" si="13">SUM(Q31:Q34)</f>
        <v>175.8</v>
      </c>
      <c r="R30" s="36">
        <f t="shared" si="13"/>
        <v>127</v>
      </c>
      <c r="S30" s="36">
        <f t="shared" si="13"/>
        <v>252.5</v>
      </c>
      <c r="T30" s="36">
        <f t="shared" si="13"/>
        <v>45.2</v>
      </c>
      <c r="U30" s="36">
        <f t="shared" si="13"/>
        <v>18.7</v>
      </c>
      <c r="V30" s="36">
        <f>SUM(V31:V34)</f>
        <v>136.30000000000001</v>
      </c>
      <c r="W30" s="36">
        <f>SUM(W31:W34)</f>
        <v>77.3</v>
      </c>
      <c r="X30" s="36">
        <f>SUM(X31:X34)</f>
        <v>192.7</v>
      </c>
      <c r="Y30" s="36">
        <f>SUM(Y31:Y34)</f>
        <v>53.3</v>
      </c>
      <c r="Z30" s="36">
        <f>SUM(Z31:Z34)</f>
        <v>32</v>
      </c>
      <c r="AA30" s="36">
        <f t="shared" si="13"/>
        <v>32.9</v>
      </c>
      <c r="AB30" s="36">
        <f>+AB31+AB33+AB34+AB32</f>
        <v>1164.6000000000001</v>
      </c>
      <c r="AC30" s="24">
        <f t="shared" si="1"/>
        <v>925.20000000000016</v>
      </c>
      <c r="AD30" s="24">
        <f t="shared" si="9"/>
        <v>386.46616541353399</v>
      </c>
      <c r="AE30" s="39"/>
      <c r="AF30" s="25"/>
      <c r="AG30" s="25"/>
      <c r="AH30" s="25"/>
      <c r="AI30" s="25"/>
      <c r="AJ30" s="14"/>
      <c r="AK30" s="14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</row>
    <row r="31" spans="1:63" ht="14.25" customHeight="1">
      <c r="A31" s="7"/>
      <c r="B31" s="41" t="s">
        <v>44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4">
        <f t="shared" si="1"/>
        <v>0</v>
      </c>
      <c r="AD31" s="34">
        <v>0</v>
      </c>
      <c r="AE31" s="39"/>
      <c r="AF31" s="25"/>
      <c r="AG31" s="25"/>
      <c r="AH31" s="25"/>
      <c r="AI31" s="25"/>
      <c r="AJ31" s="14"/>
      <c r="AK31" s="14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</row>
    <row r="32" spans="1:63" ht="14.25" customHeight="1">
      <c r="A32" s="7"/>
      <c r="B32" s="41" t="s">
        <v>45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3.5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3">
        <f>SUM(C32:N32)</f>
        <v>3.5</v>
      </c>
      <c r="P32" s="31">
        <v>0</v>
      </c>
      <c r="Q32" s="31">
        <v>175.8</v>
      </c>
      <c r="R32" s="31">
        <v>85.3</v>
      </c>
      <c r="S32" s="31">
        <v>222.5</v>
      </c>
      <c r="T32" s="31">
        <v>45.2</v>
      </c>
      <c r="U32" s="31">
        <v>18.7</v>
      </c>
      <c r="V32" s="31">
        <v>136.30000000000001</v>
      </c>
      <c r="W32" s="31">
        <v>77.3</v>
      </c>
      <c r="X32" s="31">
        <v>192.7</v>
      </c>
      <c r="Y32" s="31">
        <v>53.3</v>
      </c>
      <c r="Z32" s="31">
        <v>32</v>
      </c>
      <c r="AA32" s="31">
        <v>32.9</v>
      </c>
      <c r="AB32" s="31">
        <f>SUM(P32:AA32)</f>
        <v>1072.0000000000002</v>
      </c>
      <c r="AC32" s="34">
        <f t="shared" si="1"/>
        <v>1068.5000000000002</v>
      </c>
      <c r="AD32" s="43" t="s">
        <v>46</v>
      </c>
      <c r="AE32" s="39"/>
      <c r="AF32" s="25"/>
      <c r="AG32" s="25"/>
      <c r="AH32" s="25"/>
      <c r="AI32" s="25"/>
      <c r="AJ32" s="14"/>
      <c r="AK32" s="14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</row>
    <row r="33" spans="1:63" ht="14.25" customHeight="1">
      <c r="A33" s="7"/>
      <c r="B33" s="41" t="s">
        <v>47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138.9</v>
      </c>
      <c r="J33" s="33">
        <v>23.5</v>
      </c>
      <c r="K33" s="33">
        <v>25</v>
      </c>
      <c r="L33" s="33">
        <v>35.799999999999997</v>
      </c>
      <c r="M33" s="33">
        <v>7.5</v>
      </c>
      <c r="N33" s="33">
        <v>5.2</v>
      </c>
      <c r="O33" s="33">
        <f>SUM(C33:N33)</f>
        <v>235.89999999999998</v>
      </c>
      <c r="P33" s="33">
        <v>20.9</v>
      </c>
      <c r="Q33" s="33">
        <v>0</v>
      </c>
      <c r="R33" s="33">
        <v>41.7</v>
      </c>
      <c r="S33" s="33">
        <v>30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1">
        <f>SUM(P33:AA33)</f>
        <v>92.6</v>
      </c>
      <c r="AC33" s="34">
        <f t="shared" si="1"/>
        <v>-143.29999999999998</v>
      </c>
      <c r="AD33" s="34">
        <f>+AC33/O33*100</f>
        <v>-60.746078846969056</v>
      </c>
      <c r="AE33" s="39"/>
      <c r="AF33" s="25"/>
      <c r="AG33" s="25"/>
      <c r="AH33" s="25"/>
      <c r="AI33" s="25"/>
      <c r="AJ33" s="14"/>
      <c r="AK33" s="14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</row>
    <row r="34" spans="1:63" ht="13.5" customHeight="1">
      <c r="A34" s="7"/>
      <c r="B34" s="41" t="s">
        <v>42</v>
      </c>
      <c r="C34" s="31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33">
        <f>SUM(C34:N34)</f>
        <v>0</v>
      </c>
      <c r="P34" s="31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31">
        <f>SUM(P34:AA34)</f>
        <v>0</v>
      </c>
      <c r="AC34" s="34">
        <f t="shared" si="1"/>
        <v>0</v>
      </c>
      <c r="AD34" s="34">
        <v>0</v>
      </c>
      <c r="AE34" s="39"/>
      <c r="AF34" s="25"/>
      <c r="AG34" s="25"/>
      <c r="AH34" s="25"/>
      <c r="AI34" s="25"/>
      <c r="AJ34" s="14"/>
      <c r="AK34" s="14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</row>
    <row r="35" spans="1:63" ht="18.75" customHeight="1">
      <c r="A35" s="7"/>
      <c r="B35" s="40" t="s">
        <v>48</v>
      </c>
      <c r="C35" s="45">
        <v>13.799999999999999</v>
      </c>
      <c r="D35" s="45">
        <v>27.799999999999997</v>
      </c>
      <c r="E35" s="45">
        <v>41.900000000000006</v>
      </c>
      <c r="F35" s="45">
        <v>1.2</v>
      </c>
      <c r="G35" s="45">
        <v>3.5</v>
      </c>
      <c r="H35" s="45">
        <f>22.9-3.5</f>
        <v>19.399999999999999</v>
      </c>
      <c r="I35" s="45">
        <v>1038.0999999999999</v>
      </c>
      <c r="J35" s="45">
        <v>47.5</v>
      </c>
      <c r="K35" s="45">
        <v>205.39999999999998</v>
      </c>
      <c r="L35" s="45">
        <v>110.39999999999999</v>
      </c>
      <c r="M35" s="45">
        <v>650.4</v>
      </c>
      <c r="N35" s="45">
        <v>78.900000000000006</v>
      </c>
      <c r="O35" s="36">
        <f>SUM(C35:N35)</f>
        <v>2238.3000000000002</v>
      </c>
      <c r="P35" s="45">
        <v>9.8000000000000007</v>
      </c>
      <c r="Q35" s="45">
        <v>51.5</v>
      </c>
      <c r="R35" s="45">
        <v>1.6</v>
      </c>
      <c r="S35" s="45">
        <v>13.5</v>
      </c>
      <c r="T35" s="45">
        <v>2.2000000000000002</v>
      </c>
      <c r="U35" s="45">
        <v>0.4</v>
      </c>
      <c r="V35" s="45">
        <v>6.1</v>
      </c>
      <c r="W35" s="45">
        <v>5.4</v>
      </c>
      <c r="X35" s="45">
        <v>3.9</v>
      </c>
      <c r="Y35" s="45">
        <v>0.7</v>
      </c>
      <c r="Z35" s="45">
        <v>1</v>
      </c>
      <c r="AA35" s="45">
        <v>2.4</v>
      </c>
      <c r="AB35" s="23">
        <f>SUM(P35:AA35)</f>
        <v>98.500000000000028</v>
      </c>
      <c r="AC35" s="24">
        <f t="shared" si="1"/>
        <v>-2139.8000000000002</v>
      </c>
      <c r="AD35" s="24">
        <f t="shared" ref="AD35:AD50" si="14">+AC35/O35*100</f>
        <v>-95.599338783898489</v>
      </c>
      <c r="AE35" s="39"/>
      <c r="AF35" s="25"/>
      <c r="AG35" s="25"/>
      <c r="AH35" s="25"/>
      <c r="AI35" s="25"/>
      <c r="AJ35" s="14"/>
      <c r="AK35" s="14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</row>
    <row r="36" spans="1:63" ht="20.25" customHeight="1">
      <c r="A36" s="7"/>
      <c r="B36" s="22" t="s">
        <v>49</v>
      </c>
      <c r="C36" s="36">
        <v>1.7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1</v>
      </c>
      <c r="K36" s="36">
        <v>0</v>
      </c>
      <c r="L36" s="36">
        <v>0</v>
      </c>
      <c r="M36" s="36">
        <v>0</v>
      </c>
      <c r="N36" s="36">
        <v>3.9</v>
      </c>
      <c r="O36" s="36">
        <f>SUM(C36:N36)</f>
        <v>6.6</v>
      </c>
      <c r="P36" s="36">
        <v>0</v>
      </c>
      <c r="Q36" s="36">
        <v>0</v>
      </c>
      <c r="R36" s="36">
        <v>0</v>
      </c>
      <c r="S36" s="36">
        <v>0</v>
      </c>
      <c r="T36" s="36">
        <v>1.3</v>
      </c>
      <c r="U36" s="36">
        <v>4.2</v>
      </c>
      <c r="V36" s="36">
        <v>1.6</v>
      </c>
      <c r="W36" s="36">
        <v>3.4</v>
      </c>
      <c r="X36" s="36">
        <v>0</v>
      </c>
      <c r="Y36" s="36">
        <v>0</v>
      </c>
      <c r="Z36" s="36">
        <v>0</v>
      </c>
      <c r="AA36" s="36">
        <v>3.4</v>
      </c>
      <c r="AB36" s="36">
        <f>SUM(P36:AA36)</f>
        <v>13.9</v>
      </c>
      <c r="AC36" s="24">
        <f t="shared" si="1"/>
        <v>7.3000000000000007</v>
      </c>
      <c r="AD36" s="24">
        <f t="shared" si="14"/>
        <v>110.60606060606062</v>
      </c>
      <c r="AE36" s="39"/>
      <c r="AF36" s="25"/>
      <c r="AG36" s="25"/>
      <c r="AH36" s="25"/>
      <c r="AI36" s="25"/>
      <c r="AJ36" s="14"/>
      <c r="AK36" s="14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</row>
    <row r="37" spans="1:63" ht="24.75" customHeight="1" thickBot="1">
      <c r="A37" s="7"/>
      <c r="B37" s="46" t="s">
        <v>50</v>
      </c>
      <c r="C37" s="47">
        <f>+C36+C8</f>
        <v>376.10000000000008</v>
      </c>
      <c r="D37" s="47">
        <f>+D36+D8</f>
        <v>446</v>
      </c>
      <c r="E37" s="47">
        <f>+E36+E8</f>
        <v>507.4</v>
      </c>
      <c r="F37" s="47">
        <f>+F36+F8</f>
        <v>371.6</v>
      </c>
      <c r="G37" s="47">
        <f t="shared" ref="G37:Z37" si="15">+G36+G8</f>
        <v>398</v>
      </c>
      <c r="H37" s="47">
        <f t="shared" si="15"/>
        <v>400.20000000000005</v>
      </c>
      <c r="I37" s="47">
        <f t="shared" si="15"/>
        <v>1621.1</v>
      </c>
      <c r="J37" s="47">
        <f t="shared" si="15"/>
        <v>438.3</v>
      </c>
      <c r="K37" s="47">
        <f t="shared" si="15"/>
        <v>589.29999999999995</v>
      </c>
      <c r="L37" s="47">
        <f t="shared" si="15"/>
        <v>562.5</v>
      </c>
      <c r="M37" s="47">
        <f t="shared" si="15"/>
        <v>1109.5</v>
      </c>
      <c r="N37" s="47">
        <f t="shared" si="15"/>
        <v>1292.7</v>
      </c>
      <c r="O37" s="47">
        <f t="shared" si="15"/>
        <v>8112.7000000000007</v>
      </c>
      <c r="P37" s="47">
        <f t="shared" si="15"/>
        <v>273.40000000000003</v>
      </c>
      <c r="Q37" s="47">
        <f t="shared" si="15"/>
        <v>621.20000000000005</v>
      </c>
      <c r="R37" s="47">
        <f t="shared" si="15"/>
        <v>531.79999999999995</v>
      </c>
      <c r="S37" s="47">
        <f t="shared" si="15"/>
        <v>627.29999999999995</v>
      </c>
      <c r="T37" s="47">
        <f t="shared" si="15"/>
        <v>486</v>
      </c>
      <c r="U37" s="47">
        <f t="shared" si="15"/>
        <v>425.89999999999992</v>
      </c>
      <c r="V37" s="47">
        <f t="shared" si="15"/>
        <v>499.90000000000009</v>
      </c>
      <c r="W37" s="47">
        <f t="shared" si="15"/>
        <v>486.49999999999989</v>
      </c>
      <c r="X37" s="47">
        <f t="shared" si="15"/>
        <v>630.09999999999991</v>
      </c>
      <c r="Y37" s="47">
        <f t="shared" si="15"/>
        <v>528.71060000000011</v>
      </c>
      <c r="Z37" s="47">
        <f t="shared" si="15"/>
        <v>1082.5</v>
      </c>
      <c r="AA37" s="47">
        <f>+AA36+AA8</f>
        <v>760.19999999999993</v>
      </c>
      <c r="AB37" s="47">
        <f>+AB36+AB8</f>
        <v>6953.5105999999996</v>
      </c>
      <c r="AC37" s="47">
        <f>+AB37-O37</f>
        <v>-1159.1894000000011</v>
      </c>
      <c r="AD37" s="48">
        <f t="shared" si="14"/>
        <v>-14.288577169129896</v>
      </c>
      <c r="AE37" s="39"/>
      <c r="AF37" s="25"/>
      <c r="AG37" s="25"/>
      <c r="AH37" s="25"/>
      <c r="AI37" s="25"/>
      <c r="AJ37" s="14"/>
      <c r="AK37" s="14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</row>
    <row r="38" spans="1:63" ht="21.75" customHeight="1" thickTop="1">
      <c r="A38" s="7"/>
      <c r="B38" s="22" t="s">
        <v>51</v>
      </c>
      <c r="C38" s="23">
        <v>2.4</v>
      </c>
      <c r="D38" s="23">
        <v>1.7</v>
      </c>
      <c r="E38" s="23">
        <v>379.3</v>
      </c>
      <c r="F38" s="38">
        <v>126.7</v>
      </c>
      <c r="G38" s="38">
        <v>14.2</v>
      </c>
      <c r="H38" s="38">
        <v>21.1</v>
      </c>
      <c r="I38" s="38">
        <v>103.5</v>
      </c>
      <c r="J38" s="38">
        <v>7</v>
      </c>
      <c r="K38" s="38">
        <v>6.9</v>
      </c>
      <c r="L38" s="38">
        <v>65.099999999999994</v>
      </c>
      <c r="M38" s="38">
        <v>86.4</v>
      </c>
      <c r="N38" s="38">
        <v>1111.5</v>
      </c>
      <c r="O38" s="36">
        <f>SUM(C38:N38)</f>
        <v>1925.8000000000002</v>
      </c>
      <c r="P38" s="23">
        <v>59.8</v>
      </c>
      <c r="Q38" s="38">
        <v>357.2</v>
      </c>
      <c r="R38" s="38">
        <v>67.7</v>
      </c>
      <c r="S38" s="38">
        <v>70.099999999999994</v>
      </c>
      <c r="T38" s="38">
        <v>114.2</v>
      </c>
      <c r="U38" s="38">
        <v>51</v>
      </c>
      <c r="V38" s="38">
        <v>69.099999999999994</v>
      </c>
      <c r="W38" s="38">
        <v>23.6</v>
      </c>
      <c r="X38" s="38">
        <v>195.9</v>
      </c>
      <c r="Y38" s="38">
        <v>82.3</v>
      </c>
      <c r="Z38" s="38">
        <v>269.39999999999998</v>
      </c>
      <c r="AA38" s="38">
        <v>2364.4</v>
      </c>
      <c r="AB38" s="23">
        <f>SUM(P38:AA38)</f>
        <v>3724.7000000000003</v>
      </c>
      <c r="AC38" s="24">
        <f t="shared" ref="AC38:AC50" si="16">+AB38-O38</f>
        <v>1798.9</v>
      </c>
      <c r="AD38" s="24">
        <f t="shared" si="14"/>
        <v>93.410530688545009</v>
      </c>
      <c r="AE38" s="49"/>
      <c r="AF38" s="50"/>
      <c r="AG38" s="50"/>
      <c r="AH38" s="25"/>
      <c r="AI38" s="25"/>
      <c r="AJ38" s="14"/>
      <c r="AK38" s="14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</row>
    <row r="39" spans="1:63" ht="17.25" customHeight="1">
      <c r="A39" s="7"/>
      <c r="B39" s="22" t="s">
        <v>52</v>
      </c>
      <c r="C39" s="23">
        <f t="shared" ref="C39:AB39" si="17">+C40+C43</f>
        <v>1819.2</v>
      </c>
      <c r="D39" s="23">
        <f t="shared" si="17"/>
        <v>2836.4</v>
      </c>
      <c r="E39" s="23">
        <f t="shared" si="17"/>
        <v>3181.9</v>
      </c>
      <c r="F39" s="23">
        <f t="shared" si="17"/>
        <v>9043.7000000000007</v>
      </c>
      <c r="G39" s="23">
        <f t="shared" si="17"/>
        <v>2715</v>
      </c>
      <c r="H39" s="23">
        <f t="shared" si="17"/>
        <v>9383</v>
      </c>
      <c r="I39" s="23">
        <f t="shared" si="17"/>
        <v>28825.4</v>
      </c>
      <c r="J39" s="23">
        <f t="shared" si="17"/>
        <v>4395.8999999999996</v>
      </c>
      <c r="K39" s="23">
        <f t="shared" si="17"/>
        <v>7456</v>
      </c>
      <c r="L39" s="23">
        <f>+L40+L43</f>
        <v>5437</v>
      </c>
      <c r="M39" s="23">
        <f>+M40+M43</f>
        <v>17302.8</v>
      </c>
      <c r="N39" s="23">
        <f t="shared" si="17"/>
        <v>35250.199999999997</v>
      </c>
      <c r="O39" s="51">
        <f t="shared" si="17"/>
        <v>127646.50000000001</v>
      </c>
      <c r="P39" s="23">
        <f t="shared" si="17"/>
        <v>4934.3</v>
      </c>
      <c r="Q39" s="38">
        <f t="shared" si="17"/>
        <v>16971.3</v>
      </c>
      <c r="R39" s="38">
        <f t="shared" si="17"/>
        <v>13745.4</v>
      </c>
      <c r="S39" s="38">
        <f t="shared" si="17"/>
        <v>10034.200000000001</v>
      </c>
      <c r="T39" s="38">
        <f t="shared" si="17"/>
        <v>7845.1</v>
      </c>
      <c r="U39" s="38">
        <f t="shared" si="17"/>
        <v>12045.9</v>
      </c>
      <c r="V39" s="38">
        <f t="shared" si="17"/>
        <v>11312.4</v>
      </c>
      <c r="W39" s="38">
        <f t="shared" si="17"/>
        <v>42170.6</v>
      </c>
      <c r="X39" s="38">
        <f t="shared" si="17"/>
        <v>4522.3999999999996</v>
      </c>
      <c r="Y39" s="38">
        <f>+Y40+Y43</f>
        <v>5895.3</v>
      </c>
      <c r="Z39" s="38">
        <f>+Z40+Z43</f>
        <v>6348.7</v>
      </c>
      <c r="AA39" s="38">
        <f>+AA40+AA43</f>
        <v>13410.9</v>
      </c>
      <c r="AB39" s="51">
        <f t="shared" si="17"/>
        <v>149236.5</v>
      </c>
      <c r="AC39" s="52">
        <f t="shared" si="16"/>
        <v>21589.999999999985</v>
      </c>
      <c r="AD39" s="52">
        <f t="shared" si="14"/>
        <v>16.913898931815588</v>
      </c>
      <c r="AE39" s="39"/>
      <c r="AF39" s="25"/>
      <c r="AG39" s="25"/>
      <c r="AH39" s="25"/>
      <c r="AI39" s="25"/>
      <c r="AJ39" s="14"/>
      <c r="AK39" s="14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</row>
    <row r="40" spans="1:63" ht="15.75" customHeight="1">
      <c r="A40" s="7"/>
      <c r="B40" s="53" t="s">
        <v>53</v>
      </c>
      <c r="C40" s="54">
        <f t="shared" ref="C40:Q40" si="18">+C41+C42</f>
        <v>365.2</v>
      </c>
      <c r="D40" s="54">
        <f t="shared" si="18"/>
        <v>0</v>
      </c>
      <c r="E40" s="54">
        <f t="shared" si="18"/>
        <v>28.9</v>
      </c>
      <c r="F40" s="54">
        <f t="shared" si="18"/>
        <v>0</v>
      </c>
      <c r="G40" s="54">
        <f t="shared" si="18"/>
        <v>257.5</v>
      </c>
      <c r="H40" s="54">
        <f t="shared" si="18"/>
        <v>0</v>
      </c>
      <c r="I40" s="54">
        <f t="shared" si="18"/>
        <v>0</v>
      </c>
      <c r="J40" s="54">
        <f t="shared" si="18"/>
        <v>0</v>
      </c>
      <c r="K40" s="54">
        <f t="shared" si="18"/>
        <v>28.7</v>
      </c>
      <c r="L40" s="54">
        <f t="shared" si="18"/>
        <v>0</v>
      </c>
      <c r="M40" s="54">
        <f t="shared" si="18"/>
        <v>0</v>
      </c>
      <c r="N40" s="54">
        <f t="shared" si="18"/>
        <v>0</v>
      </c>
      <c r="O40" s="54">
        <f t="shared" si="18"/>
        <v>680.30000000000007</v>
      </c>
      <c r="P40" s="54">
        <f t="shared" si="18"/>
        <v>0</v>
      </c>
      <c r="Q40" s="54">
        <f t="shared" si="18"/>
        <v>6.2</v>
      </c>
      <c r="R40" s="28">
        <f>SUM(R41:R42)</f>
        <v>28.8</v>
      </c>
      <c r="S40" s="28">
        <f t="shared" ref="S40:Y40" si="19">SUM(S41:S42)</f>
        <v>0</v>
      </c>
      <c r="T40" s="28">
        <f t="shared" si="19"/>
        <v>0</v>
      </c>
      <c r="U40" s="28">
        <f t="shared" si="19"/>
        <v>2</v>
      </c>
      <c r="V40" s="28">
        <f t="shared" si="19"/>
        <v>6.1</v>
      </c>
      <c r="W40" s="28">
        <f t="shared" si="19"/>
        <v>0</v>
      </c>
      <c r="X40" s="28">
        <f t="shared" si="19"/>
        <v>21.2</v>
      </c>
      <c r="Y40" s="28">
        <f t="shared" si="19"/>
        <v>0</v>
      </c>
      <c r="Z40" s="28">
        <f>SUM(Z41:Z42)</f>
        <v>0</v>
      </c>
      <c r="AA40" s="28">
        <f>SUM(AA41:AA42)</f>
        <v>1.9</v>
      </c>
      <c r="AB40" s="54">
        <f>+AB41+AB42</f>
        <v>66.2</v>
      </c>
      <c r="AC40" s="55">
        <f t="shared" si="16"/>
        <v>-614.1</v>
      </c>
      <c r="AD40" s="55">
        <f t="shared" si="14"/>
        <v>-90.26899897104218</v>
      </c>
      <c r="AE40" s="39"/>
      <c r="AF40" s="25"/>
      <c r="AG40" s="25"/>
      <c r="AH40" s="25"/>
      <c r="AI40" s="25"/>
      <c r="AJ40" s="14"/>
      <c r="AK40" s="14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</row>
    <row r="41" spans="1:63" ht="16.5" customHeight="1">
      <c r="A41" s="7"/>
      <c r="B41" s="37" t="s">
        <v>54</v>
      </c>
      <c r="C41" s="31">
        <v>365.2</v>
      </c>
      <c r="D41" s="31">
        <v>0</v>
      </c>
      <c r="E41" s="31">
        <v>0</v>
      </c>
      <c r="F41" s="31">
        <v>0</v>
      </c>
      <c r="G41" s="31">
        <v>257.5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3">
        <f>SUM(C41:N41)</f>
        <v>622.70000000000005</v>
      </c>
      <c r="P41" s="31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1">
        <f>SUM(P41:AA41)</f>
        <v>0</v>
      </c>
      <c r="AC41" s="34">
        <f>+AB41-O41</f>
        <v>-622.70000000000005</v>
      </c>
      <c r="AD41" s="34">
        <f t="shared" si="14"/>
        <v>-100</v>
      </c>
      <c r="AE41" s="56"/>
      <c r="AF41" s="2"/>
      <c r="AG41" s="25"/>
      <c r="AH41" s="25"/>
      <c r="AI41" s="25"/>
      <c r="AJ41" s="14"/>
      <c r="AK41" s="14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</row>
    <row r="42" spans="1:63" ht="15" customHeight="1">
      <c r="A42" s="7"/>
      <c r="B42" s="37" t="s">
        <v>55</v>
      </c>
      <c r="C42" s="31">
        <v>0</v>
      </c>
      <c r="D42" s="31">
        <v>0</v>
      </c>
      <c r="E42" s="31">
        <v>28.9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28.7</v>
      </c>
      <c r="L42" s="31">
        <v>0</v>
      </c>
      <c r="M42" s="31">
        <v>0</v>
      </c>
      <c r="N42" s="31">
        <v>0</v>
      </c>
      <c r="O42" s="33">
        <f>SUM(C42:N42)</f>
        <v>57.599999999999994</v>
      </c>
      <c r="P42" s="31">
        <v>0</v>
      </c>
      <c r="Q42" s="32">
        <v>6.2</v>
      </c>
      <c r="R42" s="32">
        <v>28.8</v>
      </c>
      <c r="S42" s="32">
        <v>0</v>
      </c>
      <c r="T42" s="32">
        <v>0</v>
      </c>
      <c r="U42" s="32">
        <v>2</v>
      </c>
      <c r="V42" s="32">
        <v>6.1</v>
      </c>
      <c r="W42" s="32">
        <v>0</v>
      </c>
      <c r="X42" s="32">
        <v>21.2</v>
      </c>
      <c r="Y42" s="32">
        <v>0</v>
      </c>
      <c r="Z42" s="32">
        <v>0</v>
      </c>
      <c r="AA42" s="32">
        <v>1.9</v>
      </c>
      <c r="AB42" s="33">
        <f>SUM(P42:AA42)</f>
        <v>66.2</v>
      </c>
      <c r="AC42" s="34">
        <f>+AB42-O42</f>
        <v>8.6000000000000085</v>
      </c>
      <c r="AD42" s="34">
        <f t="shared" si="14"/>
        <v>14.930555555555571</v>
      </c>
      <c r="AE42" s="56"/>
      <c r="AF42" s="2"/>
      <c r="AG42" s="25"/>
      <c r="AH42" s="25"/>
      <c r="AI42" s="25"/>
      <c r="AJ42" s="14"/>
      <c r="AK42" s="14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</row>
    <row r="43" spans="1:63" ht="15.75" customHeight="1">
      <c r="A43" s="7"/>
      <c r="B43" s="53" t="s">
        <v>56</v>
      </c>
      <c r="C43" s="54">
        <f t="shared" ref="C43:N43" si="20">ROUND(+C44+C45+C48,1)</f>
        <v>1454</v>
      </c>
      <c r="D43" s="54">
        <f t="shared" si="20"/>
        <v>2836.4</v>
      </c>
      <c r="E43" s="54">
        <f t="shared" si="20"/>
        <v>3153</v>
      </c>
      <c r="F43" s="54">
        <f t="shared" si="20"/>
        <v>9043.7000000000007</v>
      </c>
      <c r="G43" s="54">
        <f t="shared" si="20"/>
        <v>2457.5</v>
      </c>
      <c r="H43" s="54">
        <f t="shared" si="20"/>
        <v>9383</v>
      </c>
      <c r="I43" s="54">
        <f t="shared" si="20"/>
        <v>28825.4</v>
      </c>
      <c r="J43" s="54">
        <f t="shared" si="20"/>
        <v>4395.8999999999996</v>
      </c>
      <c r="K43" s="54">
        <f t="shared" si="20"/>
        <v>7427.3</v>
      </c>
      <c r="L43" s="54">
        <f t="shared" si="20"/>
        <v>5437</v>
      </c>
      <c r="M43" s="54">
        <f t="shared" si="20"/>
        <v>17302.8</v>
      </c>
      <c r="N43" s="54">
        <f t="shared" si="20"/>
        <v>35250.199999999997</v>
      </c>
      <c r="O43" s="57">
        <f>+O44+O45+O48</f>
        <v>126966.20000000001</v>
      </c>
      <c r="P43" s="54">
        <f t="shared" ref="P43:AA43" si="21">ROUND(+P44+P45+P48,1)</f>
        <v>4934.3</v>
      </c>
      <c r="Q43" s="54">
        <f t="shared" si="21"/>
        <v>16965.099999999999</v>
      </c>
      <c r="R43" s="28">
        <f t="shared" si="21"/>
        <v>13716.6</v>
      </c>
      <c r="S43" s="28">
        <f t="shared" si="21"/>
        <v>10034.200000000001</v>
      </c>
      <c r="T43" s="28">
        <f t="shared" si="21"/>
        <v>7845.1</v>
      </c>
      <c r="U43" s="28">
        <f t="shared" si="21"/>
        <v>12043.9</v>
      </c>
      <c r="V43" s="28">
        <f t="shared" si="21"/>
        <v>11306.3</v>
      </c>
      <c r="W43" s="28">
        <f t="shared" si="21"/>
        <v>42170.6</v>
      </c>
      <c r="X43" s="28">
        <f t="shared" si="21"/>
        <v>4501.2</v>
      </c>
      <c r="Y43" s="28">
        <f t="shared" si="21"/>
        <v>5895.3</v>
      </c>
      <c r="Z43" s="28">
        <f t="shared" si="21"/>
        <v>6348.7</v>
      </c>
      <c r="AA43" s="28">
        <f t="shared" si="21"/>
        <v>13409</v>
      </c>
      <c r="AB43" s="57">
        <f>+AB44+AB45+AB48</f>
        <v>149170.29999999999</v>
      </c>
      <c r="AC43" s="55">
        <f t="shared" si="16"/>
        <v>22204.099999999977</v>
      </c>
      <c r="AD43" s="55">
        <f t="shared" si="14"/>
        <v>17.488197646302698</v>
      </c>
      <c r="AE43" s="39"/>
      <c r="AF43" s="25"/>
      <c r="AG43" s="25"/>
      <c r="AH43" s="25"/>
      <c r="AI43" s="25"/>
      <c r="AJ43" s="14"/>
      <c r="AK43" s="14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</row>
    <row r="44" spans="1:63" ht="18" customHeight="1">
      <c r="A44" s="7"/>
      <c r="B44" s="37" t="s">
        <v>57</v>
      </c>
      <c r="C44" s="54">
        <v>0</v>
      </c>
      <c r="D44" s="54">
        <v>0</v>
      </c>
      <c r="E44" s="54">
        <v>0</v>
      </c>
      <c r="F44" s="58">
        <v>5295.5</v>
      </c>
      <c r="G44" s="58">
        <v>0</v>
      </c>
      <c r="H44" s="58">
        <v>2663.7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6810.7</v>
      </c>
      <c r="O44" s="57">
        <f>SUM(C44:N44)</f>
        <v>14769.9</v>
      </c>
      <c r="P44" s="54">
        <v>0</v>
      </c>
      <c r="Q44" s="58">
        <v>0</v>
      </c>
      <c r="R44" s="58">
        <v>0</v>
      </c>
      <c r="S44" s="58">
        <v>0</v>
      </c>
      <c r="T44" s="58">
        <v>0</v>
      </c>
      <c r="U44" s="58">
        <v>5757.9</v>
      </c>
      <c r="V44" s="58">
        <v>3000</v>
      </c>
      <c r="W44" s="58">
        <v>17620</v>
      </c>
      <c r="X44" s="58">
        <v>279.3</v>
      </c>
      <c r="Y44" s="58">
        <v>19.899999999999999</v>
      </c>
      <c r="Z44" s="58">
        <v>0</v>
      </c>
      <c r="AA44" s="58">
        <v>9893.2000000000007</v>
      </c>
      <c r="AB44" s="54">
        <f>SUM(P44:AA44)</f>
        <v>36570.300000000003</v>
      </c>
      <c r="AC44" s="55">
        <f t="shared" si="16"/>
        <v>21800.400000000001</v>
      </c>
      <c r="AD44" s="55">
        <f t="shared" si="14"/>
        <v>147.60018686653262</v>
      </c>
      <c r="AE44" s="39"/>
      <c r="AF44" s="25"/>
      <c r="AG44" s="25"/>
      <c r="AH44" s="25"/>
      <c r="AI44" s="25"/>
      <c r="AJ44" s="14"/>
      <c r="AK44" s="14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</row>
    <row r="45" spans="1:63" ht="18" customHeight="1">
      <c r="A45" s="7"/>
      <c r="B45" s="37" t="s">
        <v>58</v>
      </c>
      <c r="C45" s="54">
        <f t="shared" ref="C45:N45" si="22">+C46+C47</f>
        <v>1454</v>
      </c>
      <c r="D45" s="54">
        <f t="shared" si="22"/>
        <v>2836.3999999999996</v>
      </c>
      <c r="E45" s="54">
        <f t="shared" si="22"/>
        <v>3153</v>
      </c>
      <c r="F45" s="54">
        <f t="shared" si="22"/>
        <v>3748.2</v>
      </c>
      <c r="G45" s="54">
        <f t="shared" si="22"/>
        <v>2457.5</v>
      </c>
      <c r="H45" s="54">
        <f t="shared" si="22"/>
        <v>3237.2000000000003</v>
      </c>
      <c r="I45" s="54">
        <f t="shared" si="22"/>
        <v>7505.2</v>
      </c>
      <c r="J45" s="54">
        <f t="shared" si="22"/>
        <v>3256.7</v>
      </c>
      <c r="K45" s="54">
        <f t="shared" si="22"/>
        <v>2370.2999999999997</v>
      </c>
      <c r="L45" s="54">
        <f t="shared" si="22"/>
        <v>3362.3</v>
      </c>
      <c r="M45" s="54">
        <f t="shared" si="22"/>
        <v>3260.9</v>
      </c>
      <c r="N45" s="54">
        <f t="shared" si="22"/>
        <v>21369.5</v>
      </c>
      <c r="O45" s="57">
        <f>SUM(C45:N45)</f>
        <v>58011.200000000004</v>
      </c>
      <c r="P45" s="54">
        <f t="shared" ref="P45:AA45" si="23">+P46+P47</f>
        <v>4934.3</v>
      </c>
      <c r="Q45" s="54">
        <f t="shared" si="23"/>
        <v>9014.6999999999989</v>
      </c>
      <c r="R45" s="54">
        <f t="shared" si="23"/>
        <v>8842.7999999999993</v>
      </c>
      <c r="S45" s="54">
        <f t="shared" si="23"/>
        <v>9041.4</v>
      </c>
      <c r="T45" s="54">
        <f t="shared" si="23"/>
        <v>5420.7000000000007</v>
      </c>
      <c r="U45" s="54">
        <f t="shared" si="23"/>
        <v>4629.3999999999996</v>
      </c>
      <c r="V45" s="54">
        <f t="shared" si="23"/>
        <v>4479</v>
      </c>
      <c r="W45" s="54">
        <f t="shared" si="23"/>
        <v>4319.2</v>
      </c>
      <c r="X45" s="54">
        <f t="shared" si="23"/>
        <v>2845.6</v>
      </c>
      <c r="Y45" s="54">
        <f t="shared" si="23"/>
        <v>4040.6</v>
      </c>
      <c r="Z45" s="54">
        <f t="shared" si="23"/>
        <v>5985.3</v>
      </c>
      <c r="AA45" s="54">
        <f t="shared" si="23"/>
        <v>2638.6000000000004</v>
      </c>
      <c r="AB45" s="54">
        <f>SUM(P45:AA45)</f>
        <v>66191.599999999991</v>
      </c>
      <c r="AC45" s="55">
        <f t="shared" si="16"/>
        <v>8180.3999999999869</v>
      </c>
      <c r="AD45" s="55">
        <f t="shared" si="14"/>
        <v>14.101414899191855</v>
      </c>
      <c r="AE45" s="39"/>
      <c r="AF45" s="25"/>
      <c r="AG45" s="25"/>
      <c r="AH45" s="25"/>
      <c r="AI45" s="25"/>
      <c r="AJ45" s="14"/>
      <c r="AK45" s="14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</row>
    <row r="46" spans="1:63" ht="18" customHeight="1">
      <c r="A46" s="7"/>
      <c r="B46" s="59" t="s">
        <v>59</v>
      </c>
      <c r="C46" s="31">
        <v>904.1</v>
      </c>
      <c r="D46" s="31">
        <v>1400.2</v>
      </c>
      <c r="E46" s="31">
        <v>1885.9</v>
      </c>
      <c r="F46" s="32">
        <v>2384.6</v>
      </c>
      <c r="G46" s="32">
        <v>2038.6</v>
      </c>
      <c r="H46" s="32">
        <v>2299.8000000000002</v>
      </c>
      <c r="I46" s="32">
        <v>2006.8</v>
      </c>
      <c r="J46" s="32">
        <v>1924.7</v>
      </c>
      <c r="K46" s="32">
        <v>2182.1999999999998</v>
      </c>
      <c r="L46" s="32">
        <v>1619.1</v>
      </c>
      <c r="M46" s="32">
        <v>2406.4</v>
      </c>
      <c r="N46" s="32">
        <v>2737.4</v>
      </c>
      <c r="O46" s="33">
        <f>SUM(C46:N46)</f>
        <v>23789.800000000003</v>
      </c>
      <c r="P46" s="31">
        <v>1908.2</v>
      </c>
      <c r="Q46" s="32">
        <v>585.4</v>
      </c>
      <c r="R46" s="32">
        <v>5176.8999999999996</v>
      </c>
      <c r="S46" s="32">
        <v>2986.5</v>
      </c>
      <c r="T46" s="32">
        <v>2857.3</v>
      </c>
      <c r="U46" s="32">
        <v>1864.8</v>
      </c>
      <c r="V46" s="32">
        <v>2125.6</v>
      </c>
      <c r="W46" s="32">
        <v>2856.5</v>
      </c>
      <c r="X46" s="32">
        <v>2027.8</v>
      </c>
      <c r="Y46" s="32">
        <v>2091.1</v>
      </c>
      <c r="Z46" s="32">
        <v>3254.8</v>
      </c>
      <c r="AA46" s="32">
        <v>1285.7</v>
      </c>
      <c r="AB46" s="31">
        <f>SUM(P46:AA46)</f>
        <v>29020.599999999995</v>
      </c>
      <c r="AC46" s="34">
        <f t="shared" si="16"/>
        <v>5230.799999999992</v>
      </c>
      <c r="AD46" s="34">
        <f t="shared" si="14"/>
        <v>21.987574506721334</v>
      </c>
      <c r="AE46" s="39"/>
      <c r="AF46" s="25"/>
      <c r="AG46" s="25"/>
      <c r="AH46" s="25"/>
      <c r="AI46" s="25"/>
      <c r="AJ46" s="14"/>
      <c r="AK46" s="14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</row>
    <row r="47" spans="1:63" ht="18" customHeight="1">
      <c r="A47" s="7"/>
      <c r="B47" s="59" t="s">
        <v>60</v>
      </c>
      <c r="C47" s="31">
        <v>549.9</v>
      </c>
      <c r="D47" s="31">
        <v>1436.1999999999998</v>
      </c>
      <c r="E47" s="31">
        <v>1267.0999999999999</v>
      </c>
      <c r="F47" s="32">
        <v>1363.6</v>
      </c>
      <c r="G47" s="32">
        <v>418.9</v>
      </c>
      <c r="H47" s="32">
        <v>937.4</v>
      </c>
      <c r="I47" s="32">
        <v>5498.4</v>
      </c>
      <c r="J47" s="32">
        <v>1332</v>
      </c>
      <c r="K47" s="32">
        <v>188.1</v>
      </c>
      <c r="L47" s="32">
        <v>1743.2</v>
      </c>
      <c r="M47" s="32">
        <v>854.5</v>
      </c>
      <c r="N47" s="32">
        <v>18632.099999999999</v>
      </c>
      <c r="O47" s="33">
        <f>SUM(C47:N47)</f>
        <v>34221.399999999994</v>
      </c>
      <c r="P47" s="31">
        <v>3026.1</v>
      </c>
      <c r="Q47" s="32">
        <v>8429.2999999999993</v>
      </c>
      <c r="R47" s="32">
        <v>3665.9</v>
      </c>
      <c r="S47" s="32">
        <v>6054.9</v>
      </c>
      <c r="T47" s="32">
        <v>2563.4</v>
      </c>
      <c r="U47" s="32">
        <v>2764.6</v>
      </c>
      <c r="V47" s="32">
        <v>2353.4</v>
      </c>
      <c r="W47" s="32">
        <v>1462.7</v>
      </c>
      <c r="X47" s="32">
        <v>817.8</v>
      </c>
      <c r="Y47" s="32">
        <v>1949.5</v>
      </c>
      <c r="Z47" s="32">
        <v>2730.5</v>
      </c>
      <c r="AA47" s="32">
        <v>1352.9</v>
      </c>
      <c r="AB47" s="31">
        <f>SUM(P47:AA47)</f>
        <v>37171</v>
      </c>
      <c r="AC47" s="34">
        <f t="shared" si="16"/>
        <v>2949.6000000000058</v>
      </c>
      <c r="AD47" s="34">
        <f t="shared" si="14"/>
        <v>8.6191681228705033</v>
      </c>
      <c r="AE47" s="39"/>
      <c r="AF47" s="25"/>
      <c r="AG47" s="25"/>
      <c r="AH47" s="25"/>
      <c r="AI47" s="25"/>
      <c r="AJ47" s="14"/>
      <c r="AK47" s="14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</row>
    <row r="48" spans="1:63" ht="15.75" customHeight="1">
      <c r="A48" s="7"/>
      <c r="B48" s="37" t="s">
        <v>61</v>
      </c>
      <c r="C48" s="54">
        <f t="shared" ref="C48:N48" si="24">SUM(C49:C50)</f>
        <v>0</v>
      </c>
      <c r="D48" s="54">
        <f t="shared" si="24"/>
        <v>0</v>
      </c>
      <c r="E48" s="54">
        <f t="shared" si="24"/>
        <v>0</v>
      </c>
      <c r="F48" s="54">
        <f t="shared" si="24"/>
        <v>0</v>
      </c>
      <c r="G48" s="54">
        <f t="shared" si="24"/>
        <v>0</v>
      </c>
      <c r="H48" s="54">
        <f t="shared" si="24"/>
        <v>3482.1</v>
      </c>
      <c r="I48" s="54">
        <f t="shared" si="24"/>
        <v>21320.2</v>
      </c>
      <c r="J48" s="54">
        <f t="shared" si="24"/>
        <v>1139.2</v>
      </c>
      <c r="K48" s="54">
        <f t="shared" si="24"/>
        <v>5057</v>
      </c>
      <c r="L48" s="54">
        <f t="shared" si="24"/>
        <v>2074.6999999999998</v>
      </c>
      <c r="M48" s="54">
        <f t="shared" si="24"/>
        <v>14041.9</v>
      </c>
      <c r="N48" s="54">
        <f t="shared" si="24"/>
        <v>7070</v>
      </c>
      <c r="O48" s="57">
        <f>+O49+O50</f>
        <v>54185.100000000006</v>
      </c>
      <c r="P48" s="54">
        <f t="shared" ref="P48:AA48" si="25">SUM(P49:P50)</f>
        <v>0</v>
      </c>
      <c r="Q48" s="58">
        <f t="shared" si="25"/>
        <v>7950.4</v>
      </c>
      <c r="R48" s="58">
        <f t="shared" si="25"/>
        <v>4873.8</v>
      </c>
      <c r="S48" s="58">
        <f t="shared" si="25"/>
        <v>992.8</v>
      </c>
      <c r="T48" s="58">
        <f t="shared" si="25"/>
        <v>2424.4</v>
      </c>
      <c r="U48" s="58">
        <f t="shared" si="25"/>
        <v>1656.6</v>
      </c>
      <c r="V48" s="58">
        <f t="shared" si="25"/>
        <v>3827.3</v>
      </c>
      <c r="W48" s="58">
        <f t="shared" si="25"/>
        <v>20231.400000000001</v>
      </c>
      <c r="X48" s="58">
        <f t="shared" si="25"/>
        <v>1376.3</v>
      </c>
      <c r="Y48" s="58">
        <f t="shared" si="25"/>
        <v>1834.8</v>
      </c>
      <c r="Z48" s="58">
        <f t="shared" si="25"/>
        <v>363.4</v>
      </c>
      <c r="AA48" s="58">
        <f t="shared" si="25"/>
        <v>877.2</v>
      </c>
      <c r="AB48" s="57">
        <f>+AB49+AB50</f>
        <v>46408.4</v>
      </c>
      <c r="AC48" s="55">
        <f t="shared" si="16"/>
        <v>-7776.7000000000044</v>
      </c>
      <c r="AD48" s="55">
        <f t="shared" si="14"/>
        <v>-14.352100485188741</v>
      </c>
      <c r="AE48" s="39"/>
      <c r="AF48" s="25"/>
      <c r="AG48" s="25"/>
      <c r="AH48" s="25"/>
      <c r="AI48" s="25"/>
      <c r="AJ48" s="14"/>
      <c r="AK48" s="14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</row>
    <row r="49" spans="1:63" ht="17.100000000000001" customHeight="1">
      <c r="A49" s="7"/>
      <c r="B49" s="41" t="s">
        <v>62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  <c r="H49" s="31">
        <v>3482.1</v>
      </c>
      <c r="I49" s="31">
        <v>2329.8000000000002</v>
      </c>
      <c r="J49" s="31">
        <v>1139.2</v>
      </c>
      <c r="K49" s="31">
        <v>5009.3999999999996</v>
      </c>
      <c r="L49" s="31">
        <v>2074.6999999999998</v>
      </c>
      <c r="M49" s="31">
        <v>4446.1000000000004</v>
      </c>
      <c r="N49" s="31">
        <v>7045.9</v>
      </c>
      <c r="O49" s="33">
        <f>SUM(C49:N49)</f>
        <v>25527.200000000004</v>
      </c>
      <c r="P49" s="31">
        <v>0</v>
      </c>
      <c r="Q49" s="32">
        <v>7950.4</v>
      </c>
      <c r="R49" s="32">
        <v>4873.8</v>
      </c>
      <c r="S49" s="32">
        <v>992.8</v>
      </c>
      <c r="T49" s="32">
        <v>2424.4</v>
      </c>
      <c r="U49" s="32">
        <v>1656.6</v>
      </c>
      <c r="V49" s="32">
        <v>3827.3</v>
      </c>
      <c r="W49" s="32">
        <v>20231.400000000001</v>
      </c>
      <c r="X49" s="32">
        <v>1376.3</v>
      </c>
      <c r="Y49" s="32">
        <v>1834.8</v>
      </c>
      <c r="Z49" s="32">
        <v>363.4</v>
      </c>
      <c r="AA49" s="32">
        <v>877.2</v>
      </c>
      <c r="AB49" s="31">
        <f>SUM(P49:AA49)</f>
        <v>46408.4</v>
      </c>
      <c r="AC49" s="34">
        <f t="shared" si="16"/>
        <v>20881.199999999997</v>
      </c>
      <c r="AD49" s="34">
        <f t="shared" si="14"/>
        <v>81.799805697452101</v>
      </c>
      <c r="AE49" s="39"/>
      <c r="AF49" s="25"/>
      <c r="AG49" s="25"/>
      <c r="AH49" s="25"/>
      <c r="AI49" s="25"/>
      <c r="AJ49" s="14"/>
      <c r="AK49" s="14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</row>
    <row r="50" spans="1:63" ht="17.100000000000001" customHeight="1">
      <c r="A50" s="7"/>
      <c r="B50" s="41" t="s">
        <v>63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  <c r="H50" s="31">
        <v>0</v>
      </c>
      <c r="I50" s="31">
        <v>18990.400000000001</v>
      </c>
      <c r="J50" s="31">
        <v>0</v>
      </c>
      <c r="K50" s="31">
        <v>47.6</v>
      </c>
      <c r="L50" s="31">
        <v>0</v>
      </c>
      <c r="M50" s="31">
        <v>9595.7999999999993</v>
      </c>
      <c r="N50" s="31">
        <v>24.1</v>
      </c>
      <c r="O50" s="33">
        <f>SUM(C50:N50)</f>
        <v>28657.899999999998</v>
      </c>
      <c r="P50" s="31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1">
        <f>SUM(P50:AA50)</f>
        <v>0</v>
      </c>
      <c r="AC50" s="34">
        <f t="shared" si="16"/>
        <v>-28657.899999999998</v>
      </c>
      <c r="AD50" s="34">
        <f t="shared" si="14"/>
        <v>-100</v>
      </c>
      <c r="AE50" s="39"/>
      <c r="AF50" s="25"/>
      <c r="AG50" s="25"/>
      <c r="AH50" s="25"/>
      <c r="AI50" s="25"/>
      <c r="AJ50" s="14"/>
      <c r="AK50" s="14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</row>
    <row r="51" spans="1:63" ht="4.5" customHeight="1">
      <c r="A51" s="7"/>
      <c r="B51" s="60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2"/>
      <c r="S51" s="33"/>
      <c r="T51" s="33"/>
      <c r="U51" s="33"/>
      <c r="V51" s="33"/>
      <c r="W51" s="33"/>
      <c r="X51" s="33"/>
      <c r="Y51" s="33"/>
      <c r="Z51" s="33"/>
      <c r="AA51" s="33"/>
      <c r="AB51" s="31"/>
      <c r="AC51" s="34"/>
      <c r="AD51" s="34"/>
      <c r="AE51" s="39"/>
      <c r="AF51" s="25"/>
      <c r="AG51" s="25"/>
      <c r="AH51" s="25"/>
      <c r="AI51" s="25"/>
      <c r="AJ51" s="14"/>
      <c r="AK51" s="14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</row>
    <row r="52" spans="1:63" ht="19.5" customHeight="1" thickBot="1">
      <c r="A52" s="7"/>
      <c r="B52" s="46" t="s">
        <v>50</v>
      </c>
      <c r="C52" s="61">
        <f t="shared" ref="C52:AB52" si="26">+C39+C38+C37</f>
        <v>2197.7000000000003</v>
      </c>
      <c r="D52" s="61">
        <f t="shared" si="26"/>
        <v>3284.1</v>
      </c>
      <c r="E52" s="61">
        <f t="shared" si="26"/>
        <v>4068.6000000000004</v>
      </c>
      <c r="F52" s="61">
        <f t="shared" si="26"/>
        <v>9542.0000000000018</v>
      </c>
      <c r="G52" s="61">
        <f t="shared" si="26"/>
        <v>3127.2</v>
      </c>
      <c r="H52" s="61">
        <f t="shared" si="26"/>
        <v>9804.3000000000011</v>
      </c>
      <c r="I52" s="61">
        <f t="shared" si="26"/>
        <v>30550</v>
      </c>
      <c r="J52" s="61">
        <f t="shared" si="26"/>
        <v>4841.2</v>
      </c>
      <c r="K52" s="61">
        <f t="shared" si="26"/>
        <v>8052.2</v>
      </c>
      <c r="L52" s="61">
        <f t="shared" si="26"/>
        <v>6064.6</v>
      </c>
      <c r="M52" s="61">
        <f t="shared" si="26"/>
        <v>18498.7</v>
      </c>
      <c r="N52" s="61">
        <f t="shared" si="26"/>
        <v>37654.399999999994</v>
      </c>
      <c r="O52" s="61">
        <f t="shared" si="26"/>
        <v>137685.00000000003</v>
      </c>
      <c r="P52" s="61">
        <f t="shared" si="26"/>
        <v>5267.5</v>
      </c>
      <c r="Q52" s="61">
        <f t="shared" si="26"/>
        <v>17949.7</v>
      </c>
      <c r="R52" s="61">
        <f t="shared" si="26"/>
        <v>14344.9</v>
      </c>
      <c r="S52" s="61">
        <f t="shared" si="26"/>
        <v>10731.6</v>
      </c>
      <c r="T52" s="61">
        <f t="shared" si="26"/>
        <v>8445.2999999999993</v>
      </c>
      <c r="U52" s="61">
        <f t="shared" si="26"/>
        <v>12522.8</v>
      </c>
      <c r="V52" s="61">
        <f t="shared" si="26"/>
        <v>11881.4</v>
      </c>
      <c r="W52" s="61">
        <f t="shared" si="26"/>
        <v>42680.7</v>
      </c>
      <c r="X52" s="61">
        <f t="shared" si="26"/>
        <v>5348.4</v>
      </c>
      <c r="Y52" s="61">
        <f t="shared" si="26"/>
        <v>6506.3106000000007</v>
      </c>
      <c r="Z52" s="61">
        <f t="shared" si="26"/>
        <v>7700.5999999999995</v>
      </c>
      <c r="AA52" s="61">
        <f t="shared" si="26"/>
        <v>16535.5</v>
      </c>
      <c r="AB52" s="61">
        <f t="shared" si="26"/>
        <v>159914.71060000002</v>
      </c>
      <c r="AC52" s="61">
        <f>+AB52-O52</f>
        <v>22229.710599999991</v>
      </c>
      <c r="AD52" s="62">
        <f>+AC52/O52*100</f>
        <v>16.145339434215771</v>
      </c>
      <c r="AE52" s="39"/>
      <c r="AF52" s="25"/>
      <c r="AG52" s="25"/>
      <c r="AH52" s="25"/>
      <c r="AI52" s="25"/>
      <c r="AJ52" s="14"/>
      <c r="AK52" s="14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</row>
    <row r="53" spans="1:63" ht="19.5" customHeight="1" thickTop="1">
      <c r="A53" s="7"/>
      <c r="B53" s="63" t="s">
        <v>64</v>
      </c>
      <c r="C53" s="64">
        <v>128.4</v>
      </c>
      <c r="D53" s="64">
        <v>139.4</v>
      </c>
      <c r="E53" s="64">
        <v>133.69999999999999</v>
      </c>
      <c r="F53" s="64">
        <v>132.30000000000001</v>
      </c>
      <c r="G53" s="64">
        <v>137.80000000000001</v>
      </c>
      <c r="H53" s="64">
        <v>132.1</v>
      </c>
      <c r="I53" s="64">
        <v>145.4</v>
      </c>
      <c r="J53" s="64">
        <v>131.69999999999999</v>
      </c>
      <c r="K53" s="64">
        <v>150.5</v>
      </c>
      <c r="L53" s="64">
        <v>131.4</v>
      </c>
      <c r="M53" s="64">
        <v>146.4</v>
      </c>
      <c r="N53" s="64">
        <v>145.80000000000001</v>
      </c>
      <c r="O53" s="64">
        <f>SUM(C53:N53)</f>
        <v>1654.9</v>
      </c>
      <c r="P53" s="64">
        <v>143.93491905000002</v>
      </c>
      <c r="Q53" s="64">
        <v>171.6</v>
      </c>
      <c r="R53" s="64">
        <v>188.7</v>
      </c>
      <c r="S53" s="64">
        <v>251.9</v>
      </c>
      <c r="T53" s="64">
        <v>181.5</v>
      </c>
      <c r="U53" s="64">
        <v>145.4</v>
      </c>
      <c r="V53" s="64">
        <v>153.80000000000001</v>
      </c>
      <c r="W53" s="64">
        <v>229.2</v>
      </c>
      <c r="X53" s="64">
        <v>147.6</v>
      </c>
      <c r="Y53" s="64">
        <v>155.9</v>
      </c>
      <c r="Z53" s="64">
        <v>143.6</v>
      </c>
      <c r="AA53" s="64">
        <v>149.4</v>
      </c>
      <c r="AB53" s="65">
        <f>SUM(P53:AA53)</f>
        <v>2062.5349190500001</v>
      </c>
      <c r="AC53" s="64">
        <f>+AB53-O53</f>
        <v>407.63491905000001</v>
      </c>
      <c r="AD53" s="66">
        <f>+AC53/O53*100</f>
        <v>24.631997042117348</v>
      </c>
      <c r="AE53" s="39"/>
      <c r="AF53" s="25"/>
      <c r="AG53" s="25"/>
      <c r="AH53" s="25"/>
      <c r="AI53" s="25"/>
      <c r="AJ53" s="14"/>
      <c r="AK53" s="14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</row>
    <row r="54" spans="1:63" ht="15" customHeight="1">
      <c r="A54" s="7"/>
      <c r="B54" s="67" t="s">
        <v>65</v>
      </c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13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13"/>
      <c r="AE54" s="68"/>
      <c r="AF54" s="14"/>
      <c r="AG54" s="14"/>
      <c r="AH54" s="14"/>
      <c r="AI54" s="14"/>
      <c r="AJ54" s="14"/>
      <c r="AK54" s="14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</row>
    <row r="55" spans="1:63" ht="15" customHeight="1">
      <c r="A55" s="7"/>
      <c r="B55" s="67" t="s">
        <v>66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13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13"/>
      <c r="AE55" s="68"/>
      <c r="AF55" s="14"/>
      <c r="AG55" s="14"/>
      <c r="AH55" s="14"/>
      <c r="AI55" s="14"/>
      <c r="AJ55" s="14"/>
      <c r="AK55" s="14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</row>
    <row r="56" spans="1:63" ht="14.25" customHeight="1">
      <c r="A56" s="7"/>
      <c r="B56" s="69" t="s">
        <v>67</v>
      </c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13"/>
      <c r="P56" s="13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13"/>
      <c r="AD56" s="13"/>
      <c r="AE56" s="68"/>
      <c r="AF56" s="14"/>
      <c r="AG56" s="14"/>
      <c r="AH56" s="14"/>
      <c r="AI56" s="14"/>
      <c r="AJ56" s="14"/>
      <c r="AK56" s="14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</row>
    <row r="57" spans="1:63" ht="14.25" customHeight="1">
      <c r="A57" s="7"/>
      <c r="B57" s="71" t="s">
        <v>68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13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39"/>
      <c r="AC57" s="13"/>
      <c r="AD57" s="13"/>
      <c r="AE57" s="68"/>
      <c r="AF57" s="14"/>
      <c r="AG57" s="14"/>
      <c r="AH57" s="14"/>
      <c r="AI57" s="14"/>
      <c r="AJ57" s="14"/>
      <c r="AK57" s="14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</row>
    <row r="58" spans="1:63" ht="23.25" customHeight="1">
      <c r="A58" s="7"/>
      <c r="B58" s="22" t="s">
        <v>69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25"/>
      <c r="AD58" s="14"/>
      <c r="AE58" s="14"/>
      <c r="AF58" s="13"/>
      <c r="AG58" s="13"/>
      <c r="AH58" s="14"/>
      <c r="AI58" s="14"/>
      <c r="AJ58" s="14"/>
      <c r="AK58" s="14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</row>
    <row r="59" spans="1:63" ht="17.25" customHeight="1">
      <c r="A59" s="7"/>
      <c r="B59" s="7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</row>
    <row r="60" spans="1:63">
      <c r="A60" s="7"/>
      <c r="B60" s="7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14"/>
      <c r="P60" s="73"/>
      <c r="Q60" s="73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</row>
    <row r="61" spans="1:63">
      <c r="A61" s="7"/>
      <c r="B61" s="77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25"/>
      <c r="AC61" s="14"/>
      <c r="AD61" s="14"/>
      <c r="AE61" s="14"/>
      <c r="AF61" s="14"/>
      <c r="AG61" s="14"/>
      <c r="AH61" s="14"/>
      <c r="AI61" s="14"/>
      <c r="AJ61" s="14"/>
      <c r="AK61" s="14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</row>
    <row r="62" spans="1:63">
      <c r="A62" s="7"/>
      <c r="B62" s="77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14"/>
      <c r="P62" s="78"/>
      <c r="Q62" s="78"/>
      <c r="R62" s="79"/>
      <c r="S62" s="78"/>
      <c r="T62" s="78"/>
      <c r="U62" s="78"/>
      <c r="V62" s="78"/>
      <c r="W62" s="78"/>
      <c r="X62" s="78"/>
      <c r="Y62" s="78"/>
      <c r="Z62" s="78"/>
      <c r="AA62" s="78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</row>
    <row r="63" spans="1:63">
      <c r="A63" s="7"/>
      <c r="B63" s="69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72"/>
      <c r="AA63" s="72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</row>
    <row r="64" spans="1:63">
      <c r="B64" s="69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</row>
    <row r="65" spans="2:63"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</row>
    <row r="66" spans="2:63"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</row>
    <row r="67" spans="2:63">
      <c r="B67" s="81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2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</row>
    <row r="68" spans="2:63">
      <c r="B68" s="81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Q68" s="76"/>
      <c r="R68" s="76"/>
      <c r="S68" s="82"/>
      <c r="T68" s="76"/>
      <c r="U68" s="80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</row>
    <row r="69" spans="2:63">
      <c r="B69" s="81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</row>
    <row r="70" spans="2:63">
      <c r="B70" s="81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</row>
    <row r="71" spans="2:63">
      <c r="B71" s="81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14"/>
      <c r="S71" s="76"/>
      <c r="T71" s="80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</row>
    <row r="72" spans="2:63"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</row>
    <row r="73" spans="2:63"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</row>
    <row r="74" spans="2:63"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</row>
    <row r="75" spans="2:63">
      <c r="B75" s="76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</row>
    <row r="76" spans="2:63"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</row>
    <row r="77" spans="2:63">
      <c r="B77" s="81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</row>
    <row r="78" spans="2:63">
      <c r="B78" s="81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</row>
    <row r="79" spans="2:63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</row>
    <row r="80" spans="2:63">
      <c r="B80" s="81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</row>
    <row r="81" spans="2:63">
      <c r="B81" s="81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</row>
    <row r="82" spans="2:63">
      <c r="B82" s="81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</row>
    <row r="83" spans="2:63"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</row>
    <row r="84" spans="2:63">
      <c r="B84" s="81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</row>
    <row r="85" spans="2:63">
      <c r="B85" s="81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</row>
    <row r="86" spans="2:63">
      <c r="B86" s="81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</row>
    <row r="87" spans="2:63"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</row>
    <row r="88" spans="2:63">
      <c r="B88" s="81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</row>
    <row r="89" spans="2:63">
      <c r="B89" s="81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</row>
    <row r="90" spans="2:63">
      <c r="B90" s="81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</row>
    <row r="91" spans="2:63">
      <c r="B91" s="81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</row>
    <row r="92" spans="2:63"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</row>
    <row r="93" spans="2:63"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</row>
    <row r="94" spans="2:63"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</row>
    <row r="95" spans="2:63"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</row>
    <row r="96" spans="2:63"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</row>
    <row r="97" spans="2:63"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</row>
    <row r="98" spans="2:63"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</row>
    <row r="99" spans="2:63"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</row>
    <row r="100" spans="2:63"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</row>
    <row r="101" spans="2:63"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</row>
    <row r="102" spans="2:63"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</row>
    <row r="103" spans="2:63"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</row>
    <row r="104" spans="2:63"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</row>
    <row r="105" spans="2:63"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</row>
    <row r="106" spans="2:63"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</row>
    <row r="107" spans="2:63"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</row>
    <row r="108" spans="2:63"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</row>
    <row r="109" spans="2:63"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6"/>
      <c r="AV109" s="76"/>
      <c r="AW109" s="76"/>
      <c r="AX109" s="76"/>
      <c r="AY109" s="76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</row>
    <row r="110" spans="2:63"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  <c r="AG110" s="76"/>
      <c r="AH110" s="76"/>
      <c r="AI110" s="76"/>
      <c r="AJ110" s="76"/>
      <c r="AK110" s="76"/>
      <c r="AL110" s="76"/>
      <c r="AM110" s="76"/>
      <c r="AN110" s="76"/>
      <c r="AO110" s="76"/>
      <c r="AP110" s="76"/>
      <c r="AQ110" s="76"/>
      <c r="AR110" s="76"/>
      <c r="AS110" s="76"/>
      <c r="AT110" s="76"/>
      <c r="AU110" s="76"/>
      <c r="AV110" s="76"/>
      <c r="AW110" s="76"/>
      <c r="AX110" s="76"/>
      <c r="AY110" s="76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</row>
    <row r="111" spans="2:63"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  <c r="AU111" s="76"/>
      <c r="AV111" s="76"/>
      <c r="AW111" s="76"/>
      <c r="AX111" s="76"/>
      <c r="AY111" s="76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</row>
    <row r="112" spans="2:63"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  <c r="AU112" s="76"/>
      <c r="AV112" s="76"/>
      <c r="AW112" s="76"/>
      <c r="AX112" s="76"/>
      <c r="AY112" s="76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</row>
    <row r="113" spans="2:63"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  <c r="AV113" s="76"/>
      <c r="AW113" s="76"/>
      <c r="AX113" s="76"/>
      <c r="AY113" s="76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</row>
    <row r="114" spans="2:63"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</row>
    <row r="115" spans="2:63"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</row>
    <row r="116" spans="2:63"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</row>
    <row r="117" spans="2:63"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6"/>
      <c r="AY117" s="76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</row>
    <row r="118" spans="2:63"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</row>
    <row r="119" spans="2:63"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</row>
    <row r="120" spans="2:63"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</row>
    <row r="121" spans="2:63"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</row>
    <row r="122" spans="2:63"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</row>
    <row r="123" spans="2:63"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6"/>
      <c r="AY123" s="76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</row>
    <row r="124" spans="2:63"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Y124" s="76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</row>
    <row r="125" spans="2:63"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</row>
    <row r="126" spans="2:63"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</row>
    <row r="127" spans="2:63"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  <c r="AM127" s="76"/>
      <c r="AN127" s="76"/>
      <c r="AO127" s="76"/>
      <c r="AP127" s="76"/>
      <c r="AQ127" s="76"/>
      <c r="AR127" s="76"/>
      <c r="AS127" s="76"/>
      <c r="AT127" s="76"/>
      <c r="AU127" s="76"/>
      <c r="AV127" s="76"/>
      <c r="AW127" s="76"/>
      <c r="AX127" s="76"/>
      <c r="AY127" s="76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</row>
    <row r="128" spans="2:63"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  <c r="AG128" s="76"/>
      <c r="AH128" s="76"/>
      <c r="AI128" s="76"/>
      <c r="AJ128" s="76"/>
      <c r="AK128" s="76"/>
      <c r="AL128" s="76"/>
      <c r="AM128" s="76"/>
      <c r="AN128" s="76"/>
      <c r="AO128" s="76"/>
      <c r="AP128" s="76"/>
      <c r="AQ128" s="76"/>
      <c r="AR128" s="76"/>
      <c r="AS128" s="76"/>
      <c r="AT128" s="76"/>
      <c r="AU128" s="76"/>
      <c r="AV128" s="76"/>
      <c r="AW128" s="76"/>
      <c r="AX128" s="76"/>
      <c r="AY128" s="76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</row>
    <row r="129" spans="2:63"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  <c r="AM129" s="76"/>
      <c r="AN129" s="76"/>
      <c r="AO129" s="76"/>
      <c r="AP129" s="76"/>
      <c r="AQ129" s="76"/>
      <c r="AR129" s="76"/>
      <c r="AS129" s="76"/>
      <c r="AT129" s="76"/>
      <c r="AU129" s="76"/>
      <c r="AV129" s="76"/>
      <c r="AW129" s="76"/>
      <c r="AX129" s="76"/>
      <c r="AY129" s="76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</row>
    <row r="130" spans="2:63"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  <c r="AY130" s="76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</row>
    <row r="131" spans="2:63"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  <c r="AM131" s="76"/>
      <c r="AN131" s="76"/>
      <c r="AO131" s="76"/>
      <c r="AP131" s="76"/>
      <c r="AQ131" s="76"/>
      <c r="AR131" s="76"/>
      <c r="AS131" s="76"/>
      <c r="AT131" s="76"/>
      <c r="AU131" s="76"/>
      <c r="AV131" s="76"/>
      <c r="AW131" s="76"/>
      <c r="AX131" s="76"/>
      <c r="AY131" s="76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</row>
    <row r="132" spans="2:63"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  <c r="AG132" s="76"/>
      <c r="AH132" s="76"/>
      <c r="AI132" s="76"/>
      <c r="AJ132" s="76"/>
      <c r="AK132" s="76"/>
      <c r="AL132" s="76"/>
      <c r="AM132" s="76"/>
      <c r="AN132" s="76"/>
      <c r="AO132" s="76"/>
      <c r="AP132" s="76"/>
      <c r="AQ132" s="76"/>
      <c r="AR132" s="76"/>
      <c r="AS132" s="76"/>
      <c r="AT132" s="76"/>
      <c r="AU132" s="76"/>
      <c r="AV132" s="76"/>
      <c r="AW132" s="76"/>
      <c r="AX132" s="76"/>
      <c r="AY132" s="76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</row>
    <row r="133" spans="2:63"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  <c r="AM133" s="76"/>
      <c r="AN133" s="76"/>
      <c r="AO133" s="76"/>
      <c r="AP133" s="76"/>
      <c r="AQ133" s="76"/>
      <c r="AR133" s="76"/>
      <c r="AS133" s="76"/>
      <c r="AT133" s="76"/>
      <c r="AU133" s="76"/>
      <c r="AV133" s="76"/>
      <c r="AW133" s="76"/>
      <c r="AX133" s="76"/>
      <c r="AY133" s="76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</row>
    <row r="134" spans="2:63"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  <c r="AG134" s="76"/>
      <c r="AH134" s="76"/>
      <c r="AI134" s="76"/>
      <c r="AJ134" s="76"/>
      <c r="AK134" s="76"/>
      <c r="AL134" s="76"/>
      <c r="AM134" s="76"/>
      <c r="AN134" s="76"/>
      <c r="AO134" s="76"/>
      <c r="AP134" s="76"/>
      <c r="AQ134" s="76"/>
      <c r="AR134" s="76"/>
      <c r="AS134" s="76"/>
      <c r="AT134" s="76"/>
      <c r="AU134" s="76"/>
      <c r="AV134" s="76"/>
      <c r="AW134" s="76"/>
      <c r="AX134" s="76"/>
      <c r="AY134" s="76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</row>
    <row r="135" spans="2:63"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  <c r="AM135" s="76"/>
      <c r="AN135" s="76"/>
      <c r="AO135" s="76"/>
      <c r="AP135" s="76"/>
      <c r="AQ135" s="76"/>
      <c r="AR135" s="76"/>
      <c r="AS135" s="76"/>
      <c r="AT135" s="76"/>
      <c r="AU135" s="76"/>
      <c r="AV135" s="76"/>
      <c r="AW135" s="76"/>
      <c r="AX135" s="76"/>
      <c r="AY135" s="76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</row>
    <row r="136" spans="2:63"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  <c r="AG136" s="76"/>
      <c r="AH136" s="76"/>
      <c r="AI136" s="76"/>
      <c r="AJ136" s="76"/>
      <c r="AK136" s="76"/>
      <c r="AL136" s="76"/>
      <c r="AM136" s="76"/>
      <c r="AN136" s="76"/>
      <c r="AO136" s="76"/>
      <c r="AP136" s="76"/>
      <c r="AQ136" s="76"/>
      <c r="AR136" s="76"/>
      <c r="AS136" s="76"/>
      <c r="AT136" s="76"/>
      <c r="AU136" s="76"/>
      <c r="AV136" s="76"/>
      <c r="AW136" s="76"/>
      <c r="AX136" s="76"/>
      <c r="AY136" s="76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</row>
    <row r="137" spans="2:63"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76"/>
      <c r="AM137" s="76"/>
      <c r="AN137" s="76"/>
      <c r="AO137" s="76"/>
      <c r="AP137" s="76"/>
      <c r="AQ137" s="76"/>
      <c r="AR137" s="76"/>
      <c r="AS137" s="76"/>
      <c r="AT137" s="76"/>
      <c r="AU137" s="76"/>
      <c r="AV137" s="76"/>
      <c r="AW137" s="76"/>
      <c r="AX137" s="76"/>
      <c r="AY137" s="76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</row>
    <row r="138" spans="2:63"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76"/>
      <c r="AI138" s="76"/>
      <c r="AJ138" s="76"/>
      <c r="AK138" s="76"/>
      <c r="AL138" s="76"/>
      <c r="AM138" s="76"/>
      <c r="AN138" s="76"/>
      <c r="AO138" s="76"/>
      <c r="AP138" s="76"/>
      <c r="AQ138" s="76"/>
      <c r="AR138" s="76"/>
      <c r="AS138" s="76"/>
      <c r="AT138" s="76"/>
      <c r="AU138" s="76"/>
      <c r="AV138" s="76"/>
      <c r="AW138" s="76"/>
      <c r="AX138" s="76"/>
      <c r="AY138" s="76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</row>
    <row r="139" spans="2:63"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  <c r="AN139" s="76"/>
      <c r="AO139" s="76"/>
      <c r="AP139" s="76"/>
      <c r="AQ139" s="76"/>
      <c r="AR139" s="76"/>
      <c r="AS139" s="76"/>
      <c r="AT139" s="76"/>
      <c r="AU139" s="76"/>
      <c r="AV139" s="76"/>
      <c r="AW139" s="76"/>
      <c r="AX139" s="76"/>
      <c r="AY139" s="76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</row>
    <row r="140" spans="2:63"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  <c r="AG140" s="76"/>
      <c r="AH140" s="76"/>
      <c r="AI140" s="76"/>
      <c r="AJ140" s="76"/>
      <c r="AK140" s="76"/>
      <c r="AL140" s="76"/>
      <c r="AM140" s="76"/>
      <c r="AN140" s="76"/>
      <c r="AO140" s="76"/>
      <c r="AP140" s="76"/>
      <c r="AQ140" s="76"/>
      <c r="AR140" s="76"/>
      <c r="AS140" s="76"/>
      <c r="AT140" s="76"/>
      <c r="AU140" s="76"/>
      <c r="AV140" s="76"/>
      <c r="AW140" s="76"/>
      <c r="AX140" s="76"/>
      <c r="AY140" s="76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</row>
    <row r="141" spans="2:63"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  <c r="AM141" s="76"/>
      <c r="AN141" s="76"/>
      <c r="AO141" s="76"/>
      <c r="AP141" s="76"/>
      <c r="AQ141" s="76"/>
      <c r="AR141" s="76"/>
      <c r="AS141" s="76"/>
      <c r="AT141" s="76"/>
      <c r="AU141" s="76"/>
      <c r="AV141" s="76"/>
      <c r="AW141" s="76"/>
      <c r="AX141" s="76"/>
      <c r="AY141" s="76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</row>
    <row r="142" spans="2:63"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  <c r="AG142" s="76"/>
      <c r="AH142" s="76"/>
      <c r="AI142" s="76"/>
      <c r="AJ142" s="76"/>
      <c r="AK142" s="76"/>
      <c r="AL142" s="76"/>
      <c r="AM142" s="76"/>
      <c r="AN142" s="76"/>
      <c r="AO142" s="76"/>
      <c r="AP142" s="76"/>
      <c r="AQ142" s="76"/>
      <c r="AR142" s="76"/>
      <c r="AS142" s="76"/>
      <c r="AT142" s="76"/>
      <c r="AU142" s="76"/>
      <c r="AV142" s="76"/>
      <c r="AW142" s="76"/>
      <c r="AX142" s="76"/>
      <c r="AY142" s="76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</row>
    <row r="143" spans="2:63"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  <c r="AM143" s="76"/>
      <c r="AN143" s="76"/>
      <c r="AO143" s="76"/>
      <c r="AP143" s="76"/>
      <c r="AQ143" s="76"/>
      <c r="AR143" s="76"/>
      <c r="AS143" s="76"/>
      <c r="AT143" s="76"/>
      <c r="AU143" s="76"/>
      <c r="AV143" s="76"/>
      <c r="AW143" s="76"/>
      <c r="AX143" s="76"/>
      <c r="AY143" s="76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</row>
    <row r="144" spans="2:63"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  <c r="AG144" s="76"/>
      <c r="AH144" s="76"/>
      <c r="AI144" s="76"/>
      <c r="AJ144" s="76"/>
      <c r="AK144" s="76"/>
      <c r="AL144" s="76"/>
      <c r="AM144" s="76"/>
      <c r="AN144" s="76"/>
      <c r="AO144" s="76"/>
      <c r="AP144" s="76"/>
      <c r="AQ144" s="76"/>
      <c r="AR144" s="76"/>
      <c r="AS144" s="76"/>
      <c r="AT144" s="76"/>
      <c r="AU144" s="76"/>
      <c r="AV144" s="76"/>
      <c r="AW144" s="76"/>
      <c r="AX144" s="76"/>
      <c r="AY144" s="76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</row>
    <row r="145" spans="2:63"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  <c r="AM145" s="76"/>
      <c r="AN145" s="76"/>
      <c r="AO145" s="76"/>
      <c r="AP145" s="76"/>
      <c r="AQ145" s="76"/>
      <c r="AR145" s="76"/>
      <c r="AS145" s="76"/>
      <c r="AT145" s="76"/>
      <c r="AU145" s="76"/>
      <c r="AV145" s="76"/>
      <c r="AW145" s="76"/>
      <c r="AX145" s="76"/>
      <c r="AY145" s="76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</row>
    <row r="146" spans="2:63"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  <c r="AG146" s="76"/>
      <c r="AH146" s="76"/>
      <c r="AI146" s="76"/>
      <c r="AJ146" s="76"/>
      <c r="AK146" s="76"/>
      <c r="AL146" s="76"/>
      <c r="AM146" s="76"/>
      <c r="AN146" s="76"/>
      <c r="AO146" s="76"/>
      <c r="AP146" s="76"/>
      <c r="AQ146" s="76"/>
      <c r="AR146" s="76"/>
      <c r="AS146" s="76"/>
      <c r="AT146" s="76"/>
      <c r="AU146" s="76"/>
      <c r="AV146" s="76"/>
      <c r="AW146" s="76"/>
      <c r="AX146" s="76"/>
      <c r="AY146" s="76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</row>
    <row r="147" spans="2:63"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  <c r="AM147" s="76"/>
      <c r="AN147" s="76"/>
      <c r="AO147" s="76"/>
      <c r="AP147" s="76"/>
      <c r="AQ147" s="76"/>
      <c r="AR147" s="76"/>
      <c r="AS147" s="76"/>
      <c r="AT147" s="76"/>
      <c r="AU147" s="76"/>
      <c r="AV147" s="76"/>
      <c r="AW147" s="76"/>
      <c r="AX147" s="76"/>
      <c r="AY147" s="76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</row>
    <row r="148" spans="2:63"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  <c r="AG148" s="76"/>
      <c r="AH148" s="76"/>
      <c r="AI148" s="76"/>
      <c r="AJ148" s="76"/>
      <c r="AK148" s="76"/>
      <c r="AL148" s="76"/>
      <c r="AM148" s="76"/>
      <c r="AN148" s="76"/>
      <c r="AO148" s="76"/>
      <c r="AP148" s="76"/>
      <c r="AQ148" s="76"/>
      <c r="AR148" s="76"/>
      <c r="AS148" s="76"/>
      <c r="AT148" s="76"/>
      <c r="AU148" s="76"/>
      <c r="AV148" s="76"/>
      <c r="AW148" s="76"/>
      <c r="AX148" s="76"/>
      <c r="AY148" s="76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</row>
    <row r="149" spans="2:63"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</row>
    <row r="150" spans="2:63"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  <c r="AV150" s="76"/>
      <c r="AW150" s="76"/>
      <c r="AX150" s="76"/>
      <c r="AY150" s="76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</row>
    <row r="151" spans="2:63"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  <c r="AM151" s="76"/>
      <c r="AN151" s="76"/>
      <c r="AO151" s="76"/>
      <c r="AP151" s="76"/>
      <c r="AQ151" s="76"/>
      <c r="AR151" s="76"/>
      <c r="AS151" s="76"/>
      <c r="AT151" s="76"/>
      <c r="AU151" s="76"/>
      <c r="AV151" s="76"/>
      <c r="AW151" s="76"/>
      <c r="AX151" s="76"/>
      <c r="AY151" s="76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</row>
    <row r="152" spans="2:63"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  <c r="AG152" s="76"/>
      <c r="AH152" s="76"/>
      <c r="AI152" s="76"/>
      <c r="AJ152" s="76"/>
      <c r="AK152" s="76"/>
      <c r="AL152" s="76"/>
      <c r="AM152" s="76"/>
      <c r="AN152" s="76"/>
      <c r="AO152" s="76"/>
      <c r="AP152" s="76"/>
      <c r="AQ152" s="76"/>
      <c r="AR152" s="76"/>
      <c r="AS152" s="76"/>
      <c r="AT152" s="76"/>
      <c r="AU152" s="76"/>
      <c r="AV152" s="76"/>
      <c r="AW152" s="76"/>
      <c r="AX152" s="76"/>
      <c r="AY152" s="76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</row>
    <row r="153" spans="2:63"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6"/>
      <c r="AP153" s="76"/>
      <c r="AQ153" s="76"/>
      <c r="AR153" s="76"/>
      <c r="AS153" s="76"/>
      <c r="AT153" s="76"/>
      <c r="AU153" s="76"/>
      <c r="AV153" s="76"/>
      <c r="AW153" s="76"/>
      <c r="AX153" s="76"/>
      <c r="AY153" s="76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</row>
    <row r="154" spans="2:63"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  <c r="AG154" s="76"/>
      <c r="AH154" s="76"/>
      <c r="AI154" s="76"/>
      <c r="AJ154" s="76"/>
      <c r="AK154" s="76"/>
      <c r="AL154" s="76"/>
      <c r="AM154" s="76"/>
      <c r="AN154" s="76"/>
      <c r="AO154" s="76"/>
      <c r="AP154" s="76"/>
      <c r="AQ154" s="76"/>
      <c r="AR154" s="76"/>
      <c r="AS154" s="76"/>
      <c r="AT154" s="76"/>
      <c r="AU154" s="76"/>
      <c r="AV154" s="76"/>
      <c r="AW154" s="76"/>
      <c r="AX154" s="76"/>
      <c r="AY154" s="76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</row>
    <row r="155" spans="2:63"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  <c r="AM155" s="76"/>
      <c r="AN155" s="76"/>
      <c r="AO155" s="76"/>
      <c r="AP155" s="76"/>
      <c r="AQ155" s="76"/>
      <c r="AR155" s="76"/>
      <c r="AS155" s="76"/>
      <c r="AT155" s="76"/>
      <c r="AU155" s="76"/>
      <c r="AV155" s="76"/>
      <c r="AW155" s="76"/>
      <c r="AX155" s="76"/>
      <c r="AY155" s="76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</row>
    <row r="156" spans="2:63"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  <c r="AG156" s="76"/>
      <c r="AH156" s="76"/>
      <c r="AI156" s="76"/>
      <c r="AJ156" s="76"/>
      <c r="AK156" s="76"/>
      <c r="AL156" s="76"/>
      <c r="AM156" s="76"/>
      <c r="AN156" s="76"/>
      <c r="AO156" s="76"/>
      <c r="AP156" s="76"/>
      <c r="AQ156" s="76"/>
      <c r="AR156" s="76"/>
      <c r="AS156" s="76"/>
      <c r="AT156" s="76"/>
      <c r="AU156" s="76"/>
      <c r="AV156" s="76"/>
      <c r="AW156" s="76"/>
      <c r="AX156" s="76"/>
      <c r="AY156" s="76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</row>
    <row r="157" spans="2:63"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  <c r="AM157" s="76"/>
      <c r="AN157" s="76"/>
      <c r="AO157" s="76"/>
      <c r="AP157" s="76"/>
      <c r="AQ157" s="76"/>
      <c r="AR157" s="76"/>
      <c r="AS157" s="76"/>
      <c r="AT157" s="76"/>
      <c r="AU157" s="76"/>
      <c r="AV157" s="76"/>
      <c r="AW157" s="76"/>
      <c r="AX157" s="76"/>
      <c r="AY157" s="76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</row>
    <row r="158" spans="2:63"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  <c r="AY158" s="76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</row>
    <row r="159" spans="2:63"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  <c r="AM159" s="76"/>
      <c r="AN159" s="76"/>
      <c r="AO159" s="76"/>
      <c r="AP159" s="76"/>
      <c r="AQ159" s="76"/>
      <c r="AR159" s="76"/>
      <c r="AS159" s="76"/>
      <c r="AT159" s="76"/>
      <c r="AU159" s="76"/>
      <c r="AV159" s="76"/>
      <c r="AW159" s="76"/>
      <c r="AX159" s="76"/>
      <c r="AY159" s="76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</row>
    <row r="160" spans="2:63"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6"/>
      <c r="AP160" s="76"/>
      <c r="AQ160" s="76"/>
      <c r="AR160" s="76"/>
      <c r="AS160" s="76"/>
      <c r="AT160" s="76"/>
      <c r="AU160" s="76"/>
      <c r="AV160" s="76"/>
      <c r="AW160" s="76"/>
      <c r="AX160" s="76"/>
      <c r="AY160" s="76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</row>
    <row r="161" spans="2:63"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  <c r="AM161" s="76"/>
      <c r="AN161" s="76"/>
      <c r="AO161" s="76"/>
      <c r="AP161" s="76"/>
      <c r="AQ161" s="76"/>
      <c r="AR161" s="76"/>
      <c r="AS161" s="76"/>
      <c r="AT161" s="76"/>
      <c r="AU161" s="76"/>
      <c r="AV161" s="76"/>
      <c r="AW161" s="76"/>
      <c r="AX161" s="76"/>
      <c r="AY161" s="76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</row>
    <row r="162" spans="2:63"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6"/>
      <c r="AP162" s="76"/>
      <c r="AQ162" s="76"/>
      <c r="AR162" s="76"/>
      <c r="AS162" s="76"/>
      <c r="AT162" s="76"/>
      <c r="AU162" s="76"/>
      <c r="AV162" s="76"/>
      <c r="AW162" s="76"/>
      <c r="AX162" s="76"/>
      <c r="AY162" s="76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</row>
    <row r="163" spans="2:63"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  <c r="AM163" s="76"/>
      <c r="AN163" s="76"/>
      <c r="AO163" s="76"/>
      <c r="AP163" s="76"/>
      <c r="AQ163" s="76"/>
      <c r="AR163" s="76"/>
      <c r="AS163" s="76"/>
      <c r="AT163" s="76"/>
      <c r="AU163" s="76"/>
      <c r="AV163" s="76"/>
      <c r="AW163" s="76"/>
      <c r="AX163" s="76"/>
      <c r="AY163" s="76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</row>
    <row r="164" spans="2:63"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  <c r="AG164" s="76"/>
      <c r="AH164" s="76"/>
      <c r="AI164" s="76"/>
      <c r="AJ164" s="76"/>
      <c r="AK164" s="76"/>
      <c r="AL164" s="76"/>
      <c r="AM164" s="76"/>
      <c r="AN164" s="76"/>
      <c r="AO164" s="76"/>
      <c r="AP164" s="76"/>
      <c r="AQ164" s="76"/>
      <c r="AR164" s="76"/>
      <c r="AS164" s="76"/>
      <c r="AT164" s="76"/>
      <c r="AU164" s="76"/>
      <c r="AV164" s="76"/>
      <c r="AW164" s="76"/>
      <c r="AX164" s="76"/>
      <c r="AY164" s="76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</row>
    <row r="165" spans="2:63"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  <c r="AM165" s="76"/>
      <c r="AN165" s="76"/>
      <c r="AO165" s="76"/>
      <c r="AP165" s="76"/>
      <c r="AQ165" s="76"/>
      <c r="AR165" s="76"/>
      <c r="AS165" s="76"/>
      <c r="AT165" s="76"/>
      <c r="AU165" s="76"/>
      <c r="AV165" s="76"/>
      <c r="AW165" s="76"/>
      <c r="AX165" s="76"/>
      <c r="AY165" s="76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</row>
    <row r="166" spans="2:63"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  <c r="AG166" s="76"/>
      <c r="AH166" s="76"/>
      <c r="AI166" s="76"/>
      <c r="AJ166" s="76"/>
      <c r="AK166" s="76"/>
      <c r="AL166" s="76"/>
      <c r="AM166" s="76"/>
      <c r="AN166" s="76"/>
      <c r="AO166" s="76"/>
      <c r="AP166" s="76"/>
      <c r="AQ166" s="76"/>
      <c r="AR166" s="76"/>
      <c r="AS166" s="76"/>
      <c r="AT166" s="76"/>
      <c r="AU166" s="76"/>
      <c r="AV166" s="76"/>
      <c r="AW166" s="76"/>
      <c r="AX166" s="76"/>
      <c r="AY166" s="76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</row>
    <row r="167" spans="2:63"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  <c r="AM167" s="76"/>
      <c r="AN167" s="76"/>
      <c r="AO167" s="76"/>
      <c r="AP167" s="76"/>
      <c r="AQ167" s="76"/>
      <c r="AR167" s="76"/>
      <c r="AS167" s="76"/>
      <c r="AT167" s="76"/>
      <c r="AU167" s="76"/>
      <c r="AV167" s="76"/>
      <c r="AW167" s="76"/>
      <c r="AX167" s="76"/>
      <c r="AY167" s="76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</row>
    <row r="168" spans="2:63"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  <c r="AG168" s="76"/>
      <c r="AH168" s="76"/>
      <c r="AI168" s="76"/>
      <c r="AJ168" s="76"/>
      <c r="AK168" s="76"/>
      <c r="AL168" s="76"/>
      <c r="AM168" s="76"/>
      <c r="AN168" s="76"/>
      <c r="AO168" s="76"/>
      <c r="AP168" s="76"/>
      <c r="AQ168" s="76"/>
      <c r="AR168" s="76"/>
      <c r="AS168" s="76"/>
      <c r="AT168" s="76"/>
      <c r="AU168" s="76"/>
      <c r="AV168" s="76"/>
      <c r="AW168" s="76"/>
      <c r="AX168" s="76"/>
      <c r="AY168" s="76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</row>
    <row r="169" spans="2:63"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  <c r="AM169" s="76"/>
      <c r="AN169" s="76"/>
      <c r="AO169" s="76"/>
      <c r="AP169" s="76"/>
      <c r="AQ169" s="76"/>
      <c r="AR169" s="76"/>
      <c r="AS169" s="76"/>
      <c r="AT169" s="76"/>
      <c r="AU169" s="76"/>
      <c r="AV169" s="76"/>
      <c r="AW169" s="76"/>
      <c r="AX169" s="76"/>
      <c r="AY169" s="76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</row>
    <row r="170" spans="2:63"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  <c r="AV170" s="76"/>
      <c r="AW170" s="76"/>
      <c r="AX170" s="76"/>
      <c r="AY170" s="76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</row>
    <row r="171" spans="2:63"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6"/>
      <c r="AP171" s="76"/>
      <c r="AQ171" s="76"/>
      <c r="AR171" s="76"/>
      <c r="AS171" s="76"/>
      <c r="AT171" s="76"/>
      <c r="AU171" s="76"/>
      <c r="AV171" s="76"/>
      <c r="AW171" s="76"/>
      <c r="AX171" s="76"/>
      <c r="AY171" s="76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</row>
    <row r="172" spans="2:63"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76"/>
      <c r="AS172" s="76"/>
      <c r="AT172" s="76"/>
      <c r="AU172" s="76"/>
      <c r="AV172" s="76"/>
      <c r="AW172" s="76"/>
      <c r="AX172" s="76"/>
      <c r="AY172" s="76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</row>
    <row r="173" spans="2:63"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  <c r="AN173" s="76"/>
      <c r="AO173" s="76"/>
      <c r="AP173" s="76"/>
      <c r="AQ173" s="76"/>
      <c r="AR173" s="76"/>
      <c r="AS173" s="76"/>
      <c r="AT173" s="76"/>
      <c r="AU173" s="76"/>
      <c r="AV173" s="76"/>
      <c r="AW173" s="76"/>
      <c r="AX173" s="76"/>
      <c r="AY173" s="76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</row>
    <row r="174" spans="2:63"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  <c r="AG174" s="76"/>
      <c r="AH174" s="76"/>
      <c r="AI174" s="76"/>
      <c r="AJ174" s="76"/>
      <c r="AK174" s="76"/>
      <c r="AL174" s="76"/>
      <c r="AM174" s="76"/>
      <c r="AN174" s="76"/>
      <c r="AO174" s="76"/>
      <c r="AP174" s="76"/>
      <c r="AQ174" s="76"/>
      <c r="AR174" s="76"/>
      <c r="AS174" s="76"/>
      <c r="AT174" s="76"/>
      <c r="AU174" s="76"/>
      <c r="AV174" s="76"/>
      <c r="AW174" s="76"/>
      <c r="AX174" s="76"/>
      <c r="AY174" s="76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</row>
    <row r="175" spans="2:63"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6"/>
      <c r="AW175" s="76"/>
      <c r="AX175" s="76"/>
      <c r="AY175" s="76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</row>
    <row r="176" spans="2:63"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</row>
    <row r="177" spans="2:63"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  <c r="AS177" s="76"/>
      <c r="AT177" s="76"/>
      <c r="AU177" s="76"/>
      <c r="AV177" s="76"/>
      <c r="AW177" s="76"/>
      <c r="AX177" s="76"/>
      <c r="AY177" s="76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</row>
    <row r="178" spans="2:63"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  <c r="AO178" s="76"/>
      <c r="AP178" s="76"/>
      <c r="AQ178" s="76"/>
      <c r="AR178" s="76"/>
      <c r="AS178" s="76"/>
      <c r="AT178" s="76"/>
      <c r="AU178" s="76"/>
      <c r="AV178" s="76"/>
      <c r="AW178" s="76"/>
      <c r="AX178" s="76"/>
      <c r="AY178" s="76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</row>
    <row r="179" spans="2:63"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  <c r="AO179" s="76"/>
      <c r="AP179" s="76"/>
      <c r="AQ179" s="76"/>
      <c r="AR179" s="76"/>
      <c r="AS179" s="76"/>
      <c r="AT179" s="76"/>
      <c r="AU179" s="76"/>
      <c r="AV179" s="76"/>
      <c r="AW179" s="76"/>
      <c r="AX179" s="76"/>
      <c r="AY179" s="76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</row>
    <row r="180" spans="2:63"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  <c r="AG180" s="76"/>
      <c r="AH180" s="76"/>
      <c r="AI180" s="76"/>
      <c r="AJ180" s="76"/>
      <c r="AK180" s="76"/>
      <c r="AL180" s="76"/>
      <c r="AM180" s="76"/>
      <c r="AN180" s="76"/>
      <c r="AO180" s="76"/>
      <c r="AP180" s="76"/>
      <c r="AQ180" s="76"/>
      <c r="AR180" s="76"/>
      <c r="AS180" s="76"/>
      <c r="AT180" s="76"/>
      <c r="AU180" s="76"/>
      <c r="AV180" s="76"/>
      <c r="AW180" s="76"/>
      <c r="AX180" s="76"/>
      <c r="AY180" s="76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</row>
    <row r="181" spans="2:63"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  <c r="AM181" s="76"/>
      <c r="AN181" s="76"/>
      <c r="AO181" s="76"/>
      <c r="AP181" s="76"/>
      <c r="AQ181" s="76"/>
      <c r="AR181" s="76"/>
      <c r="AS181" s="76"/>
      <c r="AT181" s="76"/>
      <c r="AU181" s="76"/>
      <c r="AV181" s="76"/>
      <c r="AW181" s="76"/>
      <c r="AX181" s="76"/>
      <c r="AY181" s="76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</row>
    <row r="182" spans="2:63"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  <c r="AG182" s="76"/>
      <c r="AH182" s="76"/>
      <c r="AI182" s="76"/>
      <c r="AJ182" s="76"/>
      <c r="AK182" s="76"/>
      <c r="AL182" s="76"/>
      <c r="AM182" s="76"/>
      <c r="AN182" s="76"/>
      <c r="AO182" s="76"/>
      <c r="AP182" s="76"/>
      <c r="AQ182" s="76"/>
      <c r="AR182" s="76"/>
      <c r="AS182" s="76"/>
      <c r="AT182" s="76"/>
      <c r="AU182" s="76"/>
      <c r="AV182" s="76"/>
      <c r="AW182" s="76"/>
      <c r="AX182" s="76"/>
      <c r="AY182" s="76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</row>
    <row r="183" spans="2:63"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6"/>
      <c r="AP183" s="76"/>
      <c r="AQ183" s="76"/>
      <c r="AR183" s="76"/>
      <c r="AS183" s="76"/>
      <c r="AT183" s="76"/>
      <c r="AU183" s="76"/>
      <c r="AV183" s="76"/>
      <c r="AW183" s="76"/>
      <c r="AX183" s="76"/>
      <c r="AY183" s="76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</row>
    <row r="184" spans="2:63"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  <c r="AG184" s="76"/>
      <c r="AH184" s="76"/>
      <c r="AI184" s="76"/>
      <c r="AJ184" s="76"/>
      <c r="AK184" s="76"/>
      <c r="AL184" s="76"/>
      <c r="AM184" s="76"/>
      <c r="AN184" s="76"/>
      <c r="AO184" s="76"/>
      <c r="AP184" s="76"/>
      <c r="AQ184" s="76"/>
      <c r="AR184" s="76"/>
      <c r="AS184" s="76"/>
      <c r="AT184" s="76"/>
      <c r="AU184" s="76"/>
      <c r="AV184" s="76"/>
      <c r="AW184" s="76"/>
      <c r="AX184" s="76"/>
      <c r="AY184" s="76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</row>
    <row r="185" spans="2:63"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  <c r="AM185" s="76"/>
      <c r="AN185" s="76"/>
      <c r="AO185" s="76"/>
      <c r="AP185" s="76"/>
      <c r="AQ185" s="76"/>
      <c r="AR185" s="76"/>
      <c r="AS185" s="76"/>
      <c r="AT185" s="76"/>
      <c r="AU185" s="76"/>
      <c r="AV185" s="76"/>
      <c r="AW185" s="76"/>
      <c r="AX185" s="76"/>
      <c r="AY185" s="76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</row>
    <row r="186" spans="2:63"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  <c r="AG186" s="76"/>
      <c r="AH186" s="76"/>
      <c r="AI186" s="76"/>
      <c r="AJ186" s="76"/>
      <c r="AK186" s="76"/>
      <c r="AL186" s="76"/>
      <c r="AM186" s="76"/>
      <c r="AN186" s="76"/>
      <c r="AO186" s="76"/>
      <c r="AP186" s="76"/>
      <c r="AQ186" s="76"/>
      <c r="AR186" s="76"/>
      <c r="AS186" s="76"/>
      <c r="AT186" s="76"/>
      <c r="AU186" s="76"/>
      <c r="AV186" s="76"/>
      <c r="AW186" s="76"/>
      <c r="AX186" s="76"/>
      <c r="AY186" s="76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</row>
    <row r="187" spans="2:63"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76"/>
      <c r="AM187" s="76"/>
      <c r="AN187" s="76"/>
      <c r="AO187" s="76"/>
      <c r="AP187" s="76"/>
      <c r="AQ187" s="76"/>
      <c r="AR187" s="76"/>
      <c r="AS187" s="76"/>
      <c r="AT187" s="76"/>
      <c r="AU187" s="76"/>
      <c r="AV187" s="76"/>
      <c r="AW187" s="76"/>
      <c r="AX187" s="76"/>
      <c r="AY187" s="76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</row>
    <row r="188" spans="2:63"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  <c r="AH188" s="76"/>
      <c r="AI188" s="76"/>
      <c r="AJ188" s="76"/>
      <c r="AK188" s="76"/>
      <c r="AL188" s="76"/>
      <c r="AM188" s="76"/>
      <c r="AN188" s="76"/>
      <c r="AO188" s="76"/>
      <c r="AP188" s="76"/>
      <c r="AQ188" s="76"/>
      <c r="AR188" s="76"/>
      <c r="AS188" s="76"/>
      <c r="AT188" s="76"/>
      <c r="AU188" s="76"/>
      <c r="AV188" s="76"/>
      <c r="AW188" s="76"/>
      <c r="AX188" s="76"/>
      <c r="AY188" s="76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</row>
    <row r="189" spans="2:63"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  <c r="AB189" s="76"/>
      <c r="AC189" s="76"/>
      <c r="AD189" s="76"/>
      <c r="AE189" s="76"/>
      <c r="AF189" s="76"/>
      <c r="AG189" s="76"/>
      <c r="AH189" s="76"/>
      <c r="AI189" s="76"/>
      <c r="AJ189" s="76"/>
      <c r="AK189" s="76"/>
      <c r="AL189" s="76"/>
      <c r="AM189" s="76"/>
      <c r="AN189" s="76"/>
      <c r="AO189" s="76"/>
      <c r="AP189" s="76"/>
      <c r="AQ189" s="76"/>
      <c r="AR189" s="76"/>
      <c r="AS189" s="76"/>
      <c r="AT189" s="76"/>
      <c r="AU189" s="76"/>
      <c r="AV189" s="76"/>
      <c r="AW189" s="76"/>
      <c r="AX189" s="76"/>
      <c r="AY189" s="76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</row>
    <row r="190" spans="2:63"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76"/>
      <c r="AI190" s="76"/>
      <c r="AJ190" s="76"/>
      <c r="AK190" s="76"/>
      <c r="AL190" s="76"/>
      <c r="AM190" s="76"/>
      <c r="AN190" s="76"/>
      <c r="AO190" s="76"/>
      <c r="AP190" s="76"/>
      <c r="AQ190" s="76"/>
      <c r="AR190" s="76"/>
      <c r="AS190" s="76"/>
      <c r="AT190" s="76"/>
      <c r="AU190" s="76"/>
      <c r="AV190" s="76"/>
      <c r="AW190" s="76"/>
      <c r="AX190" s="76"/>
      <c r="AY190" s="76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</row>
    <row r="191" spans="2:63"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76"/>
      <c r="AM191" s="76"/>
      <c r="AN191" s="76"/>
      <c r="AO191" s="76"/>
      <c r="AP191" s="76"/>
      <c r="AQ191" s="76"/>
      <c r="AR191" s="76"/>
      <c r="AS191" s="76"/>
      <c r="AT191" s="76"/>
      <c r="AU191" s="76"/>
      <c r="AV191" s="76"/>
      <c r="AW191" s="76"/>
      <c r="AX191" s="76"/>
      <c r="AY191" s="76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</row>
    <row r="192" spans="2:63"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76"/>
      <c r="AJ192" s="76"/>
      <c r="AK192" s="76"/>
      <c r="AL192" s="76"/>
      <c r="AM192" s="76"/>
      <c r="AN192" s="76"/>
      <c r="AO192" s="76"/>
      <c r="AP192" s="76"/>
      <c r="AQ192" s="76"/>
      <c r="AR192" s="76"/>
      <c r="AS192" s="76"/>
      <c r="AT192" s="76"/>
      <c r="AU192" s="76"/>
      <c r="AV192" s="76"/>
      <c r="AW192" s="76"/>
      <c r="AX192" s="76"/>
      <c r="AY192" s="76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</row>
    <row r="193" spans="2:63"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  <c r="AB193" s="76"/>
      <c r="AC193" s="76"/>
      <c r="AD193" s="76"/>
      <c r="AE193" s="76"/>
      <c r="AF193" s="76"/>
      <c r="AG193" s="76"/>
      <c r="AH193" s="76"/>
      <c r="AI193" s="76"/>
      <c r="AJ193" s="76"/>
      <c r="AK193" s="76"/>
      <c r="AL193" s="76"/>
      <c r="AM193" s="76"/>
      <c r="AN193" s="76"/>
      <c r="AO193" s="76"/>
      <c r="AP193" s="76"/>
      <c r="AQ193" s="76"/>
      <c r="AR193" s="76"/>
      <c r="AS193" s="76"/>
      <c r="AT193" s="76"/>
      <c r="AU193" s="76"/>
      <c r="AV193" s="76"/>
      <c r="AW193" s="76"/>
      <c r="AX193" s="76"/>
      <c r="AY193" s="76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</row>
    <row r="194" spans="2:63"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  <c r="AH194" s="76"/>
      <c r="AI194" s="76"/>
      <c r="AJ194" s="76"/>
      <c r="AK194" s="76"/>
      <c r="AL194" s="76"/>
      <c r="AM194" s="76"/>
      <c r="AN194" s="76"/>
      <c r="AO194" s="76"/>
      <c r="AP194" s="76"/>
      <c r="AQ194" s="76"/>
      <c r="AR194" s="76"/>
      <c r="AS194" s="76"/>
      <c r="AT194" s="76"/>
      <c r="AU194" s="76"/>
      <c r="AV194" s="76"/>
      <c r="AW194" s="76"/>
      <c r="AX194" s="76"/>
      <c r="AY194" s="76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</row>
    <row r="195" spans="2:63"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  <c r="AI195" s="76"/>
      <c r="AJ195" s="76"/>
      <c r="AK195" s="76"/>
      <c r="AL195" s="76"/>
      <c r="AM195" s="76"/>
      <c r="AN195" s="76"/>
      <c r="AO195" s="76"/>
      <c r="AP195" s="76"/>
      <c r="AQ195" s="76"/>
      <c r="AR195" s="76"/>
      <c r="AS195" s="76"/>
      <c r="AT195" s="76"/>
      <c r="AU195" s="76"/>
      <c r="AV195" s="76"/>
      <c r="AW195" s="76"/>
      <c r="AX195" s="76"/>
      <c r="AY195" s="76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</row>
    <row r="196" spans="2:63"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  <c r="AI196" s="76"/>
      <c r="AJ196" s="76"/>
      <c r="AK196" s="76"/>
      <c r="AL196" s="76"/>
      <c r="AM196" s="76"/>
      <c r="AN196" s="76"/>
      <c r="AO196" s="76"/>
      <c r="AP196" s="76"/>
      <c r="AQ196" s="76"/>
      <c r="AR196" s="76"/>
      <c r="AS196" s="76"/>
      <c r="AT196" s="76"/>
      <c r="AU196" s="76"/>
      <c r="AV196" s="76"/>
      <c r="AW196" s="76"/>
      <c r="AX196" s="76"/>
      <c r="AY196" s="76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</row>
    <row r="197" spans="2:63"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  <c r="AM197" s="76"/>
      <c r="AN197" s="76"/>
      <c r="AO197" s="76"/>
      <c r="AP197" s="76"/>
      <c r="AQ197" s="76"/>
      <c r="AR197" s="76"/>
      <c r="AS197" s="76"/>
      <c r="AT197" s="76"/>
      <c r="AU197" s="76"/>
      <c r="AV197" s="76"/>
      <c r="AW197" s="76"/>
      <c r="AX197" s="76"/>
      <c r="AY197" s="76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</row>
    <row r="198" spans="2:63"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76"/>
      <c r="AJ198" s="76"/>
      <c r="AK198" s="76"/>
      <c r="AL198" s="76"/>
      <c r="AM198" s="76"/>
      <c r="AN198" s="76"/>
      <c r="AO198" s="76"/>
      <c r="AP198" s="76"/>
      <c r="AQ198" s="76"/>
      <c r="AR198" s="76"/>
      <c r="AS198" s="76"/>
      <c r="AT198" s="76"/>
      <c r="AU198" s="76"/>
      <c r="AV198" s="76"/>
      <c r="AW198" s="76"/>
      <c r="AX198" s="76"/>
      <c r="AY198" s="76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</row>
    <row r="199" spans="2:63"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  <c r="AM199" s="76"/>
      <c r="AN199" s="76"/>
      <c r="AO199" s="76"/>
      <c r="AP199" s="76"/>
      <c r="AQ199" s="76"/>
      <c r="AR199" s="76"/>
      <c r="AS199" s="76"/>
      <c r="AT199" s="76"/>
      <c r="AU199" s="76"/>
      <c r="AV199" s="76"/>
      <c r="AW199" s="76"/>
      <c r="AX199" s="76"/>
      <c r="AY199" s="76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</row>
    <row r="200" spans="2:63"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  <c r="AH200" s="76"/>
      <c r="AI200" s="76"/>
      <c r="AJ200" s="76"/>
      <c r="AK200" s="76"/>
      <c r="AL200" s="76"/>
      <c r="AM200" s="76"/>
      <c r="AN200" s="76"/>
      <c r="AO200" s="76"/>
      <c r="AP200" s="76"/>
      <c r="AQ200" s="76"/>
      <c r="AR200" s="76"/>
      <c r="AS200" s="76"/>
      <c r="AT200" s="76"/>
      <c r="AU200" s="76"/>
      <c r="AV200" s="76"/>
      <c r="AW200" s="76"/>
      <c r="AX200" s="76"/>
      <c r="AY200" s="76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</row>
    <row r="201" spans="2:63"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  <c r="AK201" s="76"/>
      <c r="AL201" s="76"/>
      <c r="AM201" s="76"/>
      <c r="AN201" s="76"/>
      <c r="AO201" s="76"/>
      <c r="AP201" s="76"/>
      <c r="AQ201" s="76"/>
      <c r="AR201" s="76"/>
      <c r="AS201" s="76"/>
      <c r="AT201" s="76"/>
      <c r="AU201" s="76"/>
      <c r="AV201" s="76"/>
      <c r="AW201" s="76"/>
      <c r="AX201" s="76"/>
      <c r="AY201" s="76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</row>
    <row r="202" spans="2:63"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76"/>
      <c r="AJ202" s="76"/>
      <c r="AK202" s="76"/>
      <c r="AL202" s="76"/>
      <c r="AM202" s="76"/>
      <c r="AN202" s="76"/>
      <c r="AO202" s="76"/>
      <c r="AP202" s="76"/>
      <c r="AQ202" s="76"/>
      <c r="AR202" s="76"/>
      <c r="AS202" s="76"/>
      <c r="AT202" s="76"/>
      <c r="AU202" s="76"/>
      <c r="AV202" s="76"/>
      <c r="AW202" s="76"/>
      <c r="AX202" s="76"/>
      <c r="AY202" s="76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</row>
    <row r="203" spans="2:63"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I203" s="76"/>
      <c r="AJ203" s="76"/>
      <c r="AK203" s="76"/>
      <c r="AL203" s="76"/>
      <c r="AM203" s="76"/>
      <c r="AN203" s="76"/>
      <c r="AO203" s="76"/>
      <c r="AP203" s="76"/>
      <c r="AQ203" s="76"/>
      <c r="AR203" s="76"/>
      <c r="AS203" s="76"/>
      <c r="AT203" s="76"/>
      <c r="AU203" s="76"/>
      <c r="AV203" s="76"/>
      <c r="AW203" s="76"/>
      <c r="AX203" s="76"/>
      <c r="AY203" s="76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</row>
    <row r="204" spans="2:63"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I204" s="76"/>
      <c r="AJ204" s="76"/>
      <c r="AK204" s="76"/>
      <c r="AL204" s="76"/>
      <c r="AM204" s="76"/>
      <c r="AN204" s="76"/>
      <c r="AO204" s="76"/>
      <c r="AP204" s="76"/>
      <c r="AQ204" s="76"/>
      <c r="AR204" s="76"/>
      <c r="AS204" s="76"/>
      <c r="AT204" s="76"/>
      <c r="AU204" s="76"/>
      <c r="AV204" s="76"/>
      <c r="AW204" s="76"/>
      <c r="AX204" s="76"/>
      <c r="AY204" s="76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</row>
    <row r="205" spans="2:63"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  <c r="AH205" s="76"/>
      <c r="AI205" s="76"/>
      <c r="AJ205" s="76"/>
      <c r="AK205" s="76"/>
      <c r="AL205" s="76"/>
      <c r="AM205" s="76"/>
      <c r="AN205" s="76"/>
      <c r="AO205" s="76"/>
      <c r="AP205" s="76"/>
      <c r="AQ205" s="76"/>
      <c r="AR205" s="76"/>
      <c r="AS205" s="76"/>
      <c r="AT205" s="76"/>
      <c r="AU205" s="76"/>
      <c r="AV205" s="76"/>
      <c r="AW205" s="76"/>
      <c r="AX205" s="76"/>
      <c r="AY205" s="76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</row>
    <row r="206" spans="2:63"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76"/>
      <c r="AJ206" s="76"/>
      <c r="AK206" s="76"/>
      <c r="AL206" s="76"/>
      <c r="AM206" s="76"/>
      <c r="AN206" s="76"/>
      <c r="AO206" s="76"/>
      <c r="AP206" s="76"/>
      <c r="AQ206" s="76"/>
      <c r="AR206" s="76"/>
      <c r="AS206" s="76"/>
      <c r="AT206" s="76"/>
      <c r="AU206" s="76"/>
      <c r="AV206" s="76"/>
      <c r="AW206" s="76"/>
      <c r="AX206" s="76"/>
      <c r="AY206" s="76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</row>
    <row r="207" spans="2:63"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  <c r="AM207" s="76"/>
      <c r="AN207" s="76"/>
      <c r="AO207" s="76"/>
      <c r="AP207" s="76"/>
      <c r="AQ207" s="76"/>
      <c r="AR207" s="76"/>
      <c r="AS207" s="76"/>
      <c r="AT207" s="76"/>
      <c r="AU207" s="76"/>
      <c r="AV207" s="76"/>
      <c r="AW207" s="76"/>
      <c r="AX207" s="76"/>
      <c r="AY207" s="76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</row>
    <row r="208" spans="2:63"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6"/>
      <c r="AG208" s="76"/>
      <c r="AH208" s="76"/>
      <c r="AI208" s="76"/>
      <c r="AJ208" s="76"/>
      <c r="AK208" s="76"/>
      <c r="AL208" s="76"/>
      <c r="AM208" s="76"/>
      <c r="AN208" s="76"/>
      <c r="AO208" s="76"/>
      <c r="AP208" s="76"/>
      <c r="AQ208" s="76"/>
      <c r="AR208" s="76"/>
      <c r="AS208" s="76"/>
      <c r="AT208" s="76"/>
      <c r="AU208" s="76"/>
      <c r="AV208" s="76"/>
      <c r="AW208" s="76"/>
      <c r="AX208" s="76"/>
      <c r="AY208" s="76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</row>
    <row r="209" spans="2:63"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I209" s="76"/>
      <c r="AJ209" s="76"/>
      <c r="AK209" s="76"/>
      <c r="AL209" s="76"/>
      <c r="AM209" s="76"/>
      <c r="AN209" s="76"/>
      <c r="AO209" s="76"/>
      <c r="AP209" s="76"/>
      <c r="AQ209" s="76"/>
      <c r="AR209" s="76"/>
      <c r="AS209" s="76"/>
      <c r="AT209" s="76"/>
      <c r="AU209" s="76"/>
      <c r="AV209" s="76"/>
      <c r="AW209" s="76"/>
      <c r="AX209" s="76"/>
      <c r="AY209" s="76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</row>
    <row r="210" spans="2:63"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  <c r="AI210" s="76"/>
      <c r="AJ210" s="76"/>
      <c r="AK210" s="76"/>
      <c r="AL210" s="76"/>
      <c r="AM210" s="76"/>
      <c r="AN210" s="76"/>
      <c r="AO210" s="76"/>
      <c r="AP210" s="76"/>
      <c r="AQ210" s="76"/>
      <c r="AR210" s="76"/>
      <c r="AS210" s="76"/>
      <c r="AT210" s="76"/>
      <c r="AU210" s="76"/>
      <c r="AV210" s="76"/>
      <c r="AW210" s="76"/>
      <c r="AX210" s="76"/>
      <c r="AY210" s="76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</row>
    <row r="211" spans="2:63"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  <c r="AI211" s="76"/>
      <c r="AJ211" s="76"/>
      <c r="AK211" s="76"/>
      <c r="AL211" s="76"/>
      <c r="AM211" s="76"/>
      <c r="AN211" s="76"/>
      <c r="AO211" s="76"/>
      <c r="AP211" s="76"/>
      <c r="AQ211" s="76"/>
      <c r="AR211" s="76"/>
      <c r="AS211" s="76"/>
      <c r="AT211" s="76"/>
      <c r="AU211" s="76"/>
      <c r="AV211" s="76"/>
      <c r="AW211" s="76"/>
      <c r="AX211" s="76"/>
      <c r="AY211" s="76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</row>
    <row r="212" spans="2:63"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  <c r="AI212" s="76"/>
      <c r="AJ212" s="76"/>
      <c r="AK212" s="76"/>
      <c r="AL212" s="76"/>
      <c r="AM212" s="76"/>
      <c r="AN212" s="76"/>
      <c r="AO212" s="76"/>
      <c r="AP212" s="76"/>
      <c r="AQ212" s="76"/>
      <c r="AR212" s="76"/>
      <c r="AS212" s="76"/>
      <c r="AT212" s="76"/>
      <c r="AU212" s="76"/>
      <c r="AV212" s="76"/>
      <c r="AW212" s="76"/>
      <c r="AX212" s="76"/>
      <c r="AY212" s="76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</row>
    <row r="213" spans="2:63"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I213" s="76"/>
      <c r="AJ213" s="76"/>
      <c r="AK213" s="76"/>
      <c r="AL213" s="76"/>
      <c r="AM213" s="76"/>
      <c r="AN213" s="76"/>
      <c r="AO213" s="76"/>
      <c r="AP213" s="76"/>
      <c r="AQ213" s="76"/>
      <c r="AR213" s="76"/>
      <c r="AS213" s="76"/>
      <c r="AT213" s="76"/>
      <c r="AU213" s="76"/>
      <c r="AV213" s="76"/>
      <c r="AW213" s="76"/>
      <c r="AX213" s="76"/>
      <c r="AY213" s="76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</row>
    <row r="214" spans="2:63"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  <c r="AH214" s="76"/>
      <c r="AI214" s="76"/>
      <c r="AJ214" s="76"/>
      <c r="AK214" s="76"/>
      <c r="AL214" s="76"/>
      <c r="AM214" s="76"/>
      <c r="AN214" s="76"/>
      <c r="AO214" s="76"/>
      <c r="AP214" s="76"/>
      <c r="AQ214" s="76"/>
      <c r="AR214" s="76"/>
      <c r="AS214" s="76"/>
      <c r="AT214" s="76"/>
      <c r="AU214" s="76"/>
      <c r="AV214" s="76"/>
      <c r="AW214" s="76"/>
      <c r="AX214" s="76"/>
      <c r="AY214" s="76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</row>
    <row r="215" spans="2:63"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  <c r="AJ215" s="76"/>
      <c r="AK215" s="76"/>
      <c r="AL215" s="76"/>
      <c r="AM215" s="76"/>
      <c r="AN215" s="76"/>
      <c r="AO215" s="76"/>
      <c r="AP215" s="76"/>
      <c r="AQ215" s="76"/>
      <c r="AR215" s="76"/>
      <c r="AS215" s="76"/>
      <c r="AT215" s="76"/>
      <c r="AU215" s="76"/>
      <c r="AV215" s="76"/>
      <c r="AW215" s="76"/>
      <c r="AX215" s="76"/>
      <c r="AY215" s="76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</row>
    <row r="216" spans="2:63"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6"/>
      <c r="AG216" s="76"/>
      <c r="AH216" s="76"/>
      <c r="AI216" s="76"/>
      <c r="AJ216" s="76"/>
      <c r="AK216" s="76"/>
      <c r="AL216" s="76"/>
      <c r="AM216" s="76"/>
      <c r="AN216" s="76"/>
      <c r="AO216" s="76"/>
      <c r="AP216" s="76"/>
      <c r="AQ216" s="76"/>
      <c r="AR216" s="76"/>
      <c r="AS216" s="76"/>
      <c r="AT216" s="76"/>
      <c r="AU216" s="76"/>
      <c r="AV216" s="76"/>
      <c r="AW216" s="76"/>
      <c r="AX216" s="76"/>
      <c r="AY216" s="76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</row>
    <row r="217" spans="2:63"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  <c r="AH217" s="76"/>
      <c r="AI217" s="76"/>
      <c r="AJ217" s="76"/>
      <c r="AK217" s="76"/>
      <c r="AL217" s="76"/>
      <c r="AM217" s="76"/>
      <c r="AN217" s="76"/>
      <c r="AO217" s="76"/>
      <c r="AP217" s="76"/>
      <c r="AQ217" s="76"/>
      <c r="AR217" s="76"/>
      <c r="AS217" s="76"/>
      <c r="AT217" s="76"/>
      <c r="AU217" s="76"/>
      <c r="AV217" s="76"/>
      <c r="AW217" s="76"/>
      <c r="AX217" s="76"/>
      <c r="AY217" s="76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</row>
    <row r="218" spans="2:63"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  <c r="AB218" s="76"/>
      <c r="AC218" s="76"/>
      <c r="AD218" s="76"/>
      <c r="AE218" s="76"/>
      <c r="AF218" s="76"/>
      <c r="AG218" s="76"/>
      <c r="AH218" s="76"/>
      <c r="AI218" s="76"/>
      <c r="AJ218" s="76"/>
      <c r="AK218" s="76"/>
      <c r="AL218" s="76"/>
      <c r="AM218" s="76"/>
      <c r="AN218" s="76"/>
      <c r="AO218" s="76"/>
      <c r="AP218" s="76"/>
      <c r="AQ218" s="76"/>
      <c r="AR218" s="76"/>
      <c r="AS218" s="76"/>
      <c r="AT218" s="76"/>
      <c r="AU218" s="76"/>
      <c r="AV218" s="76"/>
      <c r="AW218" s="76"/>
      <c r="AX218" s="76"/>
      <c r="AY218" s="76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</row>
    <row r="219" spans="2:63"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  <c r="AG219" s="76"/>
      <c r="AH219" s="76"/>
      <c r="AI219" s="76"/>
      <c r="AJ219" s="76"/>
      <c r="AK219" s="76"/>
      <c r="AL219" s="76"/>
      <c r="AM219" s="76"/>
      <c r="AN219" s="76"/>
      <c r="AO219" s="76"/>
      <c r="AP219" s="76"/>
      <c r="AQ219" s="76"/>
      <c r="AR219" s="76"/>
      <c r="AS219" s="76"/>
      <c r="AT219" s="76"/>
      <c r="AU219" s="76"/>
      <c r="AV219" s="76"/>
      <c r="AW219" s="76"/>
      <c r="AX219" s="76"/>
      <c r="AY219" s="76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</row>
    <row r="220" spans="2:63"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  <c r="AB220" s="76"/>
      <c r="AC220" s="76"/>
      <c r="AD220" s="76"/>
      <c r="AE220" s="76"/>
      <c r="AF220" s="76"/>
      <c r="AG220" s="76"/>
      <c r="AH220" s="76"/>
      <c r="AI220" s="76"/>
      <c r="AJ220" s="76"/>
      <c r="AK220" s="76"/>
      <c r="AL220" s="76"/>
      <c r="AM220" s="76"/>
      <c r="AN220" s="76"/>
      <c r="AO220" s="76"/>
      <c r="AP220" s="76"/>
      <c r="AQ220" s="76"/>
      <c r="AR220" s="76"/>
      <c r="AS220" s="76"/>
      <c r="AT220" s="76"/>
      <c r="AU220" s="76"/>
      <c r="AV220" s="76"/>
      <c r="AW220" s="76"/>
      <c r="AX220" s="76"/>
      <c r="AY220" s="76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</row>
    <row r="221" spans="2:63"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I221" s="76"/>
      <c r="AJ221" s="76"/>
      <c r="AK221" s="76"/>
      <c r="AL221" s="76"/>
      <c r="AM221" s="76"/>
      <c r="AN221" s="76"/>
      <c r="AO221" s="76"/>
      <c r="AP221" s="76"/>
      <c r="AQ221" s="76"/>
      <c r="AR221" s="76"/>
      <c r="AS221" s="76"/>
      <c r="AT221" s="76"/>
      <c r="AU221" s="76"/>
      <c r="AV221" s="76"/>
      <c r="AW221" s="76"/>
      <c r="AX221" s="76"/>
      <c r="AY221" s="76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</row>
    <row r="222" spans="2:63"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  <c r="AG222" s="76"/>
      <c r="AH222" s="76"/>
      <c r="AI222" s="76"/>
      <c r="AJ222" s="76"/>
      <c r="AK222" s="76"/>
      <c r="AL222" s="76"/>
      <c r="AM222" s="76"/>
      <c r="AN222" s="76"/>
      <c r="AO222" s="76"/>
      <c r="AP222" s="76"/>
      <c r="AQ222" s="76"/>
      <c r="AR222" s="76"/>
      <c r="AS222" s="76"/>
      <c r="AT222" s="76"/>
      <c r="AU222" s="76"/>
      <c r="AV222" s="76"/>
      <c r="AW222" s="76"/>
      <c r="AX222" s="76"/>
      <c r="AY222" s="76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</row>
    <row r="223" spans="2:63"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  <c r="AB223" s="76"/>
      <c r="AC223" s="76"/>
      <c r="AD223" s="76"/>
      <c r="AE223" s="76"/>
      <c r="AF223" s="76"/>
      <c r="AG223" s="76"/>
      <c r="AH223" s="76"/>
      <c r="AI223" s="76"/>
      <c r="AJ223" s="76"/>
      <c r="AK223" s="76"/>
      <c r="AL223" s="76"/>
      <c r="AM223" s="76"/>
      <c r="AN223" s="76"/>
      <c r="AO223" s="76"/>
      <c r="AP223" s="76"/>
      <c r="AQ223" s="76"/>
      <c r="AR223" s="76"/>
      <c r="AS223" s="76"/>
      <c r="AT223" s="76"/>
      <c r="AU223" s="76"/>
      <c r="AV223" s="76"/>
      <c r="AW223" s="76"/>
      <c r="AX223" s="76"/>
      <c r="AY223" s="76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</row>
    <row r="224" spans="2:63"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  <c r="AB224" s="76"/>
      <c r="AC224" s="76"/>
      <c r="AD224" s="76"/>
      <c r="AE224" s="76"/>
      <c r="AF224" s="76"/>
      <c r="AG224" s="76"/>
      <c r="AH224" s="76"/>
      <c r="AI224" s="76"/>
      <c r="AJ224" s="76"/>
      <c r="AK224" s="76"/>
      <c r="AL224" s="76"/>
      <c r="AM224" s="76"/>
      <c r="AN224" s="76"/>
      <c r="AO224" s="76"/>
      <c r="AP224" s="76"/>
      <c r="AQ224" s="76"/>
      <c r="AR224" s="76"/>
      <c r="AS224" s="76"/>
      <c r="AT224" s="76"/>
      <c r="AU224" s="76"/>
      <c r="AV224" s="76"/>
      <c r="AW224" s="76"/>
      <c r="AX224" s="76"/>
      <c r="AY224" s="76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</row>
    <row r="225" spans="2:63"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  <c r="AB225" s="76"/>
      <c r="AC225" s="76"/>
      <c r="AD225" s="76"/>
      <c r="AE225" s="76"/>
      <c r="AF225" s="76"/>
      <c r="AG225" s="76"/>
      <c r="AH225" s="76"/>
      <c r="AI225" s="76"/>
      <c r="AJ225" s="76"/>
      <c r="AK225" s="76"/>
      <c r="AL225" s="76"/>
      <c r="AM225" s="76"/>
      <c r="AN225" s="76"/>
      <c r="AO225" s="76"/>
      <c r="AP225" s="76"/>
      <c r="AQ225" s="76"/>
      <c r="AR225" s="76"/>
      <c r="AS225" s="76"/>
      <c r="AT225" s="76"/>
      <c r="AU225" s="76"/>
      <c r="AV225" s="76"/>
      <c r="AW225" s="76"/>
      <c r="AX225" s="76"/>
      <c r="AY225" s="76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</row>
    <row r="226" spans="2:63"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  <c r="AA226" s="76"/>
      <c r="AB226" s="76"/>
      <c r="AC226" s="76"/>
      <c r="AD226" s="76"/>
      <c r="AE226" s="76"/>
      <c r="AF226" s="76"/>
      <c r="AG226" s="76"/>
      <c r="AH226" s="76"/>
      <c r="AI226" s="76"/>
      <c r="AJ226" s="76"/>
      <c r="AK226" s="76"/>
      <c r="AL226" s="76"/>
      <c r="AM226" s="76"/>
      <c r="AN226" s="76"/>
      <c r="AO226" s="76"/>
      <c r="AP226" s="76"/>
      <c r="AQ226" s="76"/>
      <c r="AR226" s="76"/>
      <c r="AS226" s="76"/>
      <c r="AT226" s="76"/>
      <c r="AU226" s="76"/>
      <c r="AV226" s="76"/>
      <c r="AW226" s="76"/>
      <c r="AX226" s="76"/>
      <c r="AY226" s="76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</row>
    <row r="227" spans="2:63"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  <c r="AB227" s="76"/>
      <c r="AC227" s="76"/>
      <c r="AD227" s="76"/>
      <c r="AE227" s="76"/>
      <c r="AF227" s="76"/>
      <c r="AG227" s="76"/>
      <c r="AH227" s="76"/>
      <c r="AI227" s="76"/>
      <c r="AJ227" s="76"/>
      <c r="AK227" s="76"/>
      <c r="AL227" s="76"/>
      <c r="AM227" s="76"/>
      <c r="AN227" s="76"/>
      <c r="AO227" s="76"/>
      <c r="AP227" s="76"/>
      <c r="AQ227" s="76"/>
      <c r="AR227" s="76"/>
      <c r="AS227" s="76"/>
      <c r="AT227" s="76"/>
      <c r="AU227" s="76"/>
      <c r="AV227" s="76"/>
      <c r="AW227" s="76"/>
      <c r="AX227" s="76"/>
      <c r="AY227" s="76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</row>
    <row r="228" spans="2:63"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  <c r="AE228" s="76"/>
      <c r="AF228" s="76"/>
      <c r="AG228" s="76"/>
      <c r="AH228" s="76"/>
      <c r="AI228" s="76"/>
      <c r="AJ228" s="76"/>
      <c r="AK228" s="76"/>
      <c r="AL228" s="76"/>
      <c r="AM228" s="76"/>
      <c r="AN228" s="76"/>
      <c r="AO228" s="76"/>
      <c r="AP228" s="76"/>
      <c r="AQ228" s="76"/>
      <c r="AR228" s="76"/>
      <c r="AS228" s="76"/>
      <c r="AT228" s="76"/>
      <c r="AU228" s="76"/>
      <c r="AV228" s="76"/>
      <c r="AW228" s="76"/>
      <c r="AX228" s="76"/>
      <c r="AY228" s="76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</row>
    <row r="229" spans="2:63"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  <c r="AC229" s="76"/>
      <c r="AD229" s="76"/>
      <c r="AE229" s="76"/>
      <c r="AF229" s="76"/>
      <c r="AG229" s="76"/>
      <c r="AH229" s="76"/>
      <c r="AI229" s="76"/>
      <c r="AJ229" s="76"/>
      <c r="AK229" s="76"/>
      <c r="AL229" s="76"/>
      <c r="AM229" s="76"/>
      <c r="AN229" s="76"/>
      <c r="AO229" s="76"/>
      <c r="AP229" s="76"/>
      <c r="AQ229" s="76"/>
      <c r="AR229" s="76"/>
      <c r="AS229" s="76"/>
      <c r="AT229" s="76"/>
      <c r="AU229" s="76"/>
      <c r="AV229" s="76"/>
      <c r="AW229" s="76"/>
      <c r="AX229" s="76"/>
      <c r="AY229" s="76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</row>
    <row r="230" spans="2:63"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  <c r="AA230" s="76"/>
      <c r="AB230" s="76"/>
      <c r="AC230" s="76"/>
      <c r="AD230" s="76"/>
      <c r="AE230" s="76"/>
      <c r="AF230" s="76"/>
      <c r="AG230" s="76"/>
      <c r="AH230" s="76"/>
      <c r="AI230" s="76"/>
      <c r="AJ230" s="76"/>
      <c r="AK230" s="76"/>
      <c r="AL230" s="76"/>
      <c r="AM230" s="76"/>
      <c r="AN230" s="76"/>
      <c r="AO230" s="76"/>
      <c r="AP230" s="76"/>
      <c r="AQ230" s="76"/>
      <c r="AR230" s="76"/>
      <c r="AS230" s="76"/>
      <c r="AT230" s="76"/>
      <c r="AU230" s="76"/>
      <c r="AV230" s="76"/>
      <c r="AW230" s="76"/>
      <c r="AX230" s="76"/>
      <c r="AY230" s="76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</row>
    <row r="231" spans="2:63"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  <c r="AA231" s="76"/>
      <c r="AB231" s="76"/>
      <c r="AC231" s="76"/>
      <c r="AD231" s="76"/>
      <c r="AE231" s="76"/>
      <c r="AF231" s="76"/>
      <c r="AG231" s="76"/>
      <c r="AH231" s="76"/>
      <c r="AI231" s="76"/>
      <c r="AJ231" s="76"/>
      <c r="AK231" s="76"/>
      <c r="AL231" s="76"/>
      <c r="AM231" s="76"/>
      <c r="AN231" s="76"/>
      <c r="AO231" s="76"/>
      <c r="AP231" s="76"/>
      <c r="AQ231" s="76"/>
      <c r="AR231" s="76"/>
      <c r="AS231" s="76"/>
      <c r="AT231" s="76"/>
      <c r="AU231" s="76"/>
      <c r="AV231" s="76"/>
      <c r="AW231" s="76"/>
      <c r="AX231" s="76"/>
      <c r="AY231" s="76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</row>
    <row r="232" spans="2:63"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76"/>
      <c r="AB232" s="76"/>
      <c r="AC232" s="76"/>
      <c r="AD232" s="76"/>
      <c r="AE232" s="76"/>
      <c r="AF232" s="76"/>
      <c r="AG232" s="76"/>
      <c r="AH232" s="76"/>
      <c r="AI232" s="76"/>
      <c r="AJ232" s="76"/>
      <c r="AK232" s="76"/>
      <c r="AL232" s="76"/>
      <c r="AM232" s="76"/>
      <c r="AN232" s="76"/>
      <c r="AO232" s="76"/>
      <c r="AP232" s="76"/>
      <c r="AQ232" s="76"/>
      <c r="AR232" s="76"/>
      <c r="AS232" s="76"/>
      <c r="AT232" s="76"/>
      <c r="AU232" s="76"/>
      <c r="AV232" s="76"/>
      <c r="AW232" s="76"/>
      <c r="AX232" s="76"/>
      <c r="AY232" s="76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</row>
    <row r="233" spans="2:63"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  <c r="AA233" s="76"/>
      <c r="AB233" s="76"/>
      <c r="AC233" s="76"/>
      <c r="AD233" s="76"/>
      <c r="AE233" s="76"/>
      <c r="AF233" s="76"/>
      <c r="AG233" s="76"/>
      <c r="AH233" s="76"/>
      <c r="AI233" s="76"/>
      <c r="AJ233" s="76"/>
      <c r="AK233" s="76"/>
      <c r="AL233" s="76"/>
      <c r="AM233" s="76"/>
      <c r="AN233" s="76"/>
      <c r="AO233" s="76"/>
      <c r="AP233" s="76"/>
      <c r="AQ233" s="76"/>
      <c r="AR233" s="76"/>
      <c r="AS233" s="76"/>
      <c r="AT233" s="76"/>
      <c r="AU233" s="76"/>
      <c r="AV233" s="76"/>
      <c r="AW233" s="76"/>
      <c r="AX233" s="76"/>
      <c r="AY233" s="76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</row>
    <row r="234" spans="2:63"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  <c r="AB234" s="76"/>
      <c r="AC234" s="76"/>
      <c r="AD234" s="76"/>
      <c r="AE234" s="76"/>
      <c r="AF234" s="76"/>
      <c r="AG234" s="76"/>
      <c r="AH234" s="76"/>
      <c r="AI234" s="76"/>
      <c r="AJ234" s="76"/>
      <c r="AK234" s="76"/>
      <c r="AL234" s="76"/>
      <c r="AM234" s="76"/>
      <c r="AN234" s="76"/>
      <c r="AO234" s="76"/>
      <c r="AP234" s="76"/>
      <c r="AQ234" s="76"/>
      <c r="AR234" s="76"/>
      <c r="AS234" s="76"/>
      <c r="AT234" s="76"/>
      <c r="AU234" s="76"/>
      <c r="AV234" s="76"/>
      <c r="AW234" s="76"/>
      <c r="AX234" s="76"/>
      <c r="AY234" s="76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</row>
    <row r="235" spans="2:63"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  <c r="AA235" s="76"/>
      <c r="AB235" s="76"/>
      <c r="AC235" s="76"/>
      <c r="AD235" s="76"/>
      <c r="AE235" s="76"/>
      <c r="AF235" s="76"/>
      <c r="AG235" s="76"/>
      <c r="AH235" s="76"/>
      <c r="AI235" s="76"/>
      <c r="AJ235" s="76"/>
      <c r="AK235" s="76"/>
      <c r="AL235" s="76"/>
      <c r="AM235" s="76"/>
      <c r="AN235" s="76"/>
      <c r="AO235" s="76"/>
      <c r="AP235" s="76"/>
      <c r="AQ235" s="76"/>
      <c r="AR235" s="76"/>
      <c r="AS235" s="76"/>
      <c r="AT235" s="76"/>
      <c r="AU235" s="76"/>
      <c r="AV235" s="76"/>
      <c r="AW235" s="76"/>
      <c r="AX235" s="76"/>
      <c r="AY235" s="76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</row>
    <row r="236" spans="2:63"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  <c r="AA236" s="76"/>
      <c r="AB236" s="76"/>
      <c r="AC236" s="76"/>
      <c r="AD236" s="76"/>
      <c r="AE236" s="76"/>
      <c r="AF236" s="76"/>
      <c r="AG236" s="76"/>
      <c r="AH236" s="76"/>
      <c r="AI236" s="76"/>
      <c r="AJ236" s="76"/>
      <c r="AK236" s="76"/>
      <c r="AL236" s="76"/>
      <c r="AM236" s="76"/>
      <c r="AN236" s="76"/>
      <c r="AO236" s="76"/>
      <c r="AP236" s="76"/>
      <c r="AQ236" s="76"/>
      <c r="AR236" s="76"/>
      <c r="AS236" s="76"/>
      <c r="AT236" s="76"/>
      <c r="AU236" s="76"/>
      <c r="AV236" s="76"/>
      <c r="AW236" s="76"/>
      <c r="AX236" s="76"/>
      <c r="AY236" s="76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</row>
    <row r="237" spans="2:63"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  <c r="AA237" s="76"/>
      <c r="AB237" s="76"/>
      <c r="AC237" s="76"/>
      <c r="AD237" s="76"/>
      <c r="AE237" s="76"/>
      <c r="AF237" s="76"/>
      <c r="AG237" s="76"/>
      <c r="AH237" s="76"/>
      <c r="AI237" s="76"/>
      <c r="AJ237" s="76"/>
      <c r="AK237" s="76"/>
      <c r="AL237" s="76"/>
      <c r="AM237" s="76"/>
      <c r="AN237" s="76"/>
      <c r="AO237" s="76"/>
      <c r="AP237" s="76"/>
      <c r="AQ237" s="76"/>
      <c r="AR237" s="76"/>
      <c r="AS237" s="76"/>
      <c r="AT237" s="76"/>
      <c r="AU237" s="76"/>
      <c r="AV237" s="76"/>
      <c r="AW237" s="76"/>
      <c r="AX237" s="76"/>
      <c r="AY237" s="76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</row>
    <row r="238" spans="2:63"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  <c r="AA238" s="76"/>
      <c r="AB238" s="76"/>
      <c r="AC238" s="76"/>
      <c r="AD238" s="76"/>
      <c r="AE238" s="76"/>
      <c r="AF238" s="76"/>
      <c r="AG238" s="76"/>
      <c r="AH238" s="76"/>
      <c r="AI238" s="76"/>
      <c r="AJ238" s="76"/>
      <c r="AK238" s="76"/>
      <c r="AL238" s="76"/>
      <c r="AM238" s="76"/>
      <c r="AN238" s="76"/>
      <c r="AO238" s="76"/>
      <c r="AP238" s="76"/>
      <c r="AQ238" s="76"/>
      <c r="AR238" s="76"/>
      <c r="AS238" s="76"/>
      <c r="AT238" s="76"/>
      <c r="AU238" s="76"/>
      <c r="AV238" s="76"/>
      <c r="AW238" s="76"/>
      <c r="AX238" s="76"/>
      <c r="AY238" s="76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</row>
    <row r="239" spans="2:63"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  <c r="AA239" s="76"/>
      <c r="AB239" s="76"/>
      <c r="AC239" s="76"/>
      <c r="AD239" s="76"/>
      <c r="AE239" s="76"/>
      <c r="AF239" s="76"/>
      <c r="AG239" s="76"/>
      <c r="AH239" s="76"/>
      <c r="AI239" s="76"/>
      <c r="AJ239" s="76"/>
      <c r="AK239" s="76"/>
      <c r="AL239" s="76"/>
      <c r="AM239" s="76"/>
      <c r="AN239" s="76"/>
      <c r="AO239" s="76"/>
      <c r="AP239" s="76"/>
      <c r="AQ239" s="76"/>
      <c r="AR239" s="76"/>
      <c r="AS239" s="76"/>
      <c r="AT239" s="76"/>
      <c r="AU239" s="76"/>
      <c r="AV239" s="76"/>
      <c r="AW239" s="76"/>
      <c r="AX239" s="76"/>
      <c r="AY239" s="76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</row>
    <row r="240" spans="2:63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</row>
    <row r="241" spans="2:63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</row>
    <row r="242" spans="2:63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</row>
    <row r="243" spans="2:63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</row>
    <row r="244" spans="2:63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</row>
    <row r="245" spans="2:63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</row>
    <row r="246" spans="2:63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</row>
    <row r="247" spans="2:63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</row>
    <row r="248" spans="2:63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</row>
    <row r="249" spans="2:63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</row>
    <row r="250" spans="2:63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</row>
    <row r="251" spans="2:63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</row>
    <row r="252" spans="2:63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</row>
    <row r="253" spans="2:63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</row>
    <row r="254" spans="2:63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</row>
    <row r="255" spans="2:63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</row>
    <row r="256" spans="2:63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</row>
    <row r="257" spans="2:63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</row>
    <row r="258" spans="2:63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</row>
    <row r="259" spans="2:63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</row>
    <row r="260" spans="2:63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</row>
    <row r="261" spans="2:63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</row>
    <row r="262" spans="2:63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</row>
    <row r="263" spans="2:63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</row>
    <row r="264" spans="2:63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</row>
    <row r="265" spans="2:63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</row>
    <row r="266" spans="2:63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</row>
    <row r="267" spans="2:63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</row>
    <row r="268" spans="2:63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</row>
    <row r="269" spans="2:63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</row>
    <row r="270" spans="2:63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</row>
    <row r="271" spans="2:63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</row>
    <row r="272" spans="2:63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</row>
    <row r="273" spans="2:63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</row>
    <row r="274" spans="2:63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</row>
    <row r="275" spans="2:63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</row>
    <row r="276" spans="2:63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</row>
    <row r="277" spans="2:63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</row>
    <row r="278" spans="2:63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</row>
    <row r="279" spans="2:63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</row>
    <row r="280" spans="2:63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</row>
    <row r="281" spans="2:63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</row>
    <row r="282" spans="2:63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</row>
    <row r="283" spans="2:63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</row>
    <row r="284" spans="2:63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</row>
    <row r="285" spans="2:63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</row>
    <row r="286" spans="2:63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</row>
    <row r="287" spans="2:63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</row>
    <row r="288" spans="2:63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</row>
    <row r="289" spans="2:63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</row>
    <row r="290" spans="2:63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</row>
    <row r="291" spans="2:63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</row>
    <row r="292" spans="2:63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</row>
    <row r="293" spans="2:63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</row>
    <row r="294" spans="2:63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</row>
    <row r="295" spans="2:63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</row>
    <row r="296" spans="2:63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</row>
    <row r="297" spans="2:63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</row>
    <row r="298" spans="2:63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</row>
    <row r="299" spans="2:63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</row>
    <row r="300" spans="2:63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</row>
    <row r="301" spans="2:63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</row>
    <row r="302" spans="2:63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</row>
    <row r="303" spans="2:63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</row>
    <row r="304" spans="2:63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</row>
    <row r="305" spans="2:63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</row>
    <row r="306" spans="2:63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</row>
    <row r="307" spans="2:63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</row>
    <row r="308" spans="2:63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</row>
  </sheetData>
  <mergeCells count="10">
    <mergeCell ref="B1:AD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" bottom="0" header="0" footer="0"/>
  <pageSetup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TESORERIA</vt:lpstr>
      <vt:lpstr>TESORERIA!Área_de_impresión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fperez</cp:lastModifiedBy>
  <dcterms:created xsi:type="dcterms:W3CDTF">2013-03-07T19:58:47Z</dcterms:created>
  <dcterms:modified xsi:type="dcterms:W3CDTF">2013-03-07T20:00:50Z</dcterms:modified>
</cp:coreProperties>
</file>