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ESORERIA" sheetId="1" r:id="rId1"/>
  </sheets>
  <externalReferences>
    <externalReference r:id="rId2"/>
    <externalReference r:id="rId3"/>
  </externalReferences>
  <definedNames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1">#N/A</definedName>
    <definedName name="_1987">#N/A</definedName>
    <definedName name="_Order1" hidden="1">255</definedName>
    <definedName name="AccessDatabase" hidden="1">"\\De2kp-42538\BOLETIN\Claga\CLAGA2000.mdb"</definedName>
    <definedName name="ACUMULADO">#N/A</definedName>
    <definedName name="_xlnm.Print_Area" localSheetId="0">TESORERIA!$A$1:$AE$55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ROS1">#N/A</definedName>
    <definedName name="_ROS2">#N/A</definedName>
    <definedName name="_ROS3">#N/A</definedName>
    <definedName name="_ROS4">#N/A</definedName>
  </definedNames>
  <calcPr calcId="125725"/>
</workbook>
</file>

<file path=xl/calcChain.xml><?xml version="1.0" encoding="utf-8"?>
<calcChain xmlns="http://schemas.openxmlformats.org/spreadsheetml/2006/main">
  <c r="AC51" i="1"/>
  <c r="AD51" s="1"/>
  <c r="AB51"/>
  <c r="O51"/>
  <c r="AA48"/>
  <c r="Z48"/>
  <c r="Y48"/>
  <c r="X48"/>
  <c r="W48"/>
  <c r="V48"/>
  <c r="U48"/>
  <c r="T48"/>
  <c r="S48"/>
  <c r="R48"/>
  <c r="Q48"/>
  <c r="P48"/>
  <c r="AB48" s="1"/>
  <c r="AC48" s="1"/>
  <c r="O48"/>
  <c r="AA47"/>
  <c r="Z47"/>
  <c r="Y47"/>
  <c r="X47"/>
  <c r="W47"/>
  <c r="V47"/>
  <c r="U47"/>
  <c r="T47"/>
  <c r="S47"/>
  <c r="R47"/>
  <c r="Q47"/>
  <c r="P47"/>
  <c r="AB47" s="1"/>
  <c r="O47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AA45"/>
  <c r="Z45"/>
  <c r="Y45"/>
  <c r="X45"/>
  <c r="W45"/>
  <c r="V45"/>
  <c r="U45"/>
  <c r="T45"/>
  <c r="S45"/>
  <c r="R45"/>
  <c r="Q45"/>
  <c r="P45"/>
  <c r="AB45" s="1"/>
  <c r="AC45" s="1"/>
  <c r="AD45" s="1"/>
  <c r="O45"/>
  <c r="AA44"/>
  <c r="Z44"/>
  <c r="Y44"/>
  <c r="X44"/>
  <c r="W44"/>
  <c r="V44"/>
  <c r="U44"/>
  <c r="T44"/>
  <c r="S44"/>
  <c r="R44"/>
  <c r="Q44"/>
  <c r="P44"/>
  <c r="AB44" s="1"/>
  <c r="AC44" s="1"/>
  <c r="AD44" s="1"/>
  <c r="O44"/>
  <c r="AA43"/>
  <c r="Z43"/>
  <c r="Y43"/>
  <c r="X43"/>
  <c r="X41" s="1"/>
  <c r="W43"/>
  <c r="V43"/>
  <c r="U43"/>
  <c r="T43"/>
  <c r="T41" s="1"/>
  <c r="S43"/>
  <c r="R43"/>
  <c r="Q43"/>
  <c r="P43"/>
  <c r="AB43" s="1"/>
  <c r="N43"/>
  <c r="M43"/>
  <c r="L43"/>
  <c r="L41" s="1"/>
  <c r="L37" s="1"/>
  <c r="K43"/>
  <c r="J43"/>
  <c r="I43"/>
  <c r="H43"/>
  <c r="H41" s="1"/>
  <c r="H37" s="1"/>
  <c r="G43"/>
  <c r="F43"/>
  <c r="E43"/>
  <c r="D43"/>
  <c r="D41" s="1"/>
  <c r="D37" s="1"/>
  <c r="C43"/>
  <c r="O43" s="1"/>
  <c r="O41" s="1"/>
  <c r="O37" s="1"/>
  <c r="AA42"/>
  <c r="Z42"/>
  <c r="Y42"/>
  <c r="X42"/>
  <c r="W42"/>
  <c r="V42"/>
  <c r="U42"/>
  <c r="T42"/>
  <c r="S42"/>
  <c r="R42"/>
  <c r="Q42"/>
  <c r="P42"/>
  <c r="AB42" s="1"/>
  <c r="O42"/>
  <c r="AA41"/>
  <c r="Z41"/>
  <c r="Y41"/>
  <c r="W41"/>
  <c r="V41"/>
  <c r="U41"/>
  <c r="S41"/>
  <c r="R41"/>
  <c r="Q41"/>
  <c r="N41"/>
  <c r="M41"/>
  <c r="K41"/>
  <c r="J41"/>
  <c r="I41"/>
  <c r="G41"/>
  <c r="F41"/>
  <c r="E41"/>
  <c r="C41"/>
  <c r="AA40"/>
  <c r="Z40"/>
  <c r="Y40"/>
  <c r="X40"/>
  <c r="X38" s="1"/>
  <c r="X37" s="1"/>
  <c r="W40"/>
  <c r="V40"/>
  <c r="U40"/>
  <c r="T40"/>
  <c r="T38" s="1"/>
  <c r="T37" s="1"/>
  <c r="S40"/>
  <c r="R40"/>
  <c r="Q40"/>
  <c r="P40"/>
  <c r="AB40" s="1"/>
  <c r="AC40" s="1"/>
  <c r="AD40" s="1"/>
  <c r="O40"/>
  <c r="AA39"/>
  <c r="Z39"/>
  <c r="Y39"/>
  <c r="X39"/>
  <c r="W39"/>
  <c r="V39"/>
  <c r="U39"/>
  <c r="T39"/>
  <c r="S39"/>
  <c r="R39"/>
  <c r="Q39"/>
  <c r="P39"/>
  <c r="AB39" s="1"/>
  <c r="O39"/>
  <c r="AA38"/>
  <c r="Z38"/>
  <c r="Y38"/>
  <c r="W38"/>
  <c r="V38"/>
  <c r="U38"/>
  <c r="S38"/>
  <c r="R38"/>
  <c r="Q38"/>
  <c r="O38"/>
  <c r="N38"/>
  <c r="M38"/>
  <c r="L38"/>
  <c r="K38"/>
  <c r="J38"/>
  <c r="I38"/>
  <c r="H38"/>
  <c r="G38"/>
  <c r="F38"/>
  <c r="E38"/>
  <c r="D38"/>
  <c r="C38"/>
  <c r="AA37"/>
  <c r="AA50" s="1"/>
  <c r="Z37"/>
  <c r="Y37"/>
  <c r="W37"/>
  <c r="W50" s="1"/>
  <c r="V37"/>
  <c r="V50" s="1"/>
  <c r="U37"/>
  <c r="S37"/>
  <c r="R37"/>
  <c r="Q37"/>
  <c r="N37"/>
  <c r="M37"/>
  <c r="K37"/>
  <c r="J37"/>
  <c r="I37"/>
  <c r="G37"/>
  <c r="F37"/>
  <c r="E37"/>
  <c r="C37"/>
  <c r="AA36"/>
  <c r="Z36"/>
  <c r="Y36"/>
  <c r="X36"/>
  <c r="W36"/>
  <c r="V36"/>
  <c r="U36"/>
  <c r="T36"/>
  <c r="S36"/>
  <c r="R36"/>
  <c r="Q36"/>
  <c r="P36"/>
  <c r="AB36" s="1"/>
  <c r="AC36" s="1"/>
  <c r="AD36" s="1"/>
  <c r="O36"/>
  <c r="AC34"/>
  <c r="AD34" s="1"/>
  <c r="AB34"/>
  <c r="O34"/>
  <c r="AC33"/>
  <c r="AD33" s="1"/>
  <c r="AB33"/>
  <c r="O33"/>
  <c r="AB32"/>
  <c r="AC32" s="1"/>
  <c r="O32"/>
  <c r="AA31"/>
  <c r="Z31"/>
  <c r="Y31"/>
  <c r="X31"/>
  <c r="X28" s="1"/>
  <c r="W31"/>
  <c r="V31"/>
  <c r="U31"/>
  <c r="T31"/>
  <c r="T28" s="1"/>
  <c r="S31"/>
  <c r="R31"/>
  <c r="Q31"/>
  <c r="P31"/>
  <c r="P28" s="1"/>
  <c r="O31"/>
  <c r="O28" s="1"/>
  <c r="O19" s="1"/>
  <c r="O17" s="1"/>
  <c r="O8" s="1"/>
  <c r="O35" s="1"/>
  <c r="AA30"/>
  <c r="Z30"/>
  <c r="Y30"/>
  <c r="X30"/>
  <c r="W30"/>
  <c r="V30"/>
  <c r="U30"/>
  <c r="T30"/>
  <c r="S30"/>
  <c r="R30"/>
  <c r="Q30"/>
  <c r="P30"/>
  <c r="AB30" s="1"/>
  <c r="AC30" s="1"/>
  <c r="AD30" s="1"/>
  <c r="O30"/>
  <c r="AA29"/>
  <c r="AA28" s="1"/>
  <c r="AA19" s="1"/>
  <c r="AA17" s="1"/>
  <c r="AA8" s="1"/>
  <c r="AA35" s="1"/>
  <c r="Z29"/>
  <c r="Y29"/>
  <c r="X29"/>
  <c r="W29"/>
  <c r="W28" s="1"/>
  <c r="W19" s="1"/>
  <c r="W17" s="1"/>
  <c r="W8" s="1"/>
  <c r="W35" s="1"/>
  <c r="V29"/>
  <c r="U29"/>
  <c r="T29"/>
  <c r="S29"/>
  <c r="S28" s="1"/>
  <c r="S19" s="1"/>
  <c r="S17" s="1"/>
  <c r="S8" s="1"/>
  <c r="S35" s="1"/>
  <c r="R29"/>
  <c r="Q29"/>
  <c r="P29"/>
  <c r="AB29" s="1"/>
  <c r="Z28"/>
  <c r="Y28"/>
  <c r="V28"/>
  <c r="U28"/>
  <c r="R28"/>
  <c r="Q28"/>
  <c r="N28"/>
  <c r="M28"/>
  <c r="L28"/>
  <c r="K28"/>
  <c r="J28"/>
  <c r="I28"/>
  <c r="H28"/>
  <c r="G28"/>
  <c r="F28"/>
  <c r="E28"/>
  <c r="D28"/>
  <c r="C28"/>
  <c r="AD27"/>
  <c r="AC27"/>
  <c r="AB27"/>
  <c r="O27"/>
  <c r="AA26"/>
  <c r="Z26"/>
  <c r="Y26"/>
  <c r="X26"/>
  <c r="W26"/>
  <c r="V26"/>
  <c r="U26"/>
  <c r="T26"/>
  <c r="S26"/>
  <c r="R26"/>
  <c r="Q26"/>
  <c r="P26"/>
  <c r="AB26" s="1"/>
  <c r="AC26" s="1"/>
  <c r="AD26" s="1"/>
  <c r="O26"/>
  <c r="AA25"/>
  <c r="Z25"/>
  <c r="Y25"/>
  <c r="X25"/>
  <c r="W25"/>
  <c r="V25"/>
  <c r="U25"/>
  <c r="T25"/>
  <c r="S25"/>
  <c r="R25"/>
  <c r="Q25"/>
  <c r="P25"/>
  <c r="AB25" s="1"/>
  <c r="AC25" s="1"/>
  <c r="AD25" s="1"/>
  <c r="O25"/>
  <c r="AA24"/>
  <c r="Z24"/>
  <c r="Y24"/>
  <c r="X24"/>
  <c r="W24"/>
  <c r="V24"/>
  <c r="U24"/>
  <c r="T24"/>
  <c r="S24"/>
  <c r="R24"/>
  <c r="Q24"/>
  <c r="P24"/>
  <c r="AB24" s="1"/>
  <c r="O24"/>
  <c r="AA23"/>
  <c r="Z23"/>
  <c r="Y23"/>
  <c r="X23"/>
  <c r="W23"/>
  <c r="V23"/>
  <c r="U23"/>
  <c r="T23"/>
  <c r="S23"/>
  <c r="R23"/>
  <c r="Q23"/>
  <c r="P23"/>
  <c r="O23"/>
  <c r="N23"/>
  <c r="N19" s="1"/>
  <c r="N17" s="1"/>
  <c r="N8" s="1"/>
  <c r="N35" s="1"/>
  <c r="M23"/>
  <c r="M19" s="1"/>
  <c r="M17" s="1"/>
  <c r="M8" s="1"/>
  <c r="M35" s="1"/>
  <c r="M50" s="1"/>
  <c r="L23"/>
  <c r="L19" s="1"/>
  <c r="L17" s="1"/>
  <c r="L8" s="1"/>
  <c r="L35" s="1"/>
  <c r="K23"/>
  <c r="J23"/>
  <c r="J19" s="1"/>
  <c r="J17" s="1"/>
  <c r="J8" s="1"/>
  <c r="J35" s="1"/>
  <c r="I23"/>
  <c r="I19" s="1"/>
  <c r="I17" s="1"/>
  <c r="I8" s="1"/>
  <c r="I35" s="1"/>
  <c r="I50" s="1"/>
  <c r="H23"/>
  <c r="H19" s="1"/>
  <c r="H17" s="1"/>
  <c r="H8" s="1"/>
  <c r="H35" s="1"/>
  <c r="G23"/>
  <c r="F23"/>
  <c r="F19" s="1"/>
  <c r="F17" s="1"/>
  <c r="F8" s="1"/>
  <c r="F35" s="1"/>
  <c r="E23"/>
  <c r="E19" s="1"/>
  <c r="E17" s="1"/>
  <c r="E8" s="1"/>
  <c r="E35" s="1"/>
  <c r="E50" s="1"/>
  <c r="D23"/>
  <c r="D19" s="1"/>
  <c r="D17" s="1"/>
  <c r="D8" s="1"/>
  <c r="D35" s="1"/>
  <c r="C23"/>
  <c r="AA22"/>
  <c r="Z22"/>
  <c r="Z20" s="1"/>
  <c r="Z19" s="1"/>
  <c r="Z17" s="1"/>
  <c r="Z8" s="1"/>
  <c r="Z35" s="1"/>
  <c r="Y22"/>
  <c r="Y20" s="1"/>
  <c r="Y19" s="1"/>
  <c r="Y17" s="1"/>
  <c r="Y8" s="1"/>
  <c r="Y35" s="1"/>
  <c r="Y50" s="1"/>
  <c r="X22"/>
  <c r="X20" s="1"/>
  <c r="X19" s="1"/>
  <c r="X17" s="1"/>
  <c r="X8" s="1"/>
  <c r="X35" s="1"/>
  <c r="W22"/>
  <c r="V22"/>
  <c r="V20" s="1"/>
  <c r="V19" s="1"/>
  <c r="V17" s="1"/>
  <c r="V8" s="1"/>
  <c r="V35" s="1"/>
  <c r="U22"/>
  <c r="U20" s="1"/>
  <c r="U19" s="1"/>
  <c r="U17" s="1"/>
  <c r="U8" s="1"/>
  <c r="U35" s="1"/>
  <c r="U50" s="1"/>
  <c r="T22"/>
  <c r="T20" s="1"/>
  <c r="T19" s="1"/>
  <c r="T17" s="1"/>
  <c r="T8" s="1"/>
  <c r="T35" s="1"/>
  <c r="S22"/>
  <c r="R22"/>
  <c r="R20" s="1"/>
  <c r="R19" s="1"/>
  <c r="R17" s="1"/>
  <c r="R8" s="1"/>
  <c r="R35" s="1"/>
  <c r="Q22"/>
  <c r="Q20" s="1"/>
  <c r="Q19" s="1"/>
  <c r="Q17" s="1"/>
  <c r="Q8" s="1"/>
  <c r="Q35" s="1"/>
  <c r="Q50" s="1"/>
  <c r="P22"/>
  <c r="AB22" s="1"/>
  <c r="AC22" s="1"/>
  <c r="AD22" s="1"/>
  <c r="O22"/>
  <c r="AA21"/>
  <c r="Z21"/>
  <c r="Y21"/>
  <c r="X21"/>
  <c r="W21"/>
  <c r="V21"/>
  <c r="U21"/>
  <c r="T21"/>
  <c r="S21"/>
  <c r="R21"/>
  <c r="Q21"/>
  <c r="P21"/>
  <c r="AB21" s="1"/>
  <c r="O21"/>
  <c r="AA20"/>
  <c r="W20"/>
  <c r="S20"/>
  <c r="O20"/>
  <c r="N20"/>
  <c r="M20"/>
  <c r="L20"/>
  <c r="K20"/>
  <c r="J20"/>
  <c r="I20"/>
  <c r="H20"/>
  <c r="G20"/>
  <c r="F20"/>
  <c r="E20"/>
  <c r="D20"/>
  <c r="C20"/>
  <c r="K19"/>
  <c r="K17" s="1"/>
  <c r="K8" s="1"/>
  <c r="K35" s="1"/>
  <c r="G19"/>
  <c r="G17" s="1"/>
  <c r="G8" s="1"/>
  <c r="G35" s="1"/>
  <c r="C19"/>
  <c r="C17" s="1"/>
  <c r="C8" s="1"/>
  <c r="C35" s="1"/>
  <c r="AC18"/>
  <c r="AB18"/>
  <c r="O18"/>
  <c r="AA16"/>
  <c r="Z16"/>
  <c r="Y16"/>
  <c r="X16"/>
  <c r="AB16" s="1"/>
  <c r="AC16" s="1"/>
  <c r="AD16" s="1"/>
  <c r="O16"/>
  <c r="AD15"/>
  <c r="AC15"/>
  <c r="AB15"/>
  <c r="O15"/>
  <c r="AA14"/>
  <c r="Z14"/>
  <c r="Y14"/>
  <c r="X14"/>
  <c r="W14"/>
  <c r="V14"/>
  <c r="U14"/>
  <c r="T14"/>
  <c r="S14"/>
  <c r="R14"/>
  <c r="Q14"/>
  <c r="P14"/>
  <c r="AB14" s="1"/>
  <c r="O14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D12"/>
  <c r="AC12"/>
  <c r="AB12"/>
  <c r="O12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C39" l="1"/>
  <c r="AB38"/>
  <c r="AB13"/>
  <c r="AC14"/>
  <c r="AD14" s="1"/>
  <c r="AC21"/>
  <c r="AD21" s="1"/>
  <c r="AB20"/>
  <c r="J50"/>
  <c r="N50"/>
  <c r="G50"/>
  <c r="S50"/>
  <c r="D50"/>
  <c r="H50"/>
  <c r="L50"/>
  <c r="AB23"/>
  <c r="AC23" s="1"/>
  <c r="AD23" s="1"/>
  <c r="AC24"/>
  <c r="AD24" s="1"/>
  <c r="AC29"/>
  <c r="AB28"/>
  <c r="AC28" s="1"/>
  <c r="AD28" s="1"/>
  <c r="AC42"/>
  <c r="AB46"/>
  <c r="AC46" s="1"/>
  <c r="AD46" s="1"/>
  <c r="AC47"/>
  <c r="AD47" s="1"/>
  <c r="C50"/>
  <c r="Z50"/>
  <c r="F50"/>
  <c r="K50"/>
  <c r="R50"/>
  <c r="T50"/>
  <c r="X50"/>
  <c r="O50"/>
  <c r="AC43"/>
  <c r="AD43" s="1"/>
  <c r="AB31"/>
  <c r="AC31" s="1"/>
  <c r="AD31" s="1"/>
  <c r="P20"/>
  <c r="P19" s="1"/>
  <c r="P17" s="1"/>
  <c r="P8" s="1"/>
  <c r="P35" s="1"/>
  <c r="P38"/>
  <c r="P37" s="1"/>
  <c r="P41"/>
  <c r="AC20" l="1"/>
  <c r="AD20" s="1"/>
  <c r="AB19"/>
  <c r="AC38"/>
  <c r="AD38" s="1"/>
  <c r="AB10"/>
  <c r="AC13"/>
  <c r="AD13" s="1"/>
  <c r="P50"/>
  <c r="AB41"/>
  <c r="AC41" s="1"/>
  <c r="AD41" s="1"/>
  <c r="AB9" l="1"/>
  <c r="AC10"/>
  <c r="AD10" s="1"/>
  <c r="AC19"/>
  <c r="AD19" s="1"/>
  <c r="AB17"/>
  <c r="AC17" s="1"/>
  <c r="AD17" s="1"/>
  <c r="AB37"/>
  <c r="AC37" l="1"/>
  <c r="AD37" s="1"/>
  <c r="AB8"/>
  <c r="AC9"/>
  <c r="AD9" s="1"/>
  <c r="AC8" l="1"/>
  <c r="AD8" s="1"/>
  <c r="AB35"/>
  <c r="AC35" l="1"/>
  <c r="AD35" s="1"/>
  <c r="AB50"/>
  <c r="AC50" s="1"/>
  <c r="AD50" s="1"/>
</calcChain>
</file>

<file path=xl/sharedStrings.xml><?xml version="1.0" encoding="utf-8"?>
<sst xmlns="http://schemas.openxmlformats.org/spreadsheetml/2006/main" count="83" uniqueCount="66">
  <si>
    <t>CUADRO No.4</t>
  </si>
  <si>
    <t xml:space="preserve"> INGRESOS FISCALES COMPARADOS POR PARTIDAS, TESORERÍA NACIONAL</t>
  </si>
  <si>
    <t>ENERO-DICIEMBRE 2013/2012</t>
  </si>
  <si>
    <r>
      <t xml:space="preserve">(En millones de RD$) </t>
    </r>
    <r>
      <rPr>
        <i/>
        <vertAlign val="superscript"/>
        <sz val="12"/>
        <color indexed="8"/>
        <rFont val="Arial"/>
        <family val="2"/>
      </rPr>
      <t>(1)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</si>
  <si>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</si>
  <si>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</si>
  <si>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</si>
  <si>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</si>
  <si>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</si>
  <si>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</si>
  <si>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</si>
  <si>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</si>
  <si>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</si>
  <si>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</si>
  <si>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</si>
  <si>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</si>
  <si>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</si>
  <si>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</si>
  <si>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 Abs.</t>
  </si>
  <si>
    <t xml:space="preserve">      %</t>
  </si>
  <si>
    <t xml:space="preserve"> I-  INGRESOS CORRIENTES</t>
  </si>
  <si>
    <t xml:space="preserve"> II-  INGRESOS TRIBUTARIOS</t>
  </si>
  <si>
    <t>1) IMPUESTOS SOBRE MERCANCIAS Y SERVICIOS</t>
  </si>
  <si>
    <t>Impuestos Sobre los Servicios</t>
  </si>
  <si>
    <t>- Impuesto para Contribuir al Desarrollo de las Telecomunicaciones</t>
  </si>
  <si>
    <t>Impuestos Sobre el Uso de Bienes y Licencias</t>
  </si>
  <si>
    <t>- Licencias para Portar Armas de Fuego</t>
  </si>
  <si>
    <t>2) OTROS IMPUESTOS</t>
  </si>
  <si>
    <t>3) CONTRIBUCION A LA SEGURIDAD SOCIAL</t>
  </si>
  <si>
    <t>III. INGRESOS NO TRIBUTARIOS</t>
  </si>
  <si>
    <t>1) Transferencias Corrientes</t>
  </si>
  <si>
    <t>2) Otros Ingresos</t>
  </si>
  <si>
    <t>- Ventas de Mercancías del Sector Público</t>
  </si>
  <si>
    <t>- PROMESE</t>
  </si>
  <si>
    <t>- Otras Ventas de Mercancías de la Administración Central</t>
  </si>
  <si>
    <t>- Ventas de Servicios del Sector Público</t>
  </si>
  <si>
    <t xml:space="preserve">- Peaje </t>
  </si>
  <si>
    <t>- Tasas por Expedición y Renovación de Pasaportes</t>
  </si>
  <si>
    <t>- Otras Ventas Servicios de la Administración Central</t>
  </si>
  <si>
    <t xml:space="preserve">- Otros </t>
  </si>
  <si>
    <t>- Rentas de Propiedad</t>
  </si>
  <si>
    <t>- Dividendos por Inversiones Empresariales</t>
  </si>
  <si>
    <t>-</t>
  </si>
  <si>
    <t>- Intereses</t>
  </si>
  <si>
    <t>- Concesiones</t>
  </si>
  <si>
    <t>- Ingresos Diversos</t>
  </si>
  <si>
    <t>V. INGRESOS DE CAPITAL</t>
  </si>
  <si>
    <t>TOTAL</t>
  </si>
  <si>
    <t>DONACIONES</t>
  </si>
  <si>
    <t>FUENTES FINANCIERAS</t>
  </si>
  <si>
    <r>
      <t xml:space="preserve">- </t>
    </r>
    <r>
      <rPr>
        <u/>
        <sz val="11"/>
        <color indexed="8"/>
        <rFont val="Arial"/>
        <family val="2"/>
      </rPr>
      <t xml:space="preserve"> Activos Financieros</t>
    </r>
  </si>
  <si>
    <t>- Venta de Acciones</t>
  </si>
  <si>
    <t>- Recuperación de Prestamos</t>
  </si>
  <si>
    <r>
      <t xml:space="preserve">- </t>
    </r>
    <r>
      <rPr>
        <u/>
        <sz val="11"/>
        <color indexed="8"/>
        <rFont val="Arial"/>
        <family val="2"/>
      </rPr>
      <t xml:space="preserve"> Pasivos Financieros</t>
    </r>
  </si>
  <si>
    <t>- Obtención de Préstamos Internos</t>
  </si>
  <si>
    <t>- Obtención de Préstamos Externos</t>
  </si>
  <si>
    <t>- PETROCARIBE</t>
  </si>
  <si>
    <t>- Otros</t>
  </si>
  <si>
    <t>- Colocación de Títulos y Valores</t>
  </si>
  <si>
    <t>- Internos</t>
  </si>
  <si>
    <t>- Externos</t>
  </si>
  <si>
    <t xml:space="preserve">   Fondos Especiales y de Terceros</t>
  </si>
  <si>
    <t>(1) Cifras sujetas a rectificación.</t>
  </si>
  <si>
    <r>
      <t xml:space="preserve">   </t>
    </r>
    <r>
      <rPr>
        <sz val="10"/>
        <color indexed="8"/>
        <rFont val="Arial"/>
        <family val="2"/>
      </rPr>
      <t xml:space="preserve">  Incluye los dólares convertidos a la tasa oficial.</t>
    </r>
    <r>
      <rPr>
        <b/>
        <sz val="10"/>
        <color indexed="8"/>
        <rFont val="Arial"/>
        <family val="2"/>
      </rPr>
      <t xml:space="preserve"> </t>
    </r>
  </si>
  <si>
    <t xml:space="preserve">      Excluye los Fondos Especiales y de Terceros e Ingresos de otras Direcciones e Instituciones. Además excluye los ingresos de la Cuenta Única del Tesoro-CUT-. </t>
  </si>
  <si>
    <t>FUENTE: Ministerio de Hacienda, Sistema Integrado de Gestión Financiera (SIGEF), Informe de Ejecución de Ingresos.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</si>
</sst>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* _(#,##0.0_)\ _P_-;* \(#,##0.0\)\ _P_-;_-* &quot;-&quot;??\ _P_-;_-@_-"/>
    <numFmt numFmtId="167" formatCode="_ * #,##0.00_ ;_ * \-#,##0.00_ ;_ * &quot;-&quot;??_ ;_ @_ "/>
    <numFmt numFmtId="168" formatCode="_([$€-2]* #,##0.00_);_([$€-2]* \(#,##0.00\);_([$€-2]* &quot;-&quot;??_)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vertAlign val="superscript"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1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sz val="7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1">
    <xf numFmtId="0" fontId="0" fillId="0" borderId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0" borderId="9">
      <protection hidden="1"/>
    </xf>
    <xf numFmtId="0" fontId="25" fillId="16" borderId="9" applyNumberFormat="0" applyFont="0" applyBorder="0" applyAlignment="0" applyProtection="0">
      <protection hidden="1"/>
    </xf>
    <xf numFmtId="0" fontId="24" fillId="0" borderId="9">
      <protection hidden="1"/>
    </xf>
    <xf numFmtId="166" fontId="5" fillId="0" borderId="17" applyBorder="0">
      <alignment horizontal="center" vertical="center"/>
    </xf>
    <xf numFmtId="0" fontId="26" fillId="4" borderId="0" applyNumberFormat="0" applyBorder="0" applyAlignment="0" applyProtection="0"/>
    <xf numFmtId="0" fontId="27" fillId="16" borderId="18" applyNumberFormat="0" applyAlignment="0" applyProtection="0"/>
    <xf numFmtId="0" fontId="28" fillId="17" borderId="19" applyNumberFormat="0" applyAlignment="0" applyProtection="0"/>
    <xf numFmtId="0" fontId="29" fillId="0" borderId="20" applyNumberFormat="0" applyFill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1" borderId="0" applyNumberFormat="0" applyBorder="0" applyAlignment="0" applyProtection="0"/>
    <xf numFmtId="0" fontId="31" fillId="7" borderId="18" applyNumberFormat="0" applyAlignment="0" applyProtection="0"/>
    <xf numFmtId="168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2" fillId="3" borderId="0" applyNumberFormat="0" applyBorder="0" applyAlignment="0" applyProtection="0"/>
    <xf numFmtId="0" fontId="33" fillId="0" borderId="9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22" fillId="0" borderId="0"/>
    <xf numFmtId="0" fontId="2" fillId="0" borderId="0"/>
    <xf numFmtId="39" fontId="3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21" applyNumberFormat="0" applyFont="0" applyAlignment="0" applyProtection="0"/>
    <xf numFmtId="0" fontId="2" fillId="23" borderId="21" applyNumberFormat="0" applyFont="0" applyAlignment="0" applyProtection="0"/>
    <xf numFmtId="0" fontId="2" fillId="23" borderId="21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9" applyNumberFormat="0" applyFill="0" applyBorder="0" applyAlignment="0" applyProtection="0">
      <protection hidden="1"/>
    </xf>
    <xf numFmtId="0" fontId="37" fillId="16" borderId="22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30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6" borderId="9"/>
    <xf numFmtId="0" fontId="44" fillId="0" borderId="26" applyNumberFormat="0" applyFill="0" applyAlignment="0" applyProtection="0"/>
  </cellStyleXfs>
  <cellXfs count="93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2" fillId="0" borderId="0" xfId="0" applyFont="1"/>
    <xf numFmtId="0" fontId="4" fillId="0" borderId="0" xfId="0" applyFont="1" applyFill="1"/>
    <xf numFmtId="0" fontId="5" fillId="0" borderId="0" xfId="0" applyFont="1"/>
    <xf numFmtId="0" fontId="6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0" fillId="0" borderId="0" xfId="0" applyFill="1" applyBorder="1"/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/>
    </xf>
    <xf numFmtId="0" fontId="10" fillId="0" borderId="0" xfId="0" applyFont="1" applyFill="1" applyBorder="1"/>
    <xf numFmtId="0" fontId="2" fillId="0" borderId="0" xfId="0" applyFont="1" applyFill="1" applyBorder="1"/>
    <xf numFmtId="0" fontId="11" fillId="0" borderId="5" xfId="0" applyFont="1" applyFill="1" applyBorder="1" applyAlignment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/>
    <xf numFmtId="0" fontId="9" fillId="0" borderId="8" xfId="0" applyFont="1" applyFill="1" applyBorder="1" applyAlignment="1" applyProtection="1"/>
    <xf numFmtId="49" fontId="9" fillId="0" borderId="0" xfId="0" applyNumberFormat="1" applyFont="1" applyFill="1" applyBorder="1" applyAlignment="1" applyProtection="1"/>
    <xf numFmtId="164" fontId="9" fillId="0" borderId="9" xfId="0" applyNumberFormat="1" applyFont="1" applyFill="1" applyBorder="1" applyProtection="1"/>
    <xf numFmtId="164" fontId="9" fillId="0" borderId="0" xfId="0" applyNumberFormat="1" applyFont="1" applyFill="1" applyBorder="1"/>
    <xf numFmtId="164" fontId="2" fillId="0" borderId="0" xfId="0" applyNumberFormat="1" applyFont="1" applyFill="1" applyBorder="1"/>
    <xf numFmtId="49" fontId="9" fillId="0" borderId="0" xfId="0" applyNumberFormat="1" applyFont="1" applyFill="1" applyBorder="1" applyAlignment="1" applyProtection="1">
      <alignment horizontal="left" indent="1"/>
    </xf>
    <xf numFmtId="0" fontId="12" fillId="0" borderId="10" xfId="0" applyFont="1" applyFill="1" applyBorder="1" applyAlignment="1" applyProtection="1">
      <alignment horizontal="left" indent="2"/>
    </xf>
    <xf numFmtId="164" fontId="12" fillId="0" borderId="9" xfId="0" applyNumberFormat="1" applyFont="1" applyFill="1" applyBorder="1" applyProtection="1"/>
    <xf numFmtId="164" fontId="12" fillId="0" borderId="0" xfId="0" applyNumberFormat="1" applyFont="1" applyFill="1" applyBorder="1"/>
    <xf numFmtId="49" fontId="13" fillId="0" borderId="10" xfId="0" applyNumberFormat="1" applyFont="1" applyBorder="1" applyAlignment="1">
      <alignment horizontal="left" indent="2"/>
    </xf>
    <xf numFmtId="164" fontId="13" fillId="0" borderId="9" xfId="0" applyNumberFormat="1" applyFont="1" applyFill="1" applyBorder="1" applyProtection="1"/>
    <xf numFmtId="164" fontId="13" fillId="0" borderId="10" xfId="0" applyNumberFormat="1" applyFont="1" applyFill="1" applyBorder="1" applyProtection="1"/>
    <xf numFmtId="164" fontId="13" fillId="0" borderId="9" xfId="0" applyNumberFormat="1" applyFont="1" applyFill="1" applyBorder="1"/>
    <xf numFmtId="164" fontId="13" fillId="0" borderId="0" xfId="0" applyNumberFormat="1" applyFont="1" applyFill="1" applyBorder="1"/>
    <xf numFmtId="49" fontId="12" fillId="0" borderId="0" xfId="0" applyNumberFormat="1" applyFont="1" applyFill="1" applyBorder="1" applyAlignment="1" applyProtection="1">
      <alignment horizontal="left" indent="2"/>
    </xf>
    <xf numFmtId="164" fontId="9" fillId="0" borderId="9" xfId="0" applyNumberFormat="1" applyFont="1" applyFill="1" applyBorder="1"/>
    <xf numFmtId="49" fontId="13" fillId="0" borderId="0" xfId="0" applyNumberFormat="1" applyFont="1" applyFill="1" applyBorder="1" applyAlignment="1" applyProtection="1">
      <alignment horizontal="left" indent="2"/>
    </xf>
    <xf numFmtId="164" fontId="9" fillId="0" borderId="10" xfId="0" applyNumberFormat="1" applyFont="1" applyFill="1" applyBorder="1" applyProtection="1"/>
    <xf numFmtId="164" fontId="10" fillId="0" borderId="0" xfId="0" applyNumberFormat="1" applyFont="1" applyFill="1" applyBorder="1"/>
    <xf numFmtId="49" fontId="9" fillId="0" borderId="0" xfId="0" applyNumberFormat="1" applyFont="1" applyFill="1" applyBorder="1" applyAlignment="1" applyProtection="1">
      <alignment horizontal="left" indent="2"/>
    </xf>
    <xf numFmtId="49" fontId="13" fillId="0" borderId="0" xfId="0" applyNumberFormat="1" applyFont="1" applyFill="1" applyBorder="1" applyAlignment="1" applyProtection="1">
      <alignment horizontal="left" indent="3"/>
    </xf>
    <xf numFmtId="49" fontId="13" fillId="0" borderId="10" xfId="0" applyNumberFormat="1" applyFont="1" applyFill="1" applyBorder="1" applyAlignment="1" applyProtection="1">
      <alignment horizontal="left" indent="3"/>
    </xf>
    <xf numFmtId="164" fontId="13" fillId="0" borderId="0" xfId="0" applyNumberFormat="1" applyFont="1" applyFill="1" applyBorder="1" applyAlignment="1">
      <alignment horizontal="left" indent="2"/>
    </xf>
    <xf numFmtId="164" fontId="11" fillId="0" borderId="9" xfId="0" applyNumberFormat="1" applyFont="1" applyFill="1" applyBorder="1"/>
    <xf numFmtId="164" fontId="14" fillId="0" borderId="9" xfId="0" applyNumberFormat="1" applyFont="1" applyFill="1" applyBorder="1"/>
    <xf numFmtId="49" fontId="9" fillId="0" borderId="11" xfId="0" applyNumberFormat="1" applyFont="1" applyFill="1" applyBorder="1" applyAlignment="1" applyProtection="1">
      <alignment horizontal="center" vertical="center"/>
    </xf>
    <xf numFmtId="164" fontId="9" fillId="0" borderId="6" xfId="0" applyNumberFormat="1" applyFont="1" applyFill="1" applyBorder="1" applyAlignment="1">
      <alignment vertical="center"/>
    </xf>
    <xf numFmtId="164" fontId="9" fillId="0" borderId="11" xfId="0" applyNumberFormat="1" applyFont="1" applyFill="1" applyBorder="1" applyAlignment="1">
      <alignment vertical="center"/>
    </xf>
    <xf numFmtId="164" fontId="4" fillId="0" borderId="0" xfId="0" applyNumberFormat="1" applyFont="1" applyFill="1" applyBorder="1"/>
    <xf numFmtId="164" fontId="15" fillId="0" borderId="0" xfId="0" applyNumberFormat="1" applyFont="1" applyFill="1" applyBorder="1"/>
    <xf numFmtId="164" fontId="9" fillId="0" borderId="9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/>
    <xf numFmtId="49" fontId="13" fillId="0" borderId="0" xfId="0" applyNumberFormat="1" applyFont="1" applyFill="1" applyBorder="1" applyAlignment="1" applyProtection="1">
      <alignment horizontal="left" indent="1"/>
    </xf>
    <xf numFmtId="164" fontId="16" fillId="0" borderId="9" xfId="0" applyNumberFormat="1" applyFont="1" applyFill="1" applyBorder="1" applyProtection="1"/>
    <xf numFmtId="164" fontId="16" fillId="0" borderId="0" xfId="0" applyNumberFormat="1" applyFont="1" applyFill="1" applyBorder="1"/>
    <xf numFmtId="164" fontId="16" fillId="0" borderId="0" xfId="0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>
      <alignment horizontal="left" indent="3"/>
    </xf>
    <xf numFmtId="165" fontId="2" fillId="0" borderId="0" xfId="1" applyNumberFormat="1" applyFont="1" applyFill="1" applyBorder="1"/>
    <xf numFmtId="164" fontId="13" fillId="0" borderId="0" xfId="0" applyNumberFormat="1" applyFont="1" applyFill="1" applyBorder="1" applyAlignment="1" applyProtection="1"/>
    <xf numFmtId="164" fontId="16" fillId="0" borderId="9" xfId="0" applyNumberFormat="1" applyFont="1" applyFill="1" applyBorder="1"/>
    <xf numFmtId="164" fontId="16" fillId="0" borderId="0" xfId="0" applyNumberFormat="1" applyFont="1" applyFill="1" applyBorder="1" applyProtection="1"/>
    <xf numFmtId="164" fontId="16" fillId="0" borderId="10" xfId="0" applyNumberFormat="1" applyFont="1" applyFill="1" applyBorder="1" applyProtection="1"/>
    <xf numFmtId="164" fontId="16" fillId="0" borderId="12" xfId="0" applyNumberFormat="1" applyFont="1" applyFill="1" applyBorder="1" applyProtection="1"/>
    <xf numFmtId="49" fontId="13" fillId="0" borderId="0" xfId="0" applyNumberFormat="1" applyFont="1" applyFill="1" applyBorder="1" applyAlignment="1" applyProtection="1">
      <alignment horizontal="left" indent="6"/>
    </xf>
    <xf numFmtId="164" fontId="13" fillId="0" borderId="0" xfId="0" applyNumberFormat="1" applyFont="1" applyFill="1" applyBorder="1" applyProtection="1"/>
    <xf numFmtId="49" fontId="13" fillId="0" borderId="0" xfId="0" applyNumberFormat="1" applyFont="1" applyFill="1" applyBorder="1" applyProtection="1"/>
    <xf numFmtId="164" fontId="13" fillId="0" borderId="12" xfId="0" applyNumberFormat="1" applyFont="1" applyFill="1" applyBorder="1"/>
    <xf numFmtId="164" fontId="9" fillId="0" borderId="6" xfId="0" applyNumberFormat="1" applyFont="1" applyFill="1" applyBorder="1" applyAlignment="1" applyProtection="1">
      <alignment vertical="center"/>
    </xf>
    <xf numFmtId="164" fontId="9" fillId="0" borderId="13" xfId="0" applyNumberFormat="1" applyFont="1" applyFill="1" applyBorder="1" applyAlignment="1" applyProtection="1">
      <alignment vertical="center"/>
    </xf>
    <xf numFmtId="164" fontId="9" fillId="0" borderId="11" xfId="0" applyNumberFormat="1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vertical="center"/>
    </xf>
    <xf numFmtId="164" fontId="13" fillId="0" borderId="15" xfId="0" applyNumberFormat="1" applyFont="1" applyFill="1" applyBorder="1" applyAlignment="1">
      <alignment vertical="center"/>
    </xf>
    <xf numFmtId="164" fontId="13" fillId="0" borderId="15" xfId="0" applyNumberFormat="1" applyFont="1" applyFill="1" applyBorder="1" applyAlignment="1" applyProtection="1">
      <alignment vertical="center"/>
    </xf>
    <xf numFmtId="164" fontId="13" fillId="0" borderId="16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 applyProtection="1"/>
    <xf numFmtId="0" fontId="4" fillId="0" borderId="0" xfId="0" applyFont="1" applyFill="1" applyBorder="1"/>
    <xf numFmtId="0" fontId="4" fillId="0" borderId="0" xfId="0" applyFont="1" applyFill="1" applyBorder="1" applyAlignment="1" applyProtection="1"/>
    <xf numFmtId="165" fontId="10" fillId="0" borderId="0" xfId="1" applyNumberFormat="1" applyFont="1" applyFill="1" applyBorder="1"/>
    <xf numFmtId="0" fontId="17" fillId="0" borderId="0" xfId="0" applyFont="1" applyFill="1" applyAlignment="1" applyProtection="1"/>
    <xf numFmtId="165" fontId="17" fillId="0" borderId="0" xfId="0" applyNumberFormat="1" applyFont="1" applyAlignment="1">
      <alignment horizontal="right"/>
    </xf>
    <xf numFmtId="0" fontId="9" fillId="0" borderId="0" xfId="0" applyFont="1" applyFill="1" applyAlignment="1" applyProtection="1"/>
    <xf numFmtId="0" fontId="18" fillId="0" borderId="0" xfId="0" applyFont="1" applyFill="1" applyBorder="1"/>
    <xf numFmtId="43" fontId="17" fillId="0" borderId="0" xfId="0" applyNumberFormat="1" applyFont="1" applyAlignment="1">
      <alignment horizontal="right"/>
    </xf>
    <xf numFmtId="0" fontId="20" fillId="0" borderId="0" xfId="2" applyFont="1" applyFill="1" applyBorder="1" applyAlignment="1" applyProtection="1"/>
    <xf numFmtId="43" fontId="2" fillId="0" borderId="0" xfId="0" applyNumberFormat="1" applyFont="1" applyFill="1" applyBorder="1"/>
    <xf numFmtId="0" fontId="2" fillId="0" borderId="0" xfId="0" applyFont="1" applyBorder="1"/>
    <xf numFmtId="0" fontId="21" fillId="0" borderId="0" xfId="0" applyFont="1" applyFill="1" applyBorder="1" applyAlignment="1" applyProtection="1"/>
    <xf numFmtId="0" fontId="2" fillId="0" borderId="0" xfId="0" applyFont="1" applyFill="1" applyBorder="1" applyAlignment="1">
      <alignment horizontal="center"/>
    </xf>
    <xf numFmtId="164" fontId="15" fillId="0" borderId="0" xfId="0" applyNumberFormat="1" applyFont="1" applyBorder="1"/>
    <xf numFmtId="0" fontId="10" fillId="0" borderId="0" xfId="0" applyFont="1" applyFill="1" applyBorder="1" applyAlignment="1" applyProtection="1"/>
    <xf numFmtId="164" fontId="13" fillId="0" borderId="0" xfId="0" applyNumberFormat="1" applyFont="1" applyFill="1" applyBorder="1" applyAlignment="1">
      <alignment horizontal="left" indent="3"/>
    </xf>
  </cellXfs>
  <cellStyles count="171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rray" xfId="21"/>
    <cellStyle name="Array Enter" xfId="22"/>
    <cellStyle name="Array_Sheet1" xfId="23"/>
    <cellStyle name="base paren" xfId="24"/>
    <cellStyle name="Buena 2" xfId="25"/>
    <cellStyle name="Cálculo 2" xfId="26"/>
    <cellStyle name="Celda de comprobación 2" xfId="27"/>
    <cellStyle name="Celda vinculada 2" xfId="28"/>
    <cellStyle name="Comma 2" xfId="29"/>
    <cellStyle name="Comma 2 2" xfId="30"/>
    <cellStyle name="Comma 2 3" xfId="31"/>
    <cellStyle name="Comma 2_Sheet1" xfId="32"/>
    <cellStyle name="Comma 3" xfId="33"/>
    <cellStyle name="Comma 3 2" xfId="34"/>
    <cellStyle name="Comma 3 3" xfId="35"/>
    <cellStyle name="Comma 4" xfId="36"/>
    <cellStyle name="Comma 4 2" xfId="37"/>
    <cellStyle name="Comma 4 3" xfId="38"/>
    <cellStyle name="Comma 5" xfId="39"/>
    <cellStyle name="Comma 6" xfId="40"/>
    <cellStyle name="Comma 7" xfId="41"/>
    <cellStyle name="Comma 8" xfId="42"/>
    <cellStyle name="Comma 9" xfId="43"/>
    <cellStyle name="Comma 9 2" xfId="44"/>
    <cellStyle name="Encabezado 4 2" xfId="45"/>
    <cellStyle name="Énfasis1 2" xfId="46"/>
    <cellStyle name="Énfasis2 2" xfId="47"/>
    <cellStyle name="Énfasis3 2" xfId="48"/>
    <cellStyle name="Énfasis4 2" xfId="49"/>
    <cellStyle name="Énfasis5 2" xfId="50"/>
    <cellStyle name="Énfasis6 2" xfId="51"/>
    <cellStyle name="Entrada 2" xfId="52"/>
    <cellStyle name="Euro" xfId="53"/>
    <cellStyle name="Hipervínculo" xfId="2" builtinId="8"/>
    <cellStyle name="Hipervínculo 2" xfId="54"/>
    <cellStyle name="Incorrecto 2" xfId="55"/>
    <cellStyle name="MacroCode" xfId="56"/>
    <cellStyle name="Millares" xfId="1" builtinId="3"/>
    <cellStyle name="Millares 10" xfId="57"/>
    <cellStyle name="Millares 10 2" xfId="58"/>
    <cellStyle name="Millares 10 2 2" xfId="59"/>
    <cellStyle name="Millares 10 3" xfId="60"/>
    <cellStyle name="Millares 10 4" xfId="61"/>
    <cellStyle name="Millares 10 5" xfId="62"/>
    <cellStyle name="Millares 10 6" xfId="63"/>
    <cellStyle name="Millares 11" xfId="64"/>
    <cellStyle name="Millares 11 2" xfId="65"/>
    <cellStyle name="Millares 12" xfId="66"/>
    <cellStyle name="Millares 13" xfId="67"/>
    <cellStyle name="Millares 2" xfId="68"/>
    <cellStyle name="Millares 2 2" xfId="69"/>
    <cellStyle name="Millares 2 2 2" xfId="70"/>
    <cellStyle name="Millares 2 2 3" xfId="71"/>
    <cellStyle name="Millares 2 3" xfId="72"/>
    <cellStyle name="Millares 2 4" xfId="73"/>
    <cellStyle name="Millares 2 5" xfId="74"/>
    <cellStyle name="Millares 2_DGA" xfId="75"/>
    <cellStyle name="Millares 3" xfId="76"/>
    <cellStyle name="Millares 3 2" xfId="77"/>
    <cellStyle name="Millares 3 2 2" xfId="78"/>
    <cellStyle name="Millares 3 2 3" xfId="79"/>
    <cellStyle name="Millares 3 3" xfId="80"/>
    <cellStyle name="Millares 3 4" xfId="81"/>
    <cellStyle name="Millares 3 5" xfId="82"/>
    <cellStyle name="Millares 3_DGA" xfId="83"/>
    <cellStyle name="Millares 4" xfId="84"/>
    <cellStyle name="Millares 4 2" xfId="85"/>
    <cellStyle name="Millares 4 3" xfId="86"/>
    <cellStyle name="Millares 4 4" xfId="87"/>
    <cellStyle name="Millares 4 5" xfId="88"/>
    <cellStyle name="Millares 4 6" xfId="89"/>
    <cellStyle name="Millares 4_DGA" xfId="90"/>
    <cellStyle name="Millares 5" xfId="91"/>
    <cellStyle name="Millares 5 2" xfId="92"/>
    <cellStyle name="Millares 5 3" xfId="93"/>
    <cellStyle name="Millares 5_DGA" xfId="94"/>
    <cellStyle name="Millares 6" xfId="95"/>
    <cellStyle name="Millares 7" xfId="96"/>
    <cellStyle name="Millares 7 2" xfId="97"/>
    <cellStyle name="Millares 8" xfId="98"/>
    <cellStyle name="Millares 8 2" xfId="99"/>
    <cellStyle name="Millares 8 3" xfId="100"/>
    <cellStyle name="Millares 9" xfId="101"/>
    <cellStyle name="Millares 9 2" xfId="102"/>
    <cellStyle name="Millares 9 2 2" xfId="103"/>
    <cellStyle name="Millares 9 3" xfId="104"/>
    <cellStyle name="Millares 9 4" xfId="105"/>
    <cellStyle name="Millares 9 5" xfId="106"/>
    <cellStyle name="Millares 9 6" xfId="107"/>
    <cellStyle name="Neutral 2" xfId="108"/>
    <cellStyle name="Normal" xfId="0" builtinId="0"/>
    <cellStyle name="Normal 10" xfId="109"/>
    <cellStyle name="Normal 2" xfId="110"/>
    <cellStyle name="Normal 2 2" xfId="111"/>
    <cellStyle name="Normal 2 2 2" xfId="112"/>
    <cellStyle name="Normal 2 3" xfId="113"/>
    <cellStyle name="Normal 2 4" xfId="114"/>
    <cellStyle name="Normal 2_DGA" xfId="115"/>
    <cellStyle name="Normal 3" xfId="116"/>
    <cellStyle name="Normal 3 2" xfId="117"/>
    <cellStyle name="Normal 3 3" xfId="118"/>
    <cellStyle name="Normal 3 4" xfId="119"/>
    <cellStyle name="Normal 3 5" xfId="120"/>
    <cellStyle name="Normal 3_Sheet1" xfId="121"/>
    <cellStyle name="Normal 4" xfId="122"/>
    <cellStyle name="Normal 5" xfId="123"/>
    <cellStyle name="Normal 5 2" xfId="124"/>
    <cellStyle name="Normal 5 3" xfId="125"/>
    <cellStyle name="Normal 5 4" xfId="126"/>
    <cellStyle name="Normal 6" xfId="127"/>
    <cellStyle name="Normal 6 2" xfId="128"/>
    <cellStyle name="Normal 6 2 2" xfId="129"/>
    <cellStyle name="Normal 6 2 3" xfId="130"/>
    <cellStyle name="Normal 6 3" xfId="131"/>
    <cellStyle name="Normal 6 4" xfId="132"/>
    <cellStyle name="Normal 7" xfId="133"/>
    <cellStyle name="Normal 7 2" xfId="134"/>
    <cellStyle name="Normal 7 2 2" xfId="135"/>
    <cellStyle name="Normal 7 3" xfId="136"/>
    <cellStyle name="Normal 7 4" xfId="137"/>
    <cellStyle name="Normal 7 5" xfId="138"/>
    <cellStyle name="Normal 8" xfId="139"/>
    <cellStyle name="Normal 8 2" xfId="140"/>
    <cellStyle name="Normal 9" xfId="141"/>
    <cellStyle name="Normal 9 2" xfId="142"/>
    <cellStyle name="Normal 9 3" xfId="143"/>
    <cellStyle name="Notas 2" xfId="144"/>
    <cellStyle name="Notas 2 2" xfId="145"/>
    <cellStyle name="Notas 2_Sheet1" xfId="146"/>
    <cellStyle name="Percent 2" xfId="147"/>
    <cellStyle name="Percent 2 2" xfId="148"/>
    <cellStyle name="Percent 3" xfId="149"/>
    <cellStyle name="Percent 4" xfId="150"/>
    <cellStyle name="Percent 5" xfId="151"/>
    <cellStyle name="Percent 6" xfId="152"/>
    <cellStyle name="Percent 7" xfId="153"/>
    <cellStyle name="Percent 7 2" xfId="154"/>
    <cellStyle name="Porcentual 2" xfId="155"/>
    <cellStyle name="Porcentual 2 2" xfId="156"/>
    <cellStyle name="Porcentual 2 3" xfId="157"/>
    <cellStyle name="Porcentual 3" xfId="158"/>
    <cellStyle name="Porcentual 3 2" xfId="159"/>
    <cellStyle name="Porcentual 4" xfId="160"/>
    <cellStyle name="Red Text" xfId="161"/>
    <cellStyle name="Salida 2" xfId="162"/>
    <cellStyle name="Texto de advertencia 2" xfId="163"/>
    <cellStyle name="Texto explicativo 2" xfId="164"/>
    <cellStyle name="Título 1 2" xfId="165"/>
    <cellStyle name="Título 2 2" xfId="166"/>
    <cellStyle name="Título 3 2" xfId="167"/>
    <cellStyle name="Título 4" xfId="168"/>
    <cellStyle name="TopGrey" xfId="169"/>
    <cellStyle name="Total 2" xfId="1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3/ENERO-DICIEMBRE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IERO (2012-2013)"/>
      <sheetName val="FINANCIERO 2013- est."/>
      <sheetName val="2013 (fondo)"/>
      <sheetName val="PP (2)"/>
      <sheetName val="PP"/>
      <sheetName val="PP (EST.)"/>
      <sheetName val="DGII"/>
      <sheetName val="DGII (estimacion)"/>
      <sheetName val="DGA"/>
      <sheetName val="DGA (EST.)"/>
      <sheetName val="TESORERIA"/>
      <sheetName val="TESORERIA (EST,)"/>
      <sheetName val="2013 RESUMEN"/>
      <sheetName val="2013 (REC)"/>
      <sheetName val="2013 REC-EST"/>
      <sheetName val="2013 REC-EST RESUMEN"/>
    </sheetNames>
    <sheetDataSet>
      <sheetData sheetId="0"/>
      <sheetData sheetId="1"/>
      <sheetData sheetId="2"/>
      <sheetData sheetId="3"/>
      <sheetData sheetId="4">
        <row r="39">
          <cell r="P39">
            <v>25.5</v>
          </cell>
          <cell r="Q39">
            <v>17.7</v>
          </cell>
          <cell r="R39">
            <v>18.899999999999999</v>
          </cell>
          <cell r="S39">
            <v>19.3</v>
          </cell>
          <cell r="T39">
            <v>18.100000000000001</v>
          </cell>
          <cell r="U39">
            <v>17.899999999999999</v>
          </cell>
          <cell r="V39">
            <v>18.899999999999999</v>
          </cell>
          <cell r="W39">
            <v>17.399999999999999</v>
          </cell>
          <cell r="X39">
            <v>16.399999999999999</v>
          </cell>
          <cell r="Y39">
            <v>30.2</v>
          </cell>
          <cell r="Z39">
            <v>21.5</v>
          </cell>
          <cell r="AA39">
            <v>17.7</v>
          </cell>
        </row>
        <row r="53">
          <cell r="X53">
            <v>158.9</v>
          </cell>
          <cell r="Y53">
            <v>110.9</v>
          </cell>
          <cell r="Z53">
            <v>125.4</v>
          </cell>
          <cell r="AA53">
            <v>142.80000000000001</v>
          </cell>
        </row>
        <row r="60">
          <cell r="P60">
            <v>75.099999999999994</v>
          </cell>
          <cell r="Q60">
            <v>53.4</v>
          </cell>
          <cell r="R60">
            <v>84.9</v>
          </cell>
          <cell r="S60">
            <v>79.3</v>
          </cell>
          <cell r="T60">
            <v>87.1</v>
          </cell>
          <cell r="U60">
            <v>78.400000000000006</v>
          </cell>
          <cell r="V60">
            <v>85.6</v>
          </cell>
          <cell r="W60">
            <v>86.2</v>
          </cell>
          <cell r="X60">
            <v>85.2</v>
          </cell>
          <cell r="Y60">
            <v>94.1</v>
          </cell>
          <cell r="Z60">
            <v>95.7</v>
          </cell>
          <cell r="AA60">
            <v>88.8</v>
          </cell>
        </row>
        <row r="61">
          <cell r="P61">
            <v>2.6</v>
          </cell>
          <cell r="Q61">
            <v>4.5</v>
          </cell>
          <cell r="R61">
            <v>4.8</v>
          </cell>
          <cell r="S61">
            <v>4.9000000000000004</v>
          </cell>
          <cell r="T61">
            <v>4.9000000000000004</v>
          </cell>
          <cell r="U61">
            <v>4.0999999999999996</v>
          </cell>
          <cell r="V61">
            <v>4.5999999999999996</v>
          </cell>
          <cell r="W61">
            <v>4.5</v>
          </cell>
          <cell r="X61">
            <v>4.5</v>
          </cell>
          <cell r="Y61">
            <v>4.7</v>
          </cell>
          <cell r="Z61">
            <v>3.9</v>
          </cell>
          <cell r="AA61">
            <v>2.2999999999999998</v>
          </cell>
        </row>
        <row r="66">
          <cell r="P66">
            <v>11.1</v>
          </cell>
          <cell r="Q66">
            <v>34.1</v>
          </cell>
          <cell r="R66">
            <v>34.4</v>
          </cell>
          <cell r="S66">
            <v>34.4</v>
          </cell>
          <cell r="T66">
            <v>1.9</v>
          </cell>
          <cell r="U66">
            <v>22.1</v>
          </cell>
          <cell r="V66">
            <v>67.5</v>
          </cell>
          <cell r="W66">
            <v>66</v>
          </cell>
          <cell r="X66">
            <v>62.3</v>
          </cell>
          <cell r="Y66">
            <v>65.400000000000006</v>
          </cell>
          <cell r="Z66">
            <v>61.2</v>
          </cell>
          <cell r="AA66">
            <v>72.400000000000006</v>
          </cell>
        </row>
        <row r="67">
          <cell r="P67">
            <v>53.4</v>
          </cell>
          <cell r="Q67">
            <v>42.4</v>
          </cell>
          <cell r="R67">
            <v>48.4</v>
          </cell>
          <cell r="S67">
            <v>55.3</v>
          </cell>
          <cell r="T67">
            <v>54.6</v>
          </cell>
          <cell r="U67">
            <v>50.1</v>
          </cell>
          <cell r="V67">
            <v>56</v>
          </cell>
          <cell r="W67">
            <v>50.6</v>
          </cell>
          <cell r="X67">
            <v>42.4</v>
          </cell>
          <cell r="Y67">
            <v>48.3</v>
          </cell>
          <cell r="Z67">
            <v>41.3</v>
          </cell>
          <cell r="AA67">
            <v>50</v>
          </cell>
        </row>
        <row r="68">
          <cell r="P68">
            <v>16</v>
          </cell>
          <cell r="Q68">
            <v>26.599999999999966</v>
          </cell>
          <cell r="R68">
            <v>66.599999999999994</v>
          </cell>
          <cell r="S68">
            <v>108.1</v>
          </cell>
          <cell r="T68">
            <v>119.6</v>
          </cell>
          <cell r="U68">
            <v>104.9</v>
          </cell>
          <cell r="V68">
            <v>116.5</v>
          </cell>
          <cell r="W68">
            <v>122.5</v>
          </cell>
          <cell r="X68">
            <v>119.2</v>
          </cell>
          <cell r="Y68">
            <v>130.5</v>
          </cell>
          <cell r="Z68">
            <v>124.6</v>
          </cell>
          <cell r="AA68">
            <v>131.30000000000001</v>
          </cell>
        </row>
        <row r="71"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3178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</row>
        <row r="72">
          <cell r="P72">
            <v>0</v>
          </cell>
          <cell r="Q72">
            <v>0</v>
          </cell>
          <cell r="R72">
            <v>1152</v>
          </cell>
          <cell r="S72">
            <v>780.3</v>
          </cell>
          <cell r="T72">
            <v>935.4</v>
          </cell>
          <cell r="U72">
            <v>471</v>
          </cell>
          <cell r="V72">
            <v>398</v>
          </cell>
          <cell r="W72">
            <v>314</v>
          </cell>
          <cell r="X72">
            <v>42.3</v>
          </cell>
          <cell r="Y72">
            <v>14.1</v>
          </cell>
          <cell r="Z72">
            <v>14.6</v>
          </cell>
          <cell r="AA72">
            <v>112</v>
          </cell>
        </row>
        <row r="73"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82">
          <cell r="P82">
            <v>52.8</v>
          </cell>
          <cell r="Q82">
            <v>132.80000000000001</v>
          </cell>
          <cell r="R82">
            <v>47.7</v>
          </cell>
          <cell r="S82">
            <v>51.2</v>
          </cell>
          <cell r="T82">
            <v>40.299999999999997</v>
          </cell>
          <cell r="U82">
            <v>309.5</v>
          </cell>
          <cell r="V82">
            <v>79.900000000000006</v>
          </cell>
          <cell r="W82">
            <v>49.1</v>
          </cell>
          <cell r="X82">
            <v>51.1</v>
          </cell>
          <cell r="Y82">
            <v>199.1</v>
          </cell>
          <cell r="Z82">
            <v>80</v>
          </cell>
          <cell r="AA82">
            <v>1982.9</v>
          </cell>
        </row>
        <row r="85"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</row>
        <row r="86">
          <cell r="P86">
            <v>0</v>
          </cell>
          <cell r="Q86">
            <v>6.7</v>
          </cell>
          <cell r="R86">
            <v>17.2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6.7</v>
          </cell>
          <cell r="X86">
            <v>63.6</v>
          </cell>
          <cell r="Y86">
            <v>0</v>
          </cell>
          <cell r="Z86">
            <v>0</v>
          </cell>
          <cell r="AA86">
            <v>0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90">
          <cell r="P90">
            <v>417.6</v>
          </cell>
          <cell r="Q90">
            <v>2367.8000000000002</v>
          </cell>
          <cell r="R90">
            <v>2550.1999999999998</v>
          </cell>
          <cell r="S90">
            <v>3350.3</v>
          </cell>
          <cell r="T90">
            <v>1800.4</v>
          </cell>
          <cell r="U90">
            <v>2612.6</v>
          </cell>
          <cell r="V90">
            <v>2934.7</v>
          </cell>
          <cell r="W90">
            <v>2431.6</v>
          </cell>
          <cell r="X90">
            <v>2471.9</v>
          </cell>
          <cell r="Y90">
            <v>1886.3</v>
          </cell>
          <cell r="Z90">
            <v>2494.4</v>
          </cell>
          <cell r="AA90">
            <v>2390.1</v>
          </cell>
        </row>
        <row r="91">
          <cell r="P91">
            <v>813.1</v>
          </cell>
          <cell r="Q91">
            <v>2300.8000000000002</v>
          </cell>
          <cell r="R91">
            <v>2334.1999999999998</v>
          </cell>
          <cell r="S91">
            <v>622.5</v>
          </cell>
          <cell r="T91">
            <v>888.2</v>
          </cell>
          <cell r="U91">
            <v>994.7</v>
          </cell>
          <cell r="V91">
            <v>641.79999999999995</v>
          </cell>
          <cell r="W91">
            <v>746.4</v>
          </cell>
          <cell r="X91">
            <v>1695.7</v>
          </cell>
          <cell r="Y91">
            <v>421.5</v>
          </cell>
          <cell r="Z91">
            <v>709.6</v>
          </cell>
          <cell r="AA91">
            <v>25338.6</v>
          </cell>
        </row>
        <row r="93">
          <cell r="P93">
            <v>0</v>
          </cell>
          <cell r="Q93">
            <v>240.7</v>
          </cell>
          <cell r="R93">
            <v>8868.7999999999993</v>
          </cell>
          <cell r="S93">
            <v>4007.8</v>
          </cell>
          <cell r="T93">
            <v>6089</v>
          </cell>
          <cell r="U93">
            <v>3010.6</v>
          </cell>
          <cell r="V93">
            <v>2698.7</v>
          </cell>
          <cell r="W93">
            <v>1828.2</v>
          </cell>
          <cell r="X93">
            <v>120.5</v>
          </cell>
          <cell r="Y93">
            <v>466</v>
          </cell>
          <cell r="Z93">
            <v>224.4</v>
          </cell>
          <cell r="AA93">
            <v>124.3</v>
          </cell>
        </row>
        <row r="94">
          <cell r="P94">
            <v>0</v>
          </cell>
          <cell r="Q94">
            <v>0</v>
          </cell>
          <cell r="R94">
            <v>0</v>
          </cell>
          <cell r="S94">
            <v>41011.599999999999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21200.400000000001</v>
          </cell>
          <cell r="Z94">
            <v>61.6</v>
          </cell>
          <cell r="AA94">
            <v>166.2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305"/>
  <sheetViews>
    <sheetView showGridLines="0" tabSelected="1" topLeftCell="B6" workbookViewId="0">
      <pane xSplit="1" ySplit="2" topLeftCell="W42" activePane="bottomRight" state="frozen"/>
      <selection activeCell="B6" sqref="B6"/>
      <selection pane="topRight" activeCell="C6" sqref="C6"/>
      <selection pane="bottomLeft" activeCell="B8" sqref="B8"/>
      <selection pane="bottomRight" activeCell="AD37" sqref="AD37"/>
    </sheetView>
  </sheetViews>
  <sheetFormatPr baseColWidth="10" defaultColWidth="11.42578125" defaultRowHeight="12.75"/>
  <cols>
    <col min="1" max="1" width="3.42578125" customWidth="1"/>
    <col min="2" max="2" width="67.140625" customWidth="1"/>
    <col min="3" max="3" width="9.5703125" customWidth="1"/>
    <col min="4" max="4" width="11.5703125" customWidth="1"/>
    <col min="5" max="10" width="10.7109375" customWidth="1"/>
    <col min="11" max="13" width="14.7109375" customWidth="1"/>
    <col min="14" max="14" width="13.7109375" customWidth="1"/>
    <col min="15" max="15" width="10.7109375" customWidth="1"/>
    <col min="16" max="16" width="10" customWidth="1"/>
    <col min="17" max="17" width="12.140625" customWidth="1"/>
    <col min="18" max="23" width="10" customWidth="1"/>
    <col min="24" max="24" width="15.28515625" customWidth="1"/>
    <col min="25" max="25" width="11.7109375" customWidth="1"/>
    <col min="26" max="26" width="13.5703125" customWidth="1"/>
    <col min="27" max="27" width="14.42578125" customWidth="1"/>
    <col min="28" max="28" width="11.140625" customWidth="1"/>
    <col min="29" max="29" width="11" customWidth="1"/>
    <col min="30" max="30" width="9.28515625" customWidth="1"/>
    <col min="31" max="31" width="0.85546875" customWidth="1"/>
    <col min="32" max="32" width="11.42578125" customWidth="1"/>
    <col min="33" max="33" width="24.85546875" customWidth="1"/>
  </cols>
  <sheetData>
    <row r="1" spans="1:63" ht="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1:63" ht="14.2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"/>
      <c r="AC2" s="3"/>
      <c r="AD2" s="3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s="4" customFormat="1" ht="15.7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63" s="4" customFormat="1" ht="15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63" s="4" customFormat="1" ht="18" customHeight="1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63" ht="20.25" customHeight="1">
      <c r="A6" s="7"/>
      <c r="B6" s="8" t="s">
        <v>4</v>
      </c>
      <c r="C6" s="9">
        <v>2012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>
        <v>2012</v>
      </c>
      <c r="P6" s="9">
        <v>2013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>
        <v>2013</v>
      </c>
      <c r="AC6" s="12" t="s">
        <v>5</v>
      </c>
      <c r="AD6" s="12"/>
      <c r="AE6" s="13"/>
      <c r="AF6" s="14"/>
      <c r="AG6" s="14"/>
      <c r="AH6" s="14"/>
      <c r="AI6" s="14"/>
      <c r="AJ6" s="14"/>
      <c r="AK6" s="14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</row>
    <row r="7" spans="1:63" ht="26.25" customHeight="1" thickBot="1">
      <c r="A7" s="7"/>
      <c r="B7" s="15"/>
      <c r="C7" s="16" t="s">
        <v>6</v>
      </c>
      <c r="D7" s="17" t="s">
        <v>7</v>
      </c>
      <c r="E7" s="16" t="s">
        <v>8</v>
      </c>
      <c r="F7" s="16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17</v>
      </c>
      <c r="O7" s="18"/>
      <c r="P7" s="19" t="s">
        <v>6</v>
      </c>
      <c r="Q7" s="20" t="s">
        <v>7</v>
      </c>
      <c r="R7" s="19" t="s">
        <v>8</v>
      </c>
      <c r="S7" s="19" t="s">
        <v>9</v>
      </c>
      <c r="T7" s="20" t="s">
        <v>10</v>
      </c>
      <c r="U7" s="17" t="s">
        <v>11</v>
      </c>
      <c r="V7" s="17" t="s">
        <v>12</v>
      </c>
      <c r="W7" s="17" t="s">
        <v>13</v>
      </c>
      <c r="X7" s="17" t="s">
        <v>14</v>
      </c>
      <c r="Y7" s="17" t="s">
        <v>15</v>
      </c>
      <c r="Z7" s="17" t="s">
        <v>16</v>
      </c>
      <c r="AA7" s="17" t="s">
        <v>17</v>
      </c>
      <c r="AB7" s="18"/>
      <c r="AC7" s="21" t="s">
        <v>18</v>
      </c>
      <c r="AD7" s="22" t="s">
        <v>19</v>
      </c>
      <c r="AE7" s="13"/>
      <c r="AF7" s="14"/>
      <c r="AG7" s="14"/>
      <c r="AH7" s="14"/>
      <c r="AI7" s="14"/>
      <c r="AJ7" s="14"/>
      <c r="AK7" s="14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</row>
    <row r="8" spans="1:63" ht="22.5" customHeight="1" thickTop="1">
      <c r="A8" s="7"/>
      <c r="B8" s="23" t="s">
        <v>20</v>
      </c>
      <c r="C8" s="24">
        <f t="shared" ref="C8:AB8" si="0">+C9+C17</f>
        <v>273.40000000000003</v>
      </c>
      <c r="D8" s="24">
        <f t="shared" si="0"/>
        <v>621.20000000000005</v>
      </c>
      <c r="E8" s="24">
        <f t="shared" si="0"/>
        <v>531.79999999999995</v>
      </c>
      <c r="F8" s="24">
        <f t="shared" si="0"/>
        <v>627.29999999999995</v>
      </c>
      <c r="G8" s="24">
        <f t="shared" si="0"/>
        <v>484.7</v>
      </c>
      <c r="H8" s="24">
        <f t="shared" si="0"/>
        <v>421.69999999999993</v>
      </c>
      <c r="I8" s="24">
        <f t="shared" si="0"/>
        <v>498.30000000000007</v>
      </c>
      <c r="J8" s="24">
        <f t="shared" si="0"/>
        <v>483.09999999999991</v>
      </c>
      <c r="K8" s="24">
        <f t="shared" si="0"/>
        <v>630.09999999999991</v>
      </c>
      <c r="L8" s="24">
        <f t="shared" si="0"/>
        <v>528.70000000000005</v>
      </c>
      <c r="M8" s="24">
        <f t="shared" si="0"/>
        <v>1082.5</v>
      </c>
      <c r="N8" s="24">
        <f t="shared" si="0"/>
        <v>756.8</v>
      </c>
      <c r="O8" s="24">
        <f t="shared" si="0"/>
        <v>6939.6</v>
      </c>
      <c r="P8" s="24">
        <f t="shared" si="0"/>
        <v>305.5</v>
      </c>
      <c r="Q8" s="24">
        <f t="shared" si="0"/>
        <v>458</v>
      </c>
      <c r="R8" s="24">
        <f t="shared" si="0"/>
        <v>1593.2</v>
      </c>
      <c r="S8" s="24">
        <f t="shared" si="0"/>
        <v>1255.8999999999999</v>
      </c>
      <c r="T8" s="24">
        <f t="shared" si="0"/>
        <v>1399.7</v>
      </c>
      <c r="U8" s="24">
        <f t="shared" si="0"/>
        <v>4110.7</v>
      </c>
      <c r="V8" s="24">
        <f t="shared" si="0"/>
        <v>957.2</v>
      </c>
      <c r="W8" s="24">
        <f t="shared" si="0"/>
        <v>838.8</v>
      </c>
      <c r="X8" s="24">
        <f t="shared" si="0"/>
        <v>597.9</v>
      </c>
      <c r="Y8" s="24">
        <f t="shared" si="0"/>
        <v>586.4</v>
      </c>
      <c r="Z8" s="24">
        <f>+Z9+Z17</f>
        <v>554.79999999999995</v>
      </c>
      <c r="AA8" s="24">
        <f t="shared" si="0"/>
        <v>741.9</v>
      </c>
      <c r="AB8" s="24">
        <f t="shared" si="0"/>
        <v>13400.000000000002</v>
      </c>
      <c r="AC8" s="25">
        <f t="shared" ref="AC8:AC34" si="1">+AB8-O8</f>
        <v>6460.4000000000015</v>
      </c>
      <c r="AD8" s="25">
        <f t="shared" ref="AD8:AD17" si="2">+AC8/O8*100</f>
        <v>93.094702864718442</v>
      </c>
      <c r="AE8" s="13"/>
      <c r="AF8" s="26"/>
      <c r="AG8" s="14"/>
      <c r="AH8" s="14"/>
      <c r="AI8" s="14"/>
      <c r="AJ8" s="14"/>
      <c r="AK8" s="14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</row>
    <row r="9" spans="1:63" ht="23.25" customHeight="1">
      <c r="A9" s="7"/>
      <c r="B9" s="23" t="s">
        <v>21</v>
      </c>
      <c r="C9" s="24">
        <f t="shared" ref="C9:AB9" si="3">+C10+C16+C15</f>
        <v>110.7</v>
      </c>
      <c r="D9" s="24">
        <f t="shared" si="3"/>
        <v>205.5</v>
      </c>
      <c r="E9" s="24">
        <f t="shared" si="3"/>
        <v>172.5</v>
      </c>
      <c r="F9" s="24">
        <f t="shared" si="3"/>
        <v>167.29999999999998</v>
      </c>
      <c r="G9" s="24">
        <f t="shared" si="3"/>
        <v>202.8</v>
      </c>
      <c r="H9" s="24">
        <f t="shared" si="3"/>
        <v>164.4</v>
      </c>
      <c r="I9" s="24">
        <f t="shared" si="3"/>
        <v>169.1</v>
      </c>
      <c r="J9" s="24">
        <f t="shared" si="3"/>
        <v>183.6</v>
      </c>
      <c r="K9" s="24">
        <f t="shared" si="3"/>
        <v>193.9</v>
      </c>
      <c r="L9" s="24">
        <f t="shared" si="3"/>
        <v>187</v>
      </c>
      <c r="M9" s="24">
        <f t="shared" si="3"/>
        <v>182.60000000000002</v>
      </c>
      <c r="N9" s="24">
        <f t="shared" si="3"/>
        <v>245.8</v>
      </c>
      <c r="O9" s="24">
        <f t="shared" si="3"/>
        <v>2185.2000000000003</v>
      </c>
      <c r="P9" s="24">
        <f t="shared" si="3"/>
        <v>144.9</v>
      </c>
      <c r="Q9" s="24">
        <f t="shared" si="3"/>
        <v>294</v>
      </c>
      <c r="R9" s="24">
        <f t="shared" si="3"/>
        <v>200</v>
      </c>
      <c r="S9" s="24">
        <f t="shared" si="3"/>
        <v>192.29999999999998</v>
      </c>
      <c r="T9" s="24">
        <f t="shared" si="3"/>
        <v>191.09999999999997</v>
      </c>
      <c r="U9" s="24">
        <f t="shared" si="3"/>
        <v>189.3</v>
      </c>
      <c r="V9" s="24">
        <f t="shared" si="3"/>
        <v>227.5</v>
      </c>
      <c r="W9" s="24">
        <f t="shared" si="3"/>
        <v>194.5</v>
      </c>
      <c r="X9" s="24">
        <f t="shared" si="3"/>
        <v>241.29999999999998</v>
      </c>
      <c r="Y9" s="24">
        <f t="shared" si="3"/>
        <v>203.6</v>
      </c>
      <c r="Z9" s="24">
        <f>+Z10+Z16+Z15</f>
        <v>212.5</v>
      </c>
      <c r="AA9" s="24">
        <f t="shared" si="3"/>
        <v>282.10000000000002</v>
      </c>
      <c r="AB9" s="24">
        <f t="shared" si="3"/>
        <v>2573.1</v>
      </c>
      <c r="AC9" s="25">
        <f t="shared" si="1"/>
        <v>387.89999999999964</v>
      </c>
      <c r="AD9" s="25">
        <f t="shared" si="2"/>
        <v>17.751235584843474</v>
      </c>
      <c r="AE9" s="13"/>
      <c r="AF9" s="26"/>
      <c r="AG9" s="14"/>
      <c r="AH9" s="14"/>
      <c r="AI9" s="14"/>
      <c r="AJ9" s="14"/>
      <c r="AK9" s="14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</row>
    <row r="10" spans="1:63" ht="23.25" customHeight="1">
      <c r="A10" s="7"/>
      <c r="B10" s="27" t="s">
        <v>22</v>
      </c>
      <c r="C10" s="24">
        <f t="shared" ref="C10:AB10" si="4">+C13+C11</f>
        <v>0</v>
      </c>
      <c r="D10" s="24">
        <f t="shared" si="4"/>
        <v>88.5</v>
      </c>
      <c r="E10" s="24">
        <f t="shared" si="4"/>
        <v>50.8</v>
      </c>
      <c r="F10" s="24">
        <f t="shared" si="4"/>
        <v>52.5</v>
      </c>
      <c r="G10" s="24">
        <f t="shared" si="4"/>
        <v>80.5</v>
      </c>
      <c r="H10" s="24">
        <f t="shared" si="4"/>
        <v>50.2</v>
      </c>
      <c r="I10" s="24">
        <f t="shared" si="4"/>
        <v>50.3</v>
      </c>
      <c r="J10" s="24">
        <f t="shared" si="4"/>
        <v>89.9</v>
      </c>
      <c r="K10" s="24">
        <f t="shared" si="4"/>
        <v>78.699999999999989</v>
      </c>
      <c r="L10" s="24">
        <f t="shared" si="4"/>
        <v>67.3</v>
      </c>
      <c r="M10" s="24">
        <f t="shared" si="4"/>
        <v>66.400000000000006</v>
      </c>
      <c r="N10" s="24">
        <f t="shared" si="4"/>
        <v>130.4</v>
      </c>
      <c r="O10" s="24">
        <f t="shared" si="4"/>
        <v>805.5</v>
      </c>
      <c r="P10" s="24">
        <f t="shared" si="4"/>
        <v>25.5</v>
      </c>
      <c r="Q10" s="24">
        <f t="shared" si="4"/>
        <v>67.7</v>
      </c>
      <c r="R10" s="24">
        <f t="shared" si="4"/>
        <v>69</v>
      </c>
      <c r="S10" s="24">
        <f t="shared" si="4"/>
        <v>72.5</v>
      </c>
      <c r="T10" s="24">
        <f t="shared" si="4"/>
        <v>69.599999999999994</v>
      </c>
      <c r="U10" s="24">
        <f t="shared" si="4"/>
        <v>72.599999999999994</v>
      </c>
      <c r="V10" s="24">
        <f t="shared" si="4"/>
        <v>71.400000000000006</v>
      </c>
      <c r="W10" s="24">
        <f t="shared" si="4"/>
        <v>73.199999999999989</v>
      </c>
      <c r="X10" s="24">
        <f t="shared" si="4"/>
        <v>70.199999999999989</v>
      </c>
      <c r="Y10" s="24">
        <f t="shared" si="4"/>
        <v>80</v>
      </c>
      <c r="Z10" s="24">
        <f>+Z13+Z11</f>
        <v>76.400000000000006</v>
      </c>
      <c r="AA10" s="24">
        <f t="shared" si="4"/>
        <v>129.9</v>
      </c>
      <c r="AB10" s="24">
        <f t="shared" si="4"/>
        <v>878.00000000000011</v>
      </c>
      <c r="AC10" s="25">
        <f t="shared" si="1"/>
        <v>72.500000000000114</v>
      </c>
      <c r="AD10" s="25">
        <f t="shared" si="2"/>
        <v>9.0006207324643217</v>
      </c>
      <c r="AE10" s="13"/>
      <c r="AF10" s="26"/>
      <c r="AG10" s="14"/>
      <c r="AH10" s="14"/>
      <c r="AI10" s="14"/>
      <c r="AJ10" s="14"/>
      <c r="AK10" s="14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</row>
    <row r="11" spans="1:63" ht="18" customHeight="1">
      <c r="A11" s="7"/>
      <c r="B11" s="28" t="s">
        <v>23</v>
      </c>
      <c r="C11" s="29">
        <f t="shared" ref="C11:AB11" si="5">+C12</f>
        <v>0</v>
      </c>
      <c r="D11" s="29">
        <f t="shared" si="5"/>
        <v>47.7</v>
      </c>
      <c r="E11" s="29">
        <f t="shared" si="5"/>
        <v>50.8</v>
      </c>
      <c r="F11" s="29">
        <f t="shared" si="5"/>
        <v>52.5</v>
      </c>
      <c r="G11" s="29">
        <f t="shared" si="5"/>
        <v>50.5</v>
      </c>
      <c r="H11" s="29">
        <f t="shared" si="5"/>
        <v>50.2</v>
      </c>
      <c r="I11" s="29">
        <f t="shared" si="5"/>
        <v>50.3</v>
      </c>
      <c r="J11" s="29">
        <f t="shared" si="5"/>
        <v>49.9</v>
      </c>
      <c r="K11" s="29">
        <f t="shared" si="5"/>
        <v>51.8</v>
      </c>
      <c r="L11" s="29">
        <f t="shared" si="5"/>
        <v>49.6</v>
      </c>
      <c r="M11" s="29">
        <f t="shared" si="5"/>
        <v>48.5</v>
      </c>
      <c r="N11" s="29">
        <f t="shared" si="5"/>
        <v>110.2</v>
      </c>
      <c r="O11" s="29">
        <f t="shared" si="5"/>
        <v>612</v>
      </c>
      <c r="P11" s="29">
        <f t="shared" si="5"/>
        <v>0</v>
      </c>
      <c r="Q11" s="29">
        <f t="shared" si="5"/>
        <v>50</v>
      </c>
      <c r="R11" s="29">
        <f t="shared" si="5"/>
        <v>50.1</v>
      </c>
      <c r="S11" s="29">
        <f t="shared" si="5"/>
        <v>53.2</v>
      </c>
      <c r="T11" s="29">
        <f t="shared" si="5"/>
        <v>51.5</v>
      </c>
      <c r="U11" s="29">
        <f t="shared" si="5"/>
        <v>54.7</v>
      </c>
      <c r="V11" s="29">
        <f t="shared" si="5"/>
        <v>52.5</v>
      </c>
      <c r="W11" s="29">
        <f t="shared" si="5"/>
        <v>55.8</v>
      </c>
      <c r="X11" s="29">
        <f t="shared" si="5"/>
        <v>53.8</v>
      </c>
      <c r="Y11" s="29">
        <f t="shared" si="5"/>
        <v>49.8</v>
      </c>
      <c r="Z11" s="29">
        <f t="shared" si="5"/>
        <v>54.9</v>
      </c>
      <c r="AA11" s="29">
        <f t="shared" si="5"/>
        <v>112.2</v>
      </c>
      <c r="AB11" s="29">
        <f t="shared" si="5"/>
        <v>638.50000000000011</v>
      </c>
      <c r="AC11" s="30">
        <f>+AB11-O11</f>
        <v>26.500000000000114</v>
      </c>
      <c r="AD11" s="30">
        <f t="shared" si="2"/>
        <v>4.3300653594771426</v>
      </c>
      <c r="AE11" s="13"/>
      <c r="AF11" s="26"/>
      <c r="AG11" s="14"/>
      <c r="AH11" s="14"/>
      <c r="AI11" s="14"/>
      <c r="AJ11" s="14"/>
      <c r="AK11" s="14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</row>
    <row r="12" spans="1:63" ht="17.25" customHeight="1">
      <c r="A12" s="7"/>
      <c r="B12" s="31" t="s">
        <v>24</v>
      </c>
      <c r="C12" s="32">
        <v>0</v>
      </c>
      <c r="D12" s="33">
        <v>47.7</v>
      </c>
      <c r="E12" s="33">
        <v>50.8</v>
      </c>
      <c r="F12" s="33">
        <v>52.5</v>
      </c>
      <c r="G12" s="33">
        <v>50.5</v>
      </c>
      <c r="H12" s="33">
        <v>50.2</v>
      </c>
      <c r="I12" s="33">
        <v>50.3</v>
      </c>
      <c r="J12" s="33">
        <v>49.9</v>
      </c>
      <c r="K12" s="33">
        <v>51.8</v>
      </c>
      <c r="L12" s="33">
        <v>49.6</v>
      </c>
      <c r="M12" s="33">
        <v>48.5</v>
      </c>
      <c r="N12" s="33">
        <v>110.2</v>
      </c>
      <c r="O12" s="34">
        <f>SUM(C12:N12)</f>
        <v>612</v>
      </c>
      <c r="P12" s="32">
        <v>0</v>
      </c>
      <c r="Q12" s="33">
        <v>50</v>
      </c>
      <c r="R12" s="33">
        <v>50.1</v>
      </c>
      <c r="S12" s="33">
        <v>53.2</v>
      </c>
      <c r="T12" s="33">
        <v>51.5</v>
      </c>
      <c r="U12" s="33">
        <v>54.7</v>
      </c>
      <c r="V12" s="33">
        <v>52.5</v>
      </c>
      <c r="W12" s="33">
        <v>55.8</v>
      </c>
      <c r="X12" s="33">
        <v>53.8</v>
      </c>
      <c r="Y12" s="33">
        <v>49.8</v>
      </c>
      <c r="Z12" s="33">
        <v>54.9</v>
      </c>
      <c r="AA12" s="33">
        <v>112.2</v>
      </c>
      <c r="AB12" s="32">
        <f>SUM(P12:AA12)</f>
        <v>638.50000000000011</v>
      </c>
      <c r="AC12" s="35">
        <f>+AB12-O12</f>
        <v>26.500000000000114</v>
      </c>
      <c r="AD12" s="35">
        <f t="shared" si="2"/>
        <v>4.3300653594771426</v>
      </c>
      <c r="AE12" s="13"/>
      <c r="AF12" s="26"/>
      <c r="AG12" s="14"/>
      <c r="AH12" s="14"/>
      <c r="AI12" s="14"/>
      <c r="AJ12" s="14"/>
      <c r="AK12" s="14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3" ht="18.75" customHeight="1">
      <c r="A13" s="7"/>
      <c r="B13" s="36" t="s">
        <v>25</v>
      </c>
      <c r="C13" s="37">
        <f t="shared" ref="C13:AB13" si="6">+C14</f>
        <v>0</v>
      </c>
      <c r="D13" s="37">
        <f t="shared" si="6"/>
        <v>40.799999999999997</v>
      </c>
      <c r="E13" s="37">
        <f t="shared" si="6"/>
        <v>0</v>
      </c>
      <c r="F13" s="37">
        <f t="shared" si="6"/>
        <v>0</v>
      </c>
      <c r="G13" s="37">
        <f t="shared" si="6"/>
        <v>30</v>
      </c>
      <c r="H13" s="37">
        <f t="shared" si="6"/>
        <v>0</v>
      </c>
      <c r="I13" s="37">
        <f t="shared" si="6"/>
        <v>0</v>
      </c>
      <c r="J13" s="37">
        <f t="shared" si="6"/>
        <v>40</v>
      </c>
      <c r="K13" s="37">
        <f t="shared" si="6"/>
        <v>26.9</v>
      </c>
      <c r="L13" s="37">
        <f t="shared" si="6"/>
        <v>17.7</v>
      </c>
      <c r="M13" s="37">
        <f t="shared" si="6"/>
        <v>17.899999999999999</v>
      </c>
      <c r="N13" s="37">
        <f t="shared" si="6"/>
        <v>20.2</v>
      </c>
      <c r="O13" s="37">
        <f t="shared" si="6"/>
        <v>193.49999999999997</v>
      </c>
      <c r="P13" s="37">
        <f t="shared" si="6"/>
        <v>25.5</v>
      </c>
      <c r="Q13" s="37">
        <f t="shared" si="6"/>
        <v>17.7</v>
      </c>
      <c r="R13" s="37">
        <f t="shared" si="6"/>
        <v>18.899999999999999</v>
      </c>
      <c r="S13" s="37">
        <f t="shared" si="6"/>
        <v>19.3</v>
      </c>
      <c r="T13" s="37">
        <f t="shared" si="6"/>
        <v>18.100000000000001</v>
      </c>
      <c r="U13" s="37">
        <f t="shared" si="6"/>
        <v>17.899999999999999</v>
      </c>
      <c r="V13" s="37">
        <f t="shared" si="6"/>
        <v>18.899999999999999</v>
      </c>
      <c r="W13" s="37">
        <f t="shared" si="6"/>
        <v>17.399999999999999</v>
      </c>
      <c r="X13" s="37">
        <f t="shared" si="6"/>
        <v>16.399999999999999</v>
      </c>
      <c r="Y13" s="37">
        <f t="shared" si="6"/>
        <v>30.2</v>
      </c>
      <c r="Z13" s="37">
        <f t="shared" si="6"/>
        <v>21.5</v>
      </c>
      <c r="AA13" s="37">
        <f t="shared" si="6"/>
        <v>17.7</v>
      </c>
      <c r="AB13" s="37">
        <f t="shared" si="6"/>
        <v>239.5</v>
      </c>
      <c r="AC13" s="25">
        <f t="shared" si="1"/>
        <v>46.000000000000028</v>
      </c>
      <c r="AD13" s="25">
        <f t="shared" si="2"/>
        <v>23.772609819121467</v>
      </c>
      <c r="AE13" s="13"/>
      <c r="AF13" s="26"/>
      <c r="AG13" s="14"/>
      <c r="AH13" s="14"/>
      <c r="AI13" s="14"/>
      <c r="AJ13" s="14"/>
      <c r="AK13" s="14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ht="18" customHeight="1">
      <c r="A14" s="7"/>
      <c r="B14" s="38" t="s">
        <v>26</v>
      </c>
      <c r="C14" s="32">
        <v>0</v>
      </c>
      <c r="D14" s="32">
        <v>40.799999999999997</v>
      </c>
      <c r="E14" s="32">
        <v>0</v>
      </c>
      <c r="F14" s="32">
        <v>0</v>
      </c>
      <c r="G14" s="32">
        <v>30</v>
      </c>
      <c r="H14" s="32">
        <v>0</v>
      </c>
      <c r="I14" s="32">
        <v>0</v>
      </c>
      <c r="J14" s="32">
        <v>40</v>
      </c>
      <c r="K14" s="32">
        <v>26.9</v>
      </c>
      <c r="L14" s="32">
        <v>17.7</v>
      </c>
      <c r="M14" s="32">
        <v>17.899999999999999</v>
      </c>
      <c r="N14" s="32">
        <v>20.2</v>
      </c>
      <c r="O14" s="34">
        <f>SUM(C14:N14)</f>
        <v>193.49999999999997</v>
      </c>
      <c r="P14" s="33">
        <f>+[1]PP!P39</f>
        <v>25.5</v>
      </c>
      <c r="Q14" s="33">
        <f>+[1]PP!Q39</f>
        <v>17.7</v>
      </c>
      <c r="R14" s="33">
        <f>+[1]PP!R39</f>
        <v>18.899999999999999</v>
      </c>
      <c r="S14" s="33">
        <f>+[1]PP!S39</f>
        <v>19.3</v>
      </c>
      <c r="T14" s="33">
        <f>+[1]PP!T39</f>
        <v>18.100000000000001</v>
      </c>
      <c r="U14" s="33">
        <f>+[1]PP!U39</f>
        <v>17.899999999999999</v>
      </c>
      <c r="V14" s="33">
        <f>+[1]PP!V39</f>
        <v>18.899999999999999</v>
      </c>
      <c r="W14" s="33">
        <f>+[1]PP!W39</f>
        <v>17.399999999999999</v>
      </c>
      <c r="X14" s="33">
        <f>+[1]PP!X39</f>
        <v>16.399999999999999</v>
      </c>
      <c r="Y14" s="33">
        <f>+[1]PP!Y39</f>
        <v>30.2</v>
      </c>
      <c r="Z14" s="33">
        <f>+[1]PP!Z39</f>
        <v>21.5</v>
      </c>
      <c r="AA14" s="33">
        <f>+[1]PP!AA39</f>
        <v>17.7</v>
      </c>
      <c r="AB14" s="32">
        <f>SUM(P14:AA14)</f>
        <v>239.5</v>
      </c>
      <c r="AC14" s="35">
        <f t="shared" si="1"/>
        <v>46.000000000000028</v>
      </c>
      <c r="AD14" s="35">
        <f t="shared" si="2"/>
        <v>23.772609819121467</v>
      </c>
      <c r="AE14" s="13"/>
      <c r="AF14" s="26"/>
      <c r="AG14" s="14"/>
      <c r="AH14" s="14"/>
      <c r="AI14" s="14"/>
      <c r="AJ14" s="14"/>
      <c r="AK14" s="14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ht="20.25" customHeight="1">
      <c r="A15" s="7"/>
      <c r="B15" s="27" t="s">
        <v>27</v>
      </c>
      <c r="C15" s="24">
        <v>11.8</v>
      </c>
      <c r="D15" s="24">
        <v>11.9</v>
      </c>
      <c r="E15" s="24">
        <v>12.4</v>
      </c>
      <c r="F15" s="24">
        <v>9.6999999999999993</v>
      </c>
      <c r="G15" s="24">
        <v>11.5</v>
      </c>
      <c r="H15" s="24">
        <v>11.1</v>
      </c>
      <c r="I15" s="24">
        <v>12.1</v>
      </c>
      <c r="J15" s="24">
        <v>11.4</v>
      </c>
      <c r="K15" s="24">
        <v>9.9</v>
      </c>
      <c r="L15" s="24">
        <v>10.5</v>
      </c>
      <c r="M15" s="24">
        <v>9.3000000000000007</v>
      </c>
      <c r="N15" s="24">
        <v>7.8</v>
      </c>
      <c r="O15" s="37">
        <f>SUM(C15:N15)</f>
        <v>129.4</v>
      </c>
      <c r="P15" s="24">
        <v>12</v>
      </c>
      <c r="Q15" s="24">
        <v>11</v>
      </c>
      <c r="R15" s="24">
        <v>11.5</v>
      </c>
      <c r="S15" s="24">
        <v>11.7</v>
      </c>
      <c r="T15" s="24">
        <v>12.7</v>
      </c>
      <c r="U15" s="24">
        <v>12</v>
      </c>
      <c r="V15" s="24">
        <v>13.9</v>
      </c>
      <c r="W15" s="24">
        <v>12.9</v>
      </c>
      <c r="X15" s="24">
        <v>12.2</v>
      </c>
      <c r="Y15" s="24">
        <v>12.7</v>
      </c>
      <c r="Z15" s="24">
        <v>10.7</v>
      </c>
      <c r="AA15" s="24">
        <v>9.4</v>
      </c>
      <c r="AB15" s="24">
        <f>SUM(P15:AA15)</f>
        <v>142.70000000000002</v>
      </c>
      <c r="AC15" s="25">
        <f>+AB15-O15</f>
        <v>13.300000000000011</v>
      </c>
      <c r="AD15" s="25">
        <f>+AC15/O15*100</f>
        <v>10.278207109737258</v>
      </c>
      <c r="AE15" s="13"/>
      <c r="AF15" s="26"/>
      <c r="AG15" s="14"/>
      <c r="AH15" s="14"/>
      <c r="AI15" s="14"/>
      <c r="AJ15" s="14"/>
      <c r="AK15" s="14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ht="18.75" customHeight="1">
      <c r="A16" s="7"/>
      <c r="B16" s="27" t="s">
        <v>28</v>
      </c>
      <c r="C16" s="24">
        <v>98.9</v>
      </c>
      <c r="D16" s="39">
        <v>105.1</v>
      </c>
      <c r="E16" s="39">
        <v>109.3</v>
      </c>
      <c r="F16" s="39">
        <v>105.1</v>
      </c>
      <c r="G16" s="39">
        <v>110.8</v>
      </c>
      <c r="H16" s="39">
        <v>103.1</v>
      </c>
      <c r="I16" s="39">
        <v>106.7</v>
      </c>
      <c r="J16" s="39">
        <v>82.3</v>
      </c>
      <c r="K16" s="39">
        <v>105.3</v>
      </c>
      <c r="L16" s="39">
        <v>109.2</v>
      </c>
      <c r="M16" s="39">
        <v>106.9</v>
      </c>
      <c r="N16" s="39">
        <v>107.6</v>
      </c>
      <c r="O16" s="37">
        <f>SUM(C16:N16)</f>
        <v>1250.3</v>
      </c>
      <c r="P16" s="24">
        <v>107.4</v>
      </c>
      <c r="Q16" s="39">
        <v>215.3</v>
      </c>
      <c r="R16" s="39">
        <v>119.5</v>
      </c>
      <c r="S16" s="39">
        <v>108.1</v>
      </c>
      <c r="T16" s="39">
        <v>108.8</v>
      </c>
      <c r="U16" s="39">
        <v>104.7</v>
      </c>
      <c r="V16" s="39">
        <v>142.19999999999999</v>
      </c>
      <c r="W16" s="39">
        <v>108.4</v>
      </c>
      <c r="X16" s="39">
        <f>+[1]PP!X53</f>
        <v>158.9</v>
      </c>
      <c r="Y16" s="39">
        <f>+[1]PP!Y53</f>
        <v>110.9</v>
      </c>
      <c r="Z16" s="39">
        <f>+[1]PP!Z53</f>
        <v>125.4</v>
      </c>
      <c r="AA16" s="39">
        <f>+[1]PP!AA53</f>
        <v>142.80000000000001</v>
      </c>
      <c r="AB16" s="24">
        <f>SUM(P16:AA16)</f>
        <v>1552.4</v>
      </c>
      <c r="AC16" s="25">
        <f t="shared" si="1"/>
        <v>302.10000000000014</v>
      </c>
      <c r="AD16" s="25">
        <f t="shared" si="2"/>
        <v>24.162201071742796</v>
      </c>
      <c r="AE16" s="13"/>
      <c r="AF16" s="26"/>
      <c r="AG16" s="14"/>
      <c r="AH16" s="14"/>
      <c r="AI16" s="14"/>
      <c r="AJ16" s="14"/>
      <c r="AK16" s="14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ht="22.5" customHeight="1">
      <c r="A17" s="7"/>
      <c r="B17" s="23" t="s">
        <v>29</v>
      </c>
      <c r="C17" s="24">
        <f t="shared" ref="C17:AB17" si="7">+C18+C19</f>
        <v>162.70000000000002</v>
      </c>
      <c r="D17" s="24">
        <f t="shared" si="7"/>
        <v>415.7</v>
      </c>
      <c r="E17" s="24">
        <f t="shared" si="7"/>
        <v>359.3</v>
      </c>
      <c r="F17" s="24">
        <f t="shared" si="7"/>
        <v>460</v>
      </c>
      <c r="G17" s="24">
        <f t="shared" si="7"/>
        <v>281.89999999999998</v>
      </c>
      <c r="H17" s="24">
        <f t="shared" si="7"/>
        <v>257.29999999999995</v>
      </c>
      <c r="I17" s="24">
        <f t="shared" si="7"/>
        <v>329.20000000000005</v>
      </c>
      <c r="J17" s="24">
        <f t="shared" si="7"/>
        <v>299.49999999999994</v>
      </c>
      <c r="K17" s="24">
        <f t="shared" si="7"/>
        <v>436.19999999999993</v>
      </c>
      <c r="L17" s="24">
        <f t="shared" si="7"/>
        <v>341.70000000000005</v>
      </c>
      <c r="M17" s="24">
        <f t="shared" si="7"/>
        <v>899.9</v>
      </c>
      <c r="N17" s="24">
        <f t="shared" si="7"/>
        <v>510.99999999999994</v>
      </c>
      <c r="O17" s="24">
        <f t="shared" si="7"/>
        <v>4754.4000000000005</v>
      </c>
      <c r="P17" s="24">
        <f t="shared" si="7"/>
        <v>160.59999999999997</v>
      </c>
      <c r="Q17" s="24">
        <f t="shared" si="7"/>
        <v>163.99999999999997</v>
      </c>
      <c r="R17" s="24">
        <f t="shared" si="7"/>
        <v>1393.2</v>
      </c>
      <c r="S17" s="24">
        <f t="shared" si="7"/>
        <v>1063.5999999999999</v>
      </c>
      <c r="T17" s="24">
        <f t="shared" si="7"/>
        <v>1208.6000000000001</v>
      </c>
      <c r="U17" s="24">
        <f t="shared" si="7"/>
        <v>3921.4</v>
      </c>
      <c r="V17" s="24">
        <f t="shared" si="7"/>
        <v>729.7</v>
      </c>
      <c r="W17" s="24">
        <f t="shared" si="7"/>
        <v>644.29999999999995</v>
      </c>
      <c r="X17" s="24">
        <f t="shared" si="7"/>
        <v>356.59999999999997</v>
      </c>
      <c r="Y17" s="24">
        <f t="shared" si="7"/>
        <v>382.8</v>
      </c>
      <c r="Z17" s="24">
        <f>+Z18+Z19</f>
        <v>342.3</v>
      </c>
      <c r="AA17" s="24">
        <f t="shared" si="7"/>
        <v>459.79999999999995</v>
      </c>
      <c r="AB17" s="24">
        <f t="shared" si="7"/>
        <v>10826.900000000001</v>
      </c>
      <c r="AC17" s="25">
        <f t="shared" si="1"/>
        <v>6072.5000000000009</v>
      </c>
      <c r="AD17" s="25">
        <f t="shared" si="2"/>
        <v>127.72379269729093</v>
      </c>
      <c r="AE17" s="40"/>
      <c r="AF17" s="26"/>
      <c r="AG17" s="26"/>
      <c r="AH17" s="26"/>
      <c r="AI17" s="26"/>
      <c r="AJ17" s="14"/>
      <c r="AK17" s="14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ht="18" customHeight="1">
      <c r="A18" s="7"/>
      <c r="B18" s="27" t="s">
        <v>30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37">
        <f>SUM(C18:N18)</f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f>SUM(P18:AA18)</f>
        <v>0</v>
      </c>
      <c r="AC18" s="25">
        <f t="shared" si="1"/>
        <v>0</v>
      </c>
      <c r="AD18" s="25">
        <v>0</v>
      </c>
      <c r="AE18" s="40"/>
      <c r="AF18" s="26"/>
      <c r="AG18" s="26"/>
      <c r="AH18" s="26"/>
      <c r="AI18" s="26"/>
      <c r="AJ18" s="14"/>
      <c r="AK18" s="14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ht="18.75" customHeight="1">
      <c r="A19" s="7"/>
      <c r="B19" s="27" t="s">
        <v>31</v>
      </c>
      <c r="C19" s="24">
        <f t="shared" ref="C19:AB19" si="8">+C20+C23+C28+C33</f>
        <v>162.70000000000002</v>
      </c>
      <c r="D19" s="24">
        <f t="shared" si="8"/>
        <v>415.7</v>
      </c>
      <c r="E19" s="24">
        <f t="shared" si="8"/>
        <v>359.3</v>
      </c>
      <c r="F19" s="24">
        <f t="shared" si="8"/>
        <v>460</v>
      </c>
      <c r="G19" s="24">
        <f t="shared" si="8"/>
        <v>281.89999999999998</v>
      </c>
      <c r="H19" s="24">
        <f t="shared" si="8"/>
        <v>257.29999999999995</v>
      </c>
      <c r="I19" s="24">
        <f t="shared" si="8"/>
        <v>329.20000000000005</v>
      </c>
      <c r="J19" s="24">
        <f t="shared" si="8"/>
        <v>299.49999999999994</v>
      </c>
      <c r="K19" s="24">
        <f t="shared" si="8"/>
        <v>436.19999999999993</v>
      </c>
      <c r="L19" s="24">
        <f t="shared" si="8"/>
        <v>341.70000000000005</v>
      </c>
      <c r="M19" s="24">
        <f t="shared" si="8"/>
        <v>899.9</v>
      </c>
      <c r="N19" s="24">
        <f t="shared" si="8"/>
        <v>510.99999999999994</v>
      </c>
      <c r="O19" s="24">
        <f t="shared" si="8"/>
        <v>4754.4000000000005</v>
      </c>
      <c r="P19" s="24">
        <f t="shared" si="8"/>
        <v>160.59999999999997</v>
      </c>
      <c r="Q19" s="24">
        <f t="shared" si="8"/>
        <v>163.99999999999997</v>
      </c>
      <c r="R19" s="24">
        <f t="shared" si="8"/>
        <v>1393.2</v>
      </c>
      <c r="S19" s="24">
        <f t="shared" si="8"/>
        <v>1063.5999999999999</v>
      </c>
      <c r="T19" s="24">
        <f t="shared" si="8"/>
        <v>1208.6000000000001</v>
      </c>
      <c r="U19" s="24">
        <f t="shared" si="8"/>
        <v>3921.4</v>
      </c>
      <c r="V19" s="24">
        <f t="shared" si="8"/>
        <v>729.7</v>
      </c>
      <c r="W19" s="24">
        <f t="shared" si="8"/>
        <v>644.29999999999995</v>
      </c>
      <c r="X19" s="24">
        <f t="shared" si="8"/>
        <v>356.59999999999997</v>
      </c>
      <c r="Y19" s="24">
        <f t="shared" si="8"/>
        <v>382.8</v>
      </c>
      <c r="Z19" s="24">
        <f>+Z20+Z23+Z28+Z33</f>
        <v>342.3</v>
      </c>
      <c r="AA19" s="24">
        <f t="shared" si="8"/>
        <v>459.79999999999995</v>
      </c>
      <c r="AB19" s="24">
        <f t="shared" si="8"/>
        <v>10826.900000000001</v>
      </c>
      <c r="AC19" s="25">
        <f t="shared" si="1"/>
        <v>6072.5000000000009</v>
      </c>
      <c r="AD19" s="25">
        <f t="shared" ref="AD19:AD31" si="9">+AC19/O19*100</f>
        <v>127.72379269729093</v>
      </c>
      <c r="AE19" s="40"/>
      <c r="AF19" s="26"/>
      <c r="AG19" s="26"/>
      <c r="AH19" s="26"/>
      <c r="AI19" s="26"/>
      <c r="AJ19" s="14"/>
      <c r="AK19" s="14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ht="15.75" customHeight="1">
      <c r="A20" s="7"/>
      <c r="B20" s="41" t="s">
        <v>32</v>
      </c>
      <c r="C20" s="24">
        <f t="shared" ref="C20:AB20" si="10">+C21+C22</f>
        <v>58.5</v>
      </c>
      <c r="D20" s="24">
        <f t="shared" si="10"/>
        <v>61.7</v>
      </c>
      <c r="E20" s="24">
        <f t="shared" si="10"/>
        <v>91</v>
      </c>
      <c r="F20" s="24">
        <f t="shared" si="10"/>
        <v>76.5</v>
      </c>
      <c r="G20" s="24">
        <f t="shared" si="10"/>
        <v>90.7</v>
      </c>
      <c r="H20" s="24">
        <f t="shared" si="10"/>
        <v>74.8</v>
      </c>
      <c r="I20" s="24">
        <f t="shared" si="10"/>
        <v>88.8</v>
      </c>
      <c r="J20" s="24">
        <f t="shared" si="10"/>
        <v>79.599999999999994</v>
      </c>
      <c r="K20" s="24">
        <f t="shared" si="10"/>
        <v>64.900000000000006</v>
      </c>
      <c r="L20" s="24">
        <f t="shared" si="10"/>
        <v>145.30000000000001</v>
      </c>
      <c r="M20" s="24">
        <f t="shared" si="10"/>
        <v>89.8</v>
      </c>
      <c r="N20" s="24">
        <f t="shared" si="10"/>
        <v>81.100000000000009</v>
      </c>
      <c r="O20" s="24">
        <f t="shared" si="10"/>
        <v>1002.7</v>
      </c>
      <c r="P20" s="24">
        <f t="shared" si="10"/>
        <v>77.699999999999989</v>
      </c>
      <c r="Q20" s="24">
        <f t="shared" si="10"/>
        <v>57.9</v>
      </c>
      <c r="R20" s="24">
        <f t="shared" si="10"/>
        <v>89.7</v>
      </c>
      <c r="S20" s="24">
        <f t="shared" si="10"/>
        <v>84.2</v>
      </c>
      <c r="T20" s="24">
        <f t="shared" si="10"/>
        <v>92</v>
      </c>
      <c r="U20" s="24">
        <f t="shared" si="10"/>
        <v>82.5</v>
      </c>
      <c r="V20" s="24">
        <f t="shared" si="10"/>
        <v>90.199999999999989</v>
      </c>
      <c r="W20" s="24">
        <f t="shared" si="10"/>
        <v>90.7</v>
      </c>
      <c r="X20" s="24">
        <f t="shared" si="10"/>
        <v>89.7</v>
      </c>
      <c r="Y20" s="24">
        <f t="shared" si="10"/>
        <v>98.8</v>
      </c>
      <c r="Z20" s="24">
        <f>+Z21+Z22</f>
        <v>99.600000000000009</v>
      </c>
      <c r="AA20" s="24">
        <f t="shared" si="10"/>
        <v>91.1</v>
      </c>
      <c r="AB20" s="24">
        <f t="shared" si="10"/>
        <v>1044.1000000000001</v>
      </c>
      <c r="AC20" s="25">
        <f t="shared" si="1"/>
        <v>41.400000000000091</v>
      </c>
      <c r="AD20" s="25">
        <f t="shared" si="9"/>
        <v>4.1288520993318132</v>
      </c>
      <c r="AE20" s="40"/>
      <c r="AF20" s="26"/>
      <c r="AG20" s="26"/>
      <c r="AH20" s="26"/>
      <c r="AI20" s="26"/>
      <c r="AJ20" s="14"/>
      <c r="AK20" s="14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ht="17.25" customHeight="1">
      <c r="A21" s="7"/>
      <c r="B21" s="42" t="s">
        <v>33</v>
      </c>
      <c r="C21" s="32">
        <v>55.8</v>
      </c>
      <c r="D21" s="32">
        <v>58.2</v>
      </c>
      <c r="E21" s="32">
        <v>86.5</v>
      </c>
      <c r="F21" s="32">
        <v>73.400000000000006</v>
      </c>
      <c r="G21" s="32">
        <v>86.5</v>
      </c>
      <c r="H21" s="32">
        <v>71.099999999999994</v>
      </c>
      <c r="I21" s="32">
        <v>84.5</v>
      </c>
      <c r="J21" s="32">
        <v>75.3</v>
      </c>
      <c r="K21" s="32">
        <v>60.6</v>
      </c>
      <c r="L21" s="32">
        <v>139.80000000000001</v>
      </c>
      <c r="M21" s="32">
        <v>85</v>
      </c>
      <c r="N21" s="32">
        <v>78.7</v>
      </c>
      <c r="O21" s="34">
        <f>SUM(C21:N21)</f>
        <v>955.40000000000009</v>
      </c>
      <c r="P21" s="32">
        <f>+[1]PP!P60</f>
        <v>75.099999999999994</v>
      </c>
      <c r="Q21" s="32">
        <f>+[1]PP!Q60</f>
        <v>53.4</v>
      </c>
      <c r="R21" s="32">
        <f>+[1]PP!R60</f>
        <v>84.9</v>
      </c>
      <c r="S21" s="32">
        <f>+[1]PP!S60</f>
        <v>79.3</v>
      </c>
      <c r="T21" s="32">
        <f>+[1]PP!T60</f>
        <v>87.1</v>
      </c>
      <c r="U21" s="32">
        <f>+[1]PP!U60</f>
        <v>78.400000000000006</v>
      </c>
      <c r="V21" s="32">
        <f>+[1]PP!V60</f>
        <v>85.6</v>
      </c>
      <c r="W21" s="32">
        <f>+[1]PP!W60</f>
        <v>86.2</v>
      </c>
      <c r="X21" s="32">
        <f>+[1]PP!X60</f>
        <v>85.2</v>
      </c>
      <c r="Y21" s="32">
        <f>+[1]PP!Y60</f>
        <v>94.1</v>
      </c>
      <c r="Z21" s="32">
        <f>+[1]PP!Z60</f>
        <v>95.7</v>
      </c>
      <c r="AA21" s="32">
        <f>+[1]PP!AA60</f>
        <v>88.8</v>
      </c>
      <c r="AB21" s="32">
        <f>SUM(P21:AA21)</f>
        <v>993.80000000000007</v>
      </c>
      <c r="AC21" s="35">
        <f t="shared" si="1"/>
        <v>38.399999999999977</v>
      </c>
      <c r="AD21" s="35">
        <f t="shared" si="9"/>
        <v>4.0192589491312516</v>
      </c>
      <c r="AE21" s="40"/>
      <c r="AF21" s="26"/>
      <c r="AG21" s="26"/>
      <c r="AH21" s="26"/>
      <c r="AI21" s="26"/>
      <c r="AJ21" s="14"/>
      <c r="AK21" s="14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ht="15.75" customHeight="1">
      <c r="A22" s="7"/>
      <c r="B22" s="42" t="s">
        <v>34</v>
      </c>
      <c r="C22" s="32">
        <v>2.7</v>
      </c>
      <c r="D22" s="32">
        <v>3.5</v>
      </c>
      <c r="E22" s="32">
        <v>4.5</v>
      </c>
      <c r="F22" s="32">
        <v>3.1</v>
      </c>
      <c r="G22" s="32">
        <v>4.2</v>
      </c>
      <c r="H22" s="32">
        <v>3.7</v>
      </c>
      <c r="I22" s="32">
        <v>4.3</v>
      </c>
      <c r="J22" s="32">
        <v>4.3</v>
      </c>
      <c r="K22" s="32">
        <v>4.3</v>
      </c>
      <c r="L22" s="32">
        <v>5.5</v>
      </c>
      <c r="M22" s="32">
        <v>4.8</v>
      </c>
      <c r="N22" s="32">
        <v>2.4</v>
      </c>
      <c r="O22" s="34">
        <f>SUM(C22:N22)</f>
        <v>47.3</v>
      </c>
      <c r="P22" s="32">
        <f>+[1]PP!P61</f>
        <v>2.6</v>
      </c>
      <c r="Q22" s="32">
        <f>+[1]PP!Q61</f>
        <v>4.5</v>
      </c>
      <c r="R22" s="32">
        <f>+[1]PP!R61</f>
        <v>4.8</v>
      </c>
      <c r="S22" s="32">
        <f>+[1]PP!S61</f>
        <v>4.9000000000000004</v>
      </c>
      <c r="T22" s="32">
        <f>+[1]PP!T61</f>
        <v>4.9000000000000004</v>
      </c>
      <c r="U22" s="32">
        <f>+[1]PP!U61</f>
        <v>4.0999999999999996</v>
      </c>
      <c r="V22" s="32">
        <f>+[1]PP!V61</f>
        <v>4.5999999999999996</v>
      </c>
      <c r="W22" s="32">
        <f>+[1]PP!W61</f>
        <v>4.5</v>
      </c>
      <c r="X22" s="32">
        <f>+[1]PP!X61</f>
        <v>4.5</v>
      </c>
      <c r="Y22" s="32">
        <f>+[1]PP!Y61</f>
        <v>4.7</v>
      </c>
      <c r="Z22" s="32">
        <f>+[1]PP!Z61</f>
        <v>3.9</v>
      </c>
      <c r="AA22" s="32">
        <f>+[1]PP!AA61</f>
        <v>2.2999999999999998</v>
      </c>
      <c r="AB22" s="32">
        <f>SUM(P22:AA22)</f>
        <v>50.3</v>
      </c>
      <c r="AC22" s="35">
        <f t="shared" si="1"/>
        <v>3</v>
      </c>
      <c r="AD22" s="35">
        <f t="shared" si="9"/>
        <v>6.3424947145877386</v>
      </c>
      <c r="AE22" s="40"/>
      <c r="AF22" s="26"/>
      <c r="AG22" s="26"/>
      <c r="AH22" s="26"/>
      <c r="AI22" s="26"/>
      <c r="AJ22" s="14"/>
      <c r="AK22" s="14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ht="15.75" customHeight="1">
      <c r="A23" s="7"/>
      <c r="B23" s="41" t="s">
        <v>35</v>
      </c>
      <c r="C23" s="37">
        <f t="shared" ref="C23:AB23" si="11">SUM(C24:C27)</f>
        <v>73.5</v>
      </c>
      <c r="D23" s="37">
        <f t="shared" si="11"/>
        <v>126.69999999999999</v>
      </c>
      <c r="E23" s="37">
        <f t="shared" si="11"/>
        <v>139.69999999999999</v>
      </c>
      <c r="F23" s="37">
        <f t="shared" si="11"/>
        <v>117.49999999999999</v>
      </c>
      <c r="G23" s="37">
        <f t="shared" si="11"/>
        <v>143.80000000000001</v>
      </c>
      <c r="H23" s="37">
        <f t="shared" si="11"/>
        <v>163.39999999999998</v>
      </c>
      <c r="I23" s="37">
        <f t="shared" si="11"/>
        <v>98</v>
      </c>
      <c r="J23" s="37">
        <f t="shared" si="11"/>
        <v>137.19999999999999</v>
      </c>
      <c r="K23" s="37">
        <f t="shared" si="11"/>
        <v>174.7</v>
      </c>
      <c r="L23" s="37">
        <f t="shared" si="11"/>
        <v>142.4</v>
      </c>
      <c r="M23" s="37">
        <f t="shared" si="11"/>
        <v>777.1</v>
      </c>
      <c r="N23" s="37">
        <f t="shared" si="11"/>
        <v>394.59999999999997</v>
      </c>
      <c r="O23" s="37">
        <f t="shared" si="11"/>
        <v>2488.6000000000004</v>
      </c>
      <c r="P23" s="37">
        <f t="shared" si="11"/>
        <v>80.7</v>
      </c>
      <c r="Q23" s="37">
        <f t="shared" si="11"/>
        <v>103.59999999999997</v>
      </c>
      <c r="R23" s="37">
        <f t="shared" si="11"/>
        <v>149.79999999999998</v>
      </c>
      <c r="S23" s="37">
        <f t="shared" si="11"/>
        <v>198.2</v>
      </c>
      <c r="T23" s="37">
        <f t="shared" si="11"/>
        <v>176.5</v>
      </c>
      <c r="U23" s="37">
        <f t="shared" si="11"/>
        <v>177.10000000000002</v>
      </c>
      <c r="V23" s="37">
        <f t="shared" si="11"/>
        <v>240</v>
      </c>
      <c r="W23" s="37">
        <f t="shared" si="11"/>
        <v>239.1</v>
      </c>
      <c r="X23" s="37">
        <f t="shared" si="11"/>
        <v>223.89999999999998</v>
      </c>
      <c r="Y23" s="37">
        <f t="shared" si="11"/>
        <v>244.2</v>
      </c>
      <c r="Z23" s="37">
        <f>SUM(Z24:Z27)</f>
        <v>227.1</v>
      </c>
      <c r="AA23" s="37">
        <f t="shared" si="11"/>
        <v>254.3</v>
      </c>
      <c r="AB23" s="37">
        <f t="shared" si="11"/>
        <v>2314.5</v>
      </c>
      <c r="AC23" s="25">
        <f t="shared" si="1"/>
        <v>-174.10000000000036</v>
      </c>
      <c r="AD23" s="25">
        <f t="shared" si="9"/>
        <v>-6.995901309973493</v>
      </c>
      <c r="AE23" s="40"/>
      <c r="AF23" s="26"/>
      <c r="AG23" s="26"/>
      <c r="AH23" s="26"/>
      <c r="AI23" s="26"/>
      <c r="AJ23" s="14"/>
      <c r="AK23" s="14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ht="15.75" customHeight="1">
      <c r="A24" s="7"/>
      <c r="B24" s="42" t="s">
        <v>36</v>
      </c>
      <c r="C24" s="32">
        <v>0</v>
      </c>
      <c r="D24" s="32">
        <v>31.7</v>
      </c>
      <c r="E24" s="32">
        <v>31</v>
      </c>
      <c r="F24" s="32">
        <v>32.9</v>
      </c>
      <c r="G24" s="32">
        <v>29.5</v>
      </c>
      <c r="H24" s="32">
        <v>33.299999999999997</v>
      </c>
      <c r="I24" s="32">
        <v>0</v>
      </c>
      <c r="J24" s="32">
        <v>0</v>
      </c>
      <c r="K24" s="32">
        <v>25.3</v>
      </c>
      <c r="L24" s="32">
        <v>0</v>
      </c>
      <c r="M24" s="32">
        <v>0</v>
      </c>
      <c r="N24" s="32">
        <v>0</v>
      </c>
      <c r="O24" s="34">
        <f>SUM(C24:N24)</f>
        <v>183.7</v>
      </c>
      <c r="P24" s="32">
        <f>+[1]PP!P66</f>
        <v>11.1</v>
      </c>
      <c r="Q24" s="32">
        <f>+[1]PP!Q66</f>
        <v>34.1</v>
      </c>
      <c r="R24" s="32">
        <f>+[1]PP!R66</f>
        <v>34.4</v>
      </c>
      <c r="S24" s="32">
        <f>+[1]PP!S66</f>
        <v>34.4</v>
      </c>
      <c r="T24" s="32">
        <f>+[1]PP!T66</f>
        <v>1.9</v>
      </c>
      <c r="U24" s="32">
        <f>+[1]PP!U66</f>
        <v>22.1</v>
      </c>
      <c r="V24" s="32">
        <f>+[1]PP!V66</f>
        <v>67.5</v>
      </c>
      <c r="W24" s="32">
        <f>+[1]PP!W66</f>
        <v>66</v>
      </c>
      <c r="X24" s="32">
        <f>+[1]PP!X66</f>
        <v>62.3</v>
      </c>
      <c r="Y24" s="32">
        <f>+[1]PP!Y66</f>
        <v>65.400000000000006</v>
      </c>
      <c r="Z24" s="32">
        <f>+[1]PP!Z66</f>
        <v>61.2</v>
      </c>
      <c r="AA24" s="32">
        <f>+[1]PP!AA66</f>
        <v>72.400000000000006</v>
      </c>
      <c r="AB24" s="32">
        <f>SUM(P24:AA24)</f>
        <v>532.80000000000007</v>
      </c>
      <c r="AC24" s="35">
        <f t="shared" si="1"/>
        <v>349.10000000000008</v>
      </c>
      <c r="AD24" s="35">
        <f t="shared" si="9"/>
        <v>190.03810560696795</v>
      </c>
      <c r="AE24" s="40"/>
      <c r="AF24" s="26"/>
      <c r="AG24" s="26"/>
      <c r="AH24" s="26"/>
      <c r="AI24" s="26"/>
      <c r="AJ24" s="14"/>
      <c r="AK24" s="14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ht="15.75" customHeight="1">
      <c r="A25" s="7"/>
      <c r="B25" s="43" t="s">
        <v>37</v>
      </c>
      <c r="C25" s="34">
        <v>45.6</v>
      </c>
      <c r="D25" s="33">
        <v>47.5</v>
      </c>
      <c r="E25" s="33">
        <v>52.3</v>
      </c>
      <c r="F25" s="33">
        <v>44.2</v>
      </c>
      <c r="G25" s="33">
        <v>49.5</v>
      </c>
      <c r="H25" s="33">
        <v>47.3</v>
      </c>
      <c r="I25" s="32">
        <v>51</v>
      </c>
      <c r="J25" s="32">
        <v>43.9</v>
      </c>
      <c r="K25" s="32">
        <v>38.5</v>
      </c>
      <c r="L25" s="32">
        <v>44.2</v>
      </c>
      <c r="M25" s="32">
        <v>34.6</v>
      </c>
      <c r="N25" s="32">
        <v>36.700000000000003</v>
      </c>
      <c r="O25" s="34">
        <f>SUM(C25:N25)</f>
        <v>535.29999999999995</v>
      </c>
      <c r="P25" s="32">
        <f>+[1]PP!P67</f>
        <v>53.4</v>
      </c>
      <c r="Q25" s="32">
        <f>+[1]PP!Q67</f>
        <v>42.4</v>
      </c>
      <c r="R25" s="32">
        <f>+[1]PP!R67</f>
        <v>48.4</v>
      </c>
      <c r="S25" s="32">
        <f>+[1]PP!S67</f>
        <v>55.3</v>
      </c>
      <c r="T25" s="32">
        <f>+[1]PP!T67</f>
        <v>54.6</v>
      </c>
      <c r="U25" s="32">
        <f>+[1]PP!U67</f>
        <v>50.1</v>
      </c>
      <c r="V25" s="32">
        <f>+[1]PP!V67</f>
        <v>56</v>
      </c>
      <c r="W25" s="32">
        <f>+[1]PP!W67</f>
        <v>50.6</v>
      </c>
      <c r="X25" s="32">
        <f>+[1]PP!X67</f>
        <v>42.4</v>
      </c>
      <c r="Y25" s="32">
        <f>+[1]PP!Y67</f>
        <v>48.3</v>
      </c>
      <c r="Z25" s="32">
        <f>+[1]PP!Z67</f>
        <v>41.3</v>
      </c>
      <c r="AA25" s="32">
        <f>+[1]PP!AA67</f>
        <v>50</v>
      </c>
      <c r="AB25" s="32">
        <f>SUM(P25:AA25)</f>
        <v>592.79999999999995</v>
      </c>
      <c r="AC25" s="35">
        <f t="shared" si="1"/>
        <v>57.5</v>
      </c>
      <c r="AD25" s="35">
        <f t="shared" si="9"/>
        <v>10.741640201756026</v>
      </c>
      <c r="AE25" s="40"/>
      <c r="AF25" s="26"/>
      <c r="AG25" s="26"/>
      <c r="AH25" s="26"/>
      <c r="AI25" s="26"/>
      <c r="AJ25" s="14"/>
      <c r="AK25" s="14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ht="15.75" customHeight="1">
      <c r="A26" s="7"/>
      <c r="B26" s="42" t="s">
        <v>38</v>
      </c>
      <c r="C26" s="32">
        <v>27.9</v>
      </c>
      <c r="D26" s="32">
        <v>46.9</v>
      </c>
      <c r="E26" s="32">
        <v>55.8</v>
      </c>
      <c r="F26" s="32">
        <v>39.6</v>
      </c>
      <c r="G26" s="32">
        <v>64.5</v>
      </c>
      <c r="H26" s="32">
        <v>82.8</v>
      </c>
      <c r="I26" s="33">
        <v>47</v>
      </c>
      <c r="J26" s="33">
        <v>93.3</v>
      </c>
      <c r="K26" s="33">
        <v>110.9</v>
      </c>
      <c r="L26" s="33">
        <v>98.2</v>
      </c>
      <c r="M26" s="33">
        <v>742.5</v>
      </c>
      <c r="N26" s="33">
        <v>357.9</v>
      </c>
      <c r="O26" s="34">
        <f>SUM(C26:N26)</f>
        <v>1767.3000000000002</v>
      </c>
      <c r="P26" s="32">
        <f>+[1]PP!P68</f>
        <v>16</v>
      </c>
      <c r="Q26" s="32">
        <f>+[1]PP!Q68</f>
        <v>26.599999999999966</v>
      </c>
      <c r="R26" s="32">
        <f>+[1]PP!R68</f>
        <v>66.599999999999994</v>
      </c>
      <c r="S26" s="32">
        <f>+[1]PP!S68</f>
        <v>108.1</v>
      </c>
      <c r="T26" s="32">
        <f>+[1]PP!T68</f>
        <v>119.6</v>
      </c>
      <c r="U26" s="32">
        <f>+[1]PP!U68</f>
        <v>104.9</v>
      </c>
      <c r="V26" s="32">
        <f>+[1]PP!V68</f>
        <v>116.5</v>
      </c>
      <c r="W26" s="32">
        <f>+[1]PP!W68</f>
        <v>122.5</v>
      </c>
      <c r="X26" s="32">
        <f>+[1]PP!X68</f>
        <v>119.2</v>
      </c>
      <c r="Y26" s="32">
        <f>+[1]PP!Y68</f>
        <v>130.5</v>
      </c>
      <c r="Z26" s="32">
        <f>+[1]PP!Z68</f>
        <v>124.6</v>
      </c>
      <c r="AA26" s="32">
        <f>+[1]PP!AA68</f>
        <v>131.30000000000001</v>
      </c>
      <c r="AB26" s="32">
        <f>SUM(P26:AA26)</f>
        <v>1186.3999999999999</v>
      </c>
      <c r="AC26" s="35">
        <f t="shared" si="1"/>
        <v>-580.90000000000032</v>
      </c>
      <c r="AD26" s="35">
        <f t="shared" si="9"/>
        <v>-32.869348724042339</v>
      </c>
      <c r="AE26" s="40"/>
      <c r="AF26" s="26"/>
      <c r="AG26" s="26"/>
      <c r="AH26" s="26"/>
      <c r="AI26" s="26"/>
      <c r="AJ26" s="14"/>
      <c r="AK26" s="14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ht="15.75" customHeight="1">
      <c r="A27" s="7"/>
      <c r="B27" s="42" t="s">
        <v>39</v>
      </c>
      <c r="C27" s="32">
        <v>0</v>
      </c>
      <c r="D27" s="32">
        <v>0.6</v>
      </c>
      <c r="E27" s="32">
        <v>0.6</v>
      </c>
      <c r="F27" s="32">
        <v>0.8</v>
      </c>
      <c r="G27" s="32">
        <v>0.3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4">
        <f>SUM(C27:N27)</f>
        <v>2.2999999999999998</v>
      </c>
      <c r="P27" s="32">
        <v>0.2</v>
      </c>
      <c r="Q27" s="32">
        <v>0.5</v>
      </c>
      <c r="R27" s="32">
        <v>0.4</v>
      </c>
      <c r="S27" s="32">
        <v>0.4</v>
      </c>
      <c r="T27" s="32">
        <v>0.4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0.6</v>
      </c>
      <c r="AB27" s="32">
        <f>SUM(P27:AA27)</f>
        <v>2.5</v>
      </c>
      <c r="AC27" s="35">
        <f t="shared" si="1"/>
        <v>0.20000000000000018</v>
      </c>
      <c r="AD27" s="35">
        <f t="shared" si="9"/>
        <v>8.6956521739130519</v>
      </c>
      <c r="AE27" s="40"/>
      <c r="AF27" s="26"/>
      <c r="AG27" s="26"/>
      <c r="AH27" s="26"/>
      <c r="AI27" s="26"/>
      <c r="AJ27" s="14"/>
      <c r="AK27" s="14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ht="15.75" customHeight="1">
      <c r="A28" s="7"/>
      <c r="B28" s="41" t="s">
        <v>40</v>
      </c>
      <c r="C28" s="37">
        <f t="shared" ref="C28:AB28" si="12">+C29+C31+C32+C30</f>
        <v>20.9</v>
      </c>
      <c r="D28" s="37">
        <f t="shared" si="12"/>
        <v>175.8</v>
      </c>
      <c r="E28" s="37">
        <f t="shared" si="12"/>
        <v>127</v>
      </c>
      <c r="F28" s="37">
        <f t="shared" si="12"/>
        <v>252.5</v>
      </c>
      <c r="G28" s="37">
        <f t="shared" si="12"/>
        <v>45.2</v>
      </c>
      <c r="H28" s="37">
        <f t="shared" si="12"/>
        <v>18.7</v>
      </c>
      <c r="I28" s="37">
        <f t="shared" si="12"/>
        <v>136.30000000000001</v>
      </c>
      <c r="J28" s="37">
        <f>+J29+J31+J32+J30</f>
        <v>77.3</v>
      </c>
      <c r="K28" s="37">
        <f>+K29+K31+K32+K30</f>
        <v>192.7</v>
      </c>
      <c r="L28" s="37">
        <f>+L29+L31+L32+L30</f>
        <v>53.3</v>
      </c>
      <c r="M28" s="37">
        <f>+M29+M31+M32+M30</f>
        <v>32</v>
      </c>
      <c r="N28" s="37">
        <f t="shared" si="12"/>
        <v>32.9</v>
      </c>
      <c r="O28" s="37">
        <f t="shared" si="12"/>
        <v>1164.6000000000001</v>
      </c>
      <c r="P28" s="37">
        <f t="shared" si="12"/>
        <v>0</v>
      </c>
      <c r="Q28" s="37">
        <f t="shared" si="12"/>
        <v>0</v>
      </c>
      <c r="R28" s="37">
        <f t="shared" si="12"/>
        <v>1152</v>
      </c>
      <c r="S28" s="37">
        <f t="shared" si="12"/>
        <v>780.3</v>
      </c>
      <c r="T28" s="37">
        <f t="shared" si="12"/>
        <v>935.4</v>
      </c>
      <c r="U28" s="37">
        <f t="shared" si="12"/>
        <v>3649</v>
      </c>
      <c r="V28" s="37">
        <f t="shared" si="12"/>
        <v>398</v>
      </c>
      <c r="W28" s="37">
        <f>+W29+W31+W32+W30</f>
        <v>314</v>
      </c>
      <c r="X28" s="37">
        <f>+X29+X31+X32+X30</f>
        <v>42.3</v>
      </c>
      <c r="Y28" s="37">
        <f>+Y29+Y31+Y32+Y30</f>
        <v>14.1</v>
      </c>
      <c r="Z28" s="37">
        <f>+Z29+Z31+Z32+Z30</f>
        <v>14.6</v>
      </c>
      <c r="AA28" s="37">
        <f>+AA29+AA31+AA32+AA30</f>
        <v>112</v>
      </c>
      <c r="AB28" s="37">
        <f t="shared" si="12"/>
        <v>7411.7000000000007</v>
      </c>
      <c r="AC28" s="25">
        <f t="shared" si="1"/>
        <v>6247.1</v>
      </c>
      <c r="AD28" s="25">
        <f t="shared" si="9"/>
        <v>536.41593680233552</v>
      </c>
      <c r="AE28" s="40"/>
      <c r="AF28" s="26"/>
      <c r="AG28" s="26"/>
      <c r="AH28" s="26"/>
      <c r="AI28" s="26"/>
      <c r="AJ28" s="14"/>
      <c r="AK28" s="14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ht="14.25" customHeight="1">
      <c r="A29" s="7"/>
      <c r="B29" s="42" t="s">
        <v>41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f>+[1]PP!P71</f>
        <v>0</v>
      </c>
      <c r="Q29" s="34">
        <f>+[1]PP!Q71</f>
        <v>0</v>
      </c>
      <c r="R29" s="34">
        <f>+[1]PP!R71</f>
        <v>0</v>
      </c>
      <c r="S29" s="34">
        <f>+[1]PP!S71</f>
        <v>0</v>
      </c>
      <c r="T29" s="34">
        <f>+[1]PP!T71</f>
        <v>0</v>
      </c>
      <c r="U29" s="34">
        <f>+[1]PP!U71</f>
        <v>3178</v>
      </c>
      <c r="V29" s="34">
        <f>+[1]PP!V71</f>
        <v>0</v>
      </c>
      <c r="W29" s="34">
        <f>+[1]PP!W71</f>
        <v>0</v>
      </c>
      <c r="X29" s="34">
        <f>+[1]PP!X71</f>
        <v>0</v>
      </c>
      <c r="Y29" s="34">
        <f>+[1]PP!Y71</f>
        <v>0</v>
      </c>
      <c r="Z29" s="34">
        <f>+[1]PP!Z71</f>
        <v>0</v>
      </c>
      <c r="AA29" s="34">
        <f>+[1]PP!AA71</f>
        <v>0</v>
      </c>
      <c r="AB29" s="32">
        <f t="shared" ref="AB29:AB34" si="13">SUM(P29:AA29)</f>
        <v>3178</v>
      </c>
      <c r="AC29" s="35">
        <f t="shared" si="1"/>
        <v>3178</v>
      </c>
      <c r="AD29" s="44" t="s">
        <v>42</v>
      </c>
      <c r="AE29" s="40"/>
      <c r="AF29" s="26"/>
      <c r="AG29" s="26"/>
      <c r="AH29" s="26"/>
      <c r="AI29" s="26"/>
      <c r="AJ29" s="14"/>
      <c r="AK29" s="14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 ht="14.25" customHeight="1">
      <c r="A30" s="7"/>
      <c r="B30" s="42" t="s">
        <v>43</v>
      </c>
      <c r="C30" s="32">
        <v>0</v>
      </c>
      <c r="D30" s="32">
        <v>175.8</v>
      </c>
      <c r="E30" s="32">
        <v>85.3</v>
      </c>
      <c r="F30" s="32">
        <v>222.5</v>
      </c>
      <c r="G30" s="32">
        <v>45.2</v>
      </c>
      <c r="H30" s="32">
        <v>18.7</v>
      </c>
      <c r="I30" s="32">
        <v>136.30000000000001</v>
      </c>
      <c r="J30" s="32">
        <v>77.3</v>
      </c>
      <c r="K30" s="32">
        <v>192.7</v>
      </c>
      <c r="L30" s="32">
        <v>53.3</v>
      </c>
      <c r="M30" s="32">
        <v>32</v>
      </c>
      <c r="N30" s="32">
        <v>32.9</v>
      </c>
      <c r="O30" s="34">
        <f>SUM(C30:N30)</f>
        <v>1072.0000000000002</v>
      </c>
      <c r="P30" s="34">
        <f>+[1]PP!P72</f>
        <v>0</v>
      </c>
      <c r="Q30" s="34">
        <f>+[1]PP!Q72</f>
        <v>0</v>
      </c>
      <c r="R30" s="34">
        <f>+[1]PP!R72</f>
        <v>1152</v>
      </c>
      <c r="S30" s="34">
        <f>+[1]PP!S72</f>
        <v>780.3</v>
      </c>
      <c r="T30" s="34">
        <f>+[1]PP!T72</f>
        <v>935.4</v>
      </c>
      <c r="U30" s="34">
        <f>+[1]PP!U72</f>
        <v>471</v>
      </c>
      <c r="V30" s="34">
        <f>+[1]PP!V72</f>
        <v>398</v>
      </c>
      <c r="W30" s="34">
        <f>+[1]PP!W72</f>
        <v>314</v>
      </c>
      <c r="X30" s="34">
        <f>+[1]PP!X72</f>
        <v>42.3</v>
      </c>
      <c r="Y30" s="34">
        <f>+[1]PP!Y72</f>
        <v>14.1</v>
      </c>
      <c r="Z30" s="34">
        <f>+[1]PP!Z72</f>
        <v>14.6</v>
      </c>
      <c r="AA30" s="34">
        <f>+[1]PP!AA72</f>
        <v>112</v>
      </c>
      <c r="AB30" s="32">
        <f t="shared" si="13"/>
        <v>4233.7000000000007</v>
      </c>
      <c r="AC30" s="35">
        <f t="shared" si="1"/>
        <v>3161.7000000000007</v>
      </c>
      <c r="AD30" s="35">
        <f t="shared" si="9"/>
        <v>294.93470149253733</v>
      </c>
      <c r="AE30" s="40"/>
      <c r="AF30" s="26"/>
      <c r="AG30" s="26"/>
      <c r="AH30" s="26"/>
      <c r="AI30" s="26"/>
      <c r="AJ30" s="14"/>
      <c r="AK30" s="14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1:63" ht="12.75" customHeight="1">
      <c r="A31" s="7"/>
      <c r="B31" s="42" t="s">
        <v>44</v>
      </c>
      <c r="C31" s="34">
        <v>20.9</v>
      </c>
      <c r="D31" s="34">
        <v>0</v>
      </c>
      <c r="E31" s="34">
        <v>41.7</v>
      </c>
      <c r="F31" s="34">
        <v>30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f>SUM(C31:N31)</f>
        <v>92.6</v>
      </c>
      <c r="P31" s="34">
        <f>+[1]PP!P73</f>
        <v>0</v>
      </c>
      <c r="Q31" s="34">
        <f>+[1]PP!Q73</f>
        <v>0</v>
      </c>
      <c r="R31" s="34">
        <f>+[1]PP!R73</f>
        <v>0</v>
      </c>
      <c r="S31" s="34">
        <f>+[1]PP!S73</f>
        <v>0</v>
      </c>
      <c r="T31" s="34">
        <f>+[1]PP!T73</f>
        <v>0</v>
      </c>
      <c r="U31" s="34">
        <f>+[1]PP!U73</f>
        <v>0</v>
      </c>
      <c r="V31" s="34">
        <f>+[1]PP!V73</f>
        <v>0</v>
      </c>
      <c r="W31" s="34">
        <f>+[1]PP!W73</f>
        <v>0</v>
      </c>
      <c r="X31" s="34">
        <f>+[1]PP!X73</f>
        <v>0</v>
      </c>
      <c r="Y31" s="34">
        <f>+[1]PP!Y73</f>
        <v>0</v>
      </c>
      <c r="Z31" s="34">
        <f>+[1]PP!Z73</f>
        <v>0</v>
      </c>
      <c r="AA31" s="34">
        <f>+[1]PP!AA73</f>
        <v>0</v>
      </c>
      <c r="AB31" s="32">
        <f t="shared" si="13"/>
        <v>0</v>
      </c>
      <c r="AC31" s="35">
        <f t="shared" si="1"/>
        <v>-92.6</v>
      </c>
      <c r="AD31" s="35">
        <f t="shared" si="9"/>
        <v>-100</v>
      </c>
      <c r="AE31" s="40"/>
      <c r="AF31" s="26"/>
      <c r="AG31" s="26"/>
      <c r="AH31" s="26"/>
      <c r="AI31" s="26"/>
      <c r="AJ31" s="14"/>
      <c r="AK31" s="14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ht="13.5" customHeight="1">
      <c r="A32" s="7"/>
      <c r="B32" s="42" t="s">
        <v>39</v>
      </c>
      <c r="C32" s="32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34">
        <f>SUM(C32:N32)</f>
        <v>0</v>
      </c>
      <c r="P32" s="34">
        <v>0</v>
      </c>
      <c r="Q32" s="45">
        <v>0</v>
      </c>
      <c r="R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32">
        <f t="shared" si="13"/>
        <v>0</v>
      </c>
      <c r="AC32" s="35">
        <f t="shared" si="1"/>
        <v>0</v>
      </c>
      <c r="AD32" s="44" t="s">
        <v>42</v>
      </c>
      <c r="AE32" s="40"/>
      <c r="AF32" s="26"/>
      <c r="AG32" s="26"/>
      <c r="AH32" s="26"/>
      <c r="AI32" s="26"/>
      <c r="AJ32" s="14"/>
      <c r="AK32" s="14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ht="15" customHeight="1">
      <c r="A33" s="7"/>
      <c r="B33" s="41" t="s">
        <v>45</v>
      </c>
      <c r="C33" s="46">
        <v>9.8000000000000007</v>
      </c>
      <c r="D33" s="46">
        <v>51.5</v>
      </c>
      <c r="E33" s="46">
        <v>1.6</v>
      </c>
      <c r="F33" s="46">
        <v>13.5</v>
      </c>
      <c r="G33" s="46">
        <v>2.2000000000000002</v>
      </c>
      <c r="H33" s="46">
        <v>0.4</v>
      </c>
      <c r="I33" s="46">
        <v>6.1</v>
      </c>
      <c r="J33" s="46">
        <v>5.4</v>
      </c>
      <c r="K33" s="46">
        <v>3.9</v>
      </c>
      <c r="L33" s="46">
        <v>0.7</v>
      </c>
      <c r="M33" s="46">
        <v>1</v>
      </c>
      <c r="N33" s="46">
        <v>2.4</v>
      </c>
      <c r="O33" s="37">
        <f>SUM(C33:N33)</f>
        <v>98.500000000000028</v>
      </c>
      <c r="P33" s="46">
        <v>2.2000000000000002</v>
      </c>
      <c r="Q33" s="46">
        <v>2.5</v>
      </c>
      <c r="R33" s="46">
        <v>1.7</v>
      </c>
      <c r="S33" s="46">
        <v>0.9</v>
      </c>
      <c r="T33" s="46">
        <v>4.7</v>
      </c>
      <c r="U33" s="46">
        <v>12.8</v>
      </c>
      <c r="V33" s="46">
        <v>1.5</v>
      </c>
      <c r="W33" s="46">
        <v>0.5</v>
      </c>
      <c r="X33" s="46">
        <v>0.7</v>
      </c>
      <c r="Y33" s="46">
        <v>25.7</v>
      </c>
      <c r="Z33" s="46">
        <v>1</v>
      </c>
      <c r="AA33" s="46">
        <v>2.4</v>
      </c>
      <c r="AB33" s="24">
        <f t="shared" si="13"/>
        <v>56.6</v>
      </c>
      <c r="AC33" s="25">
        <f t="shared" si="1"/>
        <v>-41.900000000000027</v>
      </c>
      <c r="AD33" s="25">
        <f t="shared" ref="AD33:AD38" si="14">+AC33/O33*100</f>
        <v>-42.538071065989861</v>
      </c>
      <c r="AE33" s="40"/>
      <c r="AF33" s="26"/>
      <c r="AG33" s="26"/>
      <c r="AH33" s="26"/>
      <c r="AI33" s="26"/>
      <c r="AJ33" s="14"/>
      <c r="AK33" s="14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ht="18.75" customHeight="1">
      <c r="A34" s="7"/>
      <c r="B34" s="23" t="s">
        <v>46</v>
      </c>
      <c r="C34" s="37">
        <v>0</v>
      </c>
      <c r="D34" s="37">
        <v>0</v>
      </c>
      <c r="E34" s="37">
        <v>0</v>
      </c>
      <c r="F34" s="37">
        <v>0</v>
      </c>
      <c r="G34" s="37">
        <v>1.3</v>
      </c>
      <c r="H34" s="37">
        <v>4.2</v>
      </c>
      <c r="I34" s="37">
        <v>1.6</v>
      </c>
      <c r="J34" s="37">
        <v>3.4</v>
      </c>
      <c r="K34" s="37">
        <v>0</v>
      </c>
      <c r="L34" s="37">
        <v>0</v>
      </c>
      <c r="M34" s="37">
        <v>0</v>
      </c>
      <c r="N34" s="37">
        <v>3.4</v>
      </c>
      <c r="O34" s="37">
        <f>SUM(C34:N34)</f>
        <v>13.9</v>
      </c>
      <c r="P34" s="37">
        <v>0.4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f t="shared" si="13"/>
        <v>0.4</v>
      </c>
      <c r="AC34" s="25">
        <f t="shared" si="1"/>
        <v>-13.5</v>
      </c>
      <c r="AD34" s="25">
        <f t="shared" si="14"/>
        <v>-97.122302158273371</v>
      </c>
      <c r="AE34" s="40"/>
      <c r="AF34" s="26"/>
      <c r="AG34" s="26"/>
      <c r="AH34" s="26"/>
      <c r="AI34" s="26"/>
      <c r="AJ34" s="14"/>
      <c r="AK34" s="14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 ht="24.75" customHeight="1" thickBot="1">
      <c r="A35" s="7"/>
      <c r="B35" s="47" t="s">
        <v>47</v>
      </c>
      <c r="C35" s="48">
        <f t="shared" ref="C35:AB35" si="15">+C34+C8</f>
        <v>273.40000000000003</v>
      </c>
      <c r="D35" s="48">
        <f t="shared" si="15"/>
        <v>621.20000000000005</v>
      </c>
      <c r="E35" s="48">
        <f t="shared" si="15"/>
        <v>531.79999999999995</v>
      </c>
      <c r="F35" s="48">
        <f t="shared" si="15"/>
        <v>627.29999999999995</v>
      </c>
      <c r="G35" s="48">
        <f t="shared" si="15"/>
        <v>486</v>
      </c>
      <c r="H35" s="48">
        <f t="shared" si="15"/>
        <v>425.89999999999992</v>
      </c>
      <c r="I35" s="48">
        <f t="shared" si="15"/>
        <v>499.90000000000009</v>
      </c>
      <c r="J35" s="48">
        <f t="shared" si="15"/>
        <v>486.49999999999989</v>
      </c>
      <c r="K35" s="48">
        <f t="shared" si="15"/>
        <v>630.09999999999991</v>
      </c>
      <c r="L35" s="48">
        <f t="shared" si="15"/>
        <v>528.70000000000005</v>
      </c>
      <c r="M35" s="48">
        <f t="shared" si="15"/>
        <v>1082.5</v>
      </c>
      <c r="N35" s="48">
        <f t="shared" si="15"/>
        <v>760.19999999999993</v>
      </c>
      <c r="O35" s="48">
        <f t="shared" si="15"/>
        <v>6953.5</v>
      </c>
      <c r="P35" s="48">
        <f t="shared" si="15"/>
        <v>305.89999999999998</v>
      </c>
      <c r="Q35" s="48">
        <f t="shared" si="15"/>
        <v>458</v>
      </c>
      <c r="R35" s="48">
        <f t="shared" si="15"/>
        <v>1593.2</v>
      </c>
      <c r="S35" s="48">
        <f t="shared" si="15"/>
        <v>1255.8999999999999</v>
      </c>
      <c r="T35" s="48">
        <f t="shared" si="15"/>
        <v>1399.7</v>
      </c>
      <c r="U35" s="48">
        <f t="shared" si="15"/>
        <v>4110.7</v>
      </c>
      <c r="V35" s="48">
        <f t="shared" si="15"/>
        <v>957.2</v>
      </c>
      <c r="W35" s="48">
        <f t="shared" si="15"/>
        <v>838.8</v>
      </c>
      <c r="X35" s="48">
        <f t="shared" si="15"/>
        <v>597.9</v>
      </c>
      <c r="Y35" s="48">
        <f t="shared" si="15"/>
        <v>586.4</v>
      </c>
      <c r="Z35" s="48">
        <f>+Z34+Z8</f>
        <v>554.79999999999995</v>
      </c>
      <c r="AA35" s="48">
        <f t="shared" si="15"/>
        <v>741.9</v>
      </c>
      <c r="AB35" s="48">
        <f t="shared" si="15"/>
        <v>13400.400000000001</v>
      </c>
      <c r="AC35" s="48">
        <f>+AB35-O35</f>
        <v>6446.9000000000015</v>
      </c>
      <c r="AD35" s="49">
        <f t="shared" si="14"/>
        <v>92.714460343711821</v>
      </c>
      <c r="AE35" s="40"/>
      <c r="AF35" s="26"/>
      <c r="AG35" s="26"/>
      <c r="AH35" s="26"/>
      <c r="AI35" s="26"/>
      <c r="AJ35" s="14"/>
      <c r="AK35" s="14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 ht="21.75" customHeight="1" thickTop="1">
      <c r="A36" s="7"/>
      <c r="B36" s="23" t="s">
        <v>48</v>
      </c>
      <c r="C36" s="24">
        <v>59.8</v>
      </c>
      <c r="D36" s="39">
        <v>357.2</v>
      </c>
      <c r="E36" s="39">
        <v>67.7</v>
      </c>
      <c r="F36" s="39">
        <v>70.099999999999994</v>
      </c>
      <c r="G36" s="39">
        <v>114.2</v>
      </c>
      <c r="H36" s="39">
        <v>51</v>
      </c>
      <c r="I36" s="39">
        <v>69.099999999999994</v>
      </c>
      <c r="J36" s="39">
        <v>23.6</v>
      </c>
      <c r="K36" s="39">
        <v>195.9</v>
      </c>
      <c r="L36" s="39">
        <v>82.3</v>
      </c>
      <c r="M36" s="39">
        <v>269.39999999999998</v>
      </c>
      <c r="N36" s="39">
        <v>2364.4</v>
      </c>
      <c r="O36" s="37">
        <f>SUM(C36:N36)</f>
        <v>3724.7000000000003</v>
      </c>
      <c r="P36" s="24">
        <f>+[1]PP!P82</f>
        <v>52.8</v>
      </c>
      <c r="Q36" s="24">
        <f>+[1]PP!Q82</f>
        <v>132.80000000000001</v>
      </c>
      <c r="R36" s="24">
        <f>+[1]PP!R82</f>
        <v>47.7</v>
      </c>
      <c r="S36" s="24">
        <f>+[1]PP!S82</f>
        <v>51.2</v>
      </c>
      <c r="T36" s="24">
        <f>+[1]PP!T82</f>
        <v>40.299999999999997</v>
      </c>
      <c r="U36" s="24">
        <f>+[1]PP!U82</f>
        <v>309.5</v>
      </c>
      <c r="V36" s="24">
        <f>+[1]PP!V82</f>
        <v>79.900000000000006</v>
      </c>
      <c r="W36" s="24">
        <f>+[1]PP!W82</f>
        <v>49.1</v>
      </c>
      <c r="X36" s="24">
        <f>+[1]PP!X82</f>
        <v>51.1</v>
      </c>
      <c r="Y36" s="24">
        <f>+[1]PP!Y82</f>
        <v>199.1</v>
      </c>
      <c r="Z36" s="24">
        <f>+[1]PP!Z82</f>
        <v>80</v>
      </c>
      <c r="AA36" s="24">
        <f>+[1]PP!AA82</f>
        <v>1982.9</v>
      </c>
      <c r="AB36" s="24">
        <f>SUM(P36:AA36)</f>
        <v>3076.4</v>
      </c>
      <c r="AC36" s="25">
        <f t="shared" ref="AC36:AC48" si="16">+AB36-O36</f>
        <v>-648.30000000000018</v>
      </c>
      <c r="AD36" s="25">
        <f t="shared" si="14"/>
        <v>-17.405428625124173</v>
      </c>
      <c r="AE36" s="50"/>
      <c r="AF36" s="51"/>
      <c r="AG36" s="51"/>
      <c r="AH36" s="26"/>
      <c r="AI36" s="26"/>
      <c r="AJ36" s="14"/>
      <c r="AK36" s="14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 ht="21.75" customHeight="1">
      <c r="A37" s="7"/>
      <c r="B37" s="23" t="s">
        <v>49</v>
      </c>
      <c r="C37" s="24">
        <f t="shared" ref="C37:AB37" si="17">+C38+C41</f>
        <v>4934.3</v>
      </c>
      <c r="D37" s="39">
        <f t="shared" si="17"/>
        <v>16971.3</v>
      </c>
      <c r="E37" s="39">
        <f t="shared" si="17"/>
        <v>13745.4</v>
      </c>
      <c r="F37" s="39">
        <f t="shared" si="17"/>
        <v>10034.200000000001</v>
      </c>
      <c r="G37" s="39">
        <f t="shared" si="17"/>
        <v>7845.1</v>
      </c>
      <c r="H37" s="39">
        <f t="shared" si="17"/>
        <v>12045.9</v>
      </c>
      <c r="I37" s="39">
        <f t="shared" si="17"/>
        <v>11312.4</v>
      </c>
      <c r="J37" s="39">
        <f t="shared" si="17"/>
        <v>42170.6</v>
      </c>
      <c r="K37" s="39">
        <f t="shared" si="17"/>
        <v>4522.3999999999996</v>
      </c>
      <c r="L37" s="39">
        <f>+L38+L41</f>
        <v>5895.3</v>
      </c>
      <c r="M37" s="39">
        <f>+M38+M41</f>
        <v>6348.7</v>
      </c>
      <c r="N37" s="39">
        <f>+N38+N41</f>
        <v>13410.9</v>
      </c>
      <c r="O37" s="52">
        <f t="shared" si="17"/>
        <v>149236.5</v>
      </c>
      <c r="P37" s="24">
        <f t="shared" si="17"/>
        <v>1230.7</v>
      </c>
      <c r="Q37" s="39">
        <f t="shared" si="17"/>
        <v>4916</v>
      </c>
      <c r="R37" s="39">
        <f t="shared" si="17"/>
        <v>13770.400000000001</v>
      </c>
      <c r="S37" s="39">
        <f t="shared" si="17"/>
        <v>48992.2</v>
      </c>
      <c r="T37" s="39">
        <f t="shared" si="17"/>
        <v>8777.6</v>
      </c>
      <c r="U37" s="39">
        <f t="shared" si="17"/>
        <v>6617.9</v>
      </c>
      <c r="V37" s="39">
        <f t="shared" si="17"/>
        <v>6275.2</v>
      </c>
      <c r="W37" s="39">
        <f t="shared" si="17"/>
        <v>5012.8999999999996</v>
      </c>
      <c r="X37" s="39">
        <f t="shared" si="17"/>
        <v>4351.7000000000007</v>
      </c>
      <c r="Y37" s="39">
        <f>+Y38+Y41</f>
        <v>23974.2</v>
      </c>
      <c r="Z37" s="39">
        <f>+Z38+Z41</f>
        <v>3490</v>
      </c>
      <c r="AA37" s="39">
        <f t="shared" si="17"/>
        <v>28019.200000000001</v>
      </c>
      <c r="AB37" s="52">
        <f t="shared" si="17"/>
        <v>155428</v>
      </c>
      <c r="AC37" s="53">
        <f t="shared" si="16"/>
        <v>6191.5</v>
      </c>
      <c r="AD37" s="53">
        <f t="shared" si="14"/>
        <v>4.148783977110158</v>
      </c>
      <c r="AE37" s="40"/>
      <c r="AF37" s="26"/>
      <c r="AG37" s="26"/>
      <c r="AH37" s="26"/>
      <c r="AI37" s="26"/>
      <c r="AJ37" s="14"/>
      <c r="AK37" s="14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 ht="15.75" customHeight="1">
      <c r="A38" s="7"/>
      <c r="B38" s="54" t="s">
        <v>50</v>
      </c>
      <c r="C38" s="55">
        <f t="shared" ref="C38:K38" si="18">+C39+C40</f>
        <v>0</v>
      </c>
      <c r="D38" s="55">
        <f t="shared" si="18"/>
        <v>6.2</v>
      </c>
      <c r="E38" s="55">
        <f t="shared" si="18"/>
        <v>28.8</v>
      </c>
      <c r="F38" s="55">
        <f t="shared" si="18"/>
        <v>0</v>
      </c>
      <c r="G38" s="55">
        <f t="shared" si="18"/>
        <v>0</v>
      </c>
      <c r="H38" s="55">
        <f t="shared" si="18"/>
        <v>2</v>
      </c>
      <c r="I38" s="55">
        <f t="shared" si="18"/>
        <v>6.1</v>
      </c>
      <c r="J38" s="55">
        <f t="shared" si="18"/>
        <v>0</v>
      </c>
      <c r="K38" s="55">
        <f t="shared" si="18"/>
        <v>21.2</v>
      </c>
      <c r="L38" s="29">
        <f>SUM(L39:L40)</f>
        <v>0</v>
      </c>
      <c r="M38" s="29">
        <f>SUM(M39:M40)</f>
        <v>0</v>
      </c>
      <c r="N38" s="29">
        <f>SUM(N39:N40)</f>
        <v>1.9</v>
      </c>
      <c r="O38" s="55">
        <f>+O39+O40</f>
        <v>66.2</v>
      </c>
      <c r="P38" s="29">
        <f>SUM(P39:P40)</f>
        <v>0</v>
      </c>
      <c r="Q38" s="55">
        <f>+Q39+Q40</f>
        <v>6.7</v>
      </c>
      <c r="R38" s="29">
        <f t="shared" ref="R38:W38" si="19">SUM(R39:R40)</f>
        <v>17.2</v>
      </c>
      <c r="S38" s="29">
        <f t="shared" si="19"/>
        <v>0</v>
      </c>
      <c r="T38" s="29">
        <f t="shared" si="19"/>
        <v>0</v>
      </c>
      <c r="U38" s="29">
        <f t="shared" si="19"/>
        <v>0</v>
      </c>
      <c r="V38" s="29">
        <f t="shared" si="19"/>
        <v>0</v>
      </c>
      <c r="W38" s="29">
        <f t="shared" si="19"/>
        <v>6.7</v>
      </c>
      <c r="X38" s="29">
        <f>SUM(X39:X40)</f>
        <v>63.6</v>
      </c>
      <c r="Y38" s="29">
        <f>SUM(Y39:Y40)</f>
        <v>0</v>
      </c>
      <c r="Z38" s="29">
        <f>SUM(Z39:Z40)</f>
        <v>0</v>
      </c>
      <c r="AA38" s="29">
        <f>SUM(AA39:AA40)</f>
        <v>0</v>
      </c>
      <c r="AB38" s="55">
        <f>+AB39+AB40</f>
        <v>94.2</v>
      </c>
      <c r="AC38" s="56">
        <f t="shared" si="16"/>
        <v>28</v>
      </c>
      <c r="AD38" s="57">
        <f t="shared" si="14"/>
        <v>42.296072507552864</v>
      </c>
      <c r="AE38" s="40"/>
      <c r="AF38" s="26"/>
      <c r="AG38" s="26"/>
      <c r="AH38" s="26"/>
      <c r="AI38" s="26"/>
      <c r="AJ38" s="14"/>
      <c r="AK38" s="14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</row>
    <row r="39" spans="1:63" ht="16.5" customHeight="1">
      <c r="A39" s="7"/>
      <c r="B39" s="38" t="s">
        <v>51</v>
      </c>
      <c r="C39" s="32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4">
        <f>SUM(C39:N39)</f>
        <v>0</v>
      </c>
      <c r="P39" s="32">
        <f>+[1]PP!P85</f>
        <v>0</v>
      </c>
      <c r="Q39" s="32">
        <f>+[1]PP!Q85</f>
        <v>0</v>
      </c>
      <c r="R39" s="32">
        <f>+[1]PP!R85</f>
        <v>0</v>
      </c>
      <c r="S39" s="32">
        <f>+[1]PP!S85</f>
        <v>0</v>
      </c>
      <c r="T39" s="32">
        <f>+[1]PP!T85</f>
        <v>0</v>
      </c>
      <c r="U39" s="32">
        <f>+[1]PP!U85</f>
        <v>0</v>
      </c>
      <c r="V39" s="32">
        <f>+[1]PP!V85</f>
        <v>0</v>
      </c>
      <c r="W39" s="32">
        <f>+[1]PP!W85</f>
        <v>0</v>
      </c>
      <c r="X39" s="32">
        <f>+[1]PP!X85</f>
        <v>0</v>
      </c>
      <c r="Y39" s="32">
        <f>+[1]PP!Y85</f>
        <v>0</v>
      </c>
      <c r="Z39" s="32">
        <f>+[1]PP!Z85</f>
        <v>0</v>
      </c>
      <c r="AA39" s="32">
        <f>+[1]PP!AA85</f>
        <v>0</v>
      </c>
      <c r="AB39" s="32">
        <f>SUM(P39:AA39)</f>
        <v>0</v>
      </c>
      <c r="AC39" s="35">
        <f>+AB39-O39</f>
        <v>0</v>
      </c>
      <c r="AD39" s="58" t="s">
        <v>42</v>
      </c>
      <c r="AE39" s="59"/>
      <c r="AF39" s="2"/>
      <c r="AG39" s="26"/>
      <c r="AH39" s="26"/>
      <c r="AI39" s="26"/>
      <c r="AJ39" s="14"/>
      <c r="AK39" s="14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</row>
    <row r="40" spans="1:63" ht="15" customHeight="1">
      <c r="A40" s="7"/>
      <c r="B40" s="38" t="s">
        <v>52</v>
      </c>
      <c r="C40" s="32">
        <v>0</v>
      </c>
      <c r="D40" s="33">
        <v>6.2</v>
      </c>
      <c r="E40" s="33">
        <v>28.8</v>
      </c>
      <c r="F40" s="33">
        <v>0</v>
      </c>
      <c r="G40" s="33">
        <v>0</v>
      </c>
      <c r="H40" s="33">
        <v>2</v>
      </c>
      <c r="I40" s="33">
        <v>6.1</v>
      </c>
      <c r="J40" s="33">
        <v>0</v>
      </c>
      <c r="K40" s="33">
        <v>21.2</v>
      </c>
      <c r="L40" s="33">
        <v>0</v>
      </c>
      <c r="M40" s="33">
        <v>0</v>
      </c>
      <c r="N40" s="33">
        <v>1.9</v>
      </c>
      <c r="O40" s="34">
        <f>SUM(C40:N40)</f>
        <v>66.2</v>
      </c>
      <c r="P40" s="32">
        <f>+[1]PP!P86</f>
        <v>0</v>
      </c>
      <c r="Q40" s="32">
        <f>+[1]PP!Q86</f>
        <v>6.7</v>
      </c>
      <c r="R40" s="32">
        <f>+[1]PP!R86</f>
        <v>17.2</v>
      </c>
      <c r="S40" s="32">
        <f>+[1]PP!S86</f>
        <v>0</v>
      </c>
      <c r="T40" s="32">
        <f>+[1]PP!T86</f>
        <v>0</v>
      </c>
      <c r="U40" s="32">
        <f>+[1]PP!U86</f>
        <v>0</v>
      </c>
      <c r="V40" s="32">
        <f>+[1]PP!V86</f>
        <v>0</v>
      </c>
      <c r="W40" s="32">
        <f>+[1]PP!W86</f>
        <v>6.7</v>
      </c>
      <c r="X40" s="32">
        <f>+[1]PP!X86</f>
        <v>63.6</v>
      </c>
      <c r="Y40" s="32">
        <f>+[1]PP!Y86</f>
        <v>0</v>
      </c>
      <c r="Z40" s="32">
        <f>+[1]PP!Z86</f>
        <v>0</v>
      </c>
      <c r="AA40" s="32">
        <f>+[1]PP!AA86</f>
        <v>0</v>
      </c>
      <c r="AB40" s="34">
        <f>SUM(P40:AA40)</f>
        <v>94.2</v>
      </c>
      <c r="AC40" s="35">
        <f>+AB40-O40</f>
        <v>28</v>
      </c>
      <c r="AD40" s="60">
        <f>+AC40/O40*100</f>
        <v>42.296072507552864</v>
      </c>
      <c r="AE40" s="59"/>
      <c r="AF40" s="2"/>
      <c r="AG40" s="26"/>
      <c r="AH40" s="26"/>
      <c r="AI40" s="26"/>
      <c r="AJ40" s="14"/>
      <c r="AK40" s="14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</row>
    <row r="41" spans="1:63" ht="15.75" customHeight="1">
      <c r="A41" s="7"/>
      <c r="B41" s="54" t="s">
        <v>53</v>
      </c>
      <c r="C41" s="55">
        <f t="shared" ref="C41:K41" si="20">ROUND(+C42+C43+C46,1)</f>
        <v>4934.3</v>
      </c>
      <c r="D41" s="55">
        <f t="shared" si="20"/>
        <v>16965.099999999999</v>
      </c>
      <c r="E41" s="55">
        <f t="shared" si="20"/>
        <v>13716.6</v>
      </c>
      <c r="F41" s="55">
        <f t="shared" si="20"/>
        <v>10034.200000000001</v>
      </c>
      <c r="G41" s="55">
        <f t="shared" si="20"/>
        <v>7845.1</v>
      </c>
      <c r="H41" s="55">
        <f t="shared" si="20"/>
        <v>12043.9</v>
      </c>
      <c r="I41" s="55">
        <f t="shared" si="20"/>
        <v>11306.3</v>
      </c>
      <c r="J41" s="55">
        <f t="shared" si="20"/>
        <v>42170.6</v>
      </c>
      <c r="K41" s="55">
        <f t="shared" si="20"/>
        <v>4501.2</v>
      </c>
      <c r="L41" s="29">
        <f>ROUND(+L42+L43+L46,1)</f>
        <v>5895.3</v>
      </c>
      <c r="M41" s="29">
        <f>ROUND(+M42+M43+M46,1)</f>
        <v>6348.7</v>
      </c>
      <c r="N41" s="29">
        <f>ROUND(+N42+N43+N46,1)</f>
        <v>13409</v>
      </c>
      <c r="O41" s="61">
        <f>+O42+O43+O46</f>
        <v>149170.29999999999</v>
      </c>
      <c r="P41" s="29">
        <f t="shared" ref="P41:V41" si="21">ROUND(+P42+P43+P46,1)</f>
        <v>1230.7</v>
      </c>
      <c r="Q41" s="55">
        <f t="shared" si="21"/>
        <v>4909.3</v>
      </c>
      <c r="R41" s="29">
        <f t="shared" si="21"/>
        <v>13753.2</v>
      </c>
      <c r="S41" s="29">
        <f t="shared" si="21"/>
        <v>48992.2</v>
      </c>
      <c r="T41" s="29">
        <f t="shared" si="21"/>
        <v>8777.6</v>
      </c>
      <c r="U41" s="29">
        <f t="shared" si="21"/>
        <v>6617.9</v>
      </c>
      <c r="V41" s="29">
        <f t="shared" si="21"/>
        <v>6275.2</v>
      </c>
      <c r="W41" s="29">
        <f>ROUND(+W42+W43+W46,1)</f>
        <v>5006.2</v>
      </c>
      <c r="X41" s="29">
        <f>ROUND(+X42+X43+X46,1)</f>
        <v>4288.1000000000004</v>
      </c>
      <c r="Y41" s="29">
        <f>ROUND(+Y42+Y43+Y46,1)</f>
        <v>23974.2</v>
      </c>
      <c r="Z41" s="29">
        <f>ROUND(+Z42+Z43+Z46,1)</f>
        <v>3490</v>
      </c>
      <c r="AA41" s="29">
        <f>ROUND(+AA42+AA43+AA46,1)</f>
        <v>28019.200000000001</v>
      </c>
      <c r="AB41" s="61">
        <f>+AB42+AB43+AB46</f>
        <v>155333.79999999999</v>
      </c>
      <c r="AC41" s="56">
        <f t="shared" si="16"/>
        <v>6163.5</v>
      </c>
      <c r="AD41" s="56">
        <f>+AC41/O41*100</f>
        <v>4.1318546654394339</v>
      </c>
      <c r="AE41" s="40"/>
      <c r="AF41" s="26"/>
      <c r="AG41" s="26"/>
      <c r="AH41" s="26"/>
      <c r="AI41" s="26"/>
      <c r="AJ41" s="14"/>
      <c r="AK41" s="14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</row>
    <row r="42" spans="1:63" ht="18" customHeight="1">
      <c r="A42" s="7"/>
      <c r="B42" s="38" t="s">
        <v>54</v>
      </c>
      <c r="C42" s="55">
        <v>0</v>
      </c>
      <c r="D42" s="62">
        <v>0</v>
      </c>
      <c r="E42" s="55">
        <v>0</v>
      </c>
      <c r="F42" s="55">
        <v>0</v>
      </c>
      <c r="G42" s="55">
        <v>0</v>
      </c>
      <c r="H42" s="63">
        <v>5757.9</v>
      </c>
      <c r="I42" s="63">
        <v>3000</v>
      </c>
      <c r="J42" s="63">
        <v>17620</v>
      </c>
      <c r="K42" s="63">
        <v>279.3</v>
      </c>
      <c r="L42" s="63">
        <v>19.899999999999999</v>
      </c>
      <c r="M42" s="63">
        <v>0</v>
      </c>
      <c r="N42" s="63">
        <v>9893.2000000000007</v>
      </c>
      <c r="O42" s="61">
        <f>SUM(C42:N42)</f>
        <v>36570.300000000003</v>
      </c>
      <c r="P42" s="55">
        <f>+[1]PP!P88</f>
        <v>0</v>
      </c>
      <c r="Q42" s="55">
        <f>+[1]PP!Q88</f>
        <v>0</v>
      </c>
      <c r="R42" s="55">
        <f>+[1]PP!R88</f>
        <v>0</v>
      </c>
      <c r="S42" s="55">
        <f>+[1]PP!S88</f>
        <v>0</v>
      </c>
      <c r="T42" s="55">
        <f>+[1]PP!T88</f>
        <v>0</v>
      </c>
      <c r="U42" s="55">
        <f>+[1]PP!U88</f>
        <v>0</v>
      </c>
      <c r="V42" s="55">
        <f>+[1]PP!V88</f>
        <v>0</v>
      </c>
      <c r="W42" s="55">
        <f>+[1]PP!W88</f>
        <v>0</v>
      </c>
      <c r="X42" s="55">
        <f>+[1]PP!X88</f>
        <v>0</v>
      </c>
      <c r="Y42" s="55">
        <f>+[1]PP!Y88</f>
        <v>0</v>
      </c>
      <c r="Z42" s="55">
        <f>+[1]PP!Z88</f>
        <v>0</v>
      </c>
      <c r="AA42" s="55">
        <f>+[1]PP!AA88</f>
        <v>0</v>
      </c>
      <c r="AB42" s="55">
        <f>SUM(P42:AA42)</f>
        <v>0</v>
      </c>
      <c r="AC42" s="56">
        <f t="shared" si="16"/>
        <v>-36570.300000000003</v>
      </c>
      <c r="AD42" s="56">
        <v>0</v>
      </c>
      <c r="AE42" s="40"/>
      <c r="AF42" s="26"/>
      <c r="AG42" s="26"/>
      <c r="AH42" s="26"/>
      <c r="AI42" s="26"/>
      <c r="AJ42" s="14"/>
      <c r="AK42" s="14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</row>
    <row r="43" spans="1:63" ht="18" customHeight="1">
      <c r="A43" s="7"/>
      <c r="B43" s="38" t="s">
        <v>55</v>
      </c>
      <c r="C43" s="55">
        <f t="shared" ref="C43:K43" si="22">+C44+C45</f>
        <v>4934.3</v>
      </c>
      <c r="D43" s="64">
        <f t="shared" si="22"/>
        <v>9014.6999999999989</v>
      </c>
      <c r="E43" s="55">
        <f t="shared" si="22"/>
        <v>8842.7999999999993</v>
      </c>
      <c r="F43" s="55">
        <f t="shared" si="22"/>
        <v>9041.4</v>
      </c>
      <c r="G43" s="55">
        <f t="shared" si="22"/>
        <v>5420.7000000000007</v>
      </c>
      <c r="H43" s="55">
        <f t="shared" si="22"/>
        <v>4629.3999999999996</v>
      </c>
      <c r="I43" s="55">
        <f t="shared" si="22"/>
        <v>4479</v>
      </c>
      <c r="J43" s="55">
        <f t="shared" si="22"/>
        <v>4319.2</v>
      </c>
      <c r="K43" s="55">
        <f t="shared" si="22"/>
        <v>2845.6</v>
      </c>
      <c r="L43" s="55">
        <f>+L44+L45</f>
        <v>4040.6</v>
      </c>
      <c r="M43" s="55">
        <f>+M44+M45</f>
        <v>5985.3</v>
      </c>
      <c r="N43" s="55">
        <f>+N44+N45</f>
        <v>2638.6000000000004</v>
      </c>
      <c r="O43" s="61">
        <f>SUM(C43:N43)</f>
        <v>66191.599999999991</v>
      </c>
      <c r="P43" s="55">
        <f t="shared" ref="P43:V43" si="23">+P44+P45</f>
        <v>1230.7</v>
      </c>
      <c r="Q43" s="55">
        <f t="shared" si="23"/>
        <v>4668.6000000000004</v>
      </c>
      <c r="R43" s="55">
        <f t="shared" si="23"/>
        <v>4884.3999999999996</v>
      </c>
      <c r="S43" s="55">
        <f t="shared" si="23"/>
        <v>3972.8</v>
      </c>
      <c r="T43" s="55">
        <f t="shared" si="23"/>
        <v>2688.6000000000004</v>
      </c>
      <c r="U43" s="55">
        <f t="shared" si="23"/>
        <v>3607.3</v>
      </c>
      <c r="V43" s="55">
        <f t="shared" si="23"/>
        <v>3576.5</v>
      </c>
      <c r="W43" s="55">
        <f>+W44+W45</f>
        <v>3178</v>
      </c>
      <c r="X43" s="55">
        <f>+X44+X45</f>
        <v>4167.6000000000004</v>
      </c>
      <c r="Y43" s="55">
        <f>+Y44+Y45</f>
        <v>2307.8000000000002</v>
      </c>
      <c r="Z43" s="55">
        <f>+Z44+Z45</f>
        <v>3204</v>
      </c>
      <c r="AA43" s="55">
        <f>+AA44+AA45</f>
        <v>27728.699999999997</v>
      </c>
      <c r="AB43" s="55">
        <f>SUM(P43:AA43)</f>
        <v>65215</v>
      </c>
      <c r="AC43" s="56">
        <f t="shared" si="16"/>
        <v>-976.59999999999127</v>
      </c>
      <c r="AD43" s="56">
        <f>+AC43/O43*100</f>
        <v>-1.4754137987297351</v>
      </c>
      <c r="AE43" s="40"/>
      <c r="AF43" s="26"/>
      <c r="AG43" s="26"/>
      <c r="AH43" s="26"/>
      <c r="AI43" s="26"/>
      <c r="AJ43" s="14"/>
      <c r="AK43" s="14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</row>
    <row r="44" spans="1:63" ht="18" customHeight="1">
      <c r="A44" s="7"/>
      <c r="B44" s="65" t="s">
        <v>56</v>
      </c>
      <c r="C44" s="32">
        <v>1908.2</v>
      </c>
      <c r="D44" s="66">
        <v>585.4</v>
      </c>
      <c r="E44" s="32">
        <v>5176.8999999999996</v>
      </c>
      <c r="F44" s="32">
        <v>2986.5</v>
      </c>
      <c r="G44" s="32">
        <v>2857.3</v>
      </c>
      <c r="H44" s="33">
        <v>1864.8</v>
      </c>
      <c r="I44" s="33">
        <v>2125.6</v>
      </c>
      <c r="J44" s="33">
        <v>2856.5</v>
      </c>
      <c r="K44" s="33">
        <v>2027.8</v>
      </c>
      <c r="L44" s="33">
        <v>2091.1</v>
      </c>
      <c r="M44" s="33">
        <v>3254.8</v>
      </c>
      <c r="N44" s="33">
        <v>1285.7</v>
      </c>
      <c r="O44" s="34">
        <f>SUM(C44:N44)</f>
        <v>29020.599999999995</v>
      </c>
      <c r="P44" s="32">
        <f>+[1]PP!P90</f>
        <v>417.6</v>
      </c>
      <c r="Q44" s="32">
        <f>+[1]PP!Q90</f>
        <v>2367.8000000000002</v>
      </c>
      <c r="R44" s="32">
        <f>+[1]PP!R90</f>
        <v>2550.1999999999998</v>
      </c>
      <c r="S44" s="32">
        <f>+[1]PP!S90</f>
        <v>3350.3</v>
      </c>
      <c r="T44" s="32">
        <f>+[1]PP!T90</f>
        <v>1800.4</v>
      </c>
      <c r="U44" s="32">
        <f>+[1]PP!U90</f>
        <v>2612.6</v>
      </c>
      <c r="V44" s="32">
        <f>+[1]PP!V90</f>
        <v>2934.7</v>
      </c>
      <c r="W44" s="32">
        <f>+[1]PP!W90</f>
        <v>2431.6</v>
      </c>
      <c r="X44" s="32">
        <f>+[1]PP!X90</f>
        <v>2471.9</v>
      </c>
      <c r="Y44" s="32">
        <f>+[1]PP!Y90</f>
        <v>1886.3</v>
      </c>
      <c r="Z44" s="32">
        <f>+[1]PP!Z90</f>
        <v>2494.4</v>
      </c>
      <c r="AA44" s="32">
        <f>+[1]PP!AA90</f>
        <v>2390.1</v>
      </c>
      <c r="AB44" s="32">
        <f>SUM(P44:AA44)</f>
        <v>27707.9</v>
      </c>
      <c r="AC44" s="35">
        <f t="shared" si="16"/>
        <v>-1312.6999999999935</v>
      </c>
      <c r="AD44" s="35">
        <f>+AC44/O44*100</f>
        <v>-4.5233385939642652</v>
      </c>
      <c r="AE44" s="40"/>
      <c r="AF44" s="26"/>
      <c r="AG44" s="26"/>
      <c r="AH44" s="26"/>
      <c r="AI44" s="26"/>
      <c r="AJ44" s="14"/>
      <c r="AK44" s="14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</row>
    <row r="45" spans="1:63" ht="18" customHeight="1">
      <c r="A45" s="7"/>
      <c r="B45" s="65" t="s">
        <v>57</v>
      </c>
      <c r="C45" s="32">
        <v>3026.1</v>
      </c>
      <c r="D45" s="66">
        <v>8429.2999999999993</v>
      </c>
      <c r="E45" s="32">
        <v>3665.9</v>
      </c>
      <c r="F45" s="32">
        <v>6054.9</v>
      </c>
      <c r="G45" s="32">
        <v>2563.4</v>
      </c>
      <c r="H45" s="33">
        <v>2764.6</v>
      </c>
      <c r="I45" s="33">
        <v>2353.4</v>
      </c>
      <c r="J45" s="33">
        <v>1462.7</v>
      </c>
      <c r="K45" s="33">
        <v>817.8</v>
      </c>
      <c r="L45" s="33">
        <v>1949.5</v>
      </c>
      <c r="M45" s="33">
        <v>2730.5</v>
      </c>
      <c r="N45" s="33">
        <v>1352.9</v>
      </c>
      <c r="O45" s="34">
        <f>SUM(C45:N45)</f>
        <v>37171</v>
      </c>
      <c r="P45" s="32">
        <f>+[1]PP!P91</f>
        <v>813.1</v>
      </c>
      <c r="Q45" s="32">
        <f>+[1]PP!Q91</f>
        <v>2300.8000000000002</v>
      </c>
      <c r="R45" s="32">
        <f>+[1]PP!R91</f>
        <v>2334.1999999999998</v>
      </c>
      <c r="S45" s="32">
        <f>+[1]PP!S91</f>
        <v>622.5</v>
      </c>
      <c r="T45" s="32">
        <f>+[1]PP!T91</f>
        <v>888.2</v>
      </c>
      <c r="U45" s="32">
        <f>+[1]PP!U91</f>
        <v>994.7</v>
      </c>
      <c r="V45" s="32">
        <f>+[1]PP!V91</f>
        <v>641.79999999999995</v>
      </c>
      <c r="W45" s="32">
        <f>+[1]PP!W91</f>
        <v>746.4</v>
      </c>
      <c r="X45" s="32">
        <f>+[1]PP!X91</f>
        <v>1695.7</v>
      </c>
      <c r="Y45" s="32">
        <f>+[1]PP!Y91</f>
        <v>421.5</v>
      </c>
      <c r="Z45" s="32">
        <f>+[1]PP!Z91</f>
        <v>709.6</v>
      </c>
      <c r="AA45" s="32">
        <f>+[1]PP!AA91</f>
        <v>25338.6</v>
      </c>
      <c r="AB45" s="32">
        <f>SUM(P45:AA45)</f>
        <v>37507.1</v>
      </c>
      <c r="AC45" s="35">
        <f>+AB45-O45</f>
        <v>336.09999999999854</v>
      </c>
      <c r="AD45" s="35">
        <f>+AC45/O45*100</f>
        <v>0.90419951037098412</v>
      </c>
      <c r="AE45" s="40"/>
      <c r="AF45" s="26"/>
      <c r="AG45" s="26"/>
      <c r="AH45" s="26"/>
      <c r="AI45" s="26"/>
      <c r="AJ45" s="14"/>
      <c r="AK45" s="14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</row>
    <row r="46" spans="1:63" ht="15.75" customHeight="1">
      <c r="A46" s="7"/>
      <c r="B46" s="38" t="s">
        <v>58</v>
      </c>
      <c r="C46" s="55">
        <f t="shared" ref="C46:K46" si="24">SUM(C47:C48)</f>
        <v>0</v>
      </c>
      <c r="D46" s="62">
        <f t="shared" si="24"/>
        <v>7950.4</v>
      </c>
      <c r="E46" s="55">
        <f t="shared" si="24"/>
        <v>4873.8</v>
      </c>
      <c r="F46" s="55">
        <f t="shared" si="24"/>
        <v>992.8</v>
      </c>
      <c r="G46" s="55">
        <f t="shared" si="24"/>
        <v>2424.4</v>
      </c>
      <c r="H46" s="63">
        <f t="shared" si="24"/>
        <v>1656.6</v>
      </c>
      <c r="I46" s="63">
        <f t="shared" si="24"/>
        <v>3827.3</v>
      </c>
      <c r="J46" s="63">
        <f t="shared" si="24"/>
        <v>20231.400000000001</v>
      </c>
      <c r="K46" s="63">
        <f t="shared" si="24"/>
        <v>1376.3</v>
      </c>
      <c r="L46" s="63">
        <f>SUM(L47:L48)</f>
        <v>1834.8</v>
      </c>
      <c r="M46" s="63">
        <f>SUM(M47:M48)</f>
        <v>363.4</v>
      </c>
      <c r="N46" s="63">
        <f>SUM(N47:N48)</f>
        <v>877.2</v>
      </c>
      <c r="O46" s="61">
        <f>+O47+O48</f>
        <v>46408.4</v>
      </c>
      <c r="P46" s="55">
        <f t="shared" ref="P46:V46" si="25">SUM(P47:P48)</f>
        <v>0</v>
      </c>
      <c r="Q46" s="63">
        <f t="shared" si="25"/>
        <v>240.7</v>
      </c>
      <c r="R46" s="63">
        <f t="shared" si="25"/>
        <v>8868.7999999999993</v>
      </c>
      <c r="S46" s="63">
        <f t="shared" si="25"/>
        <v>45019.4</v>
      </c>
      <c r="T46" s="63">
        <f t="shared" si="25"/>
        <v>6089</v>
      </c>
      <c r="U46" s="63">
        <f t="shared" si="25"/>
        <v>3010.6</v>
      </c>
      <c r="V46" s="63">
        <f t="shared" si="25"/>
        <v>2698.7</v>
      </c>
      <c r="W46" s="63">
        <f>SUM(W47:W48)</f>
        <v>1828.2</v>
      </c>
      <c r="X46" s="63">
        <f>SUM(X47:X48)</f>
        <v>120.5</v>
      </c>
      <c r="Y46" s="63">
        <f>SUM(Y47:Y48)</f>
        <v>21666.400000000001</v>
      </c>
      <c r="Z46" s="63">
        <f>SUM(Z47:Z48)</f>
        <v>286</v>
      </c>
      <c r="AA46" s="63">
        <f>SUM(AA47:AA48)</f>
        <v>290.5</v>
      </c>
      <c r="AB46" s="61">
        <f>+AB47+AB48</f>
        <v>90118.799999999988</v>
      </c>
      <c r="AC46" s="56">
        <f t="shared" si="16"/>
        <v>43710.399999999987</v>
      </c>
      <c r="AD46" s="56">
        <f>+AC46/O46*100</f>
        <v>94.18639729014572</v>
      </c>
      <c r="AE46" s="40"/>
      <c r="AF46" s="26"/>
      <c r="AG46" s="26"/>
      <c r="AH46" s="26"/>
      <c r="AI46" s="26"/>
      <c r="AJ46" s="14"/>
      <c r="AK46" s="14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</row>
    <row r="47" spans="1:63" ht="17.100000000000001" customHeight="1">
      <c r="A47" s="7"/>
      <c r="B47" s="42" t="s">
        <v>59</v>
      </c>
      <c r="C47" s="32">
        <v>0</v>
      </c>
      <c r="D47" s="66">
        <v>7950.4</v>
      </c>
      <c r="E47" s="32">
        <v>4873.8</v>
      </c>
      <c r="F47" s="32">
        <v>992.8</v>
      </c>
      <c r="G47" s="32">
        <v>2424.4</v>
      </c>
      <c r="H47" s="33">
        <v>1656.6</v>
      </c>
      <c r="I47" s="33">
        <v>3827.3</v>
      </c>
      <c r="J47" s="33">
        <v>20231.400000000001</v>
      </c>
      <c r="K47" s="33">
        <v>1376.3</v>
      </c>
      <c r="L47" s="33">
        <v>1834.8</v>
      </c>
      <c r="M47" s="33">
        <v>363.4</v>
      </c>
      <c r="N47" s="33">
        <v>877.2</v>
      </c>
      <c r="O47" s="34">
        <f>SUM(C47:N47)</f>
        <v>46408.4</v>
      </c>
      <c r="P47" s="32">
        <f>+[1]PP!P93</f>
        <v>0</v>
      </c>
      <c r="Q47" s="32">
        <f>+[1]PP!Q93</f>
        <v>240.7</v>
      </c>
      <c r="R47" s="32">
        <f>+[1]PP!R93</f>
        <v>8868.7999999999993</v>
      </c>
      <c r="S47" s="32">
        <f>+[1]PP!S93</f>
        <v>4007.8</v>
      </c>
      <c r="T47" s="32">
        <f>+[1]PP!T93</f>
        <v>6089</v>
      </c>
      <c r="U47" s="32">
        <f>+[1]PP!U93</f>
        <v>3010.6</v>
      </c>
      <c r="V47" s="32">
        <f>+[1]PP!V93</f>
        <v>2698.7</v>
      </c>
      <c r="W47" s="32">
        <f>+[1]PP!W93</f>
        <v>1828.2</v>
      </c>
      <c r="X47" s="32">
        <f>+[1]PP!X93</f>
        <v>120.5</v>
      </c>
      <c r="Y47" s="32">
        <f>+[1]PP!Y93</f>
        <v>466</v>
      </c>
      <c r="Z47" s="32">
        <f>+[1]PP!Z93</f>
        <v>224.4</v>
      </c>
      <c r="AA47" s="32">
        <f>+[1]PP!AA93</f>
        <v>124.3</v>
      </c>
      <c r="AB47" s="32">
        <f>SUM(P47:AA47)</f>
        <v>27679</v>
      </c>
      <c r="AC47" s="35">
        <f t="shared" si="16"/>
        <v>-18729.400000000001</v>
      </c>
      <c r="AD47" s="35">
        <f>+AC47/O47*100</f>
        <v>-40.35778005705864</v>
      </c>
      <c r="AE47" s="40"/>
      <c r="AF47" s="26"/>
      <c r="AG47" s="26"/>
      <c r="AH47" s="26"/>
      <c r="AI47" s="26"/>
      <c r="AJ47" s="14"/>
      <c r="AK47" s="14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</row>
    <row r="48" spans="1:63" ht="17.100000000000001" customHeight="1">
      <c r="A48" s="7"/>
      <c r="B48" s="42" t="s">
        <v>60</v>
      </c>
      <c r="C48" s="32">
        <v>0</v>
      </c>
      <c r="D48" s="66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3">
        <v>0</v>
      </c>
      <c r="M48" s="33">
        <v>0</v>
      </c>
      <c r="N48" s="32">
        <v>0</v>
      </c>
      <c r="O48" s="34">
        <f>SUM(C48:N48)</f>
        <v>0</v>
      </c>
      <c r="P48" s="32">
        <f>+[1]PP!P94</f>
        <v>0</v>
      </c>
      <c r="Q48" s="32">
        <f>+[1]PP!Q94</f>
        <v>0</v>
      </c>
      <c r="R48" s="32">
        <f>+[1]PP!R94</f>
        <v>0</v>
      </c>
      <c r="S48" s="32">
        <f>+[1]PP!S94</f>
        <v>41011.599999999999</v>
      </c>
      <c r="T48" s="32">
        <f>+[1]PP!T94</f>
        <v>0</v>
      </c>
      <c r="U48" s="32">
        <f>+[1]PP!U94</f>
        <v>0</v>
      </c>
      <c r="V48" s="32">
        <f>+[1]PP!V94</f>
        <v>0</v>
      </c>
      <c r="W48" s="32">
        <f>+[1]PP!W94</f>
        <v>0</v>
      </c>
      <c r="X48" s="32">
        <f>+[1]PP!X94</f>
        <v>0</v>
      </c>
      <c r="Y48" s="32">
        <f>+[1]PP!Y94</f>
        <v>21200.400000000001</v>
      </c>
      <c r="Z48" s="32">
        <f>+[1]PP!Z94</f>
        <v>61.6</v>
      </c>
      <c r="AA48" s="32">
        <f>+[1]PP!AA94</f>
        <v>166.2</v>
      </c>
      <c r="AB48" s="32">
        <f>SUM(P48:AA48)</f>
        <v>62439.799999999996</v>
      </c>
      <c r="AC48" s="35">
        <f t="shared" si="16"/>
        <v>62439.799999999996</v>
      </c>
      <c r="AD48" s="92" t="s">
        <v>42</v>
      </c>
      <c r="AE48" s="40"/>
      <c r="AF48" s="26"/>
      <c r="AG48" s="26"/>
      <c r="AH48" s="26"/>
      <c r="AI48" s="26"/>
      <c r="AJ48" s="14"/>
      <c r="AK48" s="14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  <row r="49" spans="1:63" ht="4.5" customHeight="1">
      <c r="A49" s="7"/>
      <c r="B49" s="67"/>
      <c r="C49" s="34"/>
      <c r="D49" s="68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2"/>
      <c r="AC49" s="35"/>
      <c r="AD49" s="35"/>
      <c r="AE49" s="40"/>
      <c r="AF49" s="26"/>
      <c r="AG49" s="26"/>
      <c r="AH49" s="26"/>
      <c r="AI49" s="26"/>
      <c r="AJ49" s="14"/>
      <c r="AK49" s="14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</row>
    <row r="50" spans="1:63" ht="19.5" customHeight="1" thickBot="1">
      <c r="A50" s="7"/>
      <c r="B50" s="47" t="s">
        <v>47</v>
      </c>
      <c r="C50" s="69">
        <f t="shared" ref="C50:AB50" si="26">+C37+C36+C35</f>
        <v>5267.5</v>
      </c>
      <c r="D50" s="70">
        <f t="shared" si="26"/>
        <v>17949.7</v>
      </c>
      <c r="E50" s="69">
        <f t="shared" si="26"/>
        <v>14344.9</v>
      </c>
      <c r="F50" s="69">
        <f t="shared" si="26"/>
        <v>10731.6</v>
      </c>
      <c r="G50" s="69">
        <f t="shared" si="26"/>
        <v>8445.2999999999993</v>
      </c>
      <c r="H50" s="69">
        <f t="shared" si="26"/>
        <v>12522.8</v>
      </c>
      <c r="I50" s="69">
        <f t="shared" si="26"/>
        <v>11881.4</v>
      </c>
      <c r="J50" s="69">
        <f t="shared" si="26"/>
        <v>42680.7</v>
      </c>
      <c r="K50" s="69">
        <f t="shared" si="26"/>
        <v>5348.4</v>
      </c>
      <c r="L50" s="69">
        <f t="shared" si="26"/>
        <v>6506.3</v>
      </c>
      <c r="M50" s="69">
        <f t="shared" si="26"/>
        <v>7700.5999999999995</v>
      </c>
      <c r="N50" s="69">
        <f t="shared" si="26"/>
        <v>16535.5</v>
      </c>
      <c r="O50" s="69">
        <f t="shared" si="26"/>
        <v>159914.70000000001</v>
      </c>
      <c r="P50" s="69">
        <f t="shared" si="26"/>
        <v>1589.4</v>
      </c>
      <c r="Q50" s="69">
        <f t="shared" si="26"/>
        <v>5506.8</v>
      </c>
      <c r="R50" s="69">
        <f t="shared" si="26"/>
        <v>15411.300000000003</v>
      </c>
      <c r="S50" s="69">
        <f t="shared" si="26"/>
        <v>50299.299999999996</v>
      </c>
      <c r="T50" s="69">
        <f t="shared" si="26"/>
        <v>10217.6</v>
      </c>
      <c r="U50" s="69">
        <f t="shared" si="26"/>
        <v>11038.099999999999</v>
      </c>
      <c r="V50" s="69">
        <f t="shared" si="26"/>
        <v>7312.2999999999993</v>
      </c>
      <c r="W50" s="69">
        <f t="shared" si="26"/>
        <v>5900.8</v>
      </c>
      <c r="X50" s="69">
        <f t="shared" si="26"/>
        <v>5000.7000000000007</v>
      </c>
      <c r="Y50" s="69">
        <f t="shared" si="26"/>
        <v>24759.7</v>
      </c>
      <c r="Z50" s="69">
        <f>+Z37+Z36+Z35</f>
        <v>4124.8</v>
      </c>
      <c r="AA50" s="69">
        <f t="shared" si="26"/>
        <v>30744.000000000004</v>
      </c>
      <c r="AB50" s="69">
        <f t="shared" si="26"/>
        <v>171904.8</v>
      </c>
      <c r="AC50" s="69">
        <f>+AB50-O50</f>
        <v>11990.099999999977</v>
      </c>
      <c r="AD50" s="71">
        <f>+AC50/O50*100</f>
        <v>7.4978097698335269</v>
      </c>
      <c r="AE50" s="40"/>
      <c r="AF50" s="26"/>
      <c r="AG50" s="26"/>
      <c r="AH50" s="26"/>
      <c r="AI50" s="26"/>
      <c r="AJ50" s="14"/>
      <c r="AK50" s="14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</row>
    <row r="51" spans="1:63" ht="19.5" customHeight="1" thickTop="1">
      <c r="A51" s="7"/>
      <c r="B51" s="72" t="s">
        <v>61</v>
      </c>
      <c r="C51" s="73">
        <v>143.93491905000002</v>
      </c>
      <c r="D51" s="73">
        <v>171.6</v>
      </c>
      <c r="E51" s="73">
        <v>188.7</v>
      </c>
      <c r="F51" s="73">
        <v>251.9</v>
      </c>
      <c r="G51" s="73">
        <v>181.5</v>
      </c>
      <c r="H51" s="73">
        <v>145.4</v>
      </c>
      <c r="I51" s="73">
        <v>153.80000000000001</v>
      </c>
      <c r="J51" s="73">
        <v>229.2</v>
      </c>
      <c r="K51" s="73">
        <v>147.6</v>
      </c>
      <c r="L51" s="73">
        <v>155.9</v>
      </c>
      <c r="M51" s="73">
        <v>143.6</v>
      </c>
      <c r="N51" s="73">
        <v>149.4</v>
      </c>
      <c r="O51" s="73">
        <f>SUM(C51:N51)</f>
        <v>2062.5349190500001</v>
      </c>
      <c r="P51" s="73">
        <v>157.4</v>
      </c>
      <c r="Q51" s="73">
        <v>167.7</v>
      </c>
      <c r="R51" s="73">
        <v>162.1</v>
      </c>
      <c r="S51" s="73">
        <v>171.8</v>
      </c>
      <c r="T51" s="73">
        <v>174.9</v>
      </c>
      <c r="U51" s="73">
        <v>168.7</v>
      </c>
      <c r="V51" s="73">
        <v>189</v>
      </c>
      <c r="W51" s="73">
        <v>177</v>
      </c>
      <c r="X51" s="73">
        <v>190.1</v>
      </c>
      <c r="Y51" s="73">
        <v>174.4</v>
      </c>
      <c r="Z51" s="73">
        <v>180.6</v>
      </c>
      <c r="AA51" s="73">
        <v>215</v>
      </c>
      <c r="AB51" s="74">
        <f>SUM(P51:AA51)</f>
        <v>2128.6999999999998</v>
      </c>
      <c r="AC51" s="73">
        <f>+AB51-O51</f>
        <v>66.165080949999719</v>
      </c>
      <c r="AD51" s="75">
        <f>+AC51/O51*100</f>
        <v>3.2079496128228095</v>
      </c>
      <c r="AE51" s="40"/>
      <c r="AF51" s="26"/>
      <c r="AG51" s="26"/>
      <c r="AH51" s="26"/>
      <c r="AI51" s="26"/>
      <c r="AJ51" s="14"/>
      <c r="AK51" s="14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</row>
    <row r="52" spans="1:63" ht="15" customHeight="1">
      <c r="A52" s="7"/>
      <c r="B52" s="76" t="s">
        <v>62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13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13"/>
      <c r="AE52" s="77"/>
      <c r="AF52" s="14"/>
      <c r="AG52" s="14"/>
      <c r="AH52" s="14"/>
      <c r="AI52" s="14"/>
      <c r="AJ52" s="14"/>
      <c r="AK52" s="14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1:63" ht="14.25" customHeight="1">
      <c r="A53" s="7"/>
      <c r="B53" s="78" t="s">
        <v>63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13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13"/>
      <c r="AC53" s="13"/>
      <c r="AD53" s="13"/>
      <c r="AE53" s="77"/>
      <c r="AF53" s="14"/>
      <c r="AG53" s="14"/>
      <c r="AH53" s="14"/>
      <c r="AI53" s="14"/>
      <c r="AJ53" s="14"/>
      <c r="AK53" s="14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1:63" ht="14.25" customHeight="1">
      <c r="A54" s="7"/>
      <c r="B54" s="80" t="s">
        <v>64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13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40"/>
      <c r="AC54" s="13"/>
      <c r="AD54" s="13"/>
      <c r="AE54" s="77"/>
      <c r="AF54" s="14"/>
      <c r="AG54" s="14"/>
      <c r="AH54" s="14"/>
      <c r="AI54" s="14"/>
      <c r="AJ54" s="14"/>
      <c r="AK54" s="14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 spans="1:63" ht="23.25" customHeight="1">
      <c r="A55" s="7"/>
      <c r="B55" s="82" t="s">
        <v>65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26"/>
      <c r="AD55" s="14"/>
      <c r="AE55" s="14"/>
      <c r="AF55" s="13"/>
      <c r="AG55" s="13"/>
      <c r="AH55" s="14"/>
      <c r="AI55" s="14"/>
      <c r="AJ55" s="14"/>
      <c r="AK55" s="14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 spans="1:63" ht="17.25" customHeight="1">
      <c r="A56" s="7"/>
      <c r="B56" s="8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</row>
    <row r="57" spans="1:63">
      <c r="A57" s="7"/>
      <c r="B57" s="85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1:63">
      <c r="A58" s="7"/>
      <c r="B58" s="88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</row>
    <row r="59" spans="1:63">
      <c r="A59" s="7"/>
      <c r="B59" s="88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89"/>
      <c r="P59" s="8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1:63">
      <c r="A60" s="7"/>
      <c r="B60" s="78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</row>
    <row r="61" spans="1:63">
      <c r="B61" s="78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</row>
    <row r="62" spans="1:63" ht="14.25"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66"/>
      <c r="P62" s="66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</row>
    <row r="63" spans="1:63">
      <c r="B63" s="87"/>
      <c r="C63" s="87"/>
      <c r="D63" s="87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90"/>
      <c r="P63" s="90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</row>
    <row r="64" spans="1:63">
      <c r="B64" s="91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</row>
    <row r="65" spans="2:63">
      <c r="B65" s="91"/>
      <c r="C65" s="87"/>
      <c r="D65" s="87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</row>
    <row r="66" spans="2:63">
      <c r="B66" s="91"/>
      <c r="C66" s="87"/>
      <c r="D66" s="87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</row>
    <row r="67" spans="2:63">
      <c r="B67" s="91"/>
      <c r="C67" s="87"/>
      <c r="D67" s="87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</row>
    <row r="68" spans="2:63">
      <c r="B68" s="91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</row>
    <row r="69" spans="2:63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</row>
    <row r="70" spans="2:63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</row>
    <row r="71" spans="2:63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</row>
    <row r="72" spans="2:63">
      <c r="B72" s="87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</row>
    <row r="73" spans="2:63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</row>
    <row r="74" spans="2:63">
      <c r="B74" s="91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</row>
    <row r="75" spans="2:63">
      <c r="B75" s="91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</row>
    <row r="76" spans="2:63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</row>
    <row r="77" spans="2:63">
      <c r="B77" s="91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 spans="2:63">
      <c r="B78" s="91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</row>
    <row r="79" spans="2:63">
      <c r="B79" s="91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</row>
    <row r="80" spans="2:63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</row>
    <row r="81" spans="2:63">
      <c r="B81" s="91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</row>
    <row r="82" spans="2:63">
      <c r="B82" s="91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</row>
    <row r="83" spans="2:63">
      <c r="B83" s="91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</row>
    <row r="84" spans="2:63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</row>
    <row r="85" spans="2:63">
      <c r="B85" s="91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</row>
    <row r="86" spans="2:63">
      <c r="B86" s="91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</row>
    <row r="87" spans="2:63">
      <c r="B87" s="91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</row>
    <row r="88" spans="2:63">
      <c r="B88" s="91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</row>
    <row r="89" spans="2:63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</row>
    <row r="90" spans="2:63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</row>
    <row r="91" spans="2:63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</row>
    <row r="92" spans="2:63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</row>
    <row r="93" spans="2:63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</row>
    <row r="94" spans="2:63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</row>
    <row r="95" spans="2:63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</row>
    <row r="96" spans="2:63"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</row>
    <row r="97" spans="2:63"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</row>
    <row r="98" spans="2:63"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</row>
    <row r="99" spans="2:63"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</row>
    <row r="100" spans="2:63"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</row>
    <row r="101" spans="2:63"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</row>
    <row r="102" spans="2:63"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</row>
    <row r="103" spans="2:63"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</row>
    <row r="104" spans="2:63"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 spans="2:63"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 spans="2:63"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07" spans="2:63"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</row>
    <row r="108" spans="2:63"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</row>
    <row r="109" spans="2:63"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</row>
    <row r="110" spans="2:63"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</row>
    <row r="111" spans="2:63"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</row>
    <row r="112" spans="2:63"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</row>
    <row r="113" spans="2:63"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</row>
    <row r="114" spans="2:63"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</row>
    <row r="115" spans="2:63"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</row>
    <row r="116" spans="2:63"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</row>
    <row r="117" spans="2:63"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</row>
    <row r="118" spans="2:63"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</row>
    <row r="119" spans="2:63"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</row>
    <row r="120" spans="2:63"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</row>
    <row r="121" spans="2:63"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</row>
    <row r="122" spans="2:63"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</row>
    <row r="123" spans="2:63"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</row>
    <row r="124" spans="2:63"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2:63"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</row>
    <row r="126" spans="2:63"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</row>
    <row r="127" spans="2:63"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</row>
    <row r="128" spans="2:63"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</row>
    <row r="129" spans="2:63"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</row>
    <row r="130" spans="2:63"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</row>
    <row r="131" spans="2:63"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</row>
    <row r="132" spans="2:63"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</row>
    <row r="133" spans="2:63"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</row>
    <row r="134" spans="2:63"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</row>
    <row r="135" spans="2:63"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</row>
    <row r="136" spans="2:63"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</row>
    <row r="137" spans="2:63"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</row>
    <row r="138" spans="2:63"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</row>
    <row r="139" spans="2:63"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</row>
    <row r="140" spans="2:63"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</row>
    <row r="141" spans="2:63"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</row>
    <row r="142" spans="2:63"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</row>
    <row r="143" spans="2:63"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</row>
    <row r="144" spans="2:63"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</row>
    <row r="145" spans="2:63"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</row>
    <row r="146" spans="2:63"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</row>
    <row r="147" spans="2:63"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</row>
    <row r="148" spans="2:63"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</row>
    <row r="149" spans="2:63"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</row>
    <row r="150" spans="2:63"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</row>
    <row r="151" spans="2:63"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</row>
    <row r="152" spans="2:63"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</row>
    <row r="153" spans="2:63"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2:63"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2:63"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2:63"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2:63"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2:63"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</row>
    <row r="159" spans="2:63"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</row>
    <row r="160" spans="2:63"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</row>
    <row r="161" spans="2:63"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</row>
    <row r="162" spans="2:63"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</row>
    <row r="163" spans="2:63"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</row>
    <row r="164" spans="2:63"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</row>
    <row r="165" spans="2:63"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</row>
    <row r="166" spans="2:63"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</row>
    <row r="167" spans="2:63"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</row>
    <row r="168" spans="2:63"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2:63"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  <row r="170" spans="2:63"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</row>
    <row r="171" spans="2:63"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2:63"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</row>
    <row r="173" spans="2:63"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</row>
    <row r="174" spans="2:63"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</row>
    <row r="175" spans="2:63"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</row>
    <row r="176" spans="2:63"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</row>
    <row r="177" spans="2:63"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</row>
    <row r="178" spans="2:63"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</row>
    <row r="179" spans="2:63"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</row>
    <row r="180" spans="2:63"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</row>
    <row r="181" spans="2:63"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</row>
    <row r="182" spans="2:63"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</row>
    <row r="183" spans="2:63"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</row>
    <row r="184" spans="2:63"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</row>
    <row r="185" spans="2:63"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</row>
    <row r="186" spans="2:63"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</row>
    <row r="187" spans="2:63"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</row>
    <row r="188" spans="2:63"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</row>
    <row r="189" spans="2:63"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</row>
    <row r="190" spans="2:63"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</row>
    <row r="191" spans="2:63"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</row>
    <row r="192" spans="2:63"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</row>
    <row r="193" spans="2:63"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</row>
    <row r="194" spans="2:63"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</row>
    <row r="195" spans="2:63"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</row>
    <row r="196" spans="2:63"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</row>
    <row r="197" spans="2:63"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</row>
    <row r="198" spans="2:63"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</row>
    <row r="199" spans="2:63"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</row>
    <row r="200" spans="2:63"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</row>
    <row r="201" spans="2:63"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</row>
    <row r="202" spans="2:63"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</row>
    <row r="203" spans="2:63"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</row>
    <row r="204" spans="2:63"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</row>
    <row r="205" spans="2:63"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</row>
    <row r="206" spans="2:63"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</row>
    <row r="207" spans="2:63"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</row>
    <row r="208" spans="2:63"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  <c r="AV208" s="87"/>
      <c r="AW208" s="87"/>
      <c r="AX208" s="87"/>
      <c r="AY208" s="87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</row>
    <row r="209" spans="2:63"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  <c r="AV209" s="87"/>
      <c r="AW209" s="87"/>
      <c r="AX209" s="87"/>
      <c r="AY209" s="87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</row>
    <row r="210" spans="2:63"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  <c r="AS210" s="87"/>
      <c r="AT210" s="87"/>
      <c r="AU210" s="87"/>
      <c r="AV210" s="87"/>
      <c r="AW210" s="87"/>
      <c r="AX210" s="87"/>
      <c r="AY210" s="87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</row>
    <row r="211" spans="2:63"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87"/>
      <c r="AU211" s="87"/>
      <c r="AV211" s="87"/>
      <c r="AW211" s="87"/>
      <c r="AX211" s="87"/>
      <c r="AY211" s="87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</row>
    <row r="212" spans="2:63"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  <c r="AS212" s="87"/>
      <c r="AT212" s="87"/>
      <c r="AU212" s="87"/>
      <c r="AV212" s="87"/>
      <c r="AW212" s="87"/>
      <c r="AX212" s="87"/>
      <c r="AY212" s="87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</row>
    <row r="213" spans="2:63"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  <c r="AH213" s="87"/>
      <c r="AI213" s="87"/>
      <c r="AJ213" s="87"/>
      <c r="AK213" s="87"/>
      <c r="AL213" s="87"/>
      <c r="AM213" s="87"/>
      <c r="AN213" s="87"/>
      <c r="AO213" s="87"/>
      <c r="AP213" s="87"/>
      <c r="AQ213" s="87"/>
      <c r="AR213" s="87"/>
      <c r="AS213" s="87"/>
      <c r="AT213" s="87"/>
      <c r="AU213" s="87"/>
      <c r="AV213" s="87"/>
      <c r="AW213" s="87"/>
      <c r="AX213" s="87"/>
      <c r="AY213" s="87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</row>
    <row r="214" spans="2:63"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  <c r="AS214" s="87"/>
      <c r="AT214" s="87"/>
      <c r="AU214" s="87"/>
      <c r="AV214" s="87"/>
      <c r="AW214" s="87"/>
      <c r="AX214" s="87"/>
      <c r="AY214" s="87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</row>
    <row r="215" spans="2:63"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7"/>
      <c r="AI215" s="87"/>
      <c r="AJ215" s="87"/>
      <c r="AK215" s="87"/>
      <c r="AL215" s="87"/>
      <c r="AM215" s="87"/>
      <c r="AN215" s="87"/>
      <c r="AO215" s="87"/>
      <c r="AP215" s="87"/>
      <c r="AQ215" s="87"/>
      <c r="AR215" s="87"/>
      <c r="AS215" s="87"/>
      <c r="AT215" s="87"/>
      <c r="AU215" s="87"/>
      <c r="AV215" s="87"/>
      <c r="AW215" s="87"/>
      <c r="AX215" s="87"/>
      <c r="AY215" s="87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</row>
    <row r="216" spans="2:63"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  <c r="AS216" s="87"/>
      <c r="AT216" s="87"/>
      <c r="AU216" s="87"/>
      <c r="AV216" s="87"/>
      <c r="AW216" s="87"/>
      <c r="AX216" s="87"/>
      <c r="AY216" s="87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</row>
    <row r="217" spans="2:63"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  <c r="AV217" s="87"/>
      <c r="AW217" s="87"/>
      <c r="AX217" s="87"/>
      <c r="AY217" s="87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</row>
    <row r="218" spans="2:63"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  <c r="AC218" s="87"/>
      <c r="AD218" s="87"/>
      <c r="AE218" s="87"/>
      <c r="AF218" s="87"/>
      <c r="AG218" s="87"/>
      <c r="AH218" s="87"/>
      <c r="AI218" s="87"/>
      <c r="AJ218" s="87"/>
      <c r="AK218" s="87"/>
      <c r="AL218" s="87"/>
      <c r="AM218" s="87"/>
      <c r="AN218" s="87"/>
      <c r="AO218" s="87"/>
      <c r="AP218" s="87"/>
      <c r="AQ218" s="87"/>
      <c r="AR218" s="87"/>
      <c r="AS218" s="87"/>
      <c r="AT218" s="87"/>
      <c r="AU218" s="87"/>
      <c r="AV218" s="87"/>
      <c r="AW218" s="87"/>
      <c r="AX218" s="87"/>
      <c r="AY218" s="87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</row>
    <row r="219" spans="2:63"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  <c r="AV219" s="87"/>
      <c r="AW219" s="87"/>
      <c r="AX219" s="87"/>
      <c r="AY219" s="87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</row>
    <row r="220" spans="2:63"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  <c r="AV220" s="87"/>
      <c r="AW220" s="87"/>
      <c r="AX220" s="87"/>
      <c r="AY220" s="87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</row>
    <row r="221" spans="2:63"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  <c r="AV221" s="87"/>
      <c r="AW221" s="87"/>
      <c r="AX221" s="87"/>
      <c r="AY221" s="87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</row>
    <row r="222" spans="2:63"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7"/>
      <c r="AV222" s="87"/>
      <c r="AW222" s="87"/>
      <c r="AX222" s="87"/>
      <c r="AY222" s="87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</row>
    <row r="223" spans="2:63"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87"/>
      <c r="AV223" s="87"/>
      <c r="AW223" s="87"/>
      <c r="AX223" s="87"/>
      <c r="AY223" s="87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</row>
    <row r="224" spans="2:63"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87"/>
      <c r="AV224" s="87"/>
      <c r="AW224" s="87"/>
      <c r="AX224" s="87"/>
      <c r="AY224" s="87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</row>
    <row r="225" spans="2:63"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87"/>
      <c r="AV225" s="87"/>
      <c r="AW225" s="87"/>
      <c r="AX225" s="87"/>
      <c r="AY225" s="87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</row>
    <row r="226" spans="2:63"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  <c r="AV226" s="87"/>
      <c r="AW226" s="87"/>
      <c r="AX226" s="87"/>
      <c r="AY226" s="87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</row>
    <row r="227" spans="2:63"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  <c r="AV227" s="87"/>
      <c r="AW227" s="87"/>
      <c r="AX227" s="87"/>
      <c r="AY227" s="87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</row>
    <row r="228" spans="2:63"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  <c r="AV228" s="87"/>
      <c r="AW228" s="87"/>
      <c r="AX228" s="87"/>
      <c r="AY228" s="87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</row>
    <row r="229" spans="2:63"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  <c r="AV229" s="87"/>
      <c r="AW229" s="87"/>
      <c r="AX229" s="87"/>
      <c r="AY229" s="87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</row>
    <row r="230" spans="2:63"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  <c r="AV230" s="87"/>
      <c r="AW230" s="87"/>
      <c r="AX230" s="87"/>
      <c r="AY230" s="87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</row>
    <row r="231" spans="2:63"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  <c r="AV231" s="87"/>
      <c r="AW231" s="87"/>
      <c r="AX231" s="87"/>
      <c r="AY231" s="87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</row>
    <row r="232" spans="2:63"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  <c r="AV232" s="87"/>
      <c r="AW232" s="87"/>
      <c r="AX232" s="87"/>
      <c r="AY232" s="87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</row>
    <row r="233" spans="2:63"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  <c r="AV233" s="87"/>
      <c r="AW233" s="87"/>
      <c r="AX233" s="87"/>
      <c r="AY233" s="87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</row>
    <row r="234" spans="2:63"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  <c r="AV234" s="87"/>
      <c r="AW234" s="87"/>
      <c r="AX234" s="87"/>
      <c r="AY234" s="87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</row>
    <row r="235" spans="2:63"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  <c r="AS235" s="87"/>
      <c r="AT235" s="87"/>
      <c r="AU235" s="87"/>
      <c r="AV235" s="87"/>
      <c r="AW235" s="87"/>
      <c r="AX235" s="87"/>
      <c r="AY235" s="87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</row>
    <row r="236" spans="2:63"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87"/>
      <c r="AV236" s="87"/>
      <c r="AW236" s="87"/>
      <c r="AX236" s="87"/>
      <c r="AY236" s="87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</row>
    <row r="237" spans="2:63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</row>
    <row r="238" spans="2:63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</row>
    <row r="239" spans="2:63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</row>
    <row r="240" spans="2:63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</row>
    <row r="241" spans="2:63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</row>
    <row r="242" spans="2:63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</row>
    <row r="243" spans="2:63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</row>
    <row r="244" spans="2:63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</row>
    <row r="245" spans="2:63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</row>
    <row r="246" spans="2:63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</row>
    <row r="247" spans="2:63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</row>
    <row r="248" spans="2:63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</row>
    <row r="249" spans="2:63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</row>
    <row r="250" spans="2:63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</row>
    <row r="251" spans="2:63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</row>
    <row r="252" spans="2:63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</row>
    <row r="253" spans="2:63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</row>
    <row r="254" spans="2:63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</row>
    <row r="255" spans="2:63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</row>
    <row r="256" spans="2:63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</row>
    <row r="257" spans="2:63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</row>
    <row r="258" spans="2:63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</row>
    <row r="259" spans="2:63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</row>
    <row r="260" spans="2:63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</row>
    <row r="261" spans="2:63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</row>
    <row r="262" spans="2:63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</row>
    <row r="263" spans="2:63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</row>
    <row r="264" spans="2:63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</row>
    <row r="265" spans="2:63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</row>
    <row r="266" spans="2:63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</row>
    <row r="267" spans="2:63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</row>
    <row r="268" spans="2:63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</row>
    <row r="269" spans="2:63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</row>
    <row r="270" spans="2:63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</row>
    <row r="271" spans="2:63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</row>
    <row r="272" spans="2:63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</row>
    <row r="273" spans="2:63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</row>
    <row r="274" spans="2:63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</row>
    <row r="275" spans="2:63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</row>
    <row r="276" spans="2:63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</row>
    <row r="277" spans="2:63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</row>
    <row r="278" spans="2:63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</row>
    <row r="279" spans="2:63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</row>
    <row r="280" spans="2:63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</row>
    <row r="281" spans="2:63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</row>
    <row r="282" spans="2:63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</row>
    <row r="283" spans="2:63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</row>
    <row r="284" spans="2:63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</row>
    <row r="285" spans="2:63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</row>
    <row r="286" spans="2:63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</row>
    <row r="287" spans="2:63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</row>
    <row r="288" spans="2:63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</row>
    <row r="289" spans="2:63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</row>
    <row r="290" spans="2:63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</row>
    <row r="291" spans="2:63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</row>
    <row r="292" spans="2:63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</row>
    <row r="293" spans="2:63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</row>
    <row r="294" spans="2:63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</row>
    <row r="295" spans="2:63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</row>
    <row r="296" spans="2:63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</row>
    <row r="297" spans="2:63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</row>
    <row r="298" spans="2:63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</row>
    <row r="299" spans="2:63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</row>
    <row r="300" spans="2:63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</row>
    <row r="301" spans="2:63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</row>
    <row r="302" spans="2:63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</row>
    <row r="303" spans="2:63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</row>
    <row r="304" spans="2:63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</row>
    <row r="305" spans="2:63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" bottom="0" header="0" footer="0"/>
  <pageSetup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TESORERIA</vt:lpstr>
      <vt:lpstr>TESORERIA!Área_de_impresión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fperez</cp:lastModifiedBy>
  <dcterms:created xsi:type="dcterms:W3CDTF">2014-03-19T14:31:02Z</dcterms:created>
  <dcterms:modified xsi:type="dcterms:W3CDTF">2014-03-19T14:33:03Z</dcterms:modified>
</cp:coreProperties>
</file>